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trlProps/ctrlProp2.xml" ContentType="application/vnd.ms-excel.controlproperties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dukw1c.sharepoint.com/sites/Aanbestedingen-INK25.28EAAanbestedingLockersV2/Gedeelde documenten/1. Te Publiceren Documenten/Gecontroleerd en akkoord voor nieuwe aanbesteding/"/>
    </mc:Choice>
  </mc:AlternateContent>
  <xr:revisionPtr revIDLastSave="648" documentId="8_{C523695F-3198-4091-B74E-DBDBD463BE70}" xr6:coauthVersionLast="47" xr6:coauthVersionMax="47" xr10:uidLastSave="{78E3D08F-8903-4D6C-891D-553BF08CA04E}"/>
  <bookViews>
    <workbookView xWindow="-120" yWindow="-120" windowWidth="38640" windowHeight="21120" xr2:uid="{63C9370E-6B44-4CBF-BF1A-6C3C743BABCF}"/>
  </bookViews>
  <sheets>
    <sheet name="Concept overzicht lockers" sheetId="6" r:id="rId1"/>
    <sheet name="per locatie locker aantallen" sheetId="8" r:id="rId2"/>
    <sheet name="250901 Terminal overzicht" sheetId="7" state="hidden" r:id="rId3"/>
    <sheet name="oud Overzicht aantal lockers" sheetId="1" state="hidden" r:id="rId4"/>
    <sheet name="inschatting nodig per locatie" sheetId="4" state="hidden" r:id="rId5"/>
    <sheet name="Status" sheetId="5" state="hidden" r:id="rId6"/>
  </sheets>
  <definedNames>
    <definedName name="_xlnm.Print_Area" localSheetId="0">#REF!</definedName>
    <definedName name="_xlnm.Print_Area" localSheetId="3">Tabel2[[#All],[Locatie]:[Actiepunt wat te doen]]</definedName>
    <definedName name="Lockersoort">Status!$C$2:$C$10</definedName>
    <definedName name="Status">Status!$A$1:$A$6</definedName>
  </definedNames>
  <calcPr calcId="191028"/>
  <pivotCaches>
    <pivotCache cacheId="7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8" l="1"/>
  <c r="D3" i="8"/>
  <c r="D4" i="8"/>
  <c r="D5" i="8"/>
  <c r="D6" i="8"/>
  <c r="D7" i="8"/>
  <c r="D8" i="8"/>
  <c r="D9" i="8"/>
  <c r="D10" i="8"/>
  <c r="D11" i="8"/>
  <c r="D12" i="8"/>
  <c r="D13" i="8"/>
  <c r="D14" i="8"/>
  <c r="G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E57" i="6"/>
  <c r="D57" i="6"/>
  <c r="C15" i="4"/>
  <c r="D15" i="4"/>
  <c r="E15" i="4"/>
  <c r="L8" i="1"/>
  <c r="L9" i="1"/>
  <c r="E72" i="1"/>
  <c r="G7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tc={8867AA60-CF38-4A60-93BE-BBAB913A5E91}</author>
  </authors>
  <commentList>
    <comment ref="H2" authorId="0" shapeId="0" xr:uid="{8867AA60-CF38-4A60-93BE-BBAB913A5E9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@Marco van der Rijt graag toevoegen
Beantwoorden:
    i.o.m. Alex zijn deze verwerkt in het overzicht.</t>
      </text>
    </comment>
  </commentList>
</comments>
</file>

<file path=xl/sharedStrings.xml><?xml version="1.0" encoding="utf-8"?>
<sst xmlns="http://schemas.openxmlformats.org/spreadsheetml/2006/main" count="1200" uniqueCount="302">
  <si>
    <t>Locatie</t>
  </si>
  <si>
    <t>Bestaande lockersoort binnenmaten DxBxH</t>
  </si>
  <si>
    <t>Terminal</t>
  </si>
  <si>
    <t>Aantal bestaande lockers</t>
  </si>
  <si>
    <t>Aantal verwachte lockers</t>
  </si>
  <si>
    <t>Verwachte lockersoort</t>
  </si>
  <si>
    <t>Circa Lockermaten (DxBxH)</t>
  </si>
  <si>
    <t>Aantal lockers per kolom</t>
  </si>
  <si>
    <t>Opmerking</t>
  </si>
  <si>
    <t>CB Beversestraat</t>
  </si>
  <si>
    <t>Draaischijf cijferslot</t>
  </si>
  <si>
    <t>Flexlockers</t>
  </si>
  <si>
    <t xml:space="preserve"> 500x400x350</t>
  </si>
  <si>
    <t>CJ Jan van Cuijkstraat</t>
  </si>
  <si>
    <t>CJ Jan v Cuijkstraat</t>
  </si>
  <si>
    <t>HD De Kleine Elst</t>
  </si>
  <si>
    <t>Sleutel standaard</t>
  </si>
  <si>
    <t>HH Stadionlaan</t>
  </si>
  <si>
    <t>HS070 Sleutellocker</t>
  </si>
  <si>
    <t>HS170 Cijferslot/sleutel</t>
  </si>
  <si>
    <t>HL Jacob van Maerlantstraat</t>
  </si>
  <si>
    <t>Elektrisch standaard 570x380x365</t>
  </si>
  <si>
    <t>LA0055 081-128 personeel</t>
  </si>
  <si>
    <t>Elektrisch Kledinglocker 475x400x930</t>
  </si>
  <si>
    <t>LA0230 605-720 OOSV huur</t>
  </si>
  <si>
    <t>Kledinglocker</t>
  </si>
  <si>
    <t xml:space="preserve"> 500x400x900</t>
  </si>
  <si>
    <t>LA0400 861-952 OOSV huur</t>
  </si>
  <si>
    <t>LA0430 833-860 OOSV huur</t>
  </si>
  <si>
    <t>HO Onderwijsboulevard</t>
  </si>
  <si>
    <t>Elektrisch standaard 455x305x370</t>
  </si>
  <si>
    <t>OA0100 090-124</t>
  </si>
  <si>
    <t>Sleutel muntslot 500x270x280</t>
  </si>
  <si>
    <t>OA0130 munt/sleutel kast</t>
  </si>
  <si>
    <t>OE0000 501-620 M&amp;L huur</t>
  </si>
  <si>
    <t>Vaste lockers</t>
  </si>
  <si>
    <t xml:space="preserve"> 500x400x450</t>
  </si>
  <si>
    <t>OE0000 701-775 M&amp;L huur</t>
  </si>
  <si>
    <t>OG0000 376-435 B&amp;W huur</t>
  </si>
  <si>
    <t>OG0000 801-870 B&amp;W huur</t>
  </si>
  <si>
    <t>OG0000 876-950</t>
  </si>
  <si>
    <t>OK0000 101-225 T&amp;E huur</t>
  </si>
  <si>
    <t>OK0000 301-400 T&amp;E huur</t>
  </si>
  <si>
    <t>OK0050 001-080</t>
  </si>
  <si>
    <t>Elektrisch standaard 455x305x37</t>
  </si>
  <si>
    <t>OK0050 226-300</t>
  </si>
  <si>
    <t>OK1005 426-465</t>
  </si>
  <si>
    <t>OK1050 001-074</t>
  </si>
  <si>
    <t>OK2050 001-125 KMVO</t>
  </si>
  <si>
    <t>OM1005 426-475</t>
  </si>
  <si>
    <t>HS Mr Vriensstraat</t>
  </si>
  <si>
    <t>HV Vlijmenseweg</t>
  </si>
  <si>
    <t>?</t>
  </si>
  <si>
    <t>Uitleenlockers</t>
  </si>
  <si>
    <t xml:space="preserve"> 500x350x350</t>
  </si>
  <si>
    <t>VA171 036-120</t>
  </si>
  <si>
    <t>VA201 001-090</t>
  </si>
  <si>
    <t>VAK02 sleutel helmkast</t>
  </si>
  <si>
    <t>Sleutel kledingkast</t>
  </si>
  <si>
    <t>VAK74 sleutel douchekast</t>
  </si>
  <si>
    <t>Z-locker</t>
  </si>
  <si>
    <t xml:space="preserve"> 500x400x1800</t>
  </si>
  <si>
    <t>Elektrisch standaard 720x460x430</t>
  </si>
  <si>
    <t>VB008 001-123 Handel</t>
  </si>
  <si>
    <t>Vaste lockers Fashion</t>
  </si>
  <si>
    <t>720x495x445</t>
  </si>
  <si>
    <t>VB008 124-246 Handel</t>
  </si>
  <si>
    <t>VB008 912-999 Handel</t>
  </si>
  <si>
    <t>VC001 002-039</t>
  </si>
  <si>
    <t>VC170 251-310</t>
  </si>
  <si>
    <t>VD077 126-180</t>
  </si>
  <si>
    <t>VD277 001-112</t>
  </si>
  <si>
    <t>Elektrisch messenkluis 525x350x175</t>
  </si>
  <si>
    <t>VG071 441-525 Messenkluis</t>
  </si>
  <si>
    <t>Messenset locker</t>
  </si>
  <si>
    <t>530x300x150</t>
  </si>
  <si>
    <t>VG071 526-645 Messenkluis</t>
  </si>
  <si>
    <t>Elektrisch Kledinglocker 480x325x985</t>
  </si>
  <si>
    <t>VGK01 801-876 Kleding</t>
  </si>
  <si>
    <t>Sleutel kledingkast 480x290x1800</t>
  </si>
  <si>
    <t>VGK01 sleutel kledingkast</t>
  </si>
  <si>
    <t>Elektrisch standaard 820x460x430</t>
  </si>
  <si>
    <t>VH070 247-329 VGU</t>
  </si>
  <si>
    <t>Vaste lockers Uiterlijke verzorging</t>
  </si>
  <si>
    <t>820x495x445</t>
  </si>
  <si>
    <t>VH070 330-396 VGU</t>
  </si>
  <si>
    <t>Pincode standaard 535x505x370</t>
  </si>
  <si>
    <t>VS009 Pincode lockers</t>
  </si>
  <si>
    <t>VS043 396-440</t>
  </si>
  <si>
    <t>VS204 040-089</t>
  </si>
  <si>
    <t>VX073 096-170</t>
  </si>
  <si>
    <t>VX270 001-80</t>
  </si>
  <si>
    <t>VZ174 001-035</t>
  </si>
  <si>
    <t>HW Weidonklaan</t>
  </si>
  <si>
    <t>WB010 001-045</t>
  </si>
  <si>
    <t>OE Euterpelaan</t>
  </si>
  <si>
    <t>Draaischijf cijferslot 480x350x355</t>
  </si>
  <si>
    <t>OEU015 Pincode lockers</t>
  </si>
  <si>
    <t>Nader te bekijken</t>
  </si>
  <si>
    <t>ON Nelson Mandelaboulevard</t>
  </si>
  <si>
    <t>ON NelsonMandelaboulevard</t>
  </si>
  <si>
    <t>VM Muntelaar</t>
  </si>
  <si>
    <t>VMUA102 Sleutel lockers</t>
  </si>
  <si>
    <t>Koningspunten nader te bekijken</t>
  </si>
  <si>
    <t>Rijlabels</t>
  </si>
  <si>
    <t>Som van Aantal bestaande lockers</t>
  </si>
  <si>
    <t>Som van Aantal verwachte lockers</t>
  </si>
  <si>
    <t>Verschil</t>
  </si>
  <si>
    <t>Eindtotaal</t>
  </si>
  <si>
    <t>KW1C Locatie</t>
  </si>
  <si>
    <t>LocatieLoXS</t>
  </si>
  <si>
    <t>Lockergroep</t>
  </si>
  <si>
    <t>Vrije lockers</t>
  </si>
  <si>
    <t>Aantal lockers1</t>
  </si>
  <si>
    <t>Aantal lockers2</t>
  </si>
  <si>
    <t>Gebouw OB</t>
  </si>
  <si>
    <t>Cijferslot/sleutel</t>
  </si>
  <si>
    <t>0 van 90</t>
  </si>
  <si>
    <t>Sleutel kast</t>
  </si>
  <si>
    <t>0 van 140</t>
  </si>
  <si>
    <t>0 van 148</t>
  </si>
  <si>
    <t>uitzoeken of de cijfersloten hier ook bij zitten?</t>
  </si>
  <si>
    <t>0 van 28</t>
  </si>
  <si>
    <t>Elektronische kast</t>
  </si>
  <si>
    <t>9 van 36</t>
  </si>
  <si>
    <t>107 van 115</t>
  </si>
  <si>
    <t>79 van 87</t>
  </si>
  <si>
    <t>25 van 27</t>
  </si>
  <si>
    <t>HM Marathonloop</t>
  </si>
  <si>
    <t>0 van 80</t>
  </si>
  <si>
    <t>Worden niet meegenomen met aanbesteding</t>
  </si>
  <si>
    <t>29 van 34</t>
  </si>
  <si>
    <t>Munt/sleutel kast</t>
  </si>
  <si>
    <t>0 van 66</t>
  </si>
  <si>
    <t>87 van 119</t>
  </si>
  <si>
    <t>64 van 74</t>
  </si>
  <si>
    <t>41 van 59</t>
  </si>
  <si>
    <t>21 van 69</t>
  </si>
  <si>
    <t>41 van 74</t>
  </si>
  <si>
    <t>59 van 124</t>
  </si>
  <si>
    <t>60 van 99</t>
  </si>
  <si>
    <t>74 van 79</t>
  </si>
  <si>
    <t>71 van 74</t>
  </si>
  <si>
    <t>39 van 39</t>
  </si>
  <si>
    <t>69 van 74</t>
  </si>
  <si>
    <t>124 van 124</t>
  </si>
  <si>
    <t>45 van 49</t>
  </si>
  <si>
    <t>0 van 105</t>
  </si>
  <si>
    <t>Gebouw VW</t>
  </si>
  <si>
    <t>78 van 84</t>
  </si>
  <si>
    <t>84 van 89</t>
  </si>
  <si>
    <t>0 van 30</t>
  </si>
  <si>
    <t>0 van 18</t>
  </si>
  <si>
    <t>30 van 123</t>
  </si>
  <si>
    <t>122 van 123</t>
  </si>
  <si>
    <t>87 van 88</t>
  </si>
  <si>
    <t>36 van 38</t>
  </si>
  <si>
    <t>56 van 59</t>
  </si>
  <si>
    <t>30 van 54</t>
  </si>
  <si>
    <t>102 van 111</t>
  </si>
  <si>
    <t>0 van 83</t>
  </si>
  <si>
    <t>53 van 120</t>
  </si>
  <si>
    <t>71 van 75</t>
  </si>
  <si>
    <t>0 van 196</t>
  </si>
  <si>
    <t>17 van 83</t>
  </si>
  <si>
    <t>63 van 67</t>
  </si>
  <si>
    <t>Pincode</t>
  </si>
  <si>
    <t>0 van 6</t>
  </si>
  <si>
    <t>38 van 44</t>
  </si>
  <si>
    <t>18 van 49</t>
  </si>
  <si>
    <t>47 van 49</t>
  </si>
  <si>
    <t>32 van 34</t>
  </si>
  <si>
    <t>41 van 44</t>
  </si>
  <si>
    <t>0 van 405</t>
  </si>
  <si>
    <t>0 van 180</t>
  </si>
  <si>
    <t>0 van 345</t>
  </si>
  <si>
    <t>0 van 12</t>
  </si>
  <si>
    <t>Lockerdeur buitenmaat BxH</t>
  </si>
  <si>
    <t>Gewenste minimale binnenmaten (DxBxH)</t>
  </si>
  <si>
    <t>Gewenste opleverdatum</t>
  </si>
  <si>
    <t>Actiepunt wat te doen</t>
  </si>
  <si>
    <t>Deurmaten</t>
  </si>
  <si>
    <t>Standaard locker</t>
  </si>
  <si>
    <t>Vervangen</t>
  </si>
  <si>
    <t xml:space="preserve"> 500x400x450 praktijkonderwijs</t>
  </si>
  <si>
    <t>Sleutel postvak</t>
  </si>
  <si>
    <t>CB Beversestraat Postvak</t>
  </si>
  <si>
    <t>Postvak locker</t>
  </si>
  <si>
    <t>Geen actie</t>
  </si>
  <si>
    <t xml:space="preserve">14-3-25 i.o.m. Luuk worden postvakken niet meegenomen in de aanbesteding 2025. Foto's zijn verwijdert uit het overzicht. </t>
  </si>
  <si>
    <t>500x400x35 daglockers</t>
  </si>
  <si>
    <t xml:space="preserve"> 500x450x450</t>
  </si>
  <si>
    <t>Sleutel groot</t>
  </si>
  <si>
    <t>CJ Jan v Cuijkstraat personeel</t>
  </si>
  <si>
    <t xml:space="preserve">14-3-25 i.o.m. Luuk worden docentenlockers niet meegenomen in de aanbesteding 2025. Foto's zijn verwijdert uit het overzicht. </t>
  </si>
  <si>
    <t>CJ Jan v Cuijkstraat post</t>
  </si>
  <si>
    <t>Elektrisch kledinglocker 475x400x930</t>
  </si>
  <si>
    <t>37x865</t>
  </si>
  <si>
    <t>Kledinglocker 45 x 90</t>
  </si>
  <si>
    <t>475x400x900</t>
  </si>
  <si>
    <t>380x380</t>
  </si>
  <si>
    <t>Elektrisch standaard 665x410x445</t>
  </si>
  <si>
    <t>405x44</t>
  </si>
  <si>
    <t>n.v.t.</t>
  </si>
  <si>
    <t>Refurbished</t>
  </si>
  <si>
    <t>305x380</t>
  </si>
  <si>
    <t>Afvoeren</t>
  </si>
  <si>
    <t>Refurbished vervangen door 12 kolommen van 5 hoog uit bouwdeel og en verplaatsen naar munt kluisjes oa0130.</t>
  </si>
  <si>
    <t>Sleutel hangslot kledinglocker</t>
  </si>
  <si>
    <t>OB3 hangsloten kledinglocker</t>
  </si>
  <si>
    <t xml:space="preserve">14-3-25 i.o.m. Joke worden kledinglockers niet meegenomen in de aanbesteding 2025. Foto's zijn verwijdert uit het overzicht. </t>
  </si>
  <si>
    <t>OB3 sleutelkasten kleding metaalhal</t>
  </si>
  <si>
    <t>Sleutel hangslot standaard</t>
  </si>
  <si>
    <t>OB3 hangsloten oc0025</t>
  </si>
  <si>
    <t>14-3-25 i.o.m. Joke worden deze wel meegenomen ondanks dat deze nu door afdeling techniek beheert worden.</t>
  </si>
  <si>
    <t>OB3 munt_sleutel kast oa0130</t>
  </si>
  <si>
    <t>Zie opmerking bij OA0100 090-124</t>
  </si>
  <si>
    <t>OB3 sleutelkasten</t>
  </si>
  <si>
    <t>14-3-25 i.o.m. Joke worden deze wel meegenomen en aangepast naar standaard locker ondanks dat deze nu door onderwijsafdeling beheert worden.</t>
  </si>
  <si>
    <t>Sleutel GSM-vak</t>
  </si>
  <si>
    <t>HS MrVriensstraat GSM</t>
  </si>
  <si>
    <t xml:space="preserve">14-3-25 i.o.m. Luuk worden Sleutel GSM-vak niet meegenomen in de aanbesteding 2025. Foto's zijn verwijdert uit het overzicht. </t>
  </si>
  <si>
    <t>Elektrisch kledinglocker 480x325x985</t>
  </si>
  <si>
    <t>265x865</t>
  </si>
  <si>
    <t>Kledinglocker 30 x 180</t>
  </si>
  <si>
    <t>480x290x1800</t>
  </si>
  <si>
    <t>Vervangen door lockers van 180x30 in dezelfde stijl als "Sleutel kledingkast 480x290x1800".</t>
  </si>
  <si>
    <t>266x1795</t>
  </si>
  <si>
    <t>VW sleutel kledingkast</t>
  </si>
  <si>
    <t>Sleutel standaard 520x370x380</t>
  </si>
  <si>
    <t>315x355</t>
  </si>
  <si>
    <t>VW sleutel kast vx073</t>
  </si>
  <si>
    <t>Mogelijkheid om sleutellockers handmatig te kunnen registreren in nieuw systeem? Navragen bij Jaap of de afdeling die ze nu gebruiken.</t>
  </si>
  <si>
    <t>317x150</t>
  </si>
  <si>
    <t>Messenlocker</t>
  </si>
  <si>
    <t>495x445</t>
  </si>
  <si>
    <t>Fashion locker</t>
  </si>
  <si>
    <t>Onderzoeken of ombouwen de voorkeur heeft.</t>
  </si>
  <si>
    <t>Sleutel maatkast</t>
  </si>
  <si>
    <t>VW sleutel kast 1 t/m 16 vz1e</t>
  </si>
  <si>
    <t xml:space="preserve">17-3-25 i.o.m. Jaap worden deze niet meegenomen in aanbesteding 2025. Foto's en plattegrond zijn verwijdert uit het overzicht. </t>
  </si>
  <si>
    <t>VW sleutel kast MAP</t>
  </si>
  <si>
    <t>Kapperslocker</t>
  </si>
  <si>
    <t>VW sleutel postvak kast</t>
  </si>
  <si>
    <t xml:space="preserve">17-3-25 i.o.m. Jaap worden deze niet meegenomen in aanbesteding 2025. Foto's zijn verwijdert uit het overzicht. </t>
  </si>
  <si>
    <t>535x385</t>
  </si>
  <si>
    <t>VW Pincode lockers</t>
  </si>
  <si>
    <t>Koningspunt</t>
  </si>
  <si>
    <t>VW sleutel kast vak02</t>
  </si>
  <si>
    <t>VW sleutel kast vak74</t>
  </si>
  <si>
    <t>Uitleen locker</t>
  </si>
  <si>
    <t>300x300x300</t>
  </si>
  <si>
    <t xml:space="preserve">17-3-25 i.o.m. Jaap worden deze meegenomen in aanbesteding 2025. </t>
  </si>
  <si>
    <t>OE Euterpelaan sleutel</t>
  </si>
  <si>
    <t xml:space="preserve">Navragen bij Luuk wat tedoen met deze lockers. Foto's zijn verwijdert uit het overzicht. </t>
  </si>
  <si>
    <t xml:space="preserve">14-3-25 i.o.m. Luuk worden deze niet meegenomen in de aanbesteding van 2025. Onderzoeken of ombouwen de voorkeur heeft. Foto's en plattegrond zijn verwijdert uit het overzicht. </t>
  </si>
  <si>
    <t>14-3-25 i.o.m. Luuk worden deze niet meegenomen in de aanbesteding van 2025. Foto's en plattegrond zijn verwijdert uit het overzicht.</t>
  </si>
  <si>
    <t>VM Muntelaar sleutel</t>
  </si>
  <si>
    <t>Bezoeker locker</t>
  </si>
  <si>
    <t>VN Noordkade</t>
  </si>
  <si>
    <t>Elektrisch laptopkast</t>
  </si>
  <si>
    <t xml:space="preserve">Foto's en plattegrond zijn verwijdert uit het overzicht. </t>
  </si>
  <si>
    <t>Teammanager</t>
  </si>
  <si>
    <t>inschatting aantal lockers</t>
  </si>
  <si>
    <t>waarvan jaarlockers</t>
  </si>
  <si>
    <t>opmerking</t>
  </si>
  <si>
    <t>Jaap van Sambeeck</t>
  </si>
  <si>
    <t>jaarlockers aantallen n.a.v. wat er op 12-11-2024 uitgegeven is</t>
  </si>
  <si>
    <t>Joke van de Laar-Boumans</t>
  </si>
  <si>
    <t>Lau van den Akker</t>
  </si>
  <si>
    <t>onbekend hoeveel BOL studenten hier komen die vaste locker nodig hebben i.v.m. opleiding. maart 2025 waren er 19 uitgegeven.</t>
  </si>
  <si>
    <t>onbekend hoeveel BOL studenten hier komen die vaste locker nodig hebben i.v.m. opleiding. maart 2025 waren er 21 uitgegeven.</t>
  </si>
  <si>
    <t>onbekend hoeveel BOL studenten hier komen die vaste locker nodig hebben i.v.m. opleiding</t>
  </si>
  <si>
    <t>Luuk Verberk</t>
  </si>
  <si>
    <t>dit nader overleggen met de kleine Elst (Stefan Kant)</t>
  </si>
  <si>
    <t>jaarlockers aantallen n.a.v. wat er op 12-11-2024 uitgegeven is.de kledinglockers zijn allemaal uitgegeven.</t>
  </si>
  <si>
    <t>Status</t>
  </si>
  <si>
    <t>Lockersoort DxBxH</t>
  </si>
  <si>
    <t>lockersoort</t>
  </si>
  <si>
    <t>Lockermaten (DxBxH)</t>
  </si>
  <si>
    <t>Klein locker</t>
  </si>
  <si>
    <t>Kleine locker</t>
  </si>
  <si>
    <t>Middel Locker</t>
  </si>
  <si>
    <t>Niet vervangen</t>
  </si>
  <si>
    <t>Grote locker</t>
  </si>
  <si>
    <t xml:space="preserve"> 500x450x180</t>
  </si>
  <si>
    <t>Z-Kledinglocker</t>
  </si>
  <si>
    <t>Maatwerk locker</t>
  </si>
  <si>
    <t>72x50x45</t>
  </si>
  <si>
    <t>82x50x45</t>
  </si>
  <si>
    <t>test</t>
  </si>
  <si>
    <t>gsm-locker</t>
  </si>
  <si>
    <t xml:space="preserve"> 500x350x175</t>
  </si>
  <si>
    <t>550x200x</t>
  </si>
  <si>
    <t>min 9 max 12</t>
  </si>
  <si>
    <t>560x200x</t>
  </si>
  <si>
    <t>Circa Lockermaten (DxB)</t>
  </si>
  <si>
    <t xml:space="preserve"> 500x400</t>
  </si>
  <si>
    <t xml:space="preserve"> 500x350</t>
  </si>
  <si>
    <t>720x495</t>
  </si>
  <si>
    <t>820x495</t>
  </si>
  <si>
    <t xml:space="preserve"> 500x400(x1800h)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</si>
</sst>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m/yy;@"/>
  </numFmts>
  <fonts count="1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FF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vertical="top" wrapText="1"/>
    </xf>
    <xf numFmtId="0" fontId="4" fillId="0" borderId="0" xfId="0" applyFont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NumberFormat="1"/>
    <xf numFmtId="0" fontId="0" fillId="0" borderId="3" xfId="0" applyNumberFormat="1" applyBorder="1"/>
  </cellXfs>
  <cellStyles count="1">
    <cellStyle name="Standaard" xfId="0" builtinId="0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[$-413]mmmm/yy;@"/>
    </dxf>
    <dxf>
      <alignment horizontal="center" vertical="bottom" textRotation="0" wrapText="0" indent="0" justifyLastLine="0" shrinkToFit="0" readingOrder="0"/>
    </dxf>
    <dxf>
      <numFmt numFmtId="164" formatCode="[$-413]mmmm/yy;@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7030A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simple" dx="17" sel="0" val="0" widthMin="197"/>
</file>

<file path=xl/ctrlProps/ctrlProp2.xml><?xml version="1.0" encoding="utf-8"?>
<formControlPr xmlns="http://schemas.microsoft.com/office/spreadsheetml/2009/9/main" objectType="Drop" dropStyle="simple" dx="17" sel="0" val="0" widthMin="197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56</xdr:row>
          <xdr:rowOff>0</xdr:rowOff>
        </xdr:from>
        <xdr:to>
          <xdr:col>4</xdr:col>
          <xdr:colOff>200025</xdr:colOff>
          <xdr:row>57</xdr:row>
          <xdr:rowOff>19050</xdr:rowOff>
        </xdr:to>
        <xdr:sp macro="" textlink="">
          <xdr:nvSpPr>
            <xdr:cNvPr id="2049" name=" 2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6</xdr:col>
          <xdr:colOff>200025</xdr:colOff>
          <xdr:row>72</xdr:row>
          <xdr:rowOff>0</xdr:rowOff>
        </xdr:to>
        <xdr:sp macro="" textlink="">
          <xdr:nvSpPr>
            <xdr:cNvPr id="1026" name="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co van der Rijt" id="{5355960A-1C6C-4499-B37D-A47562E7CEF8}" userId="m.vanderrijt@kw1c.nl" providerId="PeoplePicker"/>
  <person displayName="Pim Wismans" id="{5091DDFF-8B80-46E1-8083-9BD928F68D89}" userId="S::p.wismans@kw1c.nl::51c75ee7-86ed-4a9e-ba46-f4dcacfb7c08" providerId="AD"/>
  <person displayName="Marco van der Rijt" id="{94473427-D10F-45CA-A9A7-BB588FC4AA69}" userId="S::m.vanderrijt@kw1c.nl::22b8ea42-9fd2-4854-bf9d-5280c3dd865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x te Pas" refreshedDate="46042.512636689811" createdVersion="8" refreshedVersion="8" minRefreshableVersion="3" recordCount="55" xr:uid="{3EFE458B-4931-4F1A-BBC0-B13343B2C1BB}">
  <cacheSource type="worksheet">
    <worksheetSource name="Tabel26"/>
  </cacheSource>
  <cacheFields count="10">
    <cacheField name="Locatie" numFmtId="0">
      <sharedItems count="13">
        <s v="CB Beversestraat"/>
        <s v="CJ Jan van Cuijkstraat"/>
        <s v="HD De Kleine Elst"/>
        <s v="HH Stadionlaan"/>
        <s v="HL Jacob van Maerlantstraat"/>
        <s v="HO Onderwijsboulevard"/>
        <s v="HS Mr Vriensstraat"/>
        <s v="HV Vlijmenseweg"/>
        <s v="HW Weidonklaan"/>
        <s v="OE Euterpelaan"/>
        <s v="ON Nelson Mandelaboulevard"/>
        <s v="VM Muntelaar"/>
        <s v="HA Aartshertogenlaan" u="1"/>
      </sharedItems>
    </cacheField>
    <cacheField name="Bestaande lockersoort binnenmaten DxBxH" numFmtId="0">
      <sharedItems containsBlank="1" count="16">
        <s v="Draaischijf cijferslot"/>
        <s v="Sleutel standaard"/>
        <s v="Elektrisch standaard 570x380x365"/>
        <s v="Elektrisch Kledinglocker 475x400x930"/>
        <s v="Elektrisch standaard 455x305x370"/>
        <s v="Sleutel muntslot 500x270x280"/>
        <s v="Elektrisch standaard 455x305x37"/>
        <m/>
        <s v="Sleutel kledingkast"/>
        <s v="Elektrisch standaard 720x460x430"/>
        <s v="Elektrisch messenkluis 525x350x175"/>
        <s v="Elektrisch Kledinglocker 480x325x985"/>
        <s v="Sleutel kledingkast 480x290x1800"/>
        <s v="Elektrisch standaard 820x460x430"/>
        <s v="Pincode standaard 535x505x370"/>
        <s v="Draaischijf cijferslot 480x350x355"/>
      </sharedItems>
    </cacheField>
    <cacheField name="Terminal" numFmtId="0">
      <sharedItems/>
    </cacheField>
    <cacheField name="Aantal bestaande lockers" numFmtId="0">
      <sharedItems containsSemiMixedTypes="0" containsString="0" containsNumber="1" containsInteger="1" minValue="0" maxValue="345"/>
    </cacheField>
    <cacheField name="Aantal verwachte lockers" numFmtId="0">
      <sharedItems containsSemiMixedTypes="0" containsString="0" containsNumber="1" containsInteger="1" minValue="0" maxValue="200"/>
    </cacheField>
    <cacheField name="Verwachte lockersoort" numFmtId="0">
      <sharedItems/>
    </cacheField>
    <cacheField name="Circa Lockermaten (DxBxH)" numFmtId="0">
      <sharedItems/>
    </cacheField>
    <cacheField name="Circa Lockermaten (DxB)" numFmtId="0">
      <sharedItems/>
    </cacheField>
    <cacheField name="Aantal lockers per kolom" numFmtId="0">
      <sharedItems containsMixedTypes="1" containsNumber="1" containsInteger="1" minValue="2" maxValue="5"/>
    </cacheField>
    <cacheField name="Opmerking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x v="0"/>
    <x v="0"/>
    <s v="CB Beversestraat"/>
    <n v="90"/>
    <n v="40"/>
    <s v="Flexlockers"/>
    <s v=" 500x400x350"/>
    <s v=" 500x400"/>
    <n v="5"/>
    <m/>
  </r>
  <r>
    <x v="1"/>
    <x v="0"/>
    <s v="CJ Jan v Cuijkstraat"/>
    <n v="90"/>
    <n v="40"/>
    <s v="Flexlockers"/>
    <s v=" 500x400x350"/>
    <s v=" 500x400"/>
    <n v="5"/>
    <m/>
  </r>
  <r>
    <x v="2"/>
    <x v="1"/>
    <s v="HD De Kleine Elst"/>
    <n v="140"/>
    <n v="100"/>
    <s v="Flexlockers"/>
    <s v=" 500x400x350"/>
    <s v=" 500x400"/>
    <n v="5"/>
    <m/>
  </r>
  <r>
    <x v="3"/>
    <x v="1"/>
    <s v="HS070 Sleutellocker"/>
    <n v="133"/>
    <n v="70"/>
    <s v="Flexlockers"/>
    <s v=" 500x400x350"/>
    <s v=" 500x400"/>
    <n v="5"/>
    <m/>
  </r>
  <r>
    <x v="3"/>
    <x v="0"/>
    <s v="HS170 Cijferslot/sleutel"/>
    <n v="15"/>
    <n v="0"/>
    <s v="Flexlockers"/>
    <s v=" 500x400x350"/>
    <s v=" 500x400"/>
    <n v="5"/>
    <m/>
  </r>
  <r>
    <x v="4"/>
    <x v="2"/>
    <s v="LA0055 081-128 personeel"/>
    <n v="36"/>
    <n v="35"/>
    <s v="Flexlockers"/>
    <s v=" 500x400x350"/>
    <s v=" 500x400"/>
    <n v="5"/>
    <m/>
  </r>
  <r>
    <x v="4"/>
    <x v="3"/>
    <s v="LA0230 605-720 OOSV huur"/>
    <n v="115"/>
    <n v="110"/>
    <s v="Kledinglocker"/>
    <s v=" 500x400x900"/>
    <s v=" 500x400"/>
    <n v="2"/>
    <m/>
  </r>
  <r>
    <x v="4"/>
    <x v="3"/>
    <s v="LA0400 861-952 OOSV huur"/>
    <n v="87"/>
    <n v="70"/>
    <s v="Kledinglocker"/>
    <s v=" 500x400x900"/>
    <s v=" 500x400"/>
    <n v="2"/>
    <m/>
  </r>
  <r>
    <x v="4"/>
    <x v="3"/>
    <s v="LA0430 833-860 OOSV huur"/>
    <n v="27"/>
    <n v="90"/>
    <s v="Flexlockers"/>
    <s v=" 500x400x350"/>
    <s v=" 500x400"/>
    <n v="5"/>
    <m/>
  </r>
  <r>
    <x v="5"/>
    <x v="4"/>
    <s v="OA0100 090-124"/>
    <n v="34"/>
    <n v="0"/>
    <s v="Flexlockers"/>
    <s v=" 500x400x350"/>
    <s v=" 500x400"/>
    <n v="5"/>
    <m/>
  </r>
  <r>
    <x v="5"/>
    <x v="5"/>
    <s v="OA0130 munt/sleutel kast"/>
    <n v="66"/>
    <n v="60"/>
    <s v="Flexlockers"/>
    <s v=" 500x400x350"/>
    <s v=" 500x400"/>
    <n v="5"/>
    <m/>
  </r>
  <r>
    <x v="5"/>
    <x v="4"/>
    <s v="OE0000 501-620 M&amp;L huur"/>
    <n v="119"/>
    <n v="120"/>
    <s v="Vaste lockers"/>
    <s v=" 500x400x450"/>
    <s v=" 500x400"/>
    <n v="4"/>
    <m/>
  </r>
  <r>
    <x v="5"/>
    <x v="4"/>
    <s v="OE0000 701-775 M&amp;L huur"/>
    <n v="74"/>
    <n v="72"/>
    <s v="Vaste lockers"/>
    <s v=" 500x400x450"/>
    <s v=" 500x400"/>
    <n v="4"/>
    <m/>
  </r>
  <r>
    <x v="5"/>
    <x v="2"/>
    <s v="OG0000 376-435 B&amp;W huur"/>
    <n v="59"/>
    <n v="56"/>
    <s v="Vaste lockers"/>
    <s v=" 500x400x450"/>
    <s v=" 500x400"/>
    <n v="4"/>
    <m/>
  </r>
  <r>
    <x v="5"/>
    <x v="2"/>
    <s v="OG0000 801-870 B&amp;W huur"/>
    <n v="69"/>
    <n v="68"/>
    <s v="Vaste lockers"/>
    <s v=" 500x400x450"/>
    <s v=" 500x400"/>
    <n v="4"/>
    <m/>
  </r>
  <r>
    <x v="5"/>
    <x v="2"/>
    <s v="OG0000 876-950"/>
    <n v="74"/>
    <n v="72"/>
    <s v="Vaste lockers"/>
    <s v=" 500x400x450"/>
    <s v=" 500x400"/>
    <n v="4"/>
    <m/>
  </r>
  <r>
    <x v="5"/>
    <x v="2"/>
    <s v="OK0000 101-225 T&amp;E huur"/>
    <n v="124"/>
    <n v="124"/>
    <s v="Vaste lockers"/>
    <s v=" 500x400x450"/>
    <s v=" 500x400"/>
    <n v="4"/>
    <m/>
  </r>
  <r>
    <x v="5"/>
    <x v="2"/>
    <s v="OK0000 301-400 T&amp;E huur"/>
    <n v="99"/>
    <n v="96"/>
    <s v="Vaste lockers"/>
    <s v=" 500x400x450"/>
    <s v=" 500x400"/>
    <n v="4"/>
    <m/>
  </r>
  <r>
    <x v="5"/>
    <x v="2"/>
    <s v="OK0050 001-080"/>
    <n v="79"/>
    <n v="75"/>
    <s v="Flexlockers"/>
    <s v=" 500x400x350"/>
    <s v=" 500x400"/>
    <n v="5"/>
    <m/>
  </r>
  <r>
    <x v="5"/>
    <x v="6"/>
    <s v="OK0050 226-300"/>
    <n v="74"/>
    <n v="70"/>
    <s v="Flexlockers"/>
    <s v=" 500x400x350"/>
    <s v=" 500x400"/>
    <n v="5"/>
    <m/>
  </r>
  <r>
    <x v="5"/>
    <x v="6"/>
    <s v="OK1005 426-465"/>
    <n v="39"/>
    <n v="35"/>
    <s v="Flexlockers"/>
    <s v=" 500x400x350"/>
    <s v=" 500x400"/>
    <n v="5"/>
    <m/>
  </r>
  <r>
    <x v="5"/>
    <x v="2"/>
    <s v="OK1050 001-074"/>
    <n v="74"/>
    <n v="70"/>
    <s v="Flexlockers"/>
    <s v=" 500x400x350"/>
    <s v=" 500x400"/>
    <n v="5"/>
    <m/>
  </r>
  <r>
    <x v="5"/>
    <x v="2"/>
    <s v="OK2050 001-125 KMVO"/>
    <n v="124"/>
    <n v="120"/>
    <s v="Flexlockers"/>
    <s v=" 500x400x350"/>
    <s v=" 500x400"/>
    <n v="5"/>
    <m/>
  </r>
  <r>
    <x v="5"/>
    <x v="2"/>
    <s v="OM1005 426-475"/>
    <n v="49"/>
    <n v="50"/>
    <s v="Flexlockers"/>
    <s v=" 500x400x350"/>
    <s v=" 500x400"/>
    <n v="5"/>
    <m/>
  </r>
  <r>
    <x v="6"/>
    <x v="0"/>
    <s v="HS Mr Vriensstraat"/>
    <n v="105"/>
    <n v="80"/>
    <s v="Vaste lockers"/>
    <s v=" 500x400x450"/>
    <s v=" 500x400"/>
    <n v="4"/>
    <m/>
  </r>
  <r>
    <x v="7"/>
    <x v="7"/>
    <s v="?"/>
    <n v="0"/>
    <n v="10"/>
    <s v="Uitleenlockers"/>
    <s v=" 500x350x350"/>
    <s v=" 500x350"/>
    <n v="5"/>
    <m/>
  </r>
  <r>
    <x v="7"/>
    <x v="2"/>
    <s v="VA171 036-120"/>
    <n v="84"/>
    <n v="85"/>
    <s v="Flexlockers"/>
    <s v=" 500x400x350"/>
    <s v=" 500x400"/>
    <n v="5"/>
    <m/>
  </r>
  <r>
    <x v="7"/>
    <x v="2"/>
    <s v="VA201 001-090"/>
    <n v="89"/>
    <n v="85"/>
    <s v="Flexlockers"/>
    <s v=" 500x400x350"/>
    <s v=" 500x400"/>
    <n v="5"/>
    <m/>
  </r>
  <r>
    <x v="7"/>
    <x v="1"/>
    <s v="VAK02 sleutel helmkast"/>
    <n v="30"/>
    <n v="20"/>
    <s v="Flexlockers"/>
    <s v=" 500x400x350"/>
    <s v=" 500x400"/>
    <n v="5"/>
    <m/>
  </r>
  <r>
    <x v="7"/>
    <x v="8"/>
    <s v="VAK74 sleutel douchekast"/>
    <n v="18"/>
    <n v="18"/>
    <s v="Z-locker"/>
    <s v=" 500x400x1800"/>
    <s v=" 500x400(x1800h)"/>
    <n v="2"/>
    <m/>
  </r>
  <r>
    <x v="7"/>
    <x v="9"/>
    <s v="VB008 001-123 Handel"/>
    <n v="123"/>
    <n v="124"/>
    <s v="Vaste lockers Fashion"/>
    <s v="720x495x445"/>
    <s v="720x495"/>
    <n v="4"/>
    <m/>
  </r>
  <r>
    <x v="7"/>
    <x v="9"/>
    <s v="VB008 124-246 Handel"/>
    <n v="123"/>
    <n v="124"/>
    <s v="Vaste lockers Fashion"/>
    <s v="720x495x445"/>
    <s v="720x495"/>
    <n v="4"/>
    <m/>
  </r>
  <r>
    <x v="7"/>
    <x v="9"/>
    <s v="VB008 912-999 Handel"/>
    <n v="88"/>
    <n v="88"/>
    <s v="Vaste lockers Fashion"/>
    <s v="720x495x445"/>
    <s v="720x495"/>
    <n v="4"/>
    <m/>
  </r>
  <r>
    <x v="7"/>
    <x v="4"/>
    <s v="VC001 002-039"/>
    <n v="38"/>
    <n v="35"/>
    <s v="Flexlockers"/>
    <s v=" 500x400x350"/>
    <s v=" 500x400"/>
    <n v="5"/>
    <m/>
  </r>
  <r>
    <x v="7"/>
    <x v="2"/>
    <s v="VC170 251-310"/>
    <n v="59"/>
    <n v="55"/>
    <s v="Flexlockers"/>
    <s v=" 500x400x350"/>
    <s v=" 500x400"/>
    <n v="5"/>
    <m/>
  </r>
  <r>
    <x v="7"/>
    <x v="2"/>
    <s v="VD077 126-180"/>
    <n v="54"/>
    <n v="50"/>
    <s v="Flexlockers"/>
    <s v=" 500x400x350"/>
    <s v=" 500x400"/>
    <n v="5"/>
    <m/>
  </r>
  <r>
    <x v="7"/>
    <x v="2"/>
    <s v="VD277 001-112"/>
    <n v="111"/>
    <n v="100"/>
    <s v="Flexlockers"/>
    <s v=" 500x400x350"/>
    <s v=" 500x400"/>
    <n v="5"/>
    <m/>
  </r>
  <r>
    <x v="7"/>
    <x v="10"/>
    <s v="VG071 441-525 Messenkluis"/>
    <n v="83"/>
    <n v="60"/>
    <s v="Messenset locker"/>
    <s v="560x200x"/>
    <s v="560x200x"/>
    <s v="min 9 max 12"/>
    <m/>
  </r>
  <r>
    <x v="7"/>
    <x v="10"/>
    <s v="VG071 526-645 Messenkluis"/>
    <n v="120"/>
    <n v="120"/>
    <s v="Messenset locker"/>
    <s v="560x200x"/>
    <s v="560x200x"/>
    <s v="min 9 max 12"/>
    <m/>
  </r>
  <r>
    <x v="7"/>
    <x v="11"/>
    <s v="VGK01 801-876 Kleding"/>
    <n v="75"/>
    <n v="30"/>
    <s v="Z-locker"/>
    <s v=" 500x400x1800"/>
    <s v=" 500x400(x1800h)"/>
    <n v="2"/>
    <m/>
  </r>
  <r>
    <x v="7"/>
    <x v="12"/>
    <s v="VGK01 sleutel kledingkast"/>
    <n v="196"/>
    <n v="196"/>
    <s v="Z-locker"/>
    <s v=" 500x400x1800"/>
    <s v=" 500x400(x1800h)"/>
    <n v="2"/>
    <m/>
  </r>
  <r>
    <x v="7"/>
    <x v="13"/>
    <s v="VH070 247-329 VGU"/>
    <n v="83"/>
    <n v="84"/>
    <s v="Vaste lockers Uiterlijke verzorging"/>
    <s v="820x495x445"/>
    <s v="820x495"/>
    <n v="4"/>
    <m/>
  </r>
  <r>
    <x v="7"/>
    <x v="13"/>
    <s v="VH070 330-396 VGU"/>
    <n v="67"/>
    <n v="68"/>
    <s v="Vaste lockers Uiterlijke verzorging"/>
    <s v="820x495x445"/>
    <s v="820x495"/>
    <n v="4"/>
    <m/>
  </r>
  <r>
    <x v="7"/>
    <x v="14"/>
    <s v="VS009 Pincode lockers"/>
    <n v="6"/>
    <n v="5"/>
    <s v="Flexlockers"/>
    <s v=" 500x400x350"/>
    <s v=" 500x400"/>
    <n v="5"/>
    <m/>
  </r>
  <r>
    <x v="7"/>
    <x v="10"/>
    <s v="VS043 396-440"/>
    <n v="44"/>
    <n v="36"/>
    <s v="Messenset locker"/>
    <s v="550x200x"/>
    <s v="550x200x"/>
    <s v="min 9 max 12"/>
    <m/>
  </r>
  <r>
    <x v="7"/>
    <x v="4"/>
    <s v="VS204 040-089"/>
    <n v="49"/>
    <n v="40"/>
    <s v="Flexlockers"/>
    <s v=" 500x400x350"/>
    <s v=" 500x400"/>
    <n v="5"/>
    <m/>
  </r>
  <r>
    <x v="7"/>
    <x v="2"/>
    <s v="VX073 096-170"/>
    <n v="74"/>
    <n v="65"/>
    <s v="Flexlockers"/>
    <s v=" 500x400x350"/>
    <s v=" 500x400"/>
    <n v="5"/>
    <m/>
  </r>
  <r>
    <x v="7"/>
    <x v="2"/>
    <s v="VX270 001-80"/>
    <n v="49"/>
    <n v="45"/>
    <s v="Flexlockers"/>
    <s v=" 500x400x350"/>
    <s v=" 500x400"/>
    <n v="5"/>
    <m/>
  </r>
  <r>
    <x v="7"/>
    <x v="2"/>
    <s v="VZ174 001-035"/>
    <n v="34"/>
    <n v="35"/>
    <s v="Flexlockers"/>
    <s v=" 500x400x350"/>
    <s v=" 500x400"/>
    <n v="5"/>
    <m/>
  </r>
  <r>
    <x v="8"/>
    <x v="2"/>
    <s v="WB010 001-045"/>
    <n v="44"/>
    <n v="35"/>
    <s v="Flexlockers"/>
    <s v=" 500x400x350"/>
    <s v=" 500x400"/>
    <n v="5"/>
    <m/>
  </r>
  <r>
    <x v="9"/>
    <x v="15"/>
    <s v="OE Euterpelaan"/>
    <n v="345"/>
    <n v="120"/>
    <s v="Flexlockers"/>
    <s v=" 500x400x350"/>
    <s v=" 500x400"/>
    <n v="5"/>
    <m/>
  </r>
  <r>
    <x v="9"/>
    <x v="1"/>
    <s v="OEU015 Pincode lockers"/>
    <n v="6"/>
    <n v="0"/>
    <s v="Flexlockers"/>
    <s v=" 500x400x350"/>
    <s v=" 500x400"/>
    <n v="5"/>
    <s v="Nader te bekijken"/>
  </r>
  <r>
    <x v="10"/>
    <x v="15"/>
    <s v="ON NelsonMandelaboulevard"/>
    <n v="180"/>
    <n v="80"/>
    <s v="Flexlockers"/>
    <s v=" 500x400x350"/>
    <s v=" 500x400"/>
    <n v="5"/>
    <m/>
  </r>
  <r>
    <x v="11"/>
    <x v="0"/>
    <s v="VM Muntelaar"/>
    <n v="345"/>
    <n v="200"/>
    <s v="Flexlockers"/>
    <s v=" 500x400x350"/>
    <s v=" 500x400"/>
    <n v="5"/>
    <m/>
  </r>
  <r>
    <x v="11"/>
    <x v="1"/>
    <s v="VMUA102 Sleutel lockers"/>
    <n v="12"/>
    <n v="10"/>
    <s v="Flexlockers"/>
    <s v=" 500x400x350"/>
    <s v=" 500x400"/>
    <n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2B26DC-EB18-4DF3-BD69-C151EEC0BD7B}" name="Draaitabel1" cacheId="7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:C14" firstHeaderRow="0" firstDataRow="1" firstDataCol="1"/>
  <pivotFields count="10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2"/>
        <item t="default"/>
      </items>
    </pivotField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Aantal bestaande lockers" fld="3" baseField="0" baseItem="0"/>
    <dataField name="Som van Aantal verwachte lockers" fld="4" baseField="0" baseItem="0"/>
  </dataFields>
  <formats count="4">
    <format dxfId="45">
      <pivotArea collapsedLevelsAreSubtotals="1" fieldPosition="0">
        <references count="1">
          <reference field="0" count="0"/>
        </references>
      </pivotArea>
    </format>
    <format dxfId="44">
      <pivotArea field="0" type="button" dataOnly="0" labelOnly="1" outline="0" axis="axisRow" fieldPosition="0"/>
    </format>
    <format dxfId="43">
      <pivotArea dataOnly="0" labelOnly="1" fieldPosition="0">
        <references count="1">
          <reference field="0" count="0"/>
        </references>
      </pivotArea>
    </format>
    <format dxfId="4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DE5944-4F14-4C88-8D30-57FD7AA58F84}" name="Tabel26" displayName="Tabel26" ref="A1:J57" totalsRowCount="1" headerRowDxfId="58" dataDxfId="57" totalsRowDxfId="56">
  <autoFilter ref="A1:J56" xr:uid="{B491FDD5-A2FA-47EE-AF8F-EEDC87C32723}"/>
  <sortState xmlns:xlrd2="http://schemas.microsoft.com/office/spreadsheetml/2017/richdata2" ref="A2:J56">
    <sortCondition ref="A2:A56"/>
    <sortCondition ref="C2:C56"/>
  </sortState>
  <tableColumns count="10">
    <tableColumn id="1" xr3:uid="{41F52D11-A9EA-4E7B-946F-C00C276B4F47}" name="Locatie" dataDxfId="55" totalsRowDxfId="9"/>
    <tableColumn id="12" xr3:uid="{3BAD5872-5ED7-4C86-AB7F-BBC4F8FBB32F}" name="Bestaande lockersoort binnenmaten DxBxH" dataDxfId="54" totalsRowDxfId="8"/>
    <tableColumn id="3" xr3:uid="{34FFC4BC-8C98-4E20-8275-2E614B37F487}" name="Terminal" dataDxfId="53" totalsRowDxfId="7"/>
    <tableColumn id="9" xr3:uid="{7526ECC0-4273-4A5F-A6B9-F1C09D076CB6}" name="Aantal bestaande lockers" totalsRowFunction="sum" dataDxfId="52" totalsRowDxfId="6"/>
    <tableColumn id="10" xr3:uid="{9B5C90A5-0044-47E1-9A48-F44597E14000}" name="Aantal verwachte lockers" totalsRowFunction="sum" dataDxfId="51" totalsRowDxfId="5"/>
    <tableColumn id="2" xr3:uid="{ACB6B86A-29F2-4C16-BA50-16E89AF867E2}" name="Verwachte lockersoort" dataDxfId="50" totalsRowDxfId="4"/>
    <tableColumn id="7" xr3:uid="{6B63A703-B42A-4342-9003-5B89FB4B0647}" name="Circa Lockermaten (DxBxH)" dataDxfId="49" totalsRowDxfId="3"/>
    <tableColumn id="4" xr3:uid="{A8A9FB6C-83CD-4EC7-A672-2F4FD412154F}" name="Circa Lockermaten (DxB)" dataDxfId="48" totalsRowDxfId="2"/>
    <tableColumn id="6" xr3:uid="{7969F311-9451-42FF-82E6-D94F811DE37D}" name="Aantal lockers per kolom" dataDxfId="47" totalsRowDxfId="1"/>
    <tableColumn id="5" xr3:uid="{658A74F6-C95A-4D98-9D5D-5F93C09424D9}" name="Opmerking" totalsRowLabel="Koningspunten nader te bekijken" dataDxfId="46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F5F9C53-D317-417A-BC6B-1A0FA2DFA055}" name="Tabel17" displayName="Tabel17" ref="A1:H57" totalsRowCount="1">
  <autoFilter ref="A1:H56" xr:uid="{33BB26E3-3352-485A-9173-EBEC92A7721D}"/>
  <sortState xmlns:xlrd2="http://schemas.microsoft.com/office/spreadsheetml/2017/richdata2" ref="A2:H56">
    <sortCondition ref="A2:A56"/>
    <sortCondition ref="D2:D56"/>
  </sortState>
  <tableColumns count="8">
    <tableColumn id="1" xr3:uid="{796B3695-564B-4EBB-BE54-FCDFFBA1182C}" name="KW1C Locatie"/>
    <tableColumn id="2" xr3:uid="{D13A171E-306E-4A76-B57C-5305D928E1C2}" name="LocatieLoXS"/>
    <tableColumn id="3" xr3:uid="{EBC66813-343B-4D58-A1C3-2A0881814B87}" name="Lockergroep"/>
    <tableColumn id="4" xr3:uid="{484FA383-B310-4064-94B4-9C06A6C0B524}" name="Terminal"/>
    <tableColumn id="5" xr3:uid="{4E9ECE43-0ED6-478B-B8E9-BB414C1B6B72}" name="Vrije lockers"/>
    <tableColumn id="6" xr3:uid="{6A431D8D-DF52-4F8B-950D-F71C6048F891}" name="Aantal lockers1">
      <calculatedColumnFormula>RIGHT(E2,LEN(E2)-SEARCH(" ",E2,SEARCH(" ",E2)+1))</calculatedColumnFormula>
    </tableColumn>
    <tableColumn id="7" xr3:uid="{F1475916-1552-4043-9314-4F4AC93DCCAF}" name="Aantal lockers2" totalsRowFunction="sum" dataDxfId="41" totalsRowDxfId="40"/>
    <tableColumn id="11" xr3:uid="{BA8BCCE0-3BC5-4302-9989-BCFB52E12449}" name="Opmerking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91FDD5-A2FA-47EE-AF8F-EEDC87C32723}" name="Tabel2" displayName="Tabel2" ref="A1:K72" totalsRowCount="1">
  <autoFilter ref="A1:K71" xr:uid="{B491FDD5-A2FA-47EE-AF8F-EEDC87C32723}"/>
  <sortState xmlns:xlrd2="http://schemas.microsoft.com/office/spreadsheetml/2017/richdata2" ref="A2:K71">
    <sortCondition ref="A1:A71"/>
  </sortState>
  <tableColumns count="11">
    <tableColumn id="1" xr3:uid="{0ED7046C-3761-4FBB-9FAE-70478E1CC814}" name="Locatie"/>
    <tableColumn id="12" xr3:uid="{9737B514-CC4A-428B-92A0-0D3D7790F5DA}" name="Bestaande lockersoort binnenmaten DxBxH"/>
    <tableColumn id="7" xr3:uid="{28F1307D-E8FD-44E9-8B56-418664165259}" name="Lockerdeur buitenmaat BxH"/>
    <tableColumn id="3" xr3:uid="{ED149F2B-753F-4E42-A764-04BCBE3586B4}" name="Terminal"/>
    <tableColumn id="9" xr3:uid="{A35574FB-060E-48C3-B0A6-ECB86919D73A}" name="Aantal bestaande lockers" totalsRowFunction="sum" dataDxfId="39" totalsRowDxfId="38"/>
    <tableColumn id="11" xr3:uid="{269D2BA6-3B5B-4931-9F16-5618539F4367}" name="Verwachte lockersoort" dataDxfId="37" totalsRowDxfId="36"/>
    <tableColumn id="10" xr3:uid="{C1B92DE7-16F4-490B-AC7D-FE84FF5E7357}" name="Aantal verwachte lockers" totalsRowFunction="sum" dataDxfId="35" totalsRowDxfId="34"/>
    <tableColumn id="6" xr3:uid="{DC9B14BA-DAA0-45AB-92FB-983240ED1866}" name="Gewenste minimale binnenmaten (DxBxH)" dataDxfId="33" totalsRowDxfId="32"/>
    <tableColumn id="4" xr3:uid="{429EC39A-6FB6-465C-AA33-AC66040F2E9C}" name="Gewenste opleverdatum" dataDxfId="31" totalsRowDxfId="30"/>
    <tableColumn id="2" xr3:uid="{541855FC-2781-4D51-94B2-423B34003A8E}" name="Actiepunt wat te doen" dataDxfId="29" totalsRowDxfId="28"/>
    <tableColumn id="5" xr3:uid="{61A2BF75-FBEF-44AA-908D-D1D5555F6A3C}" name="Opmerking" totalsRowDxfId="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BDCEB26-D9CC-4140-859A-60379B73F808}" name="Tabel245" displayName="Tabel245" ref="A1:F15" totalsRowCount="1">
  <autoFilter ref="A1:F14" xr:uid="{9BDCEB26-D9CC-4140-859A-60379B73F808}"/>
  <sortState xmlns:xlrd2="http://schemas.microsoft.com/office/spreadsheetml/2017/richdata2" ref="A2:B14">
    <sortCondition ref="A2:A14"/>
    <sortCondition ref="B2:B14"/>
  </sortState>
  <tableColumns count="6">
    <tableColumn id="10" xr3:uid="{158A9A1B-AC33-451D-B36B-25285B0ABEFE}" name="Teammanager"/>
    <tableColumn id="1" xr3:uid="{6A5A3576-534D-4680-8725-592E6D86FBCD}" name="Locatie"/>
    <tableColumn id="2" xr3:uid="{1F6C5C1A-A63D-426C-84A3-83FC11F6480B}" name="Aantal bestaande lockers" totalsRowFunction="sum" dataDxfId="26" totalsRowDxfId="25"/>
    <tableColumn id="5" xr3:uid="{B18AD3A4-BD8C-4615-AF04-F2CAD8F886A3}" name="inschatting aantal lockers" totalsRowFunction="sum" dataDxfId="24" totalsRowDxfId="23"/>
    <tableColumn id="6" xr3:uid="{8A4E13E3-E717-4450-8080-5C6013417AB5}" name="waarvan jaarlockers" totalsRowFunction="sum" dataDxfId="22" totalsRowDxfId="21"/>
    <tableColumn id="7" xr3:uid="{0FE813AD-313D-4338-8914-227BCFB054CD}" name="opmerking" dataDxfId="20" totalsRowDxfId="1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650179-EB43-44BC-8BE7-7340128E60C0}" name="Tabel1" displayName="Tabel1" ref="A1:A6" totalsRowShown="0">
  <autoFilter ref="A1:A6" xr:uid="{58650179-EB43-44BC-8BE7-7340128E60C0}"/>
  <sortState xmlns:xlrd2="http://schemas.microsoft.com/office/spreadsheetml/2017/richdata2" ref="A2:A6">
    <sortCondition ref="A1:A6"/>
  </sortState>
  <tableColumns count="1">
    <tableColumn id="1" xr3:uid="{6DDABAEF-0FE9-43C9-869B-F46F6598EA80}" name="Statu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465CA4E-0634-405F-AA70-2DBBD9BC7887}" name="Tabel3" displayName="Tabel3" ref="C1:C10" totalsRowShown="0" dataDxfId="18" tableBorderDxfId="17">
  <autoFilter ref="C1:C10" xr:uid="{C465CA4E-0634-405F-AA70-2DBBD9BC7887}"/>
  <tableColumns count="1">
    <tableColumn id="1" xr3:uid="{1B56D768-D2FB-4A0D-9A54-3246B92BA405}" name="Lockersoort DxBxH" dataDxfId="1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D262444-310B-4F22-908B-D374CFCF6B02}" name="Tabel7" displayName="Tabel7" ref="E1:F10" totalsRowShown="0">
  <autoFilter ref="E1:F10" xr:uid="{FD262444-310B-4F22-908B-D374CFCF6B02}"/>
  <tableColumns count="2">
    <tableColumn id="1" xr3:uid="{8A1FA346-55E2-47E1-94DC-DA0E4668FFFC}" name="lockersoort"/>
    <tableColumn id="2" xr3:uid="{F405AAFF-5321-48F5-A71E-C941A33E9BCB}" name="Lockermaten (DxBxH)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5-03-25T13:39:39.30" personId="{5091DDFF-8B80-46E1-8083-9BD928F68D89}" id="{8867AA60-CF38-4A60-93BE-BBAB913A5E91}">
    <text>@Marco van der Rijt graag toevoegen</text>
    <mentions>
      <mention mentionpersonId="{5355960A-1C6C-4499-B37D-A47562E7CEF8}" mentionId="{B24F10E8-A4DB-45BE-916B-FCCDA27F377B}" startIndex="0" length="19"/>
    </mentions>
  </threadedComment>
  <threadedComment ref="H2" dT="2025-03-31T09:27:20.74" personId="{94473427-D10F-45CA-A9A7-BB588FC4AA69}" id="{CB32DBD9-D175-4603-9C20-E5276FB108C8}" parentId="{8867AA60-CF38-4A60-93BE-BBAB913A5E91}">
    <text>i.o.m. Alex zijn deze verwerkt in het overzicht.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vmlDrawing" Target="../drawings/vmlDrawing5.vml"/><Relationship Id="rId7" Type="http://schemas.openxmlformats.org/officeDocument/2006/relationships/comments" Target="../comments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3.xml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6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BD80-C6D4-4E3E-AFE4-462752E68C8D}">
  <sheetPr codeName="Blad1">
    <pageSetUpPr fitToPage="1"/>
  </sheetPr>
  <dimension ref="A1:J80"/>
  <sheetViews>
    <sheetView tabSelected="1" zoomScaleNormal="100" workbookViewId="0">
      <pane ySplit="1" topLeftCell="A2" activePane="bottomLeft" state="frozen"/>
      <selection activeCell="G1" sqref="G1"/>
      <selection pane="bottomLeft" activeCell="F75" sqref="F75"/>
    </sheetView>
  </sheetViews>
  <sheetFormatPr defaultColWidth="8.85546875" defaultRowHeight="15" customHeight="1" x14ac:dyDescent="0.25"/>
  <cols>
    <col min="1" max="1" width="29.7109375" style="23" bestFit="1" customWidth="1"/>
    <col min="2" max="2" width="46.7109375" style="23" bestFit="1" customWidth="1"/>
    <col min="3" max="3" width="34.42578125" style="23" bestFit="1" customWidth="1"/>
    <col min="4" max="4" width="31.7109375" style="25" bestFit="1" customWidth="1"/>
    <col min="5" max="5" width="30" style="25" bestFit="1" customWidth="1"/>
    <col min="6" max="6" width="33.28515625" style="25" bestFit="1" customWidth="1"/>
    <col min="7" max="7" width="32.28515625" style="25" bestFit="1" customWidth="1"/>
    <col min="8" max="9" width="29.7109375" style="25" bestFit="1" customWidth="1"/>
    <col min="10" max="10" width="89" style="25" bestFit="1" customWidth="1"/>
    <col min="11" max="11" width="7.7109375" style="23" bestFit="1" customWidth="1"/>
    <col min="12" max="12" width="5" style="23" bestFit="1" customWidth="1"/>
    <col min="13" max="13" width="28.28515625" style="23" bestFit="1" customWidth="1"/>
    <col min="14" max="16384" width="8.85546875" style="23"/>
  </cols>
  <sheetData>
    <row r="1" spans="1:10" ht="15.75" x14ac:dyDescent="0.25">
      <c r="A1" s="23" t="s">
        <v>0</v>
      </c>
      <c r="B1" s="23" t="s">
        <v>1</v>
      </c>
      <c r="C1" s="23" t="s">
        <v>2</v>
      </c>
      <c r="D1" s="24" t="s">
        <v>3</v>
      </c>
      <c r="E1" s="25" t="s">
        <v>4</v>
      </c>
      <c r="F1" s="25" t="s">
        <v>5</v>
      </c>
      <c r="G1" s="25" t="s">
        <v>6</v>
      </c>
      <c r="H1" s="25" t="s">
        <v>296</v>
      </c>
      <c r="I1" s="25" t="s">
        <v>7</v>
      </c>
      <c r="J1" s="23" t="s">
        <v>8</v>
      </c>
    </row>
    <row r="2" spans="1:10" ht="15.75" x14ac:dyDescent="0.25">
      <c r="A2" s="23" t="s">
        <v>9</v>
      </c>
      <c r="B2" s="23" t="s">
        <v>10</v>
      </c>
      <c r="C2" s="23" t="s">
        <v>9</v>
      </c>
      <c r="D2" s="25">
        <v>90</v>
      </c>
      <c r="E2" s="25">
        <v>40</v>
      </c>
      <c r="F2" s="29" t="s">
        <v>11</v>
      </c>
      <c r="G2" s="29" t="s">
        <v>12</v>
      </c>
      <c r="H2" s="29" t="s">
        <v>297</v>
      </c>
      <c r="I2" s="29">
        <v>5</v>
      </c>
      <c r="J2" s="26"/>
    </row>
    <row r="3" spans="1:10" ht="15.75" x14ac:dyDescent="0.25">
      <c r="A3" s="23" t="s">
        <v>13</v>
      </c>
      <c r="B3" s="23" t="s">
        <v>10</v>
      </c>
      <c r="C3" s="23" t="s">
        <v>14</v>
      </c>
      <c r="D3" s="25">
        <v>90</v>
      </c>
      <c r="E3" s="25">
        <v>40</v>
      </c>
      <c r="F3" s="29" t="s">
        <v>11</v>
      </c>
      <c r="G3" s="29" t="s">
        <v>12</v>
      </c>
      <c r="H3" s="29" t="s">
        <v>297</v>
      </c>
      <c r="I3" s="29">
        <v>5</v>
      </c>
      <c r="J3" s="23"/>
    </row>
    <row r="4" spans="1:10" ht="15.75" x14ac:dyDescent="0.25">
      <c r="A4" s="23" t="s">
        <v>15</v>
      </c>
      <c r="B4" s="23" t="s">
        <v>16</v>
      </c>
      <c r="C4" s="23" t="s">
        <v>15</v>
      </c>
      <c r="D4" s="25">
        <v>140</v>
      </c>
      <c r="E4" s="25">
        <v>100</v>
      </c>
      <c r="F4" s="29" t="s">
        <v>11</v>
      </c>
      <c r="G4" s="29" t="s">
        <v>12</v>
      </c>
      <c r="H4" s="29" t="s">
        <v>297</v>
      </c>
      <c r="I4" s="29">
        <v>5</v>
      </c>
      <c r="J4" s="23"/>
    </row>
    <row r="5" spans="1:10" ht="15.75" x14ac:dyDescent="0.25">
      <c r="A5" s="23" t="s">
        <v>17</v>
      </c>
      <c r="B5" s="23" t="s">
        <v>16</v>
      </c>
      <c r="C5" s="23" t="s">
        <v>18</v>
      </c>
      <c r="D5" s="25">
        <v>133</v>
      </c>
      <c r="E5" s="25">
        <v>70</v>
      </c>
      <c r="F5" s="29" t="s">
        <v>11</v>
      </c>
      <c r="G5" s="29" t="s">
        <v>12</v>
      </c>
      <c r="H5" s="29" t="s">
        <v>297</v>
      </c>
      <c r="I5" s="29">
        <v>5</v>
      </c>
      <c r="J5" s="23"/>
    </row>
    <row r="6" spans="1:10" ht="15.75" x14ac:dyDescent="0.25">
      <c r="A6" s="23" t="s">
        <v>17</v>
      </c>
      <c r="B6" s="23" t="s">
        <v>10</v>
      </c>
      <c r="C6" s="23" t="s">
        <v>19</v>
      </c>
      <c r="D6" s="25">
        <v>15</v>
      </c>
      <c r="E6" s="25">
        <v>0</v>
      </c>
      <c r="F6" s="29" t="s">
        <v>11</v>
      </c>
      <c r="G6" s="29" t="s">
        <v>12</v>
      </c>
      <c r="H6" s="29" t="s">
        <v>297</v>
      </c>
      <c r="I6" s="29">
        <v>5</v>
      </c>
      <c r="J6" s="23"/>
    </row>
    <row r="7" spans="1:10" ht="15.75" x14ac:dyDescent="0.25">
      <c r="A7" s="23" t="s">
        <v>20</v>
      </c>
      <c r="B7" s="23" t="s">
        <v>21</v>
      </c>
      <c r="C7" s="23" t="s">
        <v>22</v>
      </c>
      <c r="D7" s="25">
        <v>36</v>
      </c>
      <c r="E7" s="25">
        <v>35</v>
      </c>
      <c r="F7" s="29" t="s">
        <v>11</v>
      </c>
      <c r="G7" s="29" t="s">
        <v>12</v>
      </c>
      <c r="H7" s="29" t="s">
        <v>297</v>
      </c>
      <c r="I7" s="29">
        <v>5</v>
      </c>
      <c r="J7" s="23"/>
    </row>
    <row r="8" spans="1:10" ht="15.75" x14ac:dyDescent="0.25">
      <c r="A8" s="23" t="s">
        <v>20</v>
      </c>
      <c r="B8" s="31" t="s">
        <v>23</v>
      </c>
      <c r="C8" s="23" t="s">
        <v>24</v>
      </c>
      <c r="D8" s="25">
        <v>115</v>
      </c>
      <c r="E8" s="25">
        <v>110</v>
      </c>
      <c r="F8" s="32" t="s">
        <v>25</v>
      </c>
      <c r="G8" s="32" t="s">
        <v>26</v>
      </c>
      <c r="H8" s="32" t="s">
        <v>297</v>
      </c>
      <c r="I8" s="32">
        <v>2</v>
      </c>
      <c r="J8" s="23"/>
    </row>
    <row r="9" spans="1:10" ht="15.75" x14ac:dyDescent="0.25">
      <c r="A9" s="23" t="s">
        <v>20</v>
      </c>
      <c r="B9" s="31" t="s">
        <v>23</v>
      </c>
      <c r="C9" s="23" t="s">
        <v>27</v>
      </c>
      <c r="D9" s="25">
        <v>87</v>
      </c>
      <c r="E9" s="25">
        <v>70</v>
      </c>
      <c r="F9" s="32" t="s">
        <v>25</v>
      </c>
      <c r="G9" s="32" t="s">
        <v>26</v>
      </c>
      <c r="H9" s="32" t="s">
        <v>297</v>
      </c>
      <c r="I9" s="32">
        <v>2</v>
      </c>
      <c r="J9" s="23"/>
    </row>
    <row r="10" spans="1:10" ht="15.75" x14ac:dyDescent="0.25">
      <c r="A10" s="23" t="s">
        <v>20</v>
      </c>
      <c r="B10" s="31" t="s">
        <v>23</v>
      </c>
      <c r="C10" s="23" t="s">
        <v>28</v>
      </c>
      <c r="D10" s="25">
        <v>27</v>
      </c>
      <c r="E10" s="25">
        <v>90</v>
      </c>
      <c r="F10" s="29" t="s">
        <v>11</v>
      </c>
      <c r="G10" s="29" t="s">
        <v>12</v>
      </c>
      <c r="H10" s="29" t="s">
        <v>297</v>
      </c>
      <c r="I10" s="29">
        <v>5</v>
      </c>
      <c r="J10" s="23"/>
    </row>
    <row r="11" spans="1:10" ht="15.75" x14ac:dyDescent="0.25">
      <c r="A11" s="23" t="s">
        <v>29</v>
      </c>
      <c r="B11" s="23" t="s">
        <v>30</v>
      </c>
      <c r="C11" s="23" t="s">
        <v>31</v>
      </c>
      <c r="D11" s="25">
        <v>34</v>
      </c>
      <c r="E11" s="6">
        <v>0</v>
      </c>
      <c r="F11" s="29" t="s">
        <v>11</v>
      </c>
      <c r="G11" s="29" t="s">
        <v>12</v>
      </c>
      <c r="H11" s="29" t="s">
        <v>297</v>
      </c>
      <c r="I11" s="29">
        <v>5</v>
      </c>
      <c r="J11" s="23"/>
    </row>
    <row r="12" spans="1:10" s="26" customFormat="1" ht="15.75" x14ac:dyDescent="0.25">
      <c r="A12" s="23" t="s">
        <v>29</v>
      </c>
      <c r="B12" s="23" t="s">
        <v>32</v>
      </c>
      <c r="C12" s="23" t="s">
        <v>33</v>
      </c>
      <c r="D12" s="25">
        <v>66</v>
      </c>
      <c r="E12" s="6">
        <v>60</v>
      </c>
      <c r="F12" s="29" t="s">
        <v>11</v>
      </c>
      <c r="G12" s="29" t="s">
        <v>12</v>
      </c>
      <c r="H12" s="29" t="s">
        <v>297</v>
      </c>
      <c r="I12" s="29">
        <v>5</v>
      </c>
      <c r="J12" s="23"/>
    </row>
    <row r="13" spans="1:10" ht="15.75" x14ac:dyDescent="0.25">
      <c r="A13" s="23" t="s">
        <v>29</v>
      </c>
      <c r="B13" s="23" t="s">
        <v>30</v>
      </c>
      <c r="C13" s="23" t="s">
        <v>34</v>
      </c>
      <c r="D13" s="25">
        <v>119</v>
      </c>
      <c r="E13" s="25">
        <v>120</v>
      </c>
      <c r="F13" s="33" t="s">
        <v>35</v>
      </c>
      <c r="G13" s="33" t="s">
        <v>36</v>
      </c>
      <c r="H13" s="33" t="s">
        <v>297</v>
      </c>
      <c r="I13" s="33">
        <v>4</v>
      </c>
      <c r="J13" s="23"/>
    </row>
    <row r="14" spans="1:10" ht="15.75" x14ac:dyDescent="0.25">
      <c r="A14" s="23" t="s">
        <v>29</v>
      </c>
      <c r="B14" s="23" t="s">
        <v>30</v>
      </c>
      <c r="C14" s="23" t="s">
        <v>37</v>
      </c>
      <c r="D14" s="25">
        <v>74</v>
      </c>
      <c r="E14" s="25">
        <v>72</v>
      </c>
      <c r="F14" s="33" t="s">
        <v>35</v>
      </c>
      <c r="G14" s="33" t="s">
        <v>36</v>
      </c>
      <c r="H14" s="33" t="s">
        <v>297</v>
      </c>
      <c r="I14" s="33">
        <v>4</v>
      </c>
      <c r="J14" s="23"/>
    </row>
    <row r="15" spans="1:10" ht="15.75" x14ac:dyDescent="0.25">
      <c r="A15" s="23" t="s">
        <v>29</v>
      </c>
      <c r="B15" s="23" t="s">
        <v>21</v>
      </c>
      <c r="C15" s="23" t="s">
        <v>38</v>
      </c>
      <c r="D15" s="25">
        <v>59</v>
      </c>
      <c r="E15" s="25">
        <v>56</v>
      </c>
      <c r="F15" s="33" t="s">
        <v>35</v>
      </c>
      <c r="G15" s="33" t="s">
        <v>36</v>
      </c>
      <c r="H15" s="33" t="s">
        <v>297</v>
      </c>
      <c r="I15" s="33">
        <v>4</v>
      </c>
      <c r="J15" s="23"/>
    </row>
    <row r="16" spans="1:10" ht="15.75" x14ac:dyDescent="0.25">
      <c r="A16" s="23" t="s">
        <v>29</v>
      </c>
      <c r="B16" s="23" t="s">
        <v>21</v>
      </c>
      <c r="C16" s="23" t="s">
        <v>39</v>
      </c>
      <c r="D16" s="25">
        <v>69</v>
      </c>
      <c r="E16" s="25">
        <v>68</v>
      </c>
      <c r="F16" s="33" t="s">
        <v>35</v>
      </c>
      <c r="G16" s="33" t="s">
        <v>36</v>
      </c>
      <c r="H16" s="33" t="s">
        <v>297</v>
      </c>
      <c r="I16" s="33">
        <v>4</v>
      </c>
      <c r="J16" s="23"/>
    </row>
    <row r="17" spans="1:10" ht="15.75" x14ac:dyDescent="0.25">
      <c r="A17" s="23" t="s">
        <v>29</v>
      </c>
      <c r="B17" s="23" t="s">
        <v>21</v>
      </c>
      <c r="C17" s="23" t="s">
        <v>40</v>
      </c>
      <c r="D17" s="25">
        <v>74</v>
      </c>
      <c r="E17" s="25">
        <v>72</v>
      </c>
      <c r="F17" s="33" t="s">
        <v>35</v>
      </c>
      <c r="G17" s="33" t="s">
        <v>36</v>
      </c>
      <c r="H17" s="33" t="s">
        <v>297</v>
      </c>
      <c r="I17" s="33">
        <v>4</v>
      </c>
      <c r="J17" s="23"/>
    </row>
    <row r="18" spans="1:10" ht="15.75" x14ac:dyDescent="0.25">
      <c r="A18" s="23" t="s">
        <v>29</v>
      </c>
      <c r="B18" s="23" t="s">
        <v>21</v>
      </c>
      <c r="C18" s="23" t="s">
        <v>41</v>
      </c>
      <c r="D18" s="25">
        <v>124</v>
      </c>
      <c r="E18" s="25">
        <v>124</v>
      </c>
      <c r="F18" s="33" t="s">
        <v>35</v>
      </c>
      <c r="G18" s="33" t="s">
        <v>36</v>
      </c>
      <c r="H18" s="33" t="s">
        <v>297</v>
      </c>
      <c r="I18" s="33">
        <v>4</v>
      </c>
      <c r="J18" s="23"/>
    </row>
    <row r="19" spans="1:10" ht="15.75" x14ac:dyDescent="0.25">
      <c r="A19" s="23" t="s">
        <v>29</v>
      </c>
      <c r="B19" s="23" t="s">
        <v>21</v>
      </c>
      <c r="C19" s="23" t="s">
        <v>42</v>
      </c>
      <c r="D19" s="25">
        <v>99</v>
      </c>
      <c r="E19" s="25">
        <v>96</v>
      </c>
      <c r="F19" s="33" t="s">
        <v>35</v>
      </c>
      <c r="G19" s="33" t="s">
        <v>36</v>
      </c>
      <c r="H19" s="33" t="s">
        <v>297</v>
      </c>
      <c r="I19" s="33">
        <v>4</v>
      </c>
      <c r="J19" s="23"/>
    </row>
    <row r="20" spans="1:10" ht="15.75" x14ac:dyDescent="0.25">
      <c r="A20" s="23" t="s">
        <v>29</v>
      </c>
      <c r="B20" s="23" t="s">
        <v>21</v>
      </c>
      <c r="C20" s="23" t="s">
        <v>43</v>
      </c>
      <c r="D20" s="25">
        <v>79</v>
      </c>
      <c r="E20" s="25">
        <v>75</v>
      </c>
      <c r="F20" s="29" t="s">
        <v>11</v>
      </c>
      <c r="G20" s="29" t="s">
        <v>12</v>
      </c>
      <c r="H20" s="29" t="s">
        <v>297</v>
      </c>
      <c r="I20" s="29">
        <v>5</v>
      </c>
      <c r="J20" s="23"/>
    </row>
    <row r="21" spans="1:10" ht="15.75" x14ac:dyDescent="0.25">
      <c r="A21" s="23" t="s">
        <v>29</v>
      </c>
      <c r="B21" s="23" t="s">
        <v>44</v>
      </c>
      <c r="C21" s="23" t="s">
        <v>45</v>
      </c>
      <c r="D21" s="25">
        <v>74</v>
      </c>
      <c r="E21" s="25">
        <v>70</v>
      </c>
      <c r="F21" s="29" t="s">
        <v>11</v>
      </c>
      <c r="G21" s="29" t="s">
        <v>12</v>
      </c>
      <c r="H21" s="29" t="s">
        <v>297</v>
      </c>
      <c r="I21" s="29">
        <v>5</v>
      </c>
      <c r="J21" s="23"/>
    </row>
    <row r="22" spans="1:10" ht="15.75" x14ac:dyDescent="0.25">
      <c r="A22" s="23" t="s">
        <v>29</v>
      </c>
      <c r="B22" s="23" t="s">
        <v>44</v>
      </c>
      <c r="C22" s="23" t="s">
        <v>46</v>
      </c>
      <c r="D22" s="25">
        <v>39</v>
      </c>
      <c r="E22" s="25">
        <v>35</v>
      </c>
      <c r="F22" s="29" t="s">
        <v>11</v>
      </c>
      <c r="G22" s="29" t="s">
        <v>12</v>
      </c>
      <c r="H22" s="29" t="s">
        <v>297</v>
      </c>
      <c r="I22" s="29">
        <v>5</v>
      </c>
      <c r="J22" s="23"/>
    </row>
    <row r="23" spans="1:10" ht="15.75" x14ac:dyDescent="0.25">
      <c r="A23" s="23" t="s">
        <v>29</v>
      </c>
      <c r="B23" s="23" t="s">
        <v>21</v>
      </c>
      <c r="C23" s="23" t="s">
        <v>47</v>
      </c>
      <c r="D23" s="25">
        <v>74</v>
      </c>
      <c r="E23" s="25">
        <v>70</v>
      </c>
      <c r="F23" s="29" t="s">
        <v>11</v>
      </c>
      <c r="G23" s="29" t="s">
        <v>12</v>
      </c>
      <c r="H23" s="29" t="s">
        <v>297</v>
      </c>
      <c r="I23" s="29">
        <v>5</v>
      </c>
      <c r="J23" s="23"/>
    </row>
    <row r="24" spans="1:10" ht="15.75" x14ac:dyDescent="0.25">
      <c r="A24" s="23" t="s">
        <v>29</v>
      </c>
      <c r="B24" s="23" t="s">
        <v>21</v>
      </c>
      <c r="C24" s="23" t="s">
        <v>48</v>
      </c>
      <c r="D24" s="25">
        <v>124</v>
      </c>
      <c r="E24" s="25">
        <v>120</v>
      </c>
      <c r="F24" s="29" t="s">
        <v>11</v>
      </c>
      <c r="G24" s="29" t="s">
        <v>12</v>
      </c>
      <c r="H24" s="29" t="s">
        <v>297</v>
      </c>
      <c r="I24" s="29">
        <v>5</v>
      </c>
      <c r="J24" s="23"/>
    </row>
    <row r="25" spans="1:10" ht="15.75" x14ac:dyDescent="0.25">
      <c r="A25" s="23" t="s">
        <v>29</v>
      </c>
      <c r="B25" s="23" t="s">
        <v>21</v>
      </c>
      <c r="C25" s="23" t="s">
        <v>49</v>
      </c>
      <c r="D25" s="25">
        <v>49</v>
      </c>
      <c r="E25" s="25">
        <v>50</v>
      </c>
      <c r="F25" s="29" t="s">
        <v>11</v>
      </c>
      <c r="G25" s="29" t="s">
        <v>12</v>
      </c>
      <c r="H25" s="29" t="s">
        <v>297</v>
      </c>
      <c r="I25" s="29">
        <v>5</v>
      </c>
      <c r="J25" s="23"/>
    </row>
    <row r="26" spans="1:10" ht="15.75" x14ac:dyDescent="0.25">
      <c r="A26" s="23" t="s">
        <v>50</v>
      </c>
      <c r="B26" s="23" t="s">
        <v>10</v>
      </c>
      <c r="C26" s="23" t="s">
        <v>50</v>
      </c>
      <c r="D26" s="25">
        <v>105</v>
      </c>
      <c r="E26" s="25">
        <v>80</v>
      </c>
      <c r="F26" s="33" t="s">
        <v>35</v>
      </c>
      <c r="G26" s="33" t="s">
        <v>36</v>
      </c>
      <c r="H26" s="33" t="s">
        <v>297</v>
      </c>
      <c r="I26" s="33">
        <v>4</v>
      </c>
      <c r="J26" s="26"/>
    </row>
    <row r="27" spans="1:10" ht="15.75" x14ac:dyDescent="0.25">
      <c r="A27" s="26" t="s">
        <v>51</v>
      </c>
      <c r="B27" s="26"/>
      <c r="C27" s="26" t="s">
        <v>52</v>
      </c>
      <c r="D27" s="22">
        <v>0</v>
      </c>
      <c r="E27" s="6">
        <v>10</v>
      </c>
      <c r="F27" s="28" t="s">
        <v>53</v>
      </c>
      <c r="G27" s="28" t="s">
        <v>54</v>
      </c>
      <c r="H27" s="28" t="s">
        <v>298</v>
      </c>
      <c r="I27" s="28">
        <v>5</v>
      </c>
      <c r="J27" s="26"/>
    </row>
    <row r="28" spans="1:10" ht="15.75" x14ac:dyDescent="0.25">
      <c r="A28" s="23" t="s">
        <v>51</v>
      </c>
      <c r="B28" s="23" t="s">
        <v>21</v>
      </c>
      <c r="C28" s="23" t="s">
        <v>55</v>
      </c>
      <c r="D28" s="25">
        <v>84</v>
      </c>
      <c r="E28" s="25">
        <v>85</v>
      </c>
      <c r="F28" s="29" t="s">
        <v>11</v>
      </c>
      <c r="G28" s="29" t="s">
        <v>12</v>
      </c>
      <c r="H28" s="29" t="s">
        <v>297</v>
      </c>
      <c r="I28" s="29">
        <v>5</v>
      </c>
      <c r="J28" s="23"/>
    </row>
    <row r="29" spans="1:10" ht="15.75" x14ac:dyDescent="0.25">
      <c r="A29" s="23" t="s">
        <v>51</v>
      </c>
      <c r="B29" s="23" t="s">
        <v>21</v>
      </c>
      <c r="C29" s="23" t="s">
        <v>56</v>
      </c>
      <c r="D29" s="25">
        <v>89</v>
      </c>
      <c r="E29" s="25">
        <v>85</v>
      </c>
      <c r="F29" s="29" t="s">
        <v>11</v>
      </c>
      <c r="G29" s="29" t="s">
        <v>12</v>
      </c>
      <c r="H29" s="29" t="s">
        <v>297</v>
      </c>
      <c r="I29" s="29">
        <v>5</v>
      </c>
      <c r="J29" s="23"/>
    </row>
    <row r="30" spans="1:10" ht="15.75" x14ac:dyDescent="0.25">
      <c r="A30" s="23" t="s">
        <v>51</v>
      </c>
      <c r="B30" s="23" t="s">
        <v>16</v>
      </c>
      <c r="C30" s="23" t="s">
        <v>57</v>
      </c>
      <c r="D30" s="25">
        <v>30</v>
      </c>
      <c r="E30" s="25">
        <v>20</v>
      </c>
      <c r="F30" s="29" t="s">
        <v>11</v>
      </c>
      <c r="G30" s="29" t="s">
        <v>12</v>
      </c>
      <c r="H30" s="29" t="s">
        <v>297</v>
      </c>
      <c r="I30" s="29">
        <v>5</v>
      </c>
      <c r="J30" s="23"/>
    </row>
    <row r="31" spans="1:10" ht="15.75" x14ac:dyDescent="0.25">
      <c r="A31" s="23" t="s">
        <v>51</v>
      </c>
      <c r="B31" s="23" t="s">
        <v>58</v>
      </c>
      <c r="C31" s="23" t="s">
        <v>59</v>
      </c>
      <c r="D31" s="25">
        <v>18</v>
      </c>
      <c r="E31" s="25">
        <v>18</v>
      </c>
      <c r="F31" s="32" t="s">
        <v>60</v>
      </c>
      <c r="G31" s="32" t="s">
        <v>61</v>
      </c>
      <c r="H31" s="32" t="s">
        <v>301</v>
      </c>
      <c r="I31" s="32">
        <v>2</v>
      </c>
      <c r="J31" s="23"/>
    </row>
    <row r="32" spans="1:10" ht="15.75" x14ac:dyDescent="0.25">
      <c r="A32" s="23" t="s">
        <v>51</v>
      </c>
      <c r="B32" s="23" t="s">
        <v>62</v>
      </c>
      <c r="C32" s="23" t="s">
        <v>63</v>
      </c>
      <c r="D32" s="25">
        <v>123</v>
      </c>
      <c r="E32" s="21">
        <v>124</v>
      </c>
      <c r="F32" s="21" t="s">
        <v>64</v>
      </c>
      <c r="G32" s="21" t="s">
        <v>65</v>
      </c>
      <c r="H32" s="21" t="s">
        <v>299</v>
      </c>
      <c r="I32" s="21">
        <v>4</v>
      </c>
      <c r="J32" s="23"/>
    </row>
    <row r="33" spans="1:10" ht="15.75" x14ac:dyDescent="0.25">
      <c r="A33" s="23" t="s">
        <v>51</v>
      </c>
      <c r="B33" s="23" t="s">
        <v>62</v>
      </c>
      <c r="C33" s="23" t="s">
        <v>66</v>
      </c>
      <c r="D33" s="25">
        <v>123</v>
      </c>
      <c r="E33" s="21">
        <v>124</v>
      </c>
      <c r="F33" s="21" t="s">
        <v>64</v>
      </c>
      <c r="G33" s="21" t="s">
        <v>65</v>
      </c>
      <c r="H33" s="21" t="s">
        <v>299</v>
      </c>
      <c r="I33" s="21">
        <v>4</v>
      </c>
      <c r="J33" s="23"/>
    </row>
    <row r="34" spans="1:10" ht="15.75" x14ac:dyDescent="0.25">
      <c r="A34" s="23" t="s">
        <v>51</v>
      </c>
      <c r="B34" s="23" t="s">
        <v>62</v>
      </c>
      <c r="C34" s="23" t="s">
        <v>67</v>
      </c>
      <c r="D34" s="25">
        <v>88</v>
      </c>
      <c r="E34" s="21">
        <v>88</v>
      </c>
      <c r="F34" s="21" t="s">
        <v>64</v>
      </c>
      <c r="G34" s="21" t="s">
        <v>65</v>
      </c>
      <c r="H34" s="21" t="s">
        <v>299</v>
      </c>
      <c r="I34" s="21">
        <v>4</v>
      </c>
      <c r="J34" s="23"/>
    </row>
    <row r="35" spans="1:10" ht="15.75" x14ac:dyDescent="0.25">
      <c r="A35" s="23" t="s">
        <v>51</v>
      </c>
      <c r="B35" s="23" t="s">
        <v>30</v>
      </c>
      <c r="C35" s="23" t="s">
        <v>68</v>
      </c>
      <c r="D35" s="25">
        <v>38</v>
      </c>
      <c r="E35" s="25">
        <v>35</v>
      </c>
      <c r="F35" s="29" t="s">
        <v>11</v>
      </c>
      <c r="G35" s="29" t="s">
        <v>12</v>
      </c>
      <c r="H35" s="29" t="s">
        <v>297</v>
      </c>
      <c r="I35" s="29">
        <v>5</v>
      </c>
      <c r="J35" s="23"/>
    </row>
    <row r="36" spans="1:10" ht="15.75" x14ac:dyDescent="0.25">
      <c r="A36" s="23" t="s">
        <v>51</v>
      </c>
      <c r="B36" s="23" t="s">
        <v>21</v>
      </c>
      <c r="C36" s="23" t="s">
        <v>69</v>
      </c>
      <c r="D36" s="25">
        <v>59</v>
      </c>
      <c r="E36" s="25">
        <v>55</v>
      </c>
      <c r="F36" s="29" t="s">
        <v>11</v>
      </c>
      <c r="G36" s="29" t="s">
        <v>12</v>
      </c>
      <c r="H36" s="29" t="s">
        <v>297</v>
      </c>
      <c r="I36" s="29">
        <v>5</v>
      </c>
      <c r="J36" s="23"/>
    </row>
    <row r="37" spans="1:10" ht="15.75" x14ac:dyDescent="0.25">
      <c r="A37" s="23" t="s">
        <v>51</v>
      </c>
      <c r="B37" s="23" t="s">
        <v>21</v>
      </c>
      <c r="C37" s="23" t="s">
        <v>70</v>
      </c>
      <c r="D37" s="25">
        <v>54</v>
      </c>
      <c r="E37" s="25">
        <v>50</v>
      </c>
      <c r="F37" s="29" t="s">
        <v>11</v>
      </c>
      <c r="G37" s="29" t="s">
        <v>12</v>
      </c>
      <c r="H37" s="29" t="s">
        <v>297</v>
      </c>
      <c r="I37" s="29">
        <v>5</v>
      </c>
      <c r="J37" s="23"/>
    </row>
    <row r="38" spans="1:10" ht="15.75" x14ac:dyDescent="0.25">
      <c r="A38" s="23" t="s">
        <v>51</v>
      </c>
      <c r="B38" s="23" t="s">
        <v>21</v>
      </c>
      <c r="C38" s="23" t="s">
        <v>71</v>
      </c>
      <c r="D38" s="25">
        <v>111</v>
      </c>
      <c r="E38" s="25">
        <v>100</v>
      </c>
      <c r="F38" s="29" t="s">
        <v>11</v>
      </c>
      <c r="G38" s="29" t="s">
        <v>12</v>
      </c>
      <c r="H38" s="29" t="s">
        <v>297</v>
      </c>
      <c r="I38" s="29">
        <v>5</v>
      </c>
      <c r="J38" s="23"/>
    </row>
    <row r="39" spans="1:10" ht="15.75" x14ac:dyDescent="0.25">
      <c r="A39" s="23" t="s">
        <v>51</v>
      </c>
      <c r="B39" s="23" t="s">
        <v>72</v>
      </c>
      <c r="C39" s="23" t="s">
        <v>73</v>
      </c>
      <c r="D39" s="25">
        <v>83</v>
      </c>
      <c r="E39" s="25">
        <v>60</v>
      </c>
      <c r="F39" s="30" t="s">
        <v>74</v>
      </c>
      <c r="G39" s="30" t="s">
        <v>295</v>
      </c>
      <c r="H39" s="30" t="s">
        <v>295</v>
      </c>
      <c r="I39" s="30" t="s">
        <v>294</v>
      </c>
      <c r="J39" s="23"/>
    </row>
    <row r="40" spans="1:10" ht="15.75" x14ac:dyDescent="0.25">
      <c r="A40" s="23" t="s">
        <v>51</v>
      </c>
      <c r="B40" s="23" t="s">
        <v>72</v>
      </c>
      <c r="C40" s="23" t="s">
        <v>76</v>
      </c>
      <c r="D40" s="25">
        <v>120</v>
      </c>
      <c r="E40" s="25">
        <v>120</v>
      </c>
      <c r="F40" s="30" t="s">
        <v>74</v>
      </c>
      <c r="G40" s="30" t="s">
        <v>295</v>
      </c>
      <c r="H40" s="30" t="s">
        <v>295</v>
      </c>
      <c r="I40" s="30" t="s">
        <v>294</v>
      </c>
      <c r="J40" s="23"/>
    </row>
    <row r="41" spans="1:10" ht="15.75" x14ac:dyDescent="0.25">
      <c r="A41" s="23" t="s">
        <v>51</v>
      </c>
      <c r="B41" s="31" t="s">
        <v>77</v>
      </c>
      <c r="C41" s="23" t="s">
        <v>78</v>
      </c>
      <c r="D41" s="25">
        <v>75</v>
      </c>
      <c r="E41" s="25">
        <v>30</v>
      </c>
      <c r="F41" s="32" t="s">
        <v>60</v>
      </c>
      <c r="G41" s="32" t="s">
        <v>61</v>
      </c>
      <c r="H41" s="32" t="s">
        <v>301</v>
      </c>
      <c r="I41" s="32">
        <v>2</v>
      </c>
      <c r="J41" s="23"/>
    </row>
    <row r="42" spans="1:10" ht="15.75" x14ac:dyDescent="0.25">
      <c r="A42" s="23" t="s">
        <v>51</v>
      </c>
      <c r="B42" s="23" t="s">
        <v>79</v>
      </c>
      <c r="C42" s="23" t="s">
        <v>80</v>
      </c>
      <c r="D42" s="25">
        <v>196</v>
      </c>
      <c r="E42" s="25">
        <v>196</v>
      </c>
      <c r="F42" s="32" t="s">
        <v>60</v>
      </c>
      <c r="G42" s="32" t="s">
        <v>61</v>
      </c>
      <c r="H42" s="32" t="s">
        <v>301</v>
      </c>
      <c r="I42" s="32">
        <v>2</v>
      </c>
      <c r="J42" s="23"/>
    </row>
    <row r="43" spans="1:10" ht="15.75" x14ac:dyDescent="0.25">
      <c r="A43" s="23" t="s">
        <v>51</v>
      </c>
      <c r="B43" s="23" t="s">
        <v>81</v>
      </c>
      <c r="C43" s="23" t="s">
        <v>82</v>
      </c>
      <c r="D43" s="25">
        <v>83</v>
      </c>
      <c r="E43" s="21">
        <v>84</v>
      </c>
      <c r="F43" s="37" t="s">
        <v>83</v>
      </c>
      <c r="G43" s="37" t="s">
        <v>84</v>
      </c>
      <c r="H43" s="37" t="s">
        <v>300</v>
      </c>
      <c r="I43" s="37">
        <v>4</v>
      </c>
      <c r="J43" s="23"/>
    </row>
    <row r="44" spans="1:10" s="26" customFormat="1" ht="15.75" x14ac:dyDescent="0.25">
      <c r="A44" s="23" t="s">
        <v>51</v>
      </c>
      <c r="B44" s="23" t="s">
        <v>81</v>
      </c>
      <c r="C44" s="23" t="s">
        <v>85</v>
      </c>
      <c r="D44" s="25">
        <v>67</v>
      </c>
      <c r="E44" s="21">
        <v>68</v>
      </c>
      <c r="F44" s="37" t="s">
        <v>83</v>
      </c>
      <c r="G44" s="37" t="s">
        <v>84</v>
      </c>
      <c r="H44" s="37" t="s">
        <v>300</v>
      </c>
      <c r="I44" s="37">
        <v>4</v>
      </c>
      <c r="J44" s="23"/>
    </row>
    <row r="45" spans="1:10" s="26" customFormat="1" ht="15.75" x14ac:dyDescent="0.25">
      <c r="A45" s="23" t="s">
        <v>51</v>
      </c>
      <c r="B45" s="23" t="s">
        <v>86</v>
      </c>
      <c r="C45" s="23" t="s">
        <v>87</v>
      </c>
      <c r="D45" s="25">
        <v>6</v>
      </c>
      <c r="E45" s="25">
        <v>0</v>
      </c>
      <c r="F45" s="29"/>
      <c r="G45" s="29"/>
      <c r="H45" s="29"/>
      <c r="I45" s="29"/>
      <c r="J45" s="23"/>
    </row>
    <row r="46" spans="1:10" ht="15.75" x14ac:dyDescent="0.25">
      <c r="A46" s="23" t="s">
        <v>51</v>
      </c>
      <c r="B46" s="23" t="s">
        <v>72</v>
      </c>
      <c r="C46" s="23" t="s">
        <v>88</v>
      </c>
      <c r="D46" s="25">
        <v>44</v>
      </c>
      <c r="E46" s="25">
        <v>36</v>
      </c>
      <c r="F46" s="30" t="s">
        <v>74</v>
      </c>
      <c r="G46" s="30" t="s">
        <v>293</v>
      </c>
      <c r="H46" s="30" t="s">
        <v>293</v>
      </c>
      <c r="I46" s="30" t="s">
        <v>294</v>
      </c>
      <c r="J46" s="23"/>
    </row>
    <row r="47" spans="1:10" ht="15.75" x14ac:dyDescent="0.25">
      <c r="A47" s="23" t="s">
        <v>51</v>
      </c>
      <c r="B47" s="23" t="s">
        <v>30</v>
      </c>
      <c r="C47" s="23" t="s">
        <v>89</v>
      </c>
      <c r="D47" s="25">
        <v>49</v>
      </c>
      <c r="E47" s="25">
        <v>40</v>
      </c>
      <c r="F47" s="29" t="s">
        <v>11</v>
      </c>
      <c r="G47" s="29" t="s">
        <v>12</v>
      </c>
      <c r="H47" s="29" t="s">
        <v>297</v>
      </c>
      <c r="I47" s="29">
        <v>5</v>
      </c>
      <c r="J47" s="23"/>
    </row>
    <row r="48" spans="1:10" ht="15.75" x14ac:dyDescent="0.25">
      <c r="A48" s="23" t="s">
        <v>51</v>
      </c>
      <c r="B48" s="23" t="s">
        <v>21</v>
      </c>
      <c r="C48" s="23" t="s">
        <v>90</v>
      </c>
      <c r="D48" s="25">
        <v>74</v>
      </c>
      <c r="E48" s="25">
        <v>65</v>
      </c>
      <c r="F48" s="29" t="s">
        <v>11</v>
      </c>
      <c r="G48" s="29" t="s">
        <v>12</v>
      </c>
      <c r="H48" s="29" t="s">
        <v>297</v>
      </c>
      <c r="I48" s="29">
        <v>5</v>
      </c>
      <c r="J48" s="23"/>
    </row>
    <row r="49" spans="1:10" ht="15.75" x14ac:dyDescent="0.25">
      <c r="A49" s="23" t="s">
        <v>51</v>
      </c>
      <c r="B49" s="23" t="s">
        <v>21</v>
      </c>
      <c r="C49" s="23" t="s">
        <v>91</v>
      </c>
      <c r="D49" s="25">
        <v>49</v>
      </c>
      <c r="E49" s="25">
        <v>45</v>
      </c>
      <c r="F49" s="29" t="s">
        <v>11</v>
      </c>
      <c r="G49" s="29" t="s">
        <v>12</v>
      </c>
      <c r="H49" s="29" t="s">
        <v>297</v>
      </c>
      <c r="I49" s="29">
        <v>5</v>
      </c>
      <c r="J49" s="23"/>
    </row>
    <row r="50" spans="1:10" s="26" customFormat="1" ht="15.75" x14ac:dyDescent="0.25">
      <c r="A50" s="23" t="s">
        <v>51</v>
      </c>
      <c r="B50" s="23" t="s">
        <v>21</v>
      </c>
      <c r="C50" s="23" t="s">
        <v>92</v>
      </c>
      <c r="D50" s="25">
        <v>34</v>
      </c>
      <c r="E50" s="25">
        <v>35</v>
      </c>
      <c r="F50" s="29" t="s">
        <v>11</v>
      </c>
      <c r="G50" s="29" t="s">
        <v>12</v>
      </c>
      <c r="H50" s="29" t="s">
        <v>297</v>
      </c>
      <c r="I50" s="29">
        <v>5</v>
      </c>
      <c r="J50" s="23"/>
    </row>
    <row r="51" spans="1:10" ht="15.75" x14ac:dyDescent="0.25">
      <c r="A51" s="23" t="s">
        <v>93</v>
      </c>
      <c r="B51" s="23" t="s">
        <v>21</v>
      </c>
      <c r="C51" s="23" t="s">
        <v>94</v>
      </c>
      <c r="D51" s="25">
        <v>44</v>
      </c>
      <c r="E51" s="25">
        <v>35</v>
      </c>
      <c r="F51" s="29" t="s">
        <v>11</v>
      </c>
      <c r="G51" s="29" t="s">
        <v>12</v>
      </c>
      <c r="H51" s="29" t="s">
        <v>297</v>
      </c>
      <c r="I51" s="29">
        <v>5</v>
      </c>
      <c r="J51" s="23"/>
    </row>
    <row r="52" spans="1:10" ht="15.75" x14ac:dyDescent="0.25">
      <c r="A52" s="23" t="s">
        <v>95</v>
      </c>
      <c r="B52" s="23" t="s">
        <v>96</v>
      </c>
      <c r="C52" s="23" t="s">
        <v>95</v>
      </c>
      <c r="D52" s="25">
        <v>345</v>
      </c>
      <c r="E52" s="25">
        <v>120</v>
      </c>
      <c r="F52" s="29" t="s">
        <v>11</v>
      </c>
      <c r="G52" s="29" t="s">
        <v>12</v>
      </c>
      <c r="H52" s="29" t="s">
        <v>297</v>
      </c>
      <c r="I52" s="29">
        <v>5</v>
      </c>
      <c r="J52" s="23"/>
    </row>
    <row r="53" spans="1:10" s="27" customFormat="1" ht="15.75" x14ac:dyDescent="0.25">
      <c r="A53" s="27" t="s">
        <v>95</v>
      </c>
      <c r="B53" s="27" t="s">
        <v>16</v>
      </c>
      <c r="C53" s="27" t="s">
        <v>97</v>
      </c>
      <c r="D53" s="21">
        <v>6</v>
      </c>
      <c r="E53" s="21">
        <v>0</v>
      </c>
      <c r="F53" s="29" t="s">
        <v>11</v>
      </c>
      <c r="G53" s="29" t="s">
        <v>12</v>
      </c>
      <c r="H53" s="29" t="s">
        <v>297</v>
      </c>
      <c r="I53" s="29">
        <v>5</v>
      </c>
      <c r="J53" s="26" t="s">
        <v>98</v>
      </c>
    </row>
    <row r="54" spans="1:10" ht="15.75" x14ac:dyDescent="0.25">
      <c r="A54" s="23" t="s">
        <v>99</v>
      </c>
      <c r="B54" s="23" t="s">
        <v>96</v>
      </c>
      <c r="C54" s="23" t="s">
        <v>100</v>
      </c>
      <c r="D54" s="25">
        <v>180</v>
      </c>
      <c r="E54" s="25">
        <v>80</v>
      </c>
      <c r="F54" s="29" t="s">
        <v>11</v>
      </c>
      <c r="G54" s="29" t="s">
        <v>12</v>
      </c>
      <c r="H54" s="29" t="s">
        <v>297</v>
      </c>
      <c r="I54" s="29">
        <v>5</v>
      </c>
      <c r="J54" s="23"/>
    </row>
    <row r="55" spans="1:10" ht="15.75" x14ac:dyDescent="0.25">
      <c r="A55" s="23" t="s">
        <v>101</v>
      </c>
      <c r="B55" s="23" t="s">
        <v>10</v>
      </c>
      <c r="C55" s="23" t="s">
        <v>101</v>
      </c>
      <c r="D55" s="25">
        <v>345</v>
      </c>
      <c r="E55" s="25">
        <v>200</v>
      </c>
      <c r="F55" s="29" t="s">
        <v>11</v>
      </c>
      <c r="G55" s="29" t="s">
        <v>12</v>
      </c>
      <c r="H55" s="29" t="s">
        <v>297</v>
      </c>
      <c r="I55" s="29">
        <v>5</v>
      </c>
      <c r="J55" s="23"/>
    </row>
    <row r="56" spans="1:10" ht="15.75" x14ac:dyDescent="0.25">
      <c r="A56" s="23" t="s">
        <v>101</v>
      </c>
      <c r="B56" s="23" t="s">
        <v>16</v>
      </c>
      <c r="C56" s="23" t="s">
        <v>102</v>
      </c>
      <c r="D56" s="25">
        <v>12</v>
      </c>
      <c r="E56" s="25">
        <v>10</v>
      </c>
      <c r="F56" s="29" t="s">
        <v>11</v>
      </c>
      <c r="G56" s="29" t="s">
        <v>12</v>
      </c>
      <c r="H56" s="29" t="s">
        <v>297</v>
      </c>
      <c r="I56" s="29">
        <v>5</v>
      </c>
      <c r="J56" s="23"/>
    </row>
    <row r="57" spans="1:10" ht="15.75" x14ac:dyDescent="0.25">
      <c r="D57" s="25">
        <f>SUBTOTAL(109,Tabel26[Aantal bestaande lockers])</f>
        <v>4624</v>
      </c>
      <c r="E57" s="25">
        <f>SUBTOTAL(109,Tabel26[Aantal verwachte lockers])</f>
        <v>3741</v>
      </c>
      <c r="J57" s="38" t="s">
        <v>103</v>
      </c>
    </row>
    <row r="59" spans="1:10" ht="15" customHeight="1" x14ac:dyDescent="0.25">
      <c r="D59" s="23"/>
    </row>
    <row r="60" spans="1:10" ht="15" customHeight="1" x14ac:dyDescent="0.25">
      <c r="D60" s="26"/>
    </row>
    <row r="63" spans="1:10" ht="15.75" x14ac:dyDescent="0.25">
      <c r="C63"/>
      <c r="D63"/>
      <c r="E63"/>
    </row>
    <row r="64" spans="1:10" ht="15.75" x14ac:dyDescent="0.25">
      <c r="C64"/>
      <c r="D64"/>
      <c r="E64"/>
    </row>
    <row r="65" spans="3:5" ht="15.75" x14ac:dyDescent="0.25">
      <c r="C65"/>
      <c r="D65"/>
      <c r="E65"/>
    </row>
    <row r="66" spans="3:5" ht="15.75" x14ac:dyDescent="0.25">
      <c r="C66"/>
      <c r="D66"/>
      <c r="E66"/>
    </row>
    <row r="67" spans="3:5" ht="15.75" x14ac:dyDescent="0.25">
      <c r="C67"/>
      <c r="D67"/>
      <c r="E67"/>
    </row>
    <row r="68" spans="3:5" ht="15.75" x14ac:dyDescent="0.25">
      <c r="C68"/>
      <c r="D68"/>
      <c r="E68"/>
    </row>
    <row r="69" spans="3:5" ht="15.75" x14ac:dyDescent="0.25">
      <c r="C69"/>
      <c r="D69"/>
      <c r="E69"/>
    </row>
    <row r="70" spans="3:5" ht="15.75" x14ac:dyDescent="0.25">
      <c r="C70"/>
      <c r="D70"/>
      <c r="E70"/>
    </row>
    <row r="71" spans="3:5" ht="15.75" x14ac:dyDescent="0.25">
      <c r="C71"/>
      <c r="D71"/>
      <c r="E71"/>
    </row>
    <row r="72" spans="3:5" ht="15.75" x14ac:dyDescent="0.25">
      <c r="C72"/>
      <c r="D72"/>
      <c r="E72"/>
    </row>
    <row r="73" spans="3:5" ht="15.75" x14ac:dyDescent="0.25">
      <c r="C73"/>
      <c r="D73"/>
      <c r="E73"/>
    </row>
    <row r="74" spans="3:5" ht="15.75" x14ac:dyDescent="0.25">
      <c r="C74"/>
      <c r="D74"/>
      <c r="E74"/>
    </row>
    <row r="75" spans="3:5" ht="15.75" x14ac:dyDescent="0.25">
      <c r="C75"/>
      <c r="D75"/>
      <c r="E75"/>
    </row>
    <row r="76" spans="3:5" ht="15.75" x14ac:dyDescent="0.25">
      <c r="C76"/>
      <c r="D76"/>
      <c r="E76"/>
    </row>
    <row r="77" spans="3:5" ht="15.75" x14ac:dyDescent="0.25">
      <c r="C77"/>
      <c r="D77"/>
      <c r="E77"/>
    </row>
    <row r="78" spans="3:5" ht="15.75" x14ac:dyDescent="0.25">
      <c r="C78"/>
      <c r="D78"/>
      <c r="E78"/>
    </row>
    <row r="79" spans="3:5" ht="15.75" x14ac:dyDescent="0.25">
      <c r="C79"/>
      <c r="D79"/>
      <c r="E79"/>
    </row>
    <row r="80" spans="3:5" ht="15.75" x14ac:dyDescent="0.25">
      <c r="C80"/>
      <c r="D80"/>
      <c r="E80"/>
    </row>
  </sheetData>
  <printOptions gridLines="1"/>
  <pageMargins left="0.70866141732283472" right="0.70866141732283472" top="0.74803149606299213" bottom="0.74803149606299213" header="0.31496062992125984" footer="0.31496062992125984"/>
  <pageSetup paperSize="8" scale="64" orientation="landscape" r:id="rId1"/>
  <headerFooter>
    <oddHeader>&amp;L&amp;G&amp;C&amp;A&amp;RMvdR</oddHeader>
    <oddFooter>&amp;LIntern&amp;C&amp;P&amp;R&amp;D &amp;T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 2">
              <controlPr defaultSize="0" print="0" uiObject="1" autoLine="0" autoPict="0">
                <anchor moveWithCells="1" sizeWithCells="1">
                  <from>
                    <xdr:col>3</xdr:col>
                    <xdr:colOff>0</xdr:colOff>
                    <xdr:row>56</xdr:row>
                    <xdr:rowOff>0</xdr:rowOff>
                  </from>
                  <to>
                    <xdr:col>4</xdr:col>
                    <xdr:colOff>200025</xdr:colOff>
                    <xdr:row>57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3053-4422-4A64-A414-8557129F46DB}">
  <dimension ref="A1:D14"/>
  <sheetViews>
    <sheetView zoomScaleNormal="100" workbookViewId="0">
      <selection activeCell="C22" sqref="C22"/>
    </sheetView>
  </sheetViews>
  <sheetFormatPr defaultRowHeight="15" x14ac:dyDescent="0.25"/>
  <cols>
    <col min="1" max="1" width="28.28515625" bestFit="1" customWidth="1"/>
    <col min="2" max="3" width="31.7109375" bestFit="1" customWidth="1"/>
    <col min="4" max="4" width="7.85546875" style="1" bestFit="1" customWidth="1"/>
  </cols>
  <sheetData>
    <row r="1" spans="1:4" x14ac:dyDescent="0.25">
      <c r="A1" s="34" t="s">
        <v>104</v>
      </c>
      <c r="B1" s="35" t="s">
        <v>105</v>
      </c>
      <c r="C1" s="35" t="s">
        <v>106</v>
      </c>
      <c r="D1" s="1" t="s">
        <v>107</v>
      </c>
    </row>
    <row r="2" spans="1:4" x14ac:dyDescent="0.25">
      <c r="A2" s="36" t="s">
        <v>9</v>
      </c>
      <c r="B2" s="40">
        <v>90</v>
      </c>
      <c r="C2" s="40">
        <v>40</v>
      </c>
      <c r="D2" s="1">
        <f t="shared" ref="D2:D14" si="0">C2-B2</f>
        <v>-50</v>
      </c>
    </row>
    <row r="3" spans="1:4" x14ac:dyDescent="0.25">
      <c r="A3" s="36" t="s">
        <v>13</v>
      </c>
      <c r="B3" s="40">
        <v>90</v>
      </c>
      <c r="C3" s="40">
        <v>40</v>
      </c>
      <c r="D3" s="1">
        <f t="shared" si="0"/>
        <v>-50</v>
      </c>
    </row>
    <row r="4" spans="1:4" x14ac:dyDescent="0.25">
      <c r="A4" s="36" t="s">
        <v>15</v>
      </c>
      <c r="B4" s="40">
        <v>140</v>
      </c>
      <c r="C4" s="40">
        <v>100</v>
      </c>
      <c r="D4" s="1">
        <f t="shared" si="0"/>
        <v>-40</v>
      </c>
    </row>
    <row r="5" spans="1:4" x14ac:dyDescent="0.25">
      <c r="A5" s="36" t="s">
        <v>17</v>
      </c>
      <c r="B5" s="40">
        <v>148</v>
      </c>
      <c r="C5" s="40">
        <v>70</v>
      </c>
      <c r="D5" s="1">
        <f t="shared" si="0"/>
        <v>-78</v>
      </c>
    </row>
    <row r="6" spans="1:4" x14ac:dyDescent="0.25">
      <c r="A6" s="36" t="s">
        <v>20</v>
      </c>
      <c r="B6" s="40">
        <v>265</v>
      </c>
      <c r="C6" s="40">
        <v>305</v>
      </c>
      <c r="D6" s="1">
        <f t="shared" si="0"/>
        <v>40</v>
      </c>
    </row>
    <row r="7" spans="1:4" x14ac:dyDescent="0.25">
      <c r="A7" s="36" t="s">
        <v>29</v>
      </c>
      <c r="B7" s="40">
        <v>1157</v>
      </c>
      <c r="C7" s="40">
        <v>1088</v>
      </c>
      <c r="D7" s="1">
        <f t="shared" si="0"/>
        <v>-69</v>
      </c>
    </row>
    <row r="8" spans="1:4" x14ac:dyDescent="0.25">
      <c r="A8" s="36" t="s">
        <v>50</v>
      </c>
      <c r="B8" s="40">
        <v>105</v>
      </c>
      <c r="C8" s="40">
        <v>80</v>
      </c>
      <c r="D8" s="1">
        <f t="shared" si="0"/>
        <v>-25</v>
      </c>
    </row>
    <row r="9" spans="1:4" x14ac:dyDescent="0.25">
      <c r="A9" s="36" t="s">
        <v>51</v>
      </c>
      <c r="B9" s="40">
        <v>1697</v>
      </c>
      <c r="C9" s="40">
        <v>1578</v>
      </c>
      <c r="D9" s="1">
        <f t="shared" si="0"/>
        <v>-119</v>
      </c>
    </row>
    <row r="10" spans="1:4" x14ac:dyDescent="0.25">
      <c r="A10" s="36" t="s">
        <v>93</v>
      </c>
      <c r="B10" s="40">
        <v>44</v>
      </c>
      <c r="C10" s="40">
        <v>35</v>
      </c>
      <c r="D10" s="1">
        <f t="shared" si="0"/>
        <v>-9</v>
      </c>
    </row>
    <row r="11" spans="1:4" x14ac:dyDescent="0.25">
      <c r="A11" s="36" t="s">
        <v>95</v>
      </c>
      <c r="B11" s="40">
        <v>351</v>
      </c>
      <c r="C11" s="40">
        <v>120</v>
      </c>
      <c r="D11" s="1">
        <f t="shared" si="0"/>
        <v>-231</v>
      </c>
    </row>
    <row r="12" spans="1:4" x14ac:dyDescent="0.25">
      <c r="A12" s="36" t="s">
        <v>99</v>
      </c>
      <c r="B12" s="40">
        <v>180</v>
      </c>
      <c r="C12" s="40">
        <v>80</v>
      </c>
      <c r="D12" s="1">
        <f t="shared" si="0"/>
        <v>-100</v>
      </c>
    </row>
    <row r="13" spans="1:4" x14ac:dyDescent="0.25">
      <c r="A13" s="36" t="s">
        <v>101</v>
      </c>
      <c r="B13" s="40">
        <v>357</v>
      </c>
      <c r="C13" s="40">
        <v>210</v>
      </c>
      <c r="D13" s="1">
        <f t="shared" si="0"/>
        <v>-147</v>
      </c>
    </row>
    <row r="14" spans="1:4" x14ac:dyDescent="0.25">
      <c r="A14" s="4" t="s">
        <v>108</v>
      </c>
      <c r="B14" s="39">
        <v>4624</v>
      </c>
      <c r="C14" s="39">
        <v>3746</v>
      </c>
      <c r="D14" s="1">
        <f t="shared" si="0"/>
        <v>-878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0" orientation="portrait" r:id="rId2"/>
  <headerFooter>
    <oddHeader>&amp;L&amp;G&amp;C&amp;A&amp;RMvdR</oddHeader>
    <oddFooter>&amp;LIntern&amp;C&amp;P&amp;R&amp;D &amp;T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F467-BBE9-464D-8D56-1D521FC4CA58}">
  <sheetPr codeName="Blad2">
    <pageSetUpPr fitToPage="1"/>
  </sheetPr>
  <dimension ref="A1:H57"/>
  <sheetViews>
    <sheetView zoomScaleNormal="100" workbookViewId="0">
      <selection activeCell="A11" sqref="A11:XFD11"/>
    </sheetView>
  </sheetViews>
  <sheetFormatPr defaultRowHeight="15" x14ac:dyDescent="0.25"/>
  <cols>
    <col min="1" max="1" width="27.42578125" bestFit="1" customWidth="1"/>
    <col min="2" max="2" width="13.28515625" hidden="1" customWidth="1"/>
    <col min="3" max="3" width="16.7109375" bestFit="1" customWidth="1"/>
    <col min="4" max="4" width="27.140625" bestFit="1" customWidth="1"/>
    <col min="5" max="5" width="13.85546875" hidden="1" customWidth="1"/>
    <col min="6" max="6" width="16.28515625" hidden="1" customWidth="1"/>
    <col min="7" max="7" width="18.5703125" style="2" bestFit="1" customWidth="1"/>
    <col min="8" max="8" width="42.28515625" bestFit="1" customWidth="1"/>
  </cols>
  <sheetData>
    <row r="1" spans="1:8" x14ac:dyDescent="0.25">
      <c r="A1" t="s">
        <v>109</v>
      </c>
      <c r="B1" t="s">
        <v>110</v>
      </c>
      <c r="C1" t="s">
        <v>111</v>
      </c>
      <c r="D1" t="s">
        <v>2</v>
      </c>
      <c r="E1" t="s">
        <v>112</v>
      </c>
      <c r="F1" t="s">
        <v>113</v>
      </c>
      <c r="G1" s="2" t="s">
        <v>114</v>
      </c>
      <c r="H1" t="s">
        <v>8</v>
      </c>
    </row>
    <row r="2" spans="1:8" x14ac:dyDescent="0.25">
      <c r="A2" t="s">
        <v>9</v>
      </c>
      <c r="B2" t="s">
        <v>115</v>
      </c>
      <c r="C2" t="s">
        <v>116</v>
      </c>
      <c r="D2" t="s">
        <v>9</v>
      </c>
      <c r="E2" t="s">
        <v>117</v>
      </c>
      <c r="F2" t="str">
        <f t="shared" ref="F2:F56" si="0">RIGHT(E2,LEN(E2)-SEARCH(" ",E2,SEARCH(" ",E2)+1))</f>
        <v>90</v>
      </c>
      <c r="G2" s="1">
        <v>90</v>
      </c>
    </row>
    <row r="3" spans="1:8" x14ac:dyDescent="0.25">
      <c r="A3" t="s">
        <v>13</v>
      </c>
      <c r="B3" t="s">
        <v>115</v>
      </c>
      <c r="C3" t="s">
        <v>116</v>
      </c>
      <c r="D3" t="s">
        <v>14</v>
      </c>
      <c r="E3" t="s">
        <v>117</v>
      </c>
      <c r="F3" t="str">
        <f t="shared" si="0"/>
        <v>90</v>
      </c>
      <c r="G3" s="1">
        <v>90</v>
      </c>
    </row>
    <row r="4" spans="1:8" x14ac:dyDescent="0.25">
      <c r="A4" t="s">
        <v>15</v>
      </c>
      <c r="B4" t="s">
        <v>115</v>
      </c>
      <c r="C4" t="s">
        <v>118</v>
      </c>
      <c r="D4" t="s">
        <v>15</v>
      </c>
      <c r="E4" t="s">
        <v>119</v>
      </c>
      <c r="F4" t="str">
        <f t="shared" si="0"/>
        <v>140</v>
      </c>
      <c r="G4" s="1">
        <v>140</v>
      </c>
    </row>
    <row r="5" spans="1:8" x14ac:dyDescent="0.25">
      <c r="A5" t="s">
        <v>17</v>
      </c>
      <c r="B5" t="s">
        <v>115</v>
      </c>
      <c r="C5" t="s">
        <v>118</v>
      </c>
      <c r="D5" t="s">
        <v>18</v>
      </c>
      <c r="E5" t="s">
        <v>120</v>
      </c>
      <c r="F5" t="str">
        <f t="shared" si="0"/>
        <v>148</v>
      </c>
      <c r="G5" s="1">
        <v>148</v>
      </c>
      <c r="H5" t="s">
        <v>121</v>
      </c>
    </row>
    <row r="6" spans="1:8" x14ac:dyDescent="0.25">
      <c r="A6" t="s">
        <v>17</v>
      </c>
      <c r="B6" t="s">
        <v>115</v>
      </c>
      <c r="C6" t="s">
        <v>116</v>
      </c>
      <c r="D6" t="s">
        <v>19</v>
      </c>
      <c r="E6" t="s">
        <v>122</v>
      </c>
      <c r="F6" t="str">
        <f t="shared" si="0"/>
        <v>28</v>
      </c>
      <c r="G6" s="1">
        <v>0</v>
      </c>
      <c r="H6" t="s">
        <v>121</v>
      </c>
    </row>
    <row r="7" spans="1:8" x14ac:dyDescent="0.25">
      <c r="A7" t="s">
        <v>20</v>
      </c>
      <c r="B7" t="s">
        <v>115</v>
      </c>
      <c r="C7" t="s">
        <v>123</v>
      </c>
      <c r="D7" t="s">
        <v>22</v>
      </c>
      <c r="E7" t="s">
        <v>124</v>
      </c>
      <c r="F7" t="str">
        <f t="shared" si="0"/>
        <v>36</v>
      </c>
      <c r="G7" s="1">
        <v>36</v>
      </c>
    </row>
    <row r="8" spans="1:8" x14ac:dyDescent="0.25">
      <c r="A8" t="s">
        <v>20</v>
      </c>
      <c r="B8" t="s">
        <v>115</v>
      </c>
      <c r="C8" t="s">
        <v>123</v>
      </c>
      <c r="D8" t="s">
        <v>24</v>
      </c>
      <c r="E8" t="s">
        <v>125</v>
      </c>
      <c r="F8" t="str">
        <f t="shared" si="0"/>
        <v>115</v>
      </c>
      <c r="G8" s="1">
        <v>115</v>
      </c>
    </row>
    <row r="9" spans="1:8" x14ac:dyDescent="0.25">
      <c r="A9" t="s">
        <v>20</v>
      </c>
      <c r="B9" t="s">
        <v>115</v>
      </c>
      <c r="C9" t="s">
        <v>123</v>
      </c>
      <c r="D9" t="s">
        <v>27</v>
      </c>
      <c r="E9" t="s">
        <v>126</v>
      </c>
      <c r="F9" t="str">
        <f t="shared" si="0"/>
        <v>87</v>
      </c>
      <c r="G9" s="1">
        <v>87</v>
      </c>
    </row>
    <row r="10" spans="1:8" x14ac:dyDescent="0.25">
      <c r="A10" t="s">
        <v>20</v>
      </c>
      <c r="B10" t="s">
        <v>115</v>
      </c>
      <c r="C10" t="s">
        <v>123</v>
      </c>
      <c r="D10" t="s">
        <v>28</v>
      </c>
      <c r="E10" t="s">
        <v>127</v>
      </c>
      <c r="F10" t="str">
        <f t="shared" si="0"/>
        <v>27</v>
      </c>
      <c r="G10" s="1">
        <v>27</v>
      </c>
    </row>
    <row r="11" spans="1:8" x14ac:dyDescent="0.25">
      <c r="A11" t="s">
        <v>128</v>
      </c>
      <c r="B11" t="s">
        <v>115</v>
      </c>
      <c r="C11" t="s">
        <v>123</v>
      </c>
      <c r="D11" t="s">
        <v>128</v>
      </c>
      <c r="E11" t="s">
        <v>129</v>
      </c>
      <c r="F11" t="str">
        <f t="shared" si="0"/>
        <v>80</v>
      </c>
      <c r="G11" s="1">
        <v>80</v>
      </c>
      <c r="H11" t="s">
        <v>130</v>
      </c>
    </row>
    <row r="12" spans="1:8" x14ac:dyDescent="0.25">
      <c r="A12" t="s">
        <v>29</v>
      </c>
      <c r="B12" t="s">
        <v>115</v>
      </c>
      <c r="C12" t="s">
        <v>123</v>
      </c>
      <c r="D12" t="s">
        <v>31</v>
      </c>
      <c r="E12" t="s">
        <v>131</v>
      </c>
      <c r="F12" t="str">
        <f t="shared" si="0"/>
        <v>34</v>
      </c>
      <c r="G12" s="1">
        <v>34</v>
      </c>
    </row>
    <row r="13" spans="1:8" x14ac:dyDescent="0.25">
      <c r="A13" t="s">
        <v>29</v>
      </c>
      <c r="B13" t="s">
        <v>115</v>
      </c>
      <c r="C13" t="s">
        <v>132</v>
      </c>
      <c r="D13" t="s">
        <v>33</v>
      </c>
      <c r="E13" t="s">
        <v>133</v>
      </c>
      <c r="F13" t="str">
        <f t="shared" si="0"/>
        <v>66</v>
      </c>
      <c r="G13" s="1">
        <v>66</v>
      </c>
    </row>
    <row r="14" spans="1:8" x14ac:dyDescent="0.25">
      <c r="A14" t="s">
        <v>29</v>
      </c>
      <c r="B14" t="s">
        <v>115</v>
      </c>
      <c r="C14" t="s">
        <v>123</v>
      </c>
      <c r="D14" t="s">
        <v>34</v>
      </c>
      <c r="E14" t="s">
        <v>134</v>
      </c>
      <c r="F14" t="str">
        <f t="shared" si="0"/>
        <v>119</v>
      </c>
      <c r="G14" s="1">
        <v>119</v>
      </c>
    </row>
    <row r="15" spans="1:8" x14ac:dyDescent="0.25">
      <c r="A15" t="s">
        <v>29</v>
      </c>
      <c r="B15" t="s">
        <v>115</v>
      </c>
      <c r="C15" t="s">
        <v>123</v>
      </c>
      <c r="D15" t="s">
        <v>37</v>
      </c>
      <c r="E15" t="s">
        <v>135</v>
      </c>
      <c r="F15" t="str">
        <f t="shared" si="0"/>
        <v>74</v>
      </c>
      <c r="G15" s="1">
        <v>74</v>
      </c>
    </row>
    <row r="16" spans="1:8" x14ac:dyDescent="0.25">
      <c r="A16" t="s">
        <v>29</v>
      </c>
      <c r="B16" t="s">
        <v>115</v>
      </c>
      <c r="C16" t="s">
        <v>123</v>
      </c>
      <c r="D16" t="s">
        <v>38</v>
      </c>
      <c r="E16" t="s">
        <v>136</v>
      </c>
      <c r="F16" t="str">
        <f t="shared" si="0"/>
        <v>59</v>
      </c>
      <c r="G16" s="1">
        <v>59</v>
      </c>
    </row>
    <row r="17" spans="1:7" x14ac:dyDescent="0.25">
      <c r="A17" t="s">
        <v>29</v>
      </c>
      <c r="B17" t="s">
        <v>115</v>
      </c>
      <c r="C17" t="s">
        <v>123</v>
      </c>
      <c r="D17" t="s">
        <v>39</v>
      </c>
      <c r="E17" t="s">
        <v>137</v>
      </c>
      <c r="F17" t="str">
        <f t="shared" si="0"/>
        <v>69</v>
      </c>
      <c r="G17" s="1">
        <v>69</v>
      </c>
    </row>
    <row r="18" spans="1:7" x14ac:dyDescent="0.25">
      <c r="A18" t="s">
        <v>29</v>
      </c>
      <c r="B18" t="s">
        <v>115</v>
      </c>
      <c r="C18" t="s">
        <v>123</v>
      </c>
      <c r="D18" t="s">
        <v>40</v>
      </c>
      <c r="E18" t="s">
        <v>138</v>
      </c>
      <c r="F18" t="str">
        <f t="shared" si="0"/>
        <v>74</v>
      </c>
      <c r="G18" s="1">
        <v>74</v>
      </c>
    </row>
    <row r="19" spans="1:7" x14ac:dyDescent="0.25">
      <c r="A19" t="s">
        <v>29</v>
      </c>
      <c r="B19" t="s">
        <v>115</v>
      </c>
      <c r="C19" t="s">
        <v>123</v>
      </c>
      <c r="D19" t="s">
        <v>41</v>
      </c>
      <c r="E19" t="s">
        <v>139</v>
      </c>
      <c r="F19" t="str">
        <f t="shared" si="0"/>
        <v>124</v>
      </c>
      <c r="G19" s="1">
        <v>124</v>
      </c>
    </row>
    <row r="20" spans="1:7" x14ac:dyDescent="0.25">
      <c r="A20" t="s">
        <v>29</v>
      </c>
      <c r="B20" t="s">
        <v>115</v>
      </c>
      <c r="C20" t="s">
        <v>123</v>
      </c>
      <c r="D20" t="s">
        <v>42</v>
      </c>
      <c r="E20" t="s">
        <v>140</v>
      </c>
      <c r="F20" t="str">
        <f t="shared" si="0"/>
        <v>99</v>
      </c>
      <c r="G20" s="1">
        <v>99</v>
      </c>
    </row>
    <row r="21" spans="1:7" x14ac:dyDescent="0.25">
      <c r="A21" t="s">
        <v>29</v>
      </c>
      <c r="B21" t="s">
        <v>115</v>
      </c>
      <c r="C21" t="s">
        <v>123</v>
      </c>
      <c r="D21" t="s">
        <v>43</v>
      </c>
      <c r="E21" t="s">
        <v>141</v>
      </c>
      <c r="F21" t="str">
        <f t="shared" si="0"/>
        <v>79</v>
      </c>
      <c r="G21" s="1">
        <v>79</v>
      </c>
    </row>
    <row r="22" spans="1:7" x14ac:dyDescent="0.25">
      <c r="A22" t="s">
        <v>29</v>
      </c>
      <c r="B22" t="s">
        <v>115</v>
      </c>
      <c r="C22" t="s">
        <v>123</v>
      </c>
      <c r="D22" t="s">
        <v>45</v>
      </c>
      <c r="E22" t="s">
        <v>142</v>
      </c>
      <c r="F22" t="str">
        <f t="shared" si="0"/>
        <v>74</v>
      </c>
      <c r="G22" s="1">
        <v>74</v>
      </c>
    </row>
    <row r="23" spans="1:7" x14ac:dyDescent="0.25">
      <c r="A23" t="s">
        <v>29</v>
      </c>
      <c r="B23" t="s">
        <v>115</v>
      </c>
      <c r="C23" t="s">
        <v>123</v>
      </c>
      <c r="D23" t="s">
        <v>46</v>
      </c>
      <c r="E23" t="s">
        <v>143</v>
      </c>
      <c r="F23" t="str">
        <f t="shared" si="0"/>
        <v>39</v>
      </c>
      <c r="G23" s="1">
        <v>39</v>
      </c>
    </row>
    <row r="24" spans="1:7" x14ac:dyDescent="0.25">
      <c r="A24" t="s">
        <v>29</v>
      </c>
      <c r="B24" t="s">
        <v>115</v>
      </c>
      <c r="C24" t="s">
        <v>123</v>
      </c>
      <c r="D24" t="s">
        <v>47</v>
      </c>
      <c r="E24" t="s">
        <v>144</v>
      </c>
      <c r="F24" t="str">
        <f t="shared" si="0"/>
        <v>74</v>
      </c>
      <c r="G24" s="1">
        <v>74</v>
      </c>
    </row>
    <row r="25" spans="1:7" x14ac:dyDescent="0.25">
      <c r="A25" t="s">
        <v>29</v>
      </c>
      <c r="B25" t="s">
        <v>115</v>
      </c>
      <c r="C25" t="s">
        <v>123</v>
      </c>
      <c r="D25" t="s">
        <v>48</v>
      </c>
      <c r="E25" t="s">
        <v>145</v>
      </c>
      <c r="F25" t="str">
        <f t="shared" si="0"/>
        <v>124</v>
      </c>
      <c r="G25" s="1">
        <v>124</v>
      </c>
    </row>
    <row r="26" spans="1:7" x14ac:dyDescent="0.25">
      <c r="A26" t="s">
        <v>29</v>
      </c>
      <c r="B26" t="s">
        <v>115</v>
      </c>
      <c r="C26" t="s">
        <v>123</v>
      </c>
      <c r="D26" t="s">
        <v>49</v>
      </c>
      <c r="E26" t="s">
        <v>146</v>
      </c>
      <c r="F26" t="str">
        <f t="shared" si="0"/>
        <v>49</v>
      </c>
      <c r="G26" s="1">
        <v>49</v>
      </c>
    </row>
    <row r="27" spans="1:7" x14ac:dyDescent="0.25">
      <c r="A27" t="s">
        <v>50</v>
      </c>
      <c r="B27" t="s">
        <v>115</v>
      </c>
      <c r="C27" t="s">
        <v>116</v>
      </c>
      <c r="D27" t="s">
        <v>50</v>
      </c>
      <c r="E27" t="s">
        <v>147</v>
      </c>
      <c r="F27" t="str">
        <f t="shared" si="0"/>
        <v>105</v>
      </c>
      <c r="G27" s="1">
        <v>105</v>
      </c>
    </row>
    <row r="28" spans="1:7" x14ac:dyDescent="0.25">
      <c r="A28" t="s">
        <v>51</v>
      </c>
      <c r="B28" t="s">
        <v>148</v>
      </c>
      <c r="C28" t="s">
        <v>123</v>
      </c>
      <c r="D28" t="s">
        <v>55</v>
      </c>
      <c r="E28" t="s">
        <v>149</v>
      </c>
      <c r="F28" t="str">
        <f t="shared" si="0"/>
        <v>84</v>
      </c>
      <c r="G28" s="1">
        <v>84</v>
      </c>
    </row>
    <row r="29" spans="1:7" x14ac:dyDescent="0.25">
      <c r="A29" t="s">
        <v>51</v>
      </c>
      <c r="B29" t="s">
        <v>148</v>
      </c>
      <c r="C29" t="s">
        <v>123</v>
      </c>
      <c r="D29" t="s">
        <v>56</v>
      </c>
      <c r="E29" t="s">
        <v>150</v>
      </c>
      <c r="F29" t="str">
        <f t="shared" si="0"/>
        <v>89</v>
      </c>
      <c r="G29" s="1">
        <v>89</v>
      </c>
    </row>
    <row r="30" spans="1:7" x14ac:dyDescent="0.25">
      <c r="A30" t="s">
        <v>51</v>
      </c>
      <c r="B30" t="s">
        <v>148</v>
      </c>
      <c r="C30" t="s">
        <v>118</v>
      </c>
      <c r="D30" t="s">
        <v>57</v>
      </c>
      <c r="E30" t="s">
        <v>151</v>
      </c>
      <c r="F30" t="str">
        <f t="shared" si="0"/>
        <v>30</v>
      </c>
      <c r="G30" s="1">
        <v>30</v>
      </c>
    </row>
    <row r="31" spans="1:7" x14ac:dyDescent="0.25">
      <c r="A31" t="s">
        <v>51</v>
      </c>
      <c r="B31" t="s">
        <v>148</v>
      </c>
      <c r="C31" t="s">
        <v>118</v>
      </c>
      <c r="D31" t="s">
        <v>59</v>
      </c>
      <c r="E31" t="s">
        <v>152</v>
      </c>
      <c r="F31" t="str">
        <f t="shared" si="0"/>
        <v>18</v>
      </c>
      <c r="G31" s="1">
        <v>18</v>
      </c>
    </row>
    <row r="32" spans="1:7" x14ac:dyDescent="0.25">
      <c r="A32" t="s">
        <v>51</v>
      </c>
      <c r="B32" t="s">
        <v>148</v>
      </c>
      <c r="C32" t="s">
        <v>123</v>
      </c>
      <c r="D32" t="s">
        <v>63</v>
      </c>
      <c r="E32" t="s">
        <v>153</v>
      </c>
      <c r="F32" t="str">
        <f t="shared" si="0"/>
        <v>123</v>
      </c>
      <c r="G32" s="1">
        <v>123</v>
      </c>
    </row>
    <row r="33" spans="1:7" x14ac:dyDescent="0.25">
      <c r="A33" t="s">
        <v>51</v>
      </c>
      <c r="B33" t="s">
        <v>148</v>
      </c>
      <c r="C33" t="s">
        <v>123</v>
      </c>
      <c r="D33" t="s">
        <v>66</v>
      </c>
      <c r="E33" t="s">
        <v>154</v>
      </c>
      <c r="F33" t="str">
        <f t="shared" si="0"/>
        <v>123</v>
      </c>
      <c r="G33" s="1">
        <v>123</v>
      </c>
    </row>
    <row r="34" spans="1:7" x14ac:dyDescent="0.25">
      <c r="A34" t="s">
        <v>51</v>
      </c>
      <c r="B34" t="s">
        <v>148</v>
      </c>
      <c r="C34" t="s">
        <v>123</v>
      </c>
      <c r="D34" t="s">
        <v>67</v>
      </c>
      <c r="E34" t="s">
        <v>155</v>
      </c>
      <c r="F34" t="str">
        <f t="shared" si="0"/>
        <v>88</v>
      </c>
      <c r="G34" s="1">
        <v>88</v>
      </c>
    </row>
    <row r="35" spans="1:7" x14ac:dyDescent="0.25">
      <c r="A35" t="s">
        <v>51</v>
      </c>
      <c r="B35" t="s">
        <v>148</v>
      </c>
      <c r="C35" t="s">
        <v>123</v>
      </c>
      <c r="D35" t="s">
        <v>68</v>
      </c>
      <c r="E35" t="s">
        <v>156</v>
      </c>
      <c r="F35" t="str">
        <f t="shared" si="0"/>
        <v>38</v>
      </c>
      <c r="G35" s="1">
        <v>38</v>
      </c>
    </row>
    <row r="36" spans="1:7" x14ac:dyDescent="0.25">
      <c r="A36" t="s">
        <v>51</v>
      </c>
      <c r="B36" t="s">
        <v>148</v>
      </c>
      <c r="C36" t="s">
        <v>123</v>
      </c>
      <c r="D36" t="s">
        <v>69</v>
      </c>
      <c r="E36" t="s">
        <v>157</v>
      </c>
      <c r="F36" t="str">
        <f t="shared" si="0"/>
        <v>59</v>
      </c>
      <c r="G36" s="1">
        <v>59</v>
      </c>
    </row>
    <row r="37" spans="1:7" x14ac:dyDescent="0.25">
      <c r="A37" t="s">
        <v>51</v>
      </c>
      <c r="B37" t="s">
        <v>148</v>
      </c>
      <c r="C37" t="s">
        <v>123</v>
      </c>
      <c r="D37" t="s">
        <v>70</v>
      </c>
      <c r="E37" t="s">
        <v>158</v>
      </c>
      <c r="F37" t="str">
        <f t="shared" si="0"/>
        <v>54</v>
      </c>
      <c r="G37" s="1">
        <v>54</v>
      </c>
    </row>
    <row r="38" spans="1:7" x14ac:dyDescent="0.25">
      <c r="A38" t="s">
        <v>51</v>
      </c>
      <c r="B38" t="s">
        <v>148</v>
      </c>
      <c r="C38" t="s">
        <v>123</v>
      </c>
      <c r="D38" t="s">
        <v>71</v>
      </c>
      <c r="E38" t="s">
        <v>159</v>
      </c>
      <c r="F38" t="str">
        <f t="shared" si="0"/>
        <v>111</v>
      </c>
      <c r="G38" s="1">
        <v>111</v>
      </c>
    </row>
    <row r="39" spans="1:7" x14ac:dyDescent="0.25">
      <c r="A39" t="s">
        <v>51</v>
      </c>
      <c r="B39" t="s">
        <v>148</v>
      </c>
      <c r="C39" t="s">
        <v>123</v>
      </c>
      <c r="D39" t="s">
        <v>73</v>
      </c>
      <c r="E39" t="s">
        <v>160</v>
      </c>
      <c r="F39" t="str">
        <f t="shared" si="0"/>
        <v>83</v>
      </c>
      <c r="G39" s="1">
        <v>83</v>
      </c>
    </row>
    <row r="40" spans="1:7" x14ac:dyDescent="0.25">
      <c r="A40" t="s">
        <v>51</v>
      </c>
      <c r="B40" t="s">
        <v>148</v>
      </c>
      <c r="C40" t="s">
        <v>123</v>
      </c>
      <c r="D40" t="s">
        <v>76</v>
      </c>
      <c r="E40" t="s">
        <v>161</v>
      </c>
      <c r="F40" t="str">
        <f t="shared" si="0"/>
        <v>120</v>
      </c>
      <c r="G40" s="1">
        <v>120</v>
      </c>
    </row>
    <row r="41" spans="1:7" x14ac:dyDescent="0.25">
      <c r="A41" t="s">
        <v>51</v>
      </c>
      <c r="B41" t="s">
        <v>148</v>
      </c>
      <c r="C41" t="s">
        <v>123</v>
      </c>
      <c r="D41" t="s">
        <v>78</v>
      </c>
      <c r="E41" t="s">
        <v>162</v>
      </c>
      <c r="F41" t="str">
        <f t="shared" si="0"/>
        <v>75</v>
      </c>
      <c r="G41" s="1">
        <v>75</v>
      </c>
    </row>
    <row r="42" spans="1:7" x14ac:dyDescent="0.25">
      <c r="A42" t="s">
        <v>51</v>
      </c>
      <c r="B42" t="s">
        <v>148</v>
      </c>
      <c r="C42" t="s">
        <v>118</v>
      </c>
      <c r="D42" t="s">
        <v>80</v>
      </c>
      <c r="E42" t="s">
        <v>163</v>
      </c>
      <c r="F42" t="str">
        <f t="shared" si="0"/>
        <v>196</v>
      </c>
      <c r="G42" s="1">
        <v>196</v>
      </c>
    </row>
    <row r="43" spans="1:7" x14ac:dyDescent="0.25">
      <c r="A43" t="s">
        <v>51</v>
      </c>
      <c r="B43" t="s">
        <v>148</v>
      </c>
      <c r="C43" t="s">
        <v>123</v>
      </c>
      <c r="D43" t="s">
        <v>82</v>
      </c>
      <c r="E43" t="s">
        <v>164</v>
      </c>
      <c r="F43" t="str">
        <f t="shared" si="0"/>
        <v>83</v>
      </c>
      <c r="G43" s="1">
        <v>83</v>
      </c>
    </row>
    <row r="44" spans="1:7" x14ac:dyDescent="0.25">
      <c r="A44" t="s">
        <v>51</v>
      </c>
      <c r="B44" t="s">
        <v>148</v>
      </c>
      <c r="C44" t="s">
        <v>123</v>
      </c>
      <c r="D44" t="s">
        <v>85</v>
      </c>
      <c r="E44" t="s">
        <v>165</v>
      </c>
      <c r="F44" t="str">
        <f t="shared" si="0"/>
        <v>67</v>
      </c>
      <c r="G44" s="1">
        <v>67</v>
      </c>
    </row>
    <row r="45" spans="1:7" x14ac:dyDescent="0.25">
      <c r="A45" t="s">
        <v>51</v>
      </c>
      <c r="B45" t="s">
        <v>148</v>
      </c>
      <c r="C45" t="s">
        <v>166</v>
      </c>
      <c r="D45" t="s">
        <v>87</v>
      </c>
      <c r="E45" t="s">
        <v>167</v>
      </c>
      <c r="F45" t="str">
        <f t="shared" si="0"/>
        <v>6</v>
      </c>
      <c r="G45" s="1">
        <v>6</v>
      </c>
    </row>
    <row r="46" spans="1:7" x14ac:dyDescent="0.25">
      <c r="A46" t="s">
        <v>51</v>
      </c>
      <c r="B46" t="s">
        <v>148</v>
      </c>
      <c r="C46" t="s">
        <v>123</v>
      </c>
      <c r="D46" t="s">
        <v>88</v>
      </c>
      <c r="E46" t="s">
        <v>168</v>
      </c>
      <c r="F46" t="str">
        <f t="shared" si="0"/>
        <v>44</v>
      </c>
      <c r="G46" s="1">
        <v>44</v>
      </c>
    </row>
    <row r="47" spans="1:7" x14ac:dyDescent="0.25">
      <c r="A47" t="s">
        <v>51</v>
      </c>
      <c r="B47" t="s">
        <v>148</v>
      </c>
      <c r="C47" t="s">
        <v>123</v>
      </c>
      <c r="D47" t="s">
        <v>89</v>
      </c>
      <c r="E47" t="s">
        <v>169</v>
      </c>
      <c r="F47" t="str">
        <f t="shared" si="0"/>
        <v>49</v>
      </c>
      <c r="G47" s="1">
        <v>49</v>
      </c>
    </row>
    <row r="48" spans="1:7" x14ac:dyDescent="0.25">
      <c r="A48" t="s">
        <v>51</v>
      </c>
      <c r="B48" t="s">
        <v>148</v>
      </c>
      <c r="C48" t="s">
        <v>123</v>
      </c>
      <c r="D48" t="s">
        <v>90</v>
      </c>
      <c r="E48" t="s">
        <v>144</v>
      </c>
      <c r="F48" t="str">
        <f t="shared" si="0"/>
        <v>74</v>
      </c>
      <c r="G48" s="1">
        <v>74</v>
      </c>
    </row>
    <row r="49" spans="1:7" x14ac:dyDescent="0.25">
      <c r="A49" t="s">
        <v>51</v>
      </c>
      <c r="B49" t="s">
        <v>148</v>
      </c>
      <c r="C49" t="s">
        <v>123</v>
      </c>
      <c r="D49" t="s">
        <v>91</v>
      </c>
      <c r="E49" t="s">
        <v>170</v>
      </c>
      <c r="F49" t="str">
        <f t="shared" si="0"/>
        <v>49</v>
      </c>
      <c r="G49" s="1">
        <v>49</v>
      </c>
    </row>
    <row r="50" spans="1:7" x14ac:dyDescent="0.25">
      <c r="A50" t="s">
        <v>51</v>
      </c>
      <c r="B50" t="s">
        <v>148</v>
      </c>
      <c r="C50" t="s">
        <v>123</v>
      </c>
      <c r="D50" t="s">
        <v>92</v>
      </c>
      <c r="E50" t="s">
        <v>171</v>
      </c>
      <c r="F50" t="str">
        <f t="shared" si="0"/>
        <v>34</v>
      </c>
      <c r="G50" s="1">
        <v>34</v>
      </c>
    </row>
    <row r="51" spans="1:7" x14ac:dyDescent="0.25">
      <c r="A51" t="s">
        <v>93</v>
      </c>
      <c r="B51" t="s">
        <v>115</v>
      </c>
      <c r="C51" t="s">
        <v>123</v>
      </c>
      <c r="D51" t="s">
        <v>94</v>
      </c>
      <c r="E51" t="s">
        <v>172</v>
      </c>
      <c r="F51" t="str">
        <f t="shared" si="0"/>
        <v>44</v>
      </c>
      <c r="G51" s="1">
        <v>44</v>
      </c>
    </row>
    <row r="52" spans="1:7" x14ac:dyDescent="0.25">
      <c r="A52" t="s">
        <v>95</v>
      </c>
      <c r="B52" t="s">
        <v>115</v>
      </c>
      <c r="C52" t="s">
        <v>116</v>
      </c>
      <c r="D52" t="s">
        <v>95</v>
      </c>
      <c r="E52" t="s">
        <v>173</v>
      </c>
      <c r="F52" t="str">
        <f t="shared" si="0"/>
        <v>405</v>
      </c>
      <c r="G52" s="1">
        <v>405</v>
      </c>
    </row>
    <row r="53" spans="1:7" x14ac:dyDescent="0.25">
      <c r="A53" t="s">
        <v>95</v>
      </c>
      <c r="B53" t="s">
        <v>115</v>
      </c>
      <c r="C53" t="s">
        <v>166</v>
      </c>
      <c r="D53" t="s">
        <v>97</v>
      </c>
      <c r="E53" t="s">
        <v>151</v>
      </c>
      <c r="F53" t="str">
        <f t="shared" si="0"/>
        <v>30</v>
      </c>
      <c r="G53" s="2">
        <v>6</v>
      </c>
    </row>
    <row r="54" spans="1:7" x14ac:dyDescent="0.25">
      <c r="A54" t="s">
        <v>99</v>
      </c>
      <c r="B54" t="s">
        <v>115</v>
      </c>
      <c r="C54" t="s">
        <v>116</v>
      </c>
      <c r="D54" t="s">
        <v>100</v>
      </c>
      <c r="E54" t="s">
        <v>174</v>
      </c>
      <c r="F54" t="str">
        <f t="shared" si="0"/>
        <v>180</v>
      </c>
      <c r="G54" s="1">
        <v>180</v>
      </c>
    </row>
    <row r="55" spans="1:7" x14ac:dyDescent="0.25">
      <c r="A55" t="s">
        <v>101</v>
      </c>
      <c r="B55" t="s">
        <v>115</v>
      </c>
      <c r="C55" t="s">
        <v>116</v>
      </c>
      <c r="D55" t="s">
        <v>101</v>
      </c>
      <c r="E55" t="s">
        <v>175</v>
      </c>
      <c r="F55" t="str">
        <f t="shared" si="0"/>
        <v>345</v>
      </c>
      <c r="G55" s="1">
        <v>345</v>
      </c>
    </row>
    <row r="56" spans="1:7" x14ac:dyDescent="0.25">
      <c r="A56" t="s">
        <v>101</v>
      </c>
      <c r="B56" t="s">
        <v>115</v>
      </c>
      <c r="C56" t="s">
        <v>118</v>
      </c>
      <c r="D56" t="s">
        <v>102</v>
      </c>
      <c r="E56" t="s">
        <v>176</v>
      </c>
      <c r="F56" t="str">
        <f t="shared" si="0"/>
        <v>12</v>
      </c>
      <c r="G56" s="1">
        <v>12</v>
      </c>
    </row>
    <row r="57" spans="1:7" x14ac:dyDescent="0.25">
      <c r="G57" s="2">
        <f>SUBTOTAL(109,Tabel17[Aantal lockers2])</f>
        <v>4764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8" orientation="portrait" r:id="rId1"/>
  <headerFooter>
    <oddHeader>&amp;L&amp;G&amp;C&amp;A&amp;RMvdR</oddHeader>
    <oddFooter>&amp;LIntern&amp;C&amp;P&amp;R&amp;D &amp;T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A1EC-7F1D-4776-AC32-1B6198CA9A86}">
  <sheetPr codeName="Blad3">
    <pageSetUpPr fitToPage="1"/>
  </sheetPr>
  <dimension ref="A1:M72"/>
  <sheetViews>
    <sheetView zoomScaleNormal="100" workbookViewId="0">
      <pane ySplit="1" topLeftCell="A2" activePane="bottomLeft" state="frozen"/>
      <selection activeCell="G1" sqref="G1"/>
      <selection pane="bottomLeft" activeCell="F3" sqref="F3"/>
    </sheetView>
  </sheetViews>
  <sheetFormatPr defaultRowHeight="15" customHeight="1" x14ac:dyDescent="0.25"/>
  <cols>
    <col min="1" max="1" width="27.42578125" customWidth="1"/>
    <col min="2" max="2" width="41.28515625" customWidth="1"/>
    <col min="3" max="3" width="27.42578125" bestFit="1" customWidth="1"/>
    <col min="4" max="4" width="33.28515625" bestFit="1" customWidth="1"/>
    <col min="5" max="5" width="27.28515625" style="1" bestFit="1" customWidth="1"/>
    <col min="6" max="6" width="23" style="4" bestFit="1" customWidth="1"/>
    <col min="7" max="7" width="27.28515625" style="1" bestFit="1" customWidth="1"/>
    <col min="8" max="8" width="30.42578125" style="1" bestFit="1" customWidth="1"/>
    <col min="9" max="9" width="25.140625" style="5" bestFit="1" customWidth="1"/>
    <col min="10" max="10" width="22.7109375" style="5" bestFit="1" customWidth="1"/>
    <col min="11" max="11" width="163.7109375" bestFit="1" customWidth="1"/>
    <col min="12" max="12" width="5" bestFit="1" customWidth="1"/>
    <col min="13" max="13" width="28.28515625" bestFit="1" customWidth="1"/>
  </cols>
  <sheetData>
    <row r="1" spans="1:13" x14ac:dyDescent="0.25">
      <c r="A1" t="s">
        <v>0</v>
      </c>
      <c r="B1" t="s">
        <v>1</v>
      </c>
      <c r="C1" t="s">
        <v>177</v>
      </c>
      <c r="D1" t="s">
        <v>2</v>
      </c>
      <c r="E1" s="2" t="s">
        <v>3</v>
      </c>
      <c r="F1" s="3" t="s">
        <v>5</v>
      </c>
      <c r="G1" s="1" t="s">
        <v>4</v>
      </c>
      <c r="H1" s="1" t="s">
        <v>178</v>
      </c>
      <c r="I1" s="5" t="s">
        <v>179</v>
      </c>
      <c r="J1" s="5" t="s">
        <v>180</v>
      </c>
      <c r="K1" t="s">
        <v>8</v>
      </c>
      <c r="M1" t="s">
        <v>181</v>
      </c>
    </row>
    <row r="2" spans="1:13" x14ac:dyDescent="0.25">
      <c r="A2" t="s">
        <v>9</v>
      </c>
      <c r="B2" t="s">
        <v>10</v>
      </c>
      <c r="D2" t="s">
        <v>9</v>
      </c>
      <c r="E2" s="1">
        <v>90</v>
      </c>
      <c r="F2" s="4" t="s">
        <v>182</v>
      </c>
      <c r="G2" s="1">
        <v>40</v>
      </c>
      <c r="H2" s="1" t="s">
        <v>36</v>
      </c>
      <c r="I2" s="5">
        <v>46204</v>
      </c>
      <c r="J2" s="5" t="s">
        <v>183</v>
      </c>
      <c r="K2" s="9"/>
      <c r="M2" t="s">
        <v>184</v>
      </c>
    </row>
    <row r="3" spans="1:13" s="9" customFormat="1" ht="15.75" x14ac:dyDescent="0.25">
      <c r="A3" s="9" t="s">
        <v>9</v>
      </c>
      <c r="B3" s="9" t="s">
        <v>185</v>
      </c>
      <c r="D3" s="9" t="s">
        <v>186</v>
      </c>
      <c r="E3" s="15">
        <v>30</v>
      </c>
      <c r="F3" s="16" t="s">
        <v>187</v>
      </c>
      <c r="G3" s="6">
        <v>0</v>
      </c>
      <c r="H3" s="6"/>
      <c r="I3" s="17">
        <v>46204</v>
      </c>
      <c r="J3" s="17" t="s">
        <v>188</v>
      </c>
      <c r="K3" s="9" t="s">
        <v>189</v>
      </c>
      <c r="M3" s="9" t="s">
        <v>190</v>
      </c>
    </row>
    <row r="4" spans="1:13" x14ac:dyDescent="0.25">
      <c r="A4" t="s">
        <v>13</v>
      </c>
      <c r="B4" t="s">
        <v>10</v>
      </c>
      <c r="D4" t="s">
        <v>14</v>
      </c>
      <c r="E4" s="1">
        <v>90</v>
      </c>
      <c r="F4" s="4" t="s">
        <v>182</v>
      </c>
      <c r="G4" s="1">
        <v>40</v>
      </c>
      <c r="H4" s="1" t="s">
        <v>191</v>
      </c>
      <c r="I4" s="5">
        <v>46204</v>
      </c>
      <c r="J4" s="5" t="s">
        <v>183</v>
      </c>
    </row>
    <row r="5" spans="1:13" s="9" customFormat="1" ht="15.75" x14ac:dyDescent="0.25">
      <c r="A5" s="9" t="s">
        <v>13</v>
      </c>
      <c r="B5" s="9" t="s">
        <v>192</v>
      </c>
      <c r="D5" s="9" t="s">
        <v>193</v>
      </c>
      <c r="E5" s="15">
        <v>25</v>
      </c>
      <c r="F5" s="16" t="s">
        <v>182</v>
      </c>
      <c r="G5" s="6">
        <v>0</v>
      </c>
      <c r="H5" s="6"/>
      <c r="I5" s="17">
        <v>46204</v>
      </c>
      <c r="J5" s="17" t="s">
        <v>188</v>
      </c>
      <c r="K5" s="9" t="s">
        <v>194</v>
      </c>
    </row>
    <row r="6" spans="1:13" s="9" customFormat="1" ht="15.75" x14ac:dyDescent="0.25">
      <c r="A6" s="9" t="s">
        <v>13</v>
      </c>
      <c r="B6" s="9" t="s">
        <v>185</v>
      </c>
      <c r="D6" s="9" t="s">
        <v>195</v>
      </c>
      <c r="E6" s="15">
        <v>72</v>
      </c>
      <c r="F6" s="16" t="s">
        <v>187</v>
      </c>
      <c r="G6" s="6">
        <v>0</v>
      </c>
      <c r="H6" s="6"/>
      <c r="I6" s="17">
        <v>46204</v>
      </c>
      <c r="J6" s="17" t="s">
        <v>188</v>
      </c>
      <c r="K6" s="9" t="s">
        <v>189</v>
      </c>
    </row>
    <row r="7" spans="1:13" x14ac:dyDescent="0.25">
      <c r="A7" t="s">
        <v>15</v>
      </c>
      <c r="B7" t="s">
        <v>16</v>
      </c>
      <c r="D7" t="s">
        <v>15</v>
      </c>
      <c r="E7" s="1">
        <v>140</v>
      </c>
      <c r="F7" s="4" t="s">
        <v>182</v>
      </c>
      <c r="G7" s="1">
        <v>100</v>
      </c>
      <c r="H7" s="1" t="s">
        <v>191</v>
      </c>
      <c r="I7" s="5">
        <v>46204</v>
      </c>
      <c r="J7" s="5" t="s">
        <v>183</v>
      </c>
    </row>
    <row r="8" spans="1:13" x14ac:dyDescent="0.25">
      <c r="A8" t="s">
        <v>17</v>
      </c>
      <c r="B8" t="s">
        <v>16</v>
      </c>
      <c r="D8" t="s">
        <v>17</v>
      </c>
      <c r="E8" s="1">
        <v>148</v>
      </c>
      <c r="F8" s="4" t="s">
        <v>182</v>
      </c>
      <c r="G8" s="1">
        <v>72</v>
      </c>
      <c r="H8" s="1" t="s">
        <v>191</v>
      </c>
      <c r="I8" s="5">
        <v>45870</v>
      </c>
      <c r="J8" s="5" t="s">
        <v>183</v>
      </c>
      <c r="L8">
        <f>SUMIF(I:I,I9,G:G)</f>
        <v>3245</v>
      </c>
    </row>
    <row r="9" spans="1:13" x14ac:dyDescent="0.25">
      <c r="A9" t="s">
        <v>20</v>
      </c>
      <c r="B9" t="s">
        <v>196</v>
      </c>
      <c r="C9" t="s">
        <v>197</v>
      </c>
      <c r="D9" t="s">
        <v>24</v>
      </c>
      <c r="E9" s="1">
        <v>115</v>
      </c>
      <c r="F9" s="4" t="s">
        <v>198</v>
      </c>
      <c r="G9" s="1">
        <v>116</v>
      </c>
      <c r="H9" s="1" t="s">
        <v>199</v>
      </c>
      <c r="I9" s="5">
        <v>45870</v>
      </c>
      <c r="J9" s="5" t="s">
        <v>183</v>
      </c>
      <c r="L9">
        <f>SUMIF(I:I,I2,G:G)</f>
        <v>592</v>
      </c>
    </row>
    <row r="10" spans="1:13" x14ac:dyDescent="0.25">
      <c r="A10" t="s">
        <v>20</v>
      </c>
      <c r="B10" t="s">
        <v>196</v>
      </c>
      <c r="C10" t="s">
        <v>197</v>
      </c>
      <c r="D10" t="s">
        <v>27</v>
      </c>
      <c r="E10" s="1">
        <v>87</v>
      </c>
      <c r="F10" s="4" t="s">
        <v>198</v>
      </c>
      <c r="G10" s="1">
        <v>86</v>
      </c>
      <c r="H10" s="1" t="s">
        <v>199</v>
      </c>
      <c r="I10" s="5">
        <v>45870</v>
      </c>
      <c r="J10" s="5" t="s">
        <v>183</v>
      </c>
    </row>
    <row r="11" spans="1:13" x14ac:dyDescent="0.25">
      <c r="A11" t="s">
        <v>20</v>
      </c>
      <c r="B11" t="s">
        <v>196</v>
      </c>
      <c r="C11" t="s">
        <v>197</v>
      </c>
      <c r="D11" t="s">
        <v>28</v>
      </c>
      <c r="E11" s="1">
        <v>27</v>
      </c>
      <c r="F11" s="4" t="s">
        <v>198</v>
      </c>
      <c r="G11" s="1">
        <v>28</v>
      </c>
      <c r="H11" s="1" t="s">
        <v>199</v>
      </c>
      <c r="I11" s="5">
        <v>45870</v>
      </c>
      <c r="J11" s="5" t="s">
        <v>183</v>
      </c>
    </row>
    <row r="12" spans="1:13" x14ac:dyDescent="0.25">
      <c r="A12" t="s">
        <v>20</v>
      </c>
      <c r="B12" t="s">
        <v>21</v>
      </c>
      <c r="C12" t="s">
        <v>200</v>
      </c>
      <c r="D12" t="s">
        <v>22</v>
      </c>
      <c r="E12" s="1">
        <v>36</v>
      </c>
      <c r="F12" s="4" t="s">
        <v>182</v>
      </c>
      <c r="G12" s="1">
        <v>36</v>
      </c>
      <c r="H12" s="1" t="s">
        <v>191</v>
      </c>
      <c r="I12" s="5">
        <v>45870</v>
      </c>
      <c r="J12" s="5" t="s">
        <v>183</v>
      </c>
    </row>
    <row r="13" spans="1:13" x14ac:dyDescent="0.25">
      <c r="A13" t="s">
        <v>128</v>
      </c>
      <c r="B13" t="s">
        <v>201</v>
      </c>
      <c r="C13" t="s">
        <v>202</v>
      </c>
      <c r="D13" t="s">
        <v>128</v>
      </c>
      <c r="E13" s="1">
        <v>80</v>
      </c>
      <c r="F13" s="4" t="s">
        <v>182</v>
      </c>
      <c r="G13" s="1">
        <v>48</v>
      </c>
      <c r="H13" s="1" t="s">
        <v>203</v>
      </c>
      <c r="I13" s="5">
        <v>45870</v>
      </c>
      <c r="J13" s="5" t="s">
        <v>204</v>
      </c>
    </row>
    <row r="14" spans="1:13" ht="15.75" x14ac:dyDescent="0.25">
      <c r="A14" t="s">
        <v>29</v>
      </c>
      <c r="B14" t="s">
        <v>30</v>
      </c>
      <c r="C14" t="s">
        <v>205</v>
      </c>
      <c r="D14" t="s">
        <v>31</v>
      </c>
      <c r="E14" s="1">
        <v>34</v>
      </c>
      <c r="F14" s="4" t="s">
        <v>182</v>
      </c>
      <c r="G14" s="6">
        <v>0</v>
      </c>
      <c r="H14" s="1" t="s">
        <v>203</v>
      </c>
      <c r="I14" s="5">
        <v>45870</v>
      </c>
      <c r="J14" s="5" t="s">
        <v>206</v>
      </c>
      <c r="K14" t="s">
        <v>207</v>
      </c>
    </row>
    <row r="15" spans="1:13" s="9" customFormat="1" ht="15.75" x14ac:dyDescent="0.25">
      <c r="A15" s="9" t="s">
        <v>29</v>
      </c>
      <c r="B15" s="9" t="s">
        <v>208</v>
      </c>
      <c r="D15" s="9" t="s">
        <v>209</v>
      </c>
      <c r="E15" s="15">
        <v>8</v>
      </c>
      <c r="F15" s="8"/>
      <c r="G15" s="6">
        <v>0</v>
      </c>
      <c r="H15" s="6"/>
      <c r="I15" s="7"/>
      <c r="J15" s="17" t="s">
        <v>188</v>
      </c>
      <c r="K15" s="9" t="s">
        <v>210</v>
      </c>
    </row>
    <row r="16" spans="1:13" x14ac:dyDescent="0.25">
      <c r="A16" t="s">
        <v>29</v>
      </c>
      <c r="B16" t="s">
        <v>30</v>
      </c>
      <c r="C16" t="s">
        <v>205</v>
      </c>
      <c r="D16" t="s">
        <v>34</v>
      </c>
      <c r="E16" s="1">
        <v>119</v>
      </c>
      <c r="F16" s="4" t="s">
        <v>182</v>
      </c>
      <c r="G16" s="1">
        <v>120</v>
      </c>
      <c r="H16" s="1" t="s">
        <v>191</v>
      </c>
      <c r="I16" s="5">
        <v>45870</v>
      </c>
      <c r="J16" s="5" t="s">
        <v>183</v>
      </c>
    </row>
    <row r="17" spans="1:11" x14ac:dyDescent="0.25">
      <c r="A17" t="s">
        <v>29</v>
      </c>
      <c r="B17" t="s">
        <v>30</v>
      </c>
      <c r="C17" t="s">
        <v>205</v>
      </c>
      <c r="D17" t="s">
        <v>37</v>
      </c>
      <c r="E17" s="1">
        <v>74</v>
      </c>
      <c r="F17" s="4" t="s">
        <v>182</v>
      </c>
      <c r="G17" s="1">
        <v>72</v>
      </c>
      <c r="H17" s="1" t="s">
        <v>191</v>
      </c>
      <c r="I17" s="5">
        <v>45870</v>
      </c>
      <c r="J17" s="5" t="s">
        <v>183</v>
      </c>
    </row>
    <row r="18" spans="1:11" x14ac:dyDescent="0.25">
      <c r="A18" t="s">
        <v>29</v>
      </c>
      <c r="B18" t="s">
        <v>44</v>
      </c>
      <c r="C18" t="s">
        <v>205</v>
      </c>
      <c r="D18" t="s">
        <v>45</v>
      </c>
      <c r="E18" s="1">
        <v>74</v>
      </c>
      <c r="F18" s="4" t="s">
        <v>182</v>
      </c>
      <c r="G18" s="1">
        <v>72</v>
      </c>
      <c r="H18" s="1" t="s">
        <v>191</v>
      </c>
      <c r="I18" s="5">
        <v>45870</v>
      </c>
      <c r="J18" s="5" t="s">
        <v>183</v>
      </c>
    </row>
    <row r="19" spans="1:11" s="9" customFormat="1" ht="15.75" x14ac:dyDescent="0.25">
      <c r="A19" s="9" t="s">
        <v>29</v>
      </c>
      <c r="B19" s="9" t="s">
        <v>58</v>
      </c>
      <c r="D19" s="9" t="s">
        <v>211</v>
      </c>
      <c r="E19" s="15">
        <v>12</v>
      </c>
      <c r="F19" s="8"/>
      <c r="G19" s="6">
        <v>0</v>
      </c>
      <c r="H19" s="6"/>
      <c r="I19" s="7"/>
      <c r="J19" s="17" t="s">
        <v>188</v>
      </c>
      <c r="K19" s="9" t="s">
        <v>210</v>
      </c>
    </row>
    <row r="20" spans="1:11" x14ac:dyDescent="0.25">
      <c r="A20" t="s">
        <v>29</v>
      </c>
      <c r="B20" t="s">
        <v>44</v>
      </c>
      <c r="C20" t="s">
        <v>205</v>
      </c>
      <c r="D20" t="s">
        <v>46</v>
      </c>
      <c r="E20" s="1">
        <v>39</v>
      </c>
      <c r="F20" s="4" t="s">
        <v>182</v>
      </c>
      <c r="G20" s="1">
        <v>36</v>
      </c>
      <c r="H20" s="1" t="s">
        <v>191</v>
      </c>
      <c r="I20" s="5">
        <v>45870</v>
      </c>
      <c r="J20" s="5" t="s">
        <v>183</v>
      </c>
    </row>
    <row r="21" spans="1:11" x14ac:dyDescent="0.25">
      <c r="A21" t="s">
        <v>29</v>
      </c>
      <c r="B21" t="s">
        <v>21</v>
      </c>
      <c r="C21" t="s">
        <v>200</v>
      </c>
      <c r="D21" t="s">
        <v>38</v>
      </c>
      <c r="E21" s="1">
        <v>59</v>
      </c>
      <c r="F21" s="4" t="s">
        <v>182</v>
      </c>
      <c r="G21" s="1">
        <v>56</v>
      </c>
      <c r="H21" s="1" t="s">
        <v>191</v>
      </c>
      <c r="I21" s="5">
        <v>45870</v>
      </c>
      <c r="J21" s="5" t="s">
        <v>183</v>
      </c>
    </row>
    <row r="22" spans="1:11" x14ac:dyDescent="0.25">
      <c r="A22" t="s">
        <v>29</v>
      </c>
      <c r="B22" t="s">
        <v>21</v>
      </c>
      <c r="C22" t="s">
        <v>200</v>
      </c>
      <c r="D22" t="s">
        <v>39</v>
      </c>
      <c r="E22" s="1">
        <v>69</v>
      </c>
      <c r="F22" s="4" t="s">
        <v>182</v>
      </c>
      <c r="G22" s="1">
        <v>68</v>
      </c>
      <c r="H22" s="1" t="s">
        <v>191</v>
      </c>
      <c r="I22" s="5">
        <v>45870</v>
      </c>
      <c r="J22" s="5" t="s">
        <v>183</v>
      </c>
    </row>
    <row r="23" spans="1:11" x14ac:dyDescent="0.25">
      <c r="A23" t="s">
        <v>29</v>
      </c>
      <c r="B23" t="s">
        <v>21</v>
      </c>
      <c r="C23" t="s">
        <v>200</v>
      </c>
      <c r="D23" t="s">
        <v>40</v>
      </c>
      <c r="E23" s="1">
        <v>74</v>
      </c>
      <c r="F23" s="4" t="s">
        <v>182</v>
      </c>
      <c r="G23" s="1">
        <v>72</v>
      </c>
      <c r="H23" s="1" t="s">
        <v>191</v>
      </c>
      <c r="I23" s="5">
        <v>45870</v>
      </c>
      <c r="J23" s="5" t="s">
        <v>183</v>
      </c>
    </row>
    <row r="24" spans="1:11" x14ac:dyDescent="0.25">
      <c r="A24" t="s">
        <v>29</v>
      </c>
      <c r="B24" t="s">
        <v>21</v>
      </c>
      <c r="C24" t="s">
        <v>200</v>
      </c>
      <c r="D24" t="s">
        <v>41</v>
      </c>
      <c r="E24" s="1">
        <v>124</v>
      </c>
      <c r="F24" s="4" t="s">
        <v>182</v>
      </c>
      <c r="G24" s="1">
        <v>124</v>
      </c>
      <c r="H24" s="1" t="s">
        <v>191</v>
      </c>
      <c r="I24" s="5">
        <v>45870</v>
      </c>
      <c r="J24" s="5" t="s">
        <v>183</v>
      </c>
    </row>
    <row r="25" spans="1:11" x14ac:dyDescent="0.25">
      <c r="A25" t="s">
        <v>29</v>
      </c>
      <c r="B25" t="s">
        <v>21</v>
      </c>
      <c r="C25" t="s">
        <v>200</v>
      </c>
      <c r="D25" t="s">
        <v>42</v>
      </c>
      <c r="E25" s="1">
        <v>99</v>
      </c>
      <c r="F25" s="4" t="s">
        <v>182</v>
      </c>
      <c r="G25" s="1">
        <v>96</v>
      </c>
      <c r="H25" s="1" t="s">
        <v>191</v>
      </c>
      <c r="I25" s="5">
        <v>45870</v>
      </c>
      <c r="J25" s="5" t="s">
        <v>183</v>
      </c>
    </row>
    <row r="26" spans="1:11" x14ac:dyDescent="0.25">
      <c r="A26" t="s">
        <v>29</v>
      </c>
      <c r="B26" t="s">
        <v>21</v>
      </c>
      <c r="C26" t="s">
        <v>200</v>
      </c>
      <c r="D26" t="s">
        <v>43</v>
      </c>
      <c r="E26" s="1">
        <v>79</v>
      </c>
      <c r="F26" s="4" t="s">
        <v>182</v>
      </c>
      <c r="G26" s="1">
        <v>72</v>
      </c>
      <c r="H26" s="1" t="s">
        <v>191</v>
      </c>
      <c r="I26" s="5">
        <v>45870</v>
      </c>
      <c r="J26" s="5" t="s">
        <v>183</v>
      </c>
    </row>
    <row r="27" spans="1:11" x14ac:dyDescent="0.25">
      <c r="A27" t="s">
        <v>29</v>
      </c>
      <c r="B27" t="s">
        <v>21</v>
      </c>
      <c r="C27" t="s">
        <v>200</v>
      </c>
      <c r="D27" t="s">
        <v>47</v>
      </c>
      <c r="E27" s="1">
        <v>74</v>
      </c>
      <c r="F27" s="4" t="s">
        <v>182</v>
      </c>
      <c r="G27" s="1">
        <v>72</v>
      </c>
      <c r="H27" s="1" t="s">
        <v>191</v>
      </c>
      <c r="I27" s="5">
        <v>45870</v>
      </c>
      <c r="J27" s="5" t="s">
        <v>183</v>
      </c>
    </row>
    <row r="28" spans="1:11" x14ac:dyDescent="0.25">
      <c r="A28" t="s">
        <v>29</v>
      </c>
      <c r="B28" t="s">
        <v>21</v>
      </c>
      <c r="C28" t="s">
        <v>200</v>
      </c>
      <c r="D28" t="s">
        <v>48</v>
      </c>
      <c r="E28" s="1">
        <v>124</v>
      </c>
      <c r="F28" s="4" t="s">
        <v>182</v>
      </c>
      <c r="G28" s="1">
        <v>124</v>
      </c>
      <c r="H28" s="1" t="s">
        <v>191</v>
      </c>
      <c r="I28" s="5">
        <v>45870</v>
      </c>
      <c r="J28" s="5" t="s">
        <v>183</v>
      </c>
    </row>
    <row r="29" spans="1:11" x14ac:dyDescent="0.25">
      <c r="A29" t="s">
        <v>29</v>
      </c>
      <c r="B29" t="s">
        <v>21</v>
      </c>
      <c r="C29" t="s">
        <v>200</v>
      </c>
      <c r="D29" t="s">
        <v>49</v>
      </c>
      <c r="E29" s="1">
        <v>49</v>
      </c>
      <c r="F29" s="4" t="s">
        <v>182</v>
      </c>
      <c r="G29" s="1">
        <v>48</v>
      </c>
      <c r="H29" s="1" t="s">
        <v>191</v>
      </c>
      <c r="I29" s="5">
        <v>45870</v>
      </c>
      <c r="J29" s="5" t="s">
        <v>183</v>
      </c>
    </row>
    <row r="30" spans="1:11" ht="15.75" x14ac:dyDescent="0.25">
      <c r="A30" t="s">
        <v>29</v>
      </c>
      <c r="B30" t="s">
        <v>212</v>
      </c>
      <c r="D30" t="s">
        <v>213</v>
      </c>
      <c r="E30" s="1">
        <v>20</v>
      </c>
      <c r="F30" s="4" t="s">
        <v>182</v>
      </c>
      <c r="G30" s="6">
        <v>20</v>
      </c>
      <c r="H30" s="1" t="s">
        <v>191</v>
      </c>
      <c r="I30" s="5">
        <v>45870</v>
      </c>
      <c r="J30" s="5" t="s">
        <v>183</v>
      </c>
      <c r="K30" t="s">
        <v>214</v>
      </c>
    </row>
    <row r="31" spans="1:11" ht="15.75" x14ac:dyDescent="0.25">
      <c r="A31" t="s">
        <v>29</v>
      </c>
      <c r="B31" t="s">
        <v>32</v>
      </c>
      <c r="D31" t="s">
        <v>215</v>
      </c>
      <c r="E31" s="1">
        <v>66</v>
      </c>
      <c r="F31" s="4" t="s">
        <v>182</v>
      </c>
      <c r="G31" s="6">
        <v>60</v>
      </c>
      <c r="H31" s="1" t="s">
        <v>191</v>
      </c>
      <c r="I31" s="5">
        <v>45870</v>
      </c>
      <c r="J31" s="5" t="s">
        <v>183</v>
      </c>
      <c r="K31" t="s">
        <v>216</v>
      </c>
    </row>
    <row r="32" spans="1:11" ht="15.75" x14ac:dyDescent="0.25">
      <c r="A32" t="s">
        <v>29</v>
      </c>
      <c r="B32" t="s">
        <v>16</v>
      </c>
      <c r="D32" t="s">
        <v>217</v>
      </c>
      <c r="E32" s="1">
        <v>24</v>
      </c>
      <c r="F32" s="4" t="s">
        <v>182</v>
      </c>
      <c r="G32" s="6">
        <v>24</v>
      </c>
      <c r="H32" s="1" t="s">
        <v>191</v>
      </c>
      <c r="I32" s="5">
        <v>45870</v>
      </c>
      <c r="J32" s="5" t="s">
        <v>183</v>
      </c>
      <c r="K32" t="s">
        <v>218</v>
      </c>
    </row>
    <row r="33" spans="1:11" x14ac:dyDescent="0.25">
      <c r="A33" t="s">
        <v>50</v>
      </c>
      <c r="B33" t="s">
        <v>10</v>
      </c>
      <c r="D33" t="s">
        <v>50</v>
      </c>
      <c r="E33" s="1">
        <v>105</v>
      </c>
      <c r="F33" s="4" t="s">
        <v>182</v>
      </c>
      <c r="G33" s="1">
        <v>80</v>
      </c>
      <c r="H33" s="1" t="s">
        <v>191</v>
      </c>
      <c r="I33" s="5">
        <v>45870</v>
      </c>
      <c r="J33" s="5" t="s">
        <v>183</v>
      </c>
    </row>
    <row r="34" spans="1:11" s="9" customFormat="1" ht="15.75" x14ac:dyDescent="0.25">
      <c r="A34" s="9" t="s">
        <v>50</v>
      </c>
      <c r="B34" s="9" t="s">
        <v>219</v>
      </c>
      <c r="D34" s="9" t="s">
        <v>220</v>
      </c>
      <c r="E34" s="15">
        <v>30</v>
      </c>
      <c r="F34" s="16"/>
      <c r="G34" s="6">
        <v>0</v>
      </c>
      <c r="H34" s="6"/>
      <c r="I34" s="7"/>
      <c r="J34" s="17" t="s">
        <v>188</v>
      </c>
      <c r="K34" s="9" t="s">
        <v>221</v>
      </c>
    </row>
    <row r="35" spans="1:11" x14ac:dyDescent="0.25">
      <c r="A35" t="s">
        <v>51</v>
      </c>
      <c r="B35" t="s">
        <v>222</v>
      </c>
      <c r="C35" t="s">
        <v>223</v>
      </c>
      <c r="D35" t="s">
        <v>78</v>
      </c>
      <c r="E35" s="1">
        <v>75</v>
      </c>
      <c r="F35" s="4" t="s">
        <v>224</v>
      </c>
      <c r="G35" s="1">
        <v>30</v>
      </c>
      <c r="H35" s="1" t="s">
        <v>225</v>
      </c>
      <c r="I35" s="5">
        <v>45870</v>
      </c>
      <c r="J35" s="5" t="s">
        <v>183</v>
      </c>
      <c r="K35" t="s">
        <v>226</v>
      </c>
    </row>
    <row r="36" spans="1:11" x14ac:dyDescent="0.25">
      <c r="A36" t="s">
        <v>51</v>
      </c>
      <c r="B36" t="s">
        <v>79</v>
      </c>
      <c r="C36" t="s">
        <v>227</v>
      </c>
      <c r="D36" t="s">
        <v>228</v>
      </c>
      <c r="E36" s="1">
        <v>196</v>
      </c>
      <c r="F36" s="4" t="s">
        <v>224</v>
      </c>
      <c r="G36" s="1">
        <v>196</v>
      </c>
      <c r="H36" s="1" t="s">
        <v>203</v>
      </c>
      <c r="I36" s="5">
        <v>45870</v>
      </c>
      <c r="J36" s="5" t="s">
        <v>204</v>
      </c>
    </row>
    <row r="37" spans="1:11" x14ac:dyDescent="0.25">
      <c r="A37" t="s">
        <v>51</v>
      </c>
      <c r="B37" t="s">
        <v>30</v>
      </c>
      <c r="C37" t="s">
        <v>205</v>
      </c>
      <c r="D37" t="s">
        <v>68</v>
      </c>
      <c r="E37" s="1">
        <v>38</v>
      </c>
      <c r="F37" s="4" t="s">
        <v>182</v>
      </c>
      <c r="G37" s="1">
        <v>36</v>
      </c>
      <c r="H37" s="1" t="s">
        <v>191</v>
      </c>
      <c r="I37" s="5">
        <v>45870</v>
      </c>
      <c r="J37" s="5" t="s">
        <v>183</v>
      </c>
    </row>
    <row r="38" spans="1:11" x14ac:dyDescent="0.25">
      <c r="A38" t="s">
        <v>51</v>
      </c>
      <c r="B38" t="s">
        <v>30</v>
      </c>
      <c r="C38" t="s">
        <v>205</v>
      </c>
      <c r="D38" t="s">
        <v>89</v>
      </c>
      <c r="E38" s="1">
        <v>49</v>
      </c>
      <c r="F38" s="4" t="s">
        <v>182</v>
      </c>
      <c r="G38" s="1">
        <v>40</v>
      </c>
      <c r="H38" s="1" t="s">
        <v>191</v>
      </c>
      <c r="I38" s="5">
        <v>45870</v>
      </c>
      <c r="J38" s="5" t="s">
        <v>183</v>
      </c>
    </row>
    <row r="39" spans="1:11" x14ac:dyDescent="0.25">
      <c r="A39" t="s">
        <v>51</v>
      </c>
      <c r="B39" t="s">
        <v>229</v>
      </c>
      <c r="C39" t="s">
        <v>230</v>
      </c>
      <c r="D39" t="s">
        <v>231</v>
      </c>
      <c r="E39" s="1">
        <v>15</v>
      </c>
      <c r="G39" s="1">
        <v>15</v>
      </c>
      <c r="H39" s="1" t="s">
        <v>203</v>
      </c>
      <c r="I39" s="5">
        <v>45870</v>
      </c>
      <c r="K39" s="9" t="s">
        <v>232</v>
      </c>
    </row>
    <row r="40" spans="1:11" x14ac:dyDescent="0.25">
      <c r="A40" t="s">
        <v>51</v>
      </c>
      <c r="B40" t="s">
        <v>72</v>
      </c>
      <c r="C40" t="s">
        <v>233</v>
      </c>
      <c r="D40" t="s">
        <v>73</v>
      </c>
      <c r="E40" s="1">
        <v>83</v>
      </c>
      <c r="F40" s="4" t="s">
        <v>234</v>
      </c>
      <c r="G40" s="1">
        <v>60</v>
      </c>
      <c r="H40" s="1" t="s">
        <v>75</v>
      </c>
      <c r="I40" s="5">
        <v>45870</v>
      </c>
      <c r="J40" s="5" t="s">
        <v>183</v>
      </c>
    </row>
    <row r="41" spans="1:11" x14ac:dyDescent="0.25">
      <c r="A41" t="s">
        <v>51</v>
      </c>
      <c r="B41" t="s">
        <v>72</v>
      </c>
      <c r="C41" t="s">
        <v>233</v>
      </c>
      <c r="D41" t="s">
        <v>76</v>
      </c>
      <c r="E41" s="1">
        <v>120</v>
      </c>
      <c r="F41" s="4" t="s">
        <v>234</v>
      </c>
      <c r="G41" s="1">
        <v>120</v>
      </c>
      <c r="H41" s="1" t="s">
        <v>75</v>
      </c>
      <c r="I41" s="5">
        <v>45870</v>
      </c>
      <c r="J41" s="5" t="s">
        <v>183</v>
      </c>
    </row>
    <row r="42" spans="1:11" x14ac:dyDescent="0.25">
      <c r="A42" t="s">
        <v>51</v>
      </c>
      <c r="B42" t="s">
        <v>72</v>
      </c>
      <c r="C42" t="s">
        <v>233</v>
      </c>
      <c r="D42" t="s">
        <v>88</v>
      </c>
      <c r="E42" s="1">
        <v>44</v>
      </c>
      <c r="F42" s="4" t="s">
        <v>234</v>
      </c>
      <c r="G42" s="1">
        <v>40</v>
      </c>
      <c r="H42" s="1" t="s">
        <v>75</v>
      </c>
      <c r="I42" s="5">
        <v>45870</v>
      </c>
      <c r="J42" s="5" t="s">
        <v>183</v>
      </c>
    </row>
    <row r="43" spans="1:11" x14ac:dyDescent="0.25">
      <c r="A43" t="s">
        <v>51</v>
      </c>
      <c r="B43" t="s">
        <v>21</v>
      </c>
      <c r="C43" t="s">
        <v>200</v>
      </c>
      <c r="D43" t="s">
        <v>55</v>
      </c>
      <c r="E43" s="1">
        <v>84</v>
      </c>
      <c r="F43" s="4" t="s">
        <v>182</v>
      </c>
      <c r="G43" s="1">
        <v>84</v>
      </c>
      <c r="H43" s="1" t="s">
        <v>191</v>
      </c>
      <c r="I43" s="5">
        <v>45870</v>
      </c>
      <c r="J43" s="5" t="s">
        <v>183</v>
      </c>
    </row>
    <row r="44" spans="1:11" x14ac:dyDescent="0.25">
      <c r="A44" t="s">
        <v>51</v>
      </c>
      <c r="B44" t="s">
        <v>21</v>
      </c>
      <c r="C44" t="s">
        <v>200</v>
      </c>
      <c r="D44" t="s">
        <v>56</v>
      </c>
      <c r="E44" s="1">
        <v>89</v>
      </c>
      <c r="F44" s="4" t="s">
        <v>182</v>
      </c>
      <c r="G44" s="1">
        <v>88</v>
      </c>
      <c r="H44" s="1" t="s">
        <v>191</v>
      </c>
      <c r="I44" s="5">
        <v>45870</v>
      </c>
      <c r="J44" s="5" t="s">
        <v>183</v>
      </c>
    </row>
    <row r="45" spans="1:11" x14ac:dyDescent="0.25">
      <c r="A45" t="s">
        <v>51</v>
      </c>
      <c r="B45" t="s">
        <v>21</v>
      </c>
      <c r="C45" t="s">
        <v>200</v>
      </c>
      <c r="D45" t="s">
        <v>69</v>
      </c>
      <c r="E45" s="1">
        <v>59</v>
      </c>
      <c r="F45" s="4" t="s">
        <v>182</v>
      </c>
      <c r="G45" s="1">
        <v>56</v>
      </c>
      <c r="H45" s="1" t="s">
        <v>191</v>
      </c>
      <c r="I45" s="5">
        <v>45870</v>
      </c>
      <c r="J45" s="5" t="s">
        <v>183</v>
      </c>
    </row>
    <row r="46" spans="1:11" x14ac:dyDescent="0.25">
      <c r="A46" t="s">
        <v>51</v>
      </c>
      <c r="B46" t="s">
        <v>21</v>
      </c>
      <c r="C46" t="s">
        <v>200</v>
      </c>
      <c r="D46" t="s">
        <v>70</v>
      </c>
      <c r="E46" s="1">
        <v>54</v>
      </c>
      <c r="F46" s="4" t="s">
        <v>182</v>
      </c>
      <c r="G46" s="1">
        <v>52</v>
      </c>
      <c r="H46" s="1" t="s">
        <v>191</v>
      </c>
      <c r="I46" s="5">
        <v>45870</v>
      </c>
      <c r="J46" s="5" t="s">
        <v>183</v>
      </c>
    </row>
    <row r="47" spans="1:11" x14ac:dyDescent="0.25">
      <c r="A47" t="s">
        <v>51</v>
      </c>
      <c r="B47" t="s">
        <v>21</v>
      </c>
      <c r="C47" t="s">
        <v>200</v>
      </c>
      <c r="D47" t="s">
        <v>71</v>
      </c>
      <c r="E47" s="1">
        <v>111</v>
      </c>
      <c r="F47" s="4" t="s">
        <v>182</v>
      </c>
      <c r="G47" s="1">
        <v>100</v>
      </c>
      <c r="H47" s="1" t="s">
        <v>191</v>
      </c>
      <c r="I47" s="5">
        <v>45870</v>
      </c>
      <c r="J47" s="5" t="s">
        <v>183</v>
      </c>
    </row>
    <row r="48" spans="1:11" x14ac:dyDescent="0.25">
      <c r="A48" t="s">
        <v>51</v>
      </c>
      <c r="B48" t="s">
        <v>21</v>
      </c>
      <c r="C48" t="s">
        <v>200</v>
      </c>
      <c r="D48" t="s">
        <v>90</v>
      </c>
      <c r="E48" s="1">
        <v>74</v>
      </c>
      <c r="F48" s="4" t="s">
        <v>182</v>
      </c>
      <c r="G48" s="1">
        <v>68</v>
      </c>
      <c r="H48" s="1" t="s">
        <v>191</v>
      </c>
      <c r="I48" s="5">
        <v>45870</v>
      </c>
      <c r="J48" s="5" t="s">
        <v>183</v>
      </c>
    </row>
    <row r="49" spans="1:11" x14ac:dyDescent="0.25">
      <c r="A49" t="s">
        <v>51</v>
      </c>
      <c r="B49" t="s">
        <v>21</v>
      </c>
      <c r="C49" t="s">
        <v>200</v>
      </c>
      <c r="D49" t="s">
        <v>91</v>
      </c>
      <c r="E49" s="1">
        <v>49</v>
      </c>
      <c r="F49" s="4" t="s">
        <v>182</v>
      </c>
      <c r="G49" s="1">
        <v>48</v>
      </c>
      <c r="H49" s="1" t="s">
        <v>191</v>
      </c>
      <c r="I49" s="5">
        <v>45870</v>
      </c>
      <c r="J49" s="5" t="s">
        <v>183</v>
      </c>
    </row>
    <row r="50" spans="1:11" x14ac:dyDescent="0.25">
      <c r="A50" t="s">
        <v>51</v>
      </c>
      <c r="B50" t="s">
        <v>21</v>
      </c>
      <c r="C50" t="s">
        <v>200</v>
      </c>
      <c r="D50" t="s">
        <v>92</v>
      </c>
      <c r="E50" s="1">
        <v>34</v>
      </c>
      <c r="F50" s="4" t="s">
        <v>182</v>
      </c>
      <c r="G50" s="1">
        <v>32</v>
      </c>
      <c r="H50" s="1" t="s">
        <v>191</v>
      </c>
      <c r="I50" s="5">
        <v>45870</v>
      </c>
      <c r="J50" s="5" t="s">
        <v>183</v>
      </c>
    </row>
    <row r="51" spans="1:11" ht="15.75" x14ac:dyDescent="0.25">
      <c r="A51" t="s">
        <v>51</v>
      </c>
      <c r="B51" t="s">
        <v>62</v>
      </c>
      <c r="C51" t="s">
        <v>235</v>
      </c>
      <c r="D51" t="s">
        <v>63</v>
      </c>
      <c r="E51" s="1">
        <v>123</v>
      </c>
      <c r="F51" s="4" t="s">
        <v>236</v>
      </c>
      <c r="G51" s="6">
        <v>124</v>
      </c>
      <c r="H51" s="1" t="s">
        <v>203</v>
      </c>
      <c r="I51" s="5">
        <v>45870</v>
      </c>
      <c r="J51" t="s">
        <v>204</v>
      </c>
      <c r="K51" t="s">
        <v>237</v>
      </c>
    </row>
    <row r="52" spans="1:11" s="9" customFormat="1" ht="15.75" x14ac:dyDescent="0.25">
      <c r="A52" s="9" t="s">
        <v>51</v>
      </c>
      <c r="B52" s="9" t="s">
        <v>238</v>
      </c>
      <c r="D52" s="9" t="s">
        <v>239</v>
      </c>
      <c r="E52" s="15">
        <v>16</v>
      </c>
      <c r="F52" s="8"/>
      <c r="G52" s="6">
        <v>0</v>
      </c>
      <c r="H52" s="1"/>
      <c r="I52" s="7"/>
      <c r="J52" s="9" t="s">
        <v>188</v>
      </c>
      <c r="K52" s="9" t="s">
        <v>240</v>
      </c>
    </row>
    <row r="53" spans="1:11" s="9" customFormat="1" ht="15.75" x14ac:dyDescent="0.25">
      <c r="A53" s="9" t="s">
        <v>51</v>
      </c>
      <c r="B53" s="9" t="s">
        <v>192</v>
      </c>
      <c r="D53" s="9" t="s">
        <v>241</v>
      </c>
      <c r="E53" s="15">
        <v>68</v>
      </c>
      <c r="F53" s="8"/>
      <c r="G53" s="6">
        <v>0</v>
      </c>
      <c r="H53" s="1"/>
      <c r="I53" s="7"/>
      <c r="J53" s="9" t="s">
        <v>188</v>
      </c>
      <c r="K53" s="9" t="s">
        <v>240</v>
      </c>
    </row>
    <row r="54" spans="1:11" ht="15.75" x14ac:dyDescent="0.25">
      <c r="A54" t="s">
        <v>51</v>
      </c>
      <c r="B54" t="s">
        <v>62</v>
      </c>
      <c r="C54" t="s">
        <v>235</v>
      </c>
      <c r="D54" t="s">
        <v>66</v>
      </c>
      <c r="E54" s="1">
        <v>123</v>
      </c>
      <c r="F54" s="11" t="s">
        <v>236</v>
      </c>
      <c r="G54" s="6">
        <v>124</v>
      </c>
      <c r="H54" s="1" t="s">
        <v>203</v>
      </c>
      <c r="I54" s="5">
        <v>45870</v>
      </c>
      <c r="J54" t="s">
        <v>204</v>
      </c>
      <c r="K54" t="s">
        <v>237</v>
      </c>
    </row>
    <row r="55" spans="1:11" ht="15.75" x14ac:dyDescent="0.25">
      <c r="A55" t="s">
        <v>51</v>
      </c>
      <c r="B55" t="s">
        <v>62</v>
      </c>
      <c r="C55" t="s">
        <v>235</v>
      </c>
      <c r="D55" t="s">
        <v>67</v>
      </c>
      <c r="E55" s="1">
        <v>88</v>
      </c>
      <c r="F55" s="11" t="s">
        <v>236</v>
      </c>
      <c r="G55" s="6">
        <v>88</v>
      </c>
      <c r="H55" s="1" t="s">
        <v>203</v>
      </c>
      <c r="I55" s="5">
        <v>45870</v>
      </c>
      <c r="J55" t="s">
        <v>204</v>
      </c>
      <c r="K55" t="s">
        <v>237</v>
      </c>
    </row>
    <row r="56" spans="1:11" ht="15.75" x14ac:dyDescent="0.25">
      <c r="A56" t="s">
        <v>51</v>
      </c>
      <c r="B56" t="s">
        <v>81</v>
      </c>
      <c r="C56" t="s">
        <v>235</v>
      </c>
      <c r="D56" t="s">
        <v>82</v>
      </c>
      <c r="E56" s="1">
        <v>83</v>
      </c>
      <c r="F56" s="4" t="s">
        <v>242</v>
      </c>
      <c r="G56" s="6">
        <v>84</v>
      </c>
      <c r="H56" s="1" t="s">
        <v>203</v>
      </c>
      <c r="I56" s="5">
        <v>45870</v>
      </c>
      <c r="J56" t="s">
        <v>204</v>
      </c>
      <c r="K56" t="s">
        <v>237</v>
      </c>
    </row>
    <row r="57" spans="1:11" ht="15.75" x14ac:dyDescent="0.25">
      <c r="A57" t="s">
        <v>51</v>
      </c>
      <c r="B57" t="s">
        <v>81</v>
      </c>
      <c r="C57" t="s">
        <v>235</v>
      </c>
      <c r="D57" t="s">
        <v>85</v>
      </c>
      <c r="E57" s="1">
        <v>67</v>
      </c>
      <c r="F57" s="4" t="s">
        <v>242</v>
      </c>
      <c r="G57" s="6">
        <v>68</v>
      </c>
      <c r="H57" s="1" t="s">
        <v>203</v>
      </c>
      <c r="I57" s="5">
        <v>45870</v>
      </c>
      <c r="J57" t="s">
        <v>204</v>
      </c>
      <c r="K57" t="s">
        <v>237</v>
      </c>
    </row>
    <row r="58" spans="1:11" s="9" customFormat="1" ht="15.75" x14ac:dyDescent="0.25">
      <c r="A58" s="9" t="s">
        <v>51</v>
      </c>
      <c r="B58" s="9" t="s">
        <v>185</v>
      </c>
      <c r="D58" s="9" t="s">
        <v>243</v>
      </c>
      <c r="E58" s="15">
        <v>224</v>
      </c>
      <c r="F58" s="16"/>
      <c r="G58" s="6">
        <v>0</v>
      </c>
      <c r="H58" s="1"/>
      <c r="I58" s="7"/>
      <c r="J58" s="9" t="s">
        <v>188</v>
      </c>
      <c r="K58" s="9" t="s">
        <v>244</v>
      </c>
    </row>
    <row r="59" spans="1:11" x14ac:dyDescent="0.25">
      <c r="A59" t="s">
        <v>51</v>
      </c>
      <c r="B59" t="s">
        <v>86</v>
      </c>
      <c r="C59" t="s">
        <v>245</v>
      </c>
      <c r="D59" t="s">
        <v>246</v>
      </c>
      <c r="E59" s="1">
        <v>6</v>
      </c>
      <c r="F59" s="4" t="s">
        <v>182</v>
      </c>
      <c r="G59" s="1">
        <v>6</v>
      </c>
      <c r="H59" s="1" t="s">
        <v>203</v>
      </c>
      <c r="I59" s="5">
        <v>45870</v>
      </c>
      <c r="J59" s="5" t="s">
        <v>204</v>
      </c>
      <c r="K59" t="s">
        <v>247</v>
      </c>
    </row>
    <row r="60" spans="1:11" x14ac:dyDescent="0.25">
      <c r="A60" t="s">
        <v>51</v>
      </c>
      <c r="B60" t="s">
        <v>16</v>
      </c>
      <c r="D60" t="s">
        <v>248</v>
      </c>
      <c r="E60" s="1">
        <v>30</v>
      </c>
      <c r="F60" s="4" t="s">
        <v>182</v>
      </c>
      <c r="G60" s="1">
        <v>20</v>
      </c>
      <c r="H60" s="1" t="s">
        <v>191</v>
      </c>
      <c r="I60" s="5">
        <v>45870</v>
      </c>
      <c r="J60" s="5" t="s">
        <v>183</v>
      </c>
    </row>
    <row r="61" spans="1:11" x14ac:dyDescent="0.25">
      <c r="A61" t="s">
        <v>51</v>
      </c>
      <c r="B61" t="s">
        <v>58</v>
      </c>
      <c r="D61" t="s">
        <v>249</v>
      </c>
      <c r="E61" s="1">
        <v>18</v>
      </c>
      <c r="F61" s="4" t="s">
        <v>198</v>
      </c>
      <c r="G61" s="1">
        <v>18</v>
      </c>
      <c r="H61" s="1" t="s">
        <v>199</v>
      </c>
      <c r="I61" s="5">
        <v>45870</v>
      </c>
      <c r="J61" s="5" t="s">
        <v>183</v>
      </c>
    </row>
    <row r="62" spans="1:11" ht="15.75" x14ac:dyDescent="0.25">
      <c r="A62" t="s">
        <v>51</v>
      </c>
      <c r="F62" s="4" t="s">
        <v>250</v>
      </c>
      <c r="G62" s="6">
        <v>10</v>
      </c>
      <c r="H62" s="1" t="s">
        <v>251</v>
      </c>
      <c r="I62" s="5">
        <v>45870</v>
      </c>
      <c r="K62" t="s">
        <v>252</v>
      </c>
    </row>
    <row r="63" spans="1:11" x14ac:dyDescent="0.25">
      <c r="A63" t="s">
        <v>93</v>
      </c>
      <c r="B63" t="s">
        <v>21</v>
      </c>
      <c r="C63" t="s">
        <v>200</v>
      </c>
      <c r="D63" t="s">
        <v>94</v>
      </c>
      <c r="E63" s="1">
        <v>44</v>
      </c>
      <c r="F63" s="4" t="s">
        <v>182</v>
      </c>
      <c r="G63" s="1">
        <v>36</v>
      </c>
      <c r="H63" s="1" t="s">
        <v>191</v>
      </c>
      <c r="I63" s="5">
        <v>45870</v>
      </c>
      <c r="J63" s="5" t="s">
        <v>183</v>
      </c>
    </row>
    <row r="64" spans="1:11" x14ac:dyDescent="0.25">
      <c r="A64" t="s">
        <v>95</v>
      </c>
      <c r="B64" t="s">
        <v>10</v>
      </c>
      <c r="D64" t="s">
        <v>95</v>
      </c>
      <c r="E64" s="1">
        <v>405</v>
      </c>
      <c r="F64" s="4" t="s">
        <v>182</v>
      </c>
      <c r="G64" s="1">
        <v>120</v>
      </c>
      <c r="H64" s="1" t="s">
        <v>191</v>
      </c>
      <c r="I64" s="5">
        <v>46204</v>
      </c>
      <c r="J64" s="5" t="s">
        <v>183</v>
      </c>
    </row>
    <row r="65" spans="1:11" s="9" customFormat="1" x14ac:dyDescent="0.25">
      <c r="A65" s="9" t="s">
        <v>95</v>
      </c>
      <c r="B65" s="9" t="s">
        <v>16</v>
      </c>
      <c r="D65" s="9" t="s">
        <v>253</v>
      </c>
      <c r="E65" s="15">
        <v>10</v>
      </c>
      <c r="F65" s="16" t="s">
        <v>182</v>
      </c>
      <c r="G65" s="15">
        <v>0</v>
      </c>
      <c r="H65" s="15"/>
      <c r="I65" s="17">
        <v>46204</v>
      </c>
      <c r="J65" s="17" t="s">
        <v>188</v>
      </c>
      <c r="K65" s="9" t="s">
        <v>254</v>
      </c>
    </row>
    <row r="66" spans="1:11" x14ac:dyDescent="0.25">
      <c r="A66" t="s">
        <v>99</v>
      </c>
      <c r="B66" t="s">
        <v>10</v>
      </c>
      <c r="D66" t="s">
        <v>100</v>
      </c>
      <c r="E66" s="1">
        <v>180</v>
      </c>
      <c r="F66" s="4" t="s">
        <v>182</v>
      </c>
      <c r="G66" s="1">
        <v>80</v>
      </c>
      <c r="H66" s="1" t="s">
        <v>191</v>
      </c>
      <c r="I66" s="5">
        <v>46204</v>
      </c>
      <c r="J66" s="5" t="s">
        <v>183</v>
      </c>
    </row>
    <row r="67" spans="1:11" s="9" customFormat="1" ht="15.75" x14ac:dyDescent="0.25">
      <c r="A67" s="9" t="s">
        <v>99</v>
      </c>
      <c r="B67" s="9" t="s">
        <v>192</v>
      </c>
      <c r="D67" s="9" t="s">
        <v>100</v>
      </c>
      <c r="E67" s="15">
        <v>69</v>
      </c>
      <c r="F67" s="16" t="s">
        <v>182</v>
      </c>
      <c r="G67" s="6">
        <v>0</v>
      </c>
      <c r="H67" s="6"/>
      <c r="I67" s="17">
        <v>46204</v>
      </c>
      <c r="J67" s="17" t="s">
        <v>188</v>
      </c>
      <c r="K67" s="9" t="s">
        <v>255</v>
      </c>
    </row>
    <row r="68" spans="1:11" s="9" customFormat="1" ht="15.75" x14ac:dyDescent="0.25">
      <c r="A68" s="9" t="s">
        <v>99</v>
      </c>
      <c r="B68" s="9" t="s">
        <v>185</v>
      </c>
      <c r="D68" s="9" t="s">
        <v>100</v>
      </c>
      <c r="E68" s="15">
        <v>80</v>
      </c>
      <c r="F68" s="16" t="s">
        <v>187</v>
      </c>
      <c r="G68" s="6">
        <v>0</v>
      </c>
      <c r="H68" s="6"/>
      <c r="I68" s="17">
        <v>46204</v>
      </c>
      <c r="J68" s="17" t="s">
        <v>188</v>
      </c>
      <c r="K68" s="9" t="s">
        <v>256</v>
      </c>
    </row>
    <row r="69" spans="1:11" x14ac:dyDescent="0.25">
      <c r="A69" t="s">
        <v>101</v>
      </c>
      <c r="B69" t="s">
        <v>10</v>
      </c>
      <c r="D69" t="s">
        <v>101</v>
      </c>
      <c r="E69" s="1">
        <v>345</v>
      </c>
      <c r="F69" s="4" t="s">
        <v>182</v>
      </c>
      <c r="G69" s="1">
        <v>200</v>
      </c>
      <c r="H69" s="1" t="s">
        <v>191</v>
      </c>
      <c r="I69" s="5">
        <v>46204</v>
      </c>
      <c r="J69" s="5" t="s">
        <v>183</v>
      </c>
    </row>
    <row r="70" spans="1:11" x14ac:dyDescent="0.25">
      <c r="A70" t="s">
        <v>101</v>
      </c>
      <c r="B70" t="s">
        <v>16</v>
      </c>
      <c r="D70" t="s">
        <v>257</v>
      </c>
      <c r="E70" s="1">
        <v>12</v>
      </c>
      <c r="F70" s="4" t="s">
        <v>182</v>
      </c>
      <c r="G70" s="1">
        <v>12</v>
      </c>
      <c r="H70" s="1" t="s">
        <v>191</v>
      </c>
      <c r="I70" s="5">
        <v>46204</v>
      </c>
      <c r="J70" s="5" t="s">
        <v>183</v>
      </c>
      <c r="K70" t="s">
        <v>258</v>
      </c>
    </row>
    <row r="71" spans="1:11" s="9" customFormat="1" ht="15.75" x14ac:dyDescent="0.25">
      <c r="A71" s="9" t="s">
        <v>259</v>
      </c>
      <c r="B71" s="9" t="s">
        <v>260</v>
      </c>
      <c r="D71" s="9" t="s">
        <v>259</v>
      </c>
      <c r="E71" s="15">
        <v>24</v>
      </c>
      <c r="F71" s="16"/>
      <c r="G71" s="6">
        <v>0</v>
      </c>
      <c r="H71" s="15"/>
      <c r="I71" s="17">
        <v>46204</v>
      </c>
      <c r="J71" s="17" t="s">
        <v>188</v>
      </c>
      <c r="K71" s="9" t="s">
        <v>261</v>
      </c>
    </row>
    <row r="72" spans="1:11" x14ac:dyDescent="0.25">
      <c r="E72" s="1">
        <f>SUBTOTAL(109,Tabel2[Aantal bestaande lockers])</f>
        <v>5485</v>
      </c>
      <c r="F72" s="1"/>
      <c r="G72" s="1">
        <f>SUBTOTAL(109,Tabel2[Aantal verwachte lockers])</f>
        <v>3837</v>
      </c>
      <c r="I72" s="1"/>
      <c r="J72" s="1"/>
      <c r="K72" s="1"/>
    </row>
  </sheetData>
  <conditionalFormatting sqref="J2:J71">
    <cfRule type="cellIs" dxfId="14" priority="1" operator="equal">
      <formula>"Refurbished"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8" scale="68" orientation="landscape" r:id="rId1"/>
  <headerFooter>
    <oddHeader>&amp;L&amp;G&amp;C&amp;A&amp;RMvdR</oddHeader>
    <oddFooter>&amp;LIntern&amp;C&amp;P&amp;R&amp;D &amp;T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 2">
              <controlPr defaultSize="0" print="0" uiObject="1" autoLine="0" autoPict="0">
                <anchor moveWithCells="1" sizeWithCells="1">
                  <from>
                    <xdr:col>5</xdr:col>
                    <xdr:colOff>0</xdr:colOff>
                    <xdr:row>71</xdr:row>
                    <xdr:rowOff>0</xdr:rowOff>
                  </from>
                  <to>
                    <xdr:col>6</xdr:col>
                    <xdr:colOff>200025</xdr:colOff>
                    <xdr:row>72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9F488B7-F39F-43D2-AA64-7EC8D147B5AE}">
          <x14:formula1>
            <xm:f>Status!$A$2:$A$6</xm:f>
          </x14:formula1>
          <xm:sqref>J2:J71</xm:sqref>
        </x14:dataValidation>
        <x14:dataValidation type="list" allowBlank="1" showInputMessage="1" showErrorMessage="1" xr:uid="{5BDCC046-568D-43B8-AB2D-F28CE291F0C7}">
          <x14:formula1>
            <xm:f>Status!$C$2:$C$9</xm:f>
          </x14:formula1>
          <xm:sqref>F2:F71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B043D-79DA-446D-ADD7-F59142A1B79A}">
  <sheetPr codeName="Blad4"/>
  <dimension ref="A1:F15"/>
  <sheetViews>
    <sheetView zoomScaleNormal="100" workbookViewId="0">
      <selection activeCell="C2" sqref="C2:E14"/>
    </sheetView>
  </sheetViews>
  <sheetFormatPr defaultColWidth="52.140625" defaultRowHeight="15" x14ac:dyDescent="0.25"/>
  <cols>
    <col min="1" max="1" width="23.7109375" bestFit="1" customWidth="1"/>
    <col min="2" max="2" width="27.42578125" bestFit="1" customWidth="1"/>
    <col min="3" max="3" width="27.28515625" style="1" bestFit="1" customWidth="1"/>
    <col min="4" max="4" width="27.42578125" style="1" bestFit="1" customWidth="1"/>
    <col min="5" max="5" width="22.7109375" style="1" bestFit="1" customWidth="1"/>
    <col min="6" max="6" width="39.7109375" customWidth="1"/>
  </cols>
  <sheetData>
    <row r="1" spans="1:6" x14ac:dyDescent="0.25">
      <c r="A1" t="s">
        <v>262</v>
      </c>
      <c r="B1" t="s">
        <v>0</v>
      </c>
      <c r="C1" s="2" t="s">
        <v>3</v>
      </c>
      <c r="D1" s="1" t="s">
        <v>263</v>
      </c>
      <c r="E1" s="1" t="s">
        <v>264</v>
      </c>
      <c r="F1" t="s">
        <v>265</v>
      </c>
    </row>
    <row r="2" spans="1:6" ht="30" x14ac:dyDescent="0.25">
      <c r="A2" t="s">
        <v>266</v>
      </c>
      <c r="B2" t="s">
        <v>51</v>
      </c>
      <c r="F2" s="10" t="s">
        <v>267</v>
      </c>
    </row>
    <row r="3" spans="1:6" ht="30" x14ac:dyDescent="0.25">
      <c r="A3" t="s">
        <v>268</v>
      </c>
      <c r="B3" t="s">
        <v>29</v>
      </c>
      <c r="F3" s="10" t="s">
        <v>267</v>
      </c>
    </row>
    <row r="4" spans="1:6" ht="60" x14ac:dyDescent="0.25">
      <c r="A4" t="s">
        <v>269</v>
      </c>
      <c r="B4" t="s">
        <v>9</v>
      </c>
      <c r="F4" s="10" t="s">
        <v>270</v>
      </c>
    </row>
    <row r="5" spans="1:6" ht="60" x14ac:dyDescent="0.25">
      <c r="A5" t="s">
        <v>269</v>
      </c>
      <c r="B5" t="s">
        <v>13</v>
      </c>
      <c r="F5" s="10" t="s">
        <v>271</v>
      </c>
    </row>
    <row r="6" spans="1:6" ht="45" x14ac:dyDescent="0.25">
      <c r="A6" t="s">
        <v>269</v>
      </c>
      <c r="B6" t="s">
        <v>101</v>
      </c>
      <c r="F6" s="10" t="s">
        <v>272</v>
      </c>
    </row>
    <row r="7" spans="1:6" ht="30" x14ac:dyDescent="0.25">
      <c r="A7" t="s">
        <v>273</v>
      </c>
      <c r="B7" t="s">
        <v>15</v>
      </c>
      <c r="F7" s="10" t="s">
        <v>274</v>
      </c>
    </row>
    <row r="8" spans="1:6" x14ac:dyDescent="0.25">
      <c r="A8" t="s">
        <v>273</v>
      </c>
      <c r="B8" t="s">
        <v>17</v>
      </c>
      <c r="F8" s="10"/>
    </row>
    <row r="9" spans="1:6" ht="45" x14ac:dyDescent="0.25">
      <c r="A9" t="s">
        <v>273</v>
      </c>
      <c r="B9" t="s">
        <v>20</v>
      </c>
      <c r="F9" s="10" t="s">
        <v>275</v>
      </c>
    </row>
    <row r="10" spans="1:6" x14ac:dyDescent="0.25">
      <c r="A10" t="s">
        <v>273</v>
      </c>
      <c r="B10" t="s">
        <v>128</v>
      </c>
      <c r="F10" s="10"/>
    </row>
    <row r="11" spans="1:6" ht="45" x14ac:dyDescent="0.25">
      <c r="A11" t="s">
        <v>273</v>
      </c>
      <c r="B11" t="s">
        <v>50</v>
      </c>
      <c r="F11" s="10" t="s">
        <v>272</v>
      </c>
    </row>
    <row r="12" spans="1:6" x14ac:dyDescent="0.25">
      <c r="A12" t="s">
        <v>273</v>
      </c>
      <c r="B12" t="s">
        <v>93</v>
      </c>
      <c r="F12" s="10"/>
    </row>
    <row r="13" spans="1:6" ht="45" x14ac:dyDescent="0.25">
      <c r="A13" t="s">
        <v>273</v>
      </c>
      <c r="B13" t="s">
        <v>95</v>
      </c>
      <c r="F13" s="10" t="s">
        <v>272</v>
      </c>
    </row>
    <row r="14" spans="1:6" ht="45" x14ac:dyDescent="0.25">
      <c r="A14" t="s">
        <v>273</v>
      </c>
      <c r="B14" t="s">
        <v>99</v>
      </c>
      <c r="F14" s="10" t="s">
        <v>272</v>
      </c>
    </row>
    <row r="15" spans="1:6" x14ac:dyDescent="0.25">
      <c r="C15" s="1">
        <f>SUBTOTAL(109,Tabel245[Aantal bestaande lockers])</f>
        <v>0</v>
      </c>
      <c r="D15" s="1">
        <f>SUBTOTAL(109,Tabel245[inschatting aantal lockers])</f>
        <v>0</v>
      </c>
      <c r="E15" s="1">
        <f>SUBTOTAL(109,Tabel245[waarvan jaarlockers])</f>
        <v>0</v>
      </c>
      <c r="F15" s="1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10A1-434A-4261-8081-98BC56009C03}">
  <sheetPr codeName="Blad5"/>
  <dimension ref="A1:F10"/>
  <sheetViews>
    <sheetView workbookViewId="0">
      <selection activeCell="H1" sqref="H1"/>
    </sheetView>
  </sheetViews>
  <sheetFormatPr defaultRowHeight="15" x14ac:dyDescent="0.25"/>
  <cols>
    <col min="1" max="1" width="14.5703125" bestFit="1" customWidth="1"/>
    <col min="3" max="3" width="26.85546875" bestFit="1" customWidth="1"/>
    <col min="5" max="5" width="16.140625" bestFit="1" customWidth="1"/>
    <col min="6" max="6" width="21.42578125" style="1" customWidth="1"/>
  </cols>
  <sheetData>
    <row r="1" spans="1:6" x14ac:dyDescent="0.25">
      <c r="A1" t="s">
        <v>276</v>
      </c>
      <c r="C1" t="s">
        <v>277</v>
      </c>
      <c r="E1" s="19" t="s">
        <v>278</v>
      </c>
      <c r="F1" s="20" t="s">
        <v>279</v>
      </c>
    </row>
    <row r="2" spans="1:6" x14ac:dyDescent="0.25">
      <c r="A2" t="s">
        <v>206</v>
      </c>
      <c r="C2" s="12" t="s">
        <v>280</v>
      </c>
      <c r="E2" t="s">
        <v>281</v>
      </c>
      <c r="F2" s="1" t="s">
        <v>54</v>
      </c>
    </row>
    <row r="3" spans="1:6" x14ac:dyDescent="0.25">
      <c r="A3" t="s">
        <v>188</v>
      </c>
      <c r="C3" s="13" t="s">
        <v>187</v>
      </c>
      <c r="E3" t="s">
        <v>282</v>
      </c>
      <c r="F3" s="1" t="s">
        <v>12</v>
      </c>
    </row>
    <row r="4" spans="1:6" x14ac:dyDescent="0.25">
      <c r="A4" t="s">
        <v>283</v>
      </c>
      <c r="C4" s="12" t="s">
        <v>224</v>
      </c>
      <c r="E4" t="s">
        <v>284</v>
      </c>
      <c r="F4" s="1" t="s">
        <v>36</v>
      </c>
    </row>
    <row r="5" spans="1:6" x14ac:dyDescent="0.25">
      <c r="A5" t="s">
        <v>204</v>
      </c>
      <c r="C5" s="13" t="s">
        <v>236</v>
      </c>
      <c r="E5" t="s">
        <v>25</v>
      </c>
      <c r="F5" s="1" t="s">
        <v>285</v>
      </c>
    </row>
    <row r="6" spans="1:6" x14ac:dyDescent="0.25">
      <c r="A6" t="s">
        <v>183</v>
      </c>
      <c r="C6" s="12" t="s">
        <v>234</v>
      </c>
      <c r="E6" t="s">
        <v>286</v>
      </c>
      <c r="F6" s="1" t="s">
        <v>285</v>
      </c>
    </row>
    <row r="7" spans="1:6" x14ac:dyDescent="0.25">
      <c r="C7" s="13" t="s">
        <v>242</v>
      </c>
      <c r="E7" t="s">
        <v>287</v>
      </c>
      <c r="F7" s="1" t="s">
        <v>288</v>
      </c>
    </row>
    <row r="8" spans="1:6" x14ac:dyDescent="0.25">
      <c r="C8" s="14" t="s">
        <v>250</v>
      </c>
      <c r="E8" t="s">
        <v>287</v>
      </c>
      <c r="F8" s="18" t="s">
        <v>289</v>
      </c>
    </row>
    <row r="9" spans="1:6" x14ac:dyDescent="0.25">
      <c r="C9" s="14" t="s">
        <v>198</v>
      </c>
      <c r="E9" t="s">
        <v>74</v>
      </c>
      <c r="F9" s="18" t="s">
        <v>75</v>
      </c>
    </row>
    <row r="10" spans="1:6" x14ac:dyDescent="0.25">
      <c r="C10" s="14" t="s">
        <v>290</v>
      </c>
      <c r="E10" t="s">
        <v>291</v>
      </c>
      <c r="F10" s="1" t="s">
        <v>292</v>
      </c>
    </row>
  </sheetData>
  <phoneticPr fontId="7" type="noConversion"/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d2268b-5d81-4182-a09e-72858c3080a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410591578594AAA75B150ED9ABCDD" ma:contentTypeVersion="10" ma:contentTypeDescription="Een nieuw document maken." ma:contentTypeScope="" ma:versionID="c5945220ab0499b5b62cd5dca72b8c0c">
  <xsd:schema xmlns:xsd="http://www.w3.org/2001/XMLSchema" xmlns:xs="http://www.w3.org/2001/XMLSchema" xmlns:p="http://schemas.microsoft.com/office/2006/metadata/properties" xmlns:ns2="c3d2268b-5d81-4182-a09e-72858c3080aa" targetNamespace="http://schemas.microsoft.com/office/2006/metadata/properties" ma:root="true" ma:fieldsID="5020255d885b6eb8d053de608787c339" ns2:_="">
    <xsd:import namespace="c3d2268b-5d81-4182-a09e-72858c3080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2268b-5d81-4182-a09e-72858c3080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c394ed-1364-4917-9721-817cbab02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017CE-3C84-404F-A202-BEA68A40C3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32654B-58EF-49A2-BA99-A058F697191E}">
  <ds:schemaRefs>
    <ds:schemaRef ds:uri="http://schemas.microsoft.com/office/2006/metadata/properties"/>
    <ds:schemaRef ds:uri="http://schemas.microsoft.com/office/infopath/2007/PartnerControls"/>
    <ds:schemaRef ds:uri="c3d2268b-5d81-4182-a09e-72858c3080aa"/>
  </ds:schemaRefs>
</ds:datastoreItem>
</file>

<file path=customXml/itemProps3.xml><?xml version="1.0" encoding="utf-8"?>
<ds:datastoreItem xmlns:ds="http://schemas.openxmlformats.org/officeDocument/2006/customXml" ds:itemID="{E5B68D09-DD20-4502-8AE3-737590D76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d2268b-5d81-4182-a09e-72858c308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</vt:i4>
      </vt:variant>
    </vt:vector>
  </HeadingPairs>
  <TitlesOfParts>
    <vt:vector size="9" baseType="lpstr">
      <vt:lpstr>Concept overzicht lockers</vt:lpstr>
      <vt:lpstr>per locatie locker aantallen</vt:lpstr>
      <vt:lpstr>250901 Terminal overzicht</vt:lpstr>
      <vt:lpstr>oud Overzicht aantal lockers</vt:lpstr>
      <vt:lpstr>inschatting nodig per locatie</vt:lpstr>
      <vt:lpstr>Status</vt:lpstr>
      <vt:lpstr>'oud Overzicht aantal lockers'!Afdrukbereik</vt:lpstr>
      <vt:lpstr>Lockersoort</vt:lpstr>
      <vt:lpstr>Status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van der Rijt</dc:creator>
  <cp:keywords/>
  <dc:description/>
  <cp:lastModifiedBy>Alex te Pas</cp:lastModifiedBy>
  <cp:revision/>
  <dcterms:created xsi:type="dcterms:W3CDTF">2024-11-07T12:05:21Z</dcterms:created>
  <dcterms:modified xsi:type="dcterms:W3CDTF">2026-01-20T11:21:06Z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0x01010047F410591578594AAA75B150ED9ABCDD</vt:lpwstr>
  </property>
  <property fmtid="{D5CDD505-2E9C-101B-9397-08002B2CF9AE}" pid="3" name="_dlc_DocIdItemGuid">
    <vt:lpwstr>694c8919-4ff0-401a-8b14-db0a5dc3983d</vt:lpwstr>
  </property>
  <property fmtid="{D5CDD505-2E9C-101B-9397-08002B2CF9AE}" pid="4" name="MediaServiceImageTags">
    <vt:lpwstr/>
  </property>
  <property fmtid="{D5CDD505-2E9C-101B-9397-08002B2CF9AE}" pid="5" name="Order">
    <vt:r8>36000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