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rmerend-my.sharepoint.com/personal/jm_benard_purmerend_nl/Documents/Asfaltonderhoud/"/>
    </mc:Choice>
  </mc:AlternateContent>
  <xr:revisionPtr revIDLastSave="94" documentId="8_{4AF860E7-EA0B-4058-9BE7-CDBB94D3ACCE}" xr6:coauthVersionLast="47" xr6:coauthVersionMax="47" xr10:uidLastSave="{9A3B4FD6-9AAB-4E12-BD07-37E6172520C5}"/>
  <bookViews>
    <workbookView xWindow="28680" yWindow="-120" windowWidth="29040" windowHeight="15840" xr2:uid="{00000000-000D-0000-FFFF-FFFF00000000}"/>
  </bookViews>
  <sheets>
    <sheet name="Dashboard  (3)" sheetId="6" r:id="rId1"/>
    <sheet name="Niet verwijderen" sheetId="2" state="hidden" r:id="rId2"/>
    <sheet name="Blad3" sheetId="3" state="hidden" r:id="rId3"/>
  </sheets>
  <externalReferences>
    <externalReference r:id="rId4"/>
  </externalReferences>
  <definedNames>
    <definedName name="interviewscore" localSheetId="0">'Dashboard  (3)'!#REF!</definedName>
    <definedName name="kansscore" localSheetId="0">'Dashboard  (3)'!#REF!</definedName>
    <definedName name="prestatiescore" localSheetId="0">'Dashboard  (3)'!$J$12:$K$16</definedName>
    <definedName name="risicoscore" localSheetId="0">'Dashboard  (3)'!#REF!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2" i="6" l="1"/>
  <c r="K31" i="6"/>
  <c r="K30" i="6"/>
  <c r="K29" i="6"/>
  <c r="K24" i="6"/>
  <c r="K23" i="6"/>
  <c r="K22" i="6"/>
  <c r="K21" i="6"/>
  <c r="K16" i="6"/>
  <c r="K15" i="6"/>
  <c r="K14" i="6"/>
  <c r="K13" i="6"/>
  <c r="K28" i="6"/>
  <c r="K20" i="6"/>
  <c r="G32" i="6"/>
  <c r="F32" i="6"/>
  <c r="E32" i="6"/>
  <c r="G31" i="6"/>
  <c r="F31" i="6"/>
  <c r="E31" i="6"/>
  <c r="A31" i="6"/>
  <c r="G30" i="6"/>
  <c r="F30" i="6"/>
  <c r="E30" i="6"/>
  <c r="A30" i="6"/>
  <c r="G29" i="6"/>
  <c r="F29" i="6"/>
  <c r="E29" i="6"/>
  <c r="A29" i="6"/>
  <c r="A24" i="6"/>
  <c r="A32" i="6" s="1"/>
  <c r="A41" i="6"/>
  <c r="A40" i="6"/>
  <c r="A39" i="6"/>
  <c r="A38" i="6"/>
  <c r="A37" i="6"/>
  <c r="A25" i="6"/>
  <c r="A33" i="6" s="1"/>
  <c r="A23" i="6"/>
  <c r="A22" i="6"/>
  <c r="A21" i="6"/>
  <c r="A17" i="6"/>
  <c r="G16" i="6"/>
  <c r="F16" i="6"/>
  <c r="E16" i="6"/>
  <c r="A16" i="6"/>
  <c r="G15" i="6"/>
  <c r="F15" i="6"/>
  <c r="E15" i="6"/>
  <c r="A15" i="6"/>
  <c r="G14" i="6"/>
  <c r="F14" i="6"/>
  <c r="E14" i="6"/>
  <c r="A14" i="6"/>
  <c r="G13" i="6"/>
  <c r="F13" i="6"/>
  <c r="E13" i="6"/>
  <c r="A13" i="6"/>
  <c r="C33" i="6" l="1"/>
  <c r="C29" i="6"/>
  <c r="C32" i="6"/>
  <c r="C31" i="6"/>
  <c r="C30" i="6"/>
  <c r="C25" i="6"/>
  <c r="C24" i="6"/>
  <c r="C23" i="6"/>
  <c r="C22" i="6"/>
  <c r="C21" i="6"/>
  <c r="C15" i="6" l="1"/>
  <c r="C39" i="6" s="1"/>
  <c r="K12" i="6"/>
  <c r="C13" i="6" l="1"/>
  <c r="C37" i="6" s="1"/>
  <c r="C14" i="6"/>
  <c r="C38" i="6" s="1"/>
  <c r="C17" i="6"/>
  <c r="C41" i="6" s="1"/>
  <c r="C16" i="6"/>
  <c r="C40" i="6" s="1"/>
</calcChain>
</file>

<file path=xl/sharedStrings.xml><?xml version="1.0" encoding="utf-8"?>
<sst xmlns="http://schemas.openxmlformats.org/spreadsheetml/2006/main" count="46" uniqueCount="32">
  <si>
    <t>Fictieve waarde</t>
  </si>
  <si>
    <t>Vul één cijfer in per leverancier per onderdeel.</t>
  </si>
  <si>
    <t>Convergentie</t>
  </si>
  <si>
    <t>Scoremogelijkheden</t>
  </si>
  <si>
    <t>Modus</t>
  </si>
  <si>
    <t>Mediaan</t>
  </si>
  <si>
    <t>Gemiddelde</t>
  </si>
  <si>
    <t>Leverancier</t>
  </si>
  <si>
    <t>Totaal fictieve waarde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</si>
  <si>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</si>
  <si>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</si>
  <si>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</si>
  <si>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</si>
  <si>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</si>
  <si>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</si>
  <si>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</si>
  <si>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Eindscore</t>
  </si>
  <si>
    <t xml:space="preserve">Het beoordelingsteam kent per subcriterium een waardering toe in de vorm van een cijfer:
</t>
  </si>
  <si>
    <t>Inschrijver</t>
  </si>
  <si>
    <t>Inschrijver A</t>
  </si>
  <si>
    <t>Inschrijver B</t>
  </si>
  <si>
    <t>Inschrijver C</t>
  </si>
  <si>
    <t>Inschrijver D</t>
  </si>
  <si>
    <t>Scores</t>
  </si>
  <si>
    <t>Aanbestedingen@purmerend.nl</t>
  </si>
  <si>
    <t>Inschrijver E</t>
  </si>
  <si>
    <t>Gunningscriterium</t>
  </si>
  <si>
    <t>Gunningscritrium</t>
  </si>
  <si>
    <t>Kwaliteitswaarde (gewogen criteria)</t>
  </si>
  <si>
    <t>Beoordeling in consensus</t>
  </si>
  <si>
    <t>Asfaltonderhoud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</si>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</sst>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i/>
      <sz val="11"/>
      <color rgb="FFFF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2"/>
      <color theme="1"/>
      <name val="Corbel"/>
      <family val="2"/>
    </font>
    <font>
      <sz val="11"/>
      <color rgb="FF006100"/>
      <name val="Corbe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orbe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A685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5A9B"/>
        <bgColor indexed="64"/>
      </patternFill>
    </fill>
    <fill>
      <patternFill patternType="solid">
        <fgColor rgb="FF00365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365F"/>
      </left>
      <right style="thin">
        <color rgb="FF00365F"/>
      </right>
      <top style="thin">
        <color rgb="FF00365F"/>
      </top>
      <bottom style="thin">
        <color rgb="FF0036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365F"/>
      </left>
      <right/>
      <top/>
      <bottom/>
      <diagonal/>
    </border>
    <border>
      <left/>
      <right style="thin">
        <color rgb="FF00365F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6" fontId="9" fillId="4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6" fontId="9" fillId="4" borderId="4" xfId="1" applyNumberFormat="1" applyFont="1" applyFill="1" applyBorder="1" applyAlignment="1">
      <alignment vertical="center"/>
    </xf>
    <xf numFmtId="166" fontId="9" fillId="4" borderId="2" xfId="1" applyNumberFormat="1" applyFont="1" applyFill="1" applyBorder="1" applyAlignment="1">
      <alignment horizontal="left" vertical="center"/>
    </xf>
    <xf numFmtId="166" fontId="9" fillId="4" borderId="4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2"/>
    <xf numFmtId="0" fontId="12" fillId="0" borderId="0" xfId="3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9" fontId="5" fillId="8" borderId="2" xfId="0" applyNumberFormat="1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left" vertical="center"/>
    </xf>
    <xf numFmtId="166" fontId="9" fillId="4" borderId="0" xfId="1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>
      <alignment horizontal="left"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6" borderId="4" xfId="0" applyFont="1" applyFill="1" applyBorder="1" applyAlignment="1" applyProtection="1">
      <alignment horizontal="center" vertical="center"/>
      <protection locked="0"/>
    </xf>
    <xf numFmtId="44" fontId="1" fillId="0" borderId="4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6" borderId="10" xfId="0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49" fontId="17" fillId="0" borderId="7" xfId="0" applyNumberFormat="1" applyFont="1" applyBorder="1" applyAlignment="1">
      <alignment horizontal="left" vertical="center"/>
    </xf>
    <xf numFmtId="49" fontId="16" fillId="0" borderId="11" xfId="0" applyNumberFormat="1" applyFont="1" applyBorder="1" applyAlignment="1">
      <alignment horizontal="left" vertical="center"/>
    </xf>
    <xf numFmtId="49" fontId="16" fillId="0" borderId="15" xfId="0" applyNumberFormat="1" applyFont="1" applyBorder="1" applyAlignment="1">
      <alignment horizontal="left" vertical="center"/>
    </xf>
    <xf numFmtId="49" fontId="16" fillId="0" borderId="8" xfId="0" applyNumberFormat="1" applyFont="1" applyBorder="1" applyAlignment="1">
      <alignment horizontal="left" vertical="center"/>
    </xf>
    <xf numFmtId="49" fontId="16" fillId="0" borderId="6" xfId="0" applyNumberFormat="1" applyFont="1" applyBorder="1" applyAlignment="1">
      <alignment horizontal="left" vertical="center"/>
    </xf>
    <xf numFmtId="49" fontId="16" fillId="0" borderId="16" xfId="0" applyNumberFormat="1" applyFont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</cellXfs>
  <cellStyles count="4">
    <cellStyle name="Goed" xfId="2" builtinId="26"/>
    <cellStyle name="Hyperlink" xfId="3" builtinId="8"/>
    <cellStyle name="Komma" xfId="1" builtinId="3"/>
    <cellStyle name="Standaard" xfId="0" builtinId="0"/>
  </cellStyles>
  <dxfs count="45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A685"/>
      <color rgb="FF00365F"/>
      <color rgb="FF005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19051</xdr:colOff>
      <xdr:row>0</xdr:row>
      <xdr:rowOff>0</xdr:rowOff>
    </xdr:from>
    <xdr:to>
      <xdr:col>22</xdr:col>
      <xdr:colOff>593</xdr:colOff>
      <xdr:row>4</xdr:row>
      <xdr:rowOff>183482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1DDFCB-43D0-4A6D-BC6E-BFBE95DA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6" y="0"/>
          <a:ext cx="2000842" cy="964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lanning%20en%20Control\Coordinatie%20Aanbestedingen\Inkoopjaarplannen\Inkoopjaarplan%202017\Alarmopvolging\Beoordeling\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nbestedingen@purmeren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B712-0537-4F88-BEDA-70A958943806}">
  <dimension ref="A1:V52"/>
  <sheetViews>
    <sheetView showGridLines="0" tabSelected="1" zoomScaleNormal="100" workbookViewId="0">
      <selection activeCell="Z15" sqref="Z15"/>
    </sheetView>
  </sheetViews>
  <sheetFormatPr defaultRowHeight="15" x14ac:dyDescent="0.25"/>
  <cols>
    <col min="1" max="1" width="26.85546875" style="26" customWidth="1"/>
    <col min="2" max="2" width="12.5703125" style="27" customWidth="1"/>
    <col min="3" max="3" width="44.85546875" style="27" customWidth="1"/>
    <col min="4" max="4" width="1.42578125" style="27" hidden="1" customWidth="1"/>
    <col min="5" max="5" width="8.7109375" style="27" hidden="1" customWidth="1"/>
    <col min="6" max="6" width="8.85546875" style="27" hidden="1" customWidth="1"/>
    <col min="7" max="7" width="12.140625" style="27" hidden="1" customWidth="1"/>
    <col min="8" max="8" width="1.28515625" style="27" customWidth="1"/>
    <col min="9" max="10" width="10.7109375" style="27" customWidth="1"/>
    <col min="11" max="11" width="13.42578125" style="27" bestFit="1" customWidth="1"/>
    <col min="12" max="13" width="10.7109375" style="27" customWidth="1"/>
    <col min="14" max="18" width="10.7109375" style="27" hidden="1" customWidth="1"/>
    <col min="19" max="19" width="2.140625" style="28" customWidth="1"/>
    <col min="20" max="20" width="3.42578125" style="28" customWidth="1"/>
    <col min="21" max="21" width="17.140625" style="28" bestFit="1" customWidth="1"/>
    <col min="22" max="22" width="9.7109375" style="28" customWidth="1"/>
    <col min="23" max="16384" width="9.140625" style="26"/>
  </cols>
  <sheetData>
    <row r="1" spans="1:22" ht="15.75" x14ac:dyDescent="0.25">
      <c r="A1" s="52" t="s">
        <v>0</v>
      </c>
      <c r="B1" s="53"/>
      <c r="C1" s="72"/>
      <c r="D1" s="17"/>
      <c r="E1" s="17"/>
      <c r="F1" s="17"/>
      <c r="G1" s="17"/>
      <c r="H1" s="17"/>
      <c r="I1" s="58" t="s">
        <v>30</v>
      </c>
      <c r="J1" s="59"/>
      <c r="K1" s="59"/>
      <c r="L1" s="59"/>
      <c r="M1" s="60"/>
      <c r="N1" s="17"/>
      <c r="O1" s="17"/>
      <c r="P1" s="17"/>
      <c r="Q1" s="17"/>
      <c r="R1" s="17"/>
      <c r="S1" s="17"/>
      <c r="T1" s="17"/>
      <c r="U1" s="17"/>
      <c r="V1" s="17"/>
    </row>
    <row r="2" spans="1:22" ht="15.75" x14ac:dyDescent="0.25">
      <c r="A2" s="74">
        <v>6000000</v>
      </c>
      <c r="B2" s="75"/>
      <c r="C2" s="73"/>
      <c r="D2" s="17"/>
      <c r="E2" s="17"/>
      <c r="F2" s="17"/>
      <c r="G2" s="17"/>
      <c r="H2" s="17"/>
      <c r="I2" s="61"/>
      <c r="J2" s="62"/>
      <c r="K2" s="62"/>
      <c r="L2" s="62"/>
      <c r="M2" s="63"/>
      <c r="N2" s="17"/>
      <c r="O2" s="17"/>
      <c r="P2" s="17"/>
      <c r="Q2" s="17"/>
      <c r="R2" s="17"/>
      <c r="S2" s="17"/>
      <c r="T2" s="17"/>
      <c r="U2" s="17"/>
      <c r="V2" s="17"/>
    </row>
    <row r="4" spans="1:22" x14ac:dyDescent="0.25">
      <c r="A4" s="52" t="s">
        <v>18</v>
      </c>
      <c r="B4" s="53"/>
      <c r="C4" s="25" t="s">
        <v>31</v>
      </c>
      <c r="F4" s="26"/>
      <c r="G4" s="26"/>
    </row>
    <row r="5" spans="1:22" x14ac:dyDescent="0.25">
      <c r="A5" s="70" t="s">
        <v>19</v>
      </c>
      <c r="B5" s="71"/>
      <c r="C5" s="29">
        <v>0</v>
      </c>
      <c r="D5" s="28"/>
      <c r="F5" s="26"/>
      <c r="G5" s="26"/>
    </row>
    <row r="6" spans="1:22" x14ac:dyDescent="0.25">
      <c r="A6" s="70" t="s">
        <v>20</v>
      </c>
      <c r="B6" s="71"/>
      <c r="C6" s="29">
        <v>0</v>
      </c>
      <c r="D6" s="28"/>
      <c r="T6" s="19" t="s">
        <v>24</v>
      </c>
      <c r="U6" s="19"/>
    </row>
    <row r="7" spans="1:22" x14ac:dyDescent="0.25">
      <c r="A7" s="70" t="s">
        <v>21</v>
      </c>
      <c r="B7" s="71"/>
      <c r="C7" s="29">
        <v>0</v>
      </c>
      <c r="D7" s="28"/>
      <c r="F7" s="1"/>
    </row>
    <row r="8" spans="1:22" x14ac:dyDescent="0.25">
      <c r="A8" s="70" t="s">
        <v>22</v>
      </c>
      <c r="B8" s="71"/>
      <c r="C8" s="29">
        <v>0</v>
      </c>
    </row>
    <row r="9" spans="1:22" x14ac:dyDescent="0.25">
      <c r="A9" s="70" t="s">
        <v>25</v>
      </c>
      <c r="B9" s="71"/>
      <c r="C9" s="29">
        <v>0</v>
      </c>
    </row>
    <row r="10" spans="1:22" x14ac:dyDescent="0.25">
      <c r="A10" s="2" t="s">
        <v>1</v>
      </c>
    </row>
    <row r="11" spans="1:22" x14ac:dyDescent="0.25">
      <c r="A11" s="52" t="s">
        <v>29</v>
      </c>
      <c r="B11" s="53"/>
      <c r="C11" s="25" t="s">
        <v>28</v>
      </c>
      <c r="E11" s="55" t="s">
        <v>2</v>
      </c>
      <c r="F11" s="55"/>
      <c r="G11" s="55"/>
      <c r="I11" s="28"/>
      <c r="J11" s="52" t="s">
        <v>3</v>
      </c>
      <c r="K11" s="53"/>
      <c r="L11" s="54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pans="1:22" x14ac:dyDescent="0.25">
      <c r="A12" s="20" t="s">
        <v>27</v>
      </c>
      <c r="B12" s="21" t="s">
        <v>9</v>
      </c>
      <c r="C12" s="22">
        <v>0.4</v>
      </c>
      <c r="D12" s="16"/>
      <c r="E12" s="4" t="s">
        <v>4</v>
      </c>
      <c r="F12" s="3" t="s">
        <v>5</v>
      </c>
      <c r="G12" s="5" t="s">
        <v>6</v>
      </c>
      <c r="H12" s="16"/>
      <c r="I12" s="28"/>
      <c r="J12" s="14">
        <v>1</v>
      </c>
      <c r="K12" s="30">
        <f>L12*$C$12*$A$2</f>
        <v>0</v>
      </c>
      <c r="L12" s="31">
        <v>0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2" x14ac:dyDescent="0.25">
      <c r="A13" s="32" t="str">
        <f>$A$5</f>
        <v>Inschrijver A</v>
      </c>
      <c r="B13" s="33">
        <v>1</v>
      </c>
      <c r="C13" s="34">
        <f>VLOOKUP(B13,prestatiescore,2,0)</f>
        <v>0</v>
      </c>
      <c r="E13" s="35" t="str">
        <f>IFERROR(MODE(#REF!),"")</f>
        <v/>
      </c>
      <c r="F13" s="35" t="str">
        <f>IFERROR(MEDIAN(#REF!),"")</f>
        <v/>
      </c>
      <c r="G13" s="35" t="str">
        <f>IFERROR(AVERAGE(#REF!),"")</f>
        <v/>
      </c>
      <c r="H13" s="36"/>
      <c r="I13" s="28"/>
      <c r="J13" s="15">
        <v>2</v>
      </c>
      <c r="K13" s="39">
        <f>-L13*$C$12*$A$2</f>
        <v>-600000</v>
      </c>
      <c r="L13" s="31">
        <v>0.25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x14ac:dyDescent="0.25">
      <c r="A14" s="32" t="str">
        <f>$A$6</f>
        <v>Inschrijver B</v>
      </c>
      <c r="B14" s="33">
        <v>2</v>
      </c>
      <c r="C14" s="34">
        <f>VLOOKUP(B14,prestatiescore,2,0)</f>
        <v>-600000</v>
      </c>
      <c r="E14" s="35" t="str">
        <f>IFERROR(MODE(#REF!),"")</f>
        <v/>
      </c>
      <c r="F14" s="35" t="str">
        <f>IFERROR(MEDIAN(#REF!),"")</f>
        <v/>
      </c>
      <c r="G14" s="35" t="str">
        <f>IFERROR(AVERAGE(#REF!),"")</f>
        <v/>
      </c>
      <c r="H14" s="36"/>
      <c r="I14" s="28"/>
      <c r="J14" s="15">
        <v>3</v>
      </c>
      <c r="K14" s="39">
        <f>-L14*$C$12*$A$2</f>
        <v>-1200000</v>
      </c>
      <c r="L14" s="31">
        <v>0.5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x14ac:dyDescent="0.25">
      <c r="A15" s="32" t="str">
        <f>$A$7</f>
        <v>Inschrijver C</v>
      </c>
      <c r="B15" s="33">
        <v>3</v>
      </c>
      <c r="C15" s="34">
        <f>VLOOKUP(B15,prestatiescore,2,0)</f>
        <v>-1200000</v>
      </c>
      <c r="E15" s="35" t="str">
        <f>IFERROR(MODE(#REF!),"")</f>
        <v/>
      </c>
      <c r="F15" s="35" t="str">
        <f>IFERROR(MEDIAN(#REF!),"")</f>
        <v/>
      </c>
      <c r="G15" s="35" t="str">
        <f>IFERROR(AVERAGE(#REF!),"")</f>
        <v/>
      </c>
      <c r="H15" s="36"/>
      <c r="I15" s="28"/>
      <c r="J15" s="15">
        <v>4</v>
      </c>
      <c r="K15" s="39">
        <f>-L15*$C$12*$A$2</f>
        <v>-1800000.0000000002</v>
      </c>
      <c r="L15" s="31">
        <v>0.75</v>
      </c>
      <c r="M15" s="26"/>
      <c r="N15" s="26"/>
      <c r="O15" s="26"/>
      <c r="P15" s="26"/>
      <c r="Q15" s="26"/>
      <c r="R15" s="26"/>
      <c r="S15" s="26"/>
      <c r="T15" s="26"/>
      <c r="U15" s="26"/>
      <c r="V15" s="26"/>
    </row>
    <row r="16" spans="1:22" x14ac:dyDescent="0.25">
      <c r="A16" s="40" t="str">
        <f>A8</f>
        <v>Inschrijver D</v>
      </c>
      <c r="B16" s="41">
        <v>5</v>
      </c>
      <c r="C16" s="42">
        <f>VLOOKUP(B16,prestatiescore,2,0)</f>
        <v>-2400000</v>
      </c>
      <c r="E16" s="35" t="str">
        <f>IFERROR(MODE(#REF!),"")</f>
        <v/>
      </c>
      <c r="F16" s="35" t="str">
        <f>IFERROR(MEDIAN(#REF!),"")</f>
        <v/>
      </c>
      <c r="G16" s="35" t="str">
        <f>IFERROR(AVERAGE(#REF!),"")</f>
        <v/>
      </c>
      <c r="H16" s="36"/>
      <c r="I16" s="26"/>
      <c r="J16" s="15">
        <v>5</v>
      </c>
      <c r="K16" s="39">
        <f>-L16*$C$12*$A$2</f>
        <v>-2400000</v>
      </c>
      <c r="L16" s="31">
        <v>1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x14ac:dyDescent="0.25">
      <c r="A17" s="43" t="str">
        <f>A9</f>
        <v>Inschrijver E</v>
      </c>
      <c r="B17" s="33">
        <v>4</v>
      </c>
      <c r="C17" s="34">
        <f>VLOOKUP(B17,prestatiescore,2,0)</f>
        <v>-1800000.0000000002</v>
      </c>
      <c r="E17" s="36"/>
      <c r="F17" s="36"/>
      <c r="G17" s="36"/>
      <c r="H17" s="36"/>
      <c r="I17" s="28"/>
      <c r="J17" s="16"/>
      <c r="K17" s="28"/>
      <c r="L17" s="28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x14ac:dyDescent="0.25">
      <c r="E18" s="36"/>
      <c r="F18" s="36"/>
      <c r="G18" s="36"/>
      <c r="H18" s="36"/>
      <c r="I18" s="28"/>
      <c r="J18" s="16"/>
      <c r="K18" s="28"/>
      <c r="L18" s="28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x14ac:dyDescent="0.25">
      <c r="A19" s="52" t="s">
        <v>29</v>
      </c>
      <c r="B19" s="53"/>
      <c r="C19" s="25" t="s">
        <v>28</v>
      </c>
      <c r="E19" s="36"/>
      <c r="F19" s="36"/>
      <c r="G19" s="36"/>
      <c r="H19" s="36"/>
      <c r="I19" s="28"/>
      <c r="J19" s="52" t="s">
        <v>3</v>
      </c>
      <c r="K19" s="53"/>
      <c r="L19" s="54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x14ac:dyDescent="0.25">
      <c r="A20" s="20" t="s">
        <v>26</v>
      </c>
      <c r="B20" s="21" t="s">
        <v>9</v>
      </c>
      <c r="C20" s="22">
        <v>0.35</v>
      </c>
      <c r="E20" s="36"/>
      <c r="F20" s="36"/>
      <c r="G20" s="36"/>
      <c r="H20" s="36"/>
      <c r="I20" s="28"/>
      <c r="J20" s="14">
        <v>1</v>
      </c>
      <c r="K20" s="30">
        <f>L20*$C$20*$A$2</f>
        <v>0</v>
      </c>
      <c r="L20" s="31">
        <v>0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x14ac:dyDescent="0.25">
      <c r="A21" s="32" t="str">
        <f>$A$5</f>
        <v>Inschrijver A</v>
      </c>
      <c r="B21" s="33">
        <v>1</v>
      </c>
      <c r="C21" s="34">
        <f>VLOOKUP(B21,J20:K24,2,0)</f>
        <v>0</v>
      </c>
      <c r="E21" s="36"/>
      <c r="F21" s="36"/>
      <c r="G21" s="36"/>
      <c r="H21" s="36"/>
      <c r="I21" s="28"/>
      <c r="J21" s="15">
        <v>2</v>
      </c>
      <c r="K21" s="39">
        <f>-L21*$C$20*$A$2</f>
        <v>-525000</v>
      </c>
      <c r="L21" s="31">
        <v>0.25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x14ac:dyDescent="0.25">
      <c r="A22" s="32" t="str">
        <f>$A$6</f>
        <v>Inschrijver B</v>
      </c>
      <c r="B22" s="33">
        <v>2</v>
      </c>
      <c r="C22" s="34">
        <f>VLOOKUP(B22,J20:K24,2,0)</f>
        <v>-525000</v>
      </c>
      <c r="E22" s="36"/>
      <c r="F22" s="36"/>
      <c r="G22" s="36"/>
      <c r="H22" s="36"/>
      <c r="I22" s="28"/>
      <c r="J22" s="15">
        <v>3</v>
      </c>
      <c r="K22" s="39">
        <f>-L22*$C$20*$A$2</f>
        <v>-1050000</v>
      </c>
      <c r="L22" s="31">
        <v>0.5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 x14ac:dyDescent="0.25">
      <c r="A23" s="32" t="str">
        <f>$A$7</f>
        <v>Inschrijver C</v>
      </c>
      <c r="B23" s="33">
        <v>3</v>
      </c>
      <c r="C23" s="34">
        <f>VLOOKUP(B23,J20:K24,2,0)</f>
        <v>-1050000</v>
      </c>
      <c r="E23" s="36"/>
      <c r="F23" s="36"/>
      <c r="G23" s="36"/>
      <c r="H23" s="36"/>
      <c r="I23" s="28"/>
      <c r="J23" s="15">
        <v>4</v>
      </c>
      <c r="K23" s="39">
        <f>-L23*$C$20*$A$2</f>
        <v>-1574999.9999999998</v>
      </c>
      <c r="L23" s="31">
        <v>0.75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x14ac:dyDescent="0.25">
      <c r="A24" s="40" t="str">
        <f>A8</f>
        <v>Inschrijver D</v>
      </c>
      <c r="B24" s="41">
        <v>4</v>
      </c>
      <c r="C24" s="34">
        <f>VLOOKUP(B24,J20:K24,2,0)</f>
        <v>-1574999.9999999998</v>
      </c>
      <c r="E24" s="36"/>
      <c r="F24" s="36"/>
      <c r="G24" s="36"/>
      <c r="H24" s="36"/>
      <c r="I24" s="26"/>
      <c r="J24" s="15">
        <v>5</v>
      </c>
      <c r="K24" s="39">
        <f>-L24*$C$20*$A$2</f>
        <v>-2100000</v>
      </c>
      <c r="L24" s="31">
        <v>1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x14ac:dyDescent="0.25">
      <c r="A25" s="43" t="str">
        <f>A9</f>
        <v>Inschrijver E</v>
      </c>
      <c r="B25" s="33">
        <v>5</v>
      </c>
      <c r="C25" s="34">
        <f>VLOOKUP(B25,J20:K24,2,0)</f>
        <v>-2100000</v>
      </c>
      <c r="E25" s="36"/>
      <c r="F25" s="36"/>
      <c r="G25" s="36"/>
      <c r="H25" s="36"/>
      <c r="I25" s="28"/>
      <c r="J25" s="16"/>
      <c r="K25" s="28"/>
      <c r="L25" s="28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x14ac:dyDescent="0.25">
      <c r="A27" s="52" t="s">
        <v>29</v>
      </c>
      <c r="B27" s="53"/>
      <c r="C27" s="25" t="s">
        <v>28</v>
      </c>
      <c r="E27" s="55" t="s">
        <v>2</v>
      </c>
      <c r="F27" s="55"/>
      <c r="G27" s="55"/>
      <c r="I27" s="28"/>
      <c r="J27" s="52" t="s">
        <v>3</v>
      </c>
      <c r="K27" s="53"/>
      <c r="L27" s="54"/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pans="1:22" x14ac:dyDescent="0.25">
      <c r="A28" s="20" t="s">
        <v>26</v>
      </c>
      <c r="B28" s="21" t="s">
        <v>9</v>
      </c>
      <c r="C28" s="22">
        <v>0.25</v>
      </c>
      <c r="D28" s="16"/>
      <c r="E28" s="4" t="s">
        <v>4</v>
      </c>
      <c r="F28" s="3" t="s">
        <v>5</v>
      </c>
      <c r="G28" s="5" t="s">
        <v>6</v>
      </c>
      <c r="H28" s="16"/>
      <c r="I28" s="28"/>
      <c r="J28" s="14">
        <v>1</v>
      </c>
      <c r="K28" s="30">
        <f>L28*$C$28*$A$2</f>
        <v>0</v>
      </c>
      <c r="L28" s="31"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pans="1:22" x14ac:dyDescent="0.25">
      <c r="A29" s="32" t="str">
        <f>$A$5</f>
        <v>Inschrijver A</v>
      </c>
      <c r="B29" s="33">
        <v>1</v>
      </c>
      <c r="C29" s="34">
        <f>VLOOKUP(B29,J28:K32,2,0)</f>
        <v>0</v>
      </c>
      <c r="E29" s="35" t="str">
        <f>IFERROR(MODE(#REF!),"")</f>
        <v/>
      </c>
      <c r="F29" s="35" t="str">
        <f>IFERROR(MEDIAN(#REF!),"")</f>
        <v/>
      </c>
      <c r="G29" s="35" t="str">
        <f>IFERROR(AVERAGE(#REF!),"")</f>
        <v/>
      </c>
      <c r="H29" s="36"/>
      <c r="I29" s="28"/>
      <c r="J29" s="15">
        <v>2</v>
      </c>
      <c r="K29" s="39">
        <f>-L29*$C$28*$A$2</f>
        <v>-375000</v>
      </c>
      <c r="L29" s="31">
        <v>0.25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x14ac:dyDescent="0.25">
      <c r="A30" s="32" t="str">
        <f>$A$6</f>
        <v>Inschrijver B</v>
      </c>
      <c r="B30" s="33">
        <v>2</v>
      </c>
      <c r="C30" s="34">
        <f>VLOOKUP(B30,J28:K32,2,0)</f>
        <v>-375000</v>
      </c>
      <c r="E30" s="35" t="str">
        <f>IFERROR(MODE(#REF!),"")</f>
        <v/>
      </c>
      <c r="F30" s="35" t="str">
        <f>IFERROR(MEDIAN(#REF!),"")</f>
        <v/>
      </c>
      <c r="G30" s="35" t="str">
        <f>IFERROR(AVERAGE(#REF!),"")</f>
        <v/>
      </c>
      <c r="H30" s="36"/>
      <c r="I30" s="28"/>
      <c r="J30" s="15">
        <v>3</v>
      </c>
      <c r="K30" s="39">
        <f>-L30*$C$28*$A$2</f>
        <v>-750000</v>
      </c>
      <c r="L30" s="31">
        <v>0.5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x14ac:dyDescent="0.25">
      <c r="A31" s="32" t="str">
        <f>$A$7</f>
        <v>Inschrijver C</v>
      </c>
      <c r="B31" s="33">
        <v>3</v>
      </c>
      <c r="C31" s="34">
        <f>VLOOKUP(B31,J28:K32,2,0)</f>
        <v>-750000</v>
      </c>
      <c r="E31" s="35" t="str">
        <f>IFERROR(MODE(#REF!),"")</f>
        <v/>
      </c>
      <c r="F31" s="35" t="str">
        <f>IFERROR(MEDIAN(#REF!),"")</f>
        <v/>
      </c>
      <c r="G31" s="35" t="str">
        <f>IFERROR(AVERAGE(#REF!),"")</f>
        <v/>
      </c>
      <c r="H31" s="36"/>
      <c r="I31" s="28"/>
      <c r="J31" s="15">
        <v>4</v>
      </c>
      <c r="K31" s="39">
        <f>-L31*$C$28*$A$2</f>
        <v>-1125000</v>
      </c>
      <c r="L31" s="31">
        <v>0.75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x14ac:dyDescent="0.25">
      <c r="A32" s="40" t="str">
        <f>A24</f>
        <v>Inschrijver D</v>
      </c>
      <c r="B32" s="41">
        <v>4</v>
      </c>
      <c r="C32" s="34">
        <f>VLOOKUP(B32,J28:K32,2,0)</f>
        <v>-1125000</v>
      </c>
      <c r="E32" s="35" t="str">
        <f>IFERROR(MODE(#REF!),"")</f>
        <v/>
      </c>
      <c r="F32" s="35" t="str">
        <f>IFERROR(MEDIAN(#REF!),"")</f>
        <v/>
      </c>
      <c r="G32" s="35" t="str">
        <f>IFERROR(AVERAGE(#REF!),"")</f>
        <v/>
      </c>
      <c r="H32" s="36"/>
      <c r="I32" s="26"/>
      <c r="J32" s="15">
        <v>5</v>
      </c>
      <c r="K32" s="39">
        <f>-L32*$C$28*$A$2</f>
        <v>-1500000</v>
      </c>
      <c r="L32" s="31">
        <v>1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x14ac:dyDescent="0.25">
      <c r="A33" s="43" t="str">
        <f>A25</f>
        <v>Inschrijver E</v>
      </c>
      <c r="B33" s="33">
        <v>5</v>
      </c>
      <c r="C33" s="34">
        <f>VLOOKUP(B33,J28:K32,2,0)</f>
        <v>-1500000</v>
      </c>
      <c r="E33" s="36"/>
      <c r="F33" s="36"/>
      <c r="G33" s="36"/>
      <c r="H33" s="36"/>
      <c r="I33" s="28"/>
      <c r="J33" s="16"/>
      <c r="K33" s="28"/>
      <c r="L33" s="28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1:22" x14ac:dyDescent="0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ht="15.75" customHeight="1" x14ac:dyDescent="0.25">
      <c r="A35" s="56" t="s">
        <v>16</v>
      </c>
      <c r="B35" s="56"/>
      <c r="C35" s="56"/>
      <c r="D35" s="9"/>
      <c r="E35" s="26"/>
      <c r="F35" s="26"/>
      <c r="G35" s="26"/>
      <c r="I35" s="66"/>
      <c r="J35" s="67"/>
      <c r="K35" s="68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</row>
    <row r="36" spans="1:22" x14ac:dyDescent="0.25">
      <c r="A36" s="64" t="s">
        <v>7</v>
      </c>
      <c r="B36" s="65"/>
      <c r="C36" s="57" t="s">
        <v>8</v>
      </c>
      <c r="D36" s="57"/>
      <c r="E36" s="26"/>
      <c r="F36" s="26"/>
      <c r="G36" s="26"/>
      <c r="I36" s="68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</row>
    <row r="37" spans="1:22" x14ac:dyDescent="0.25">
      <c r="A37" s="50" t="str">
        <f>$A$5</f>
        <v>Inschrijver A</v>
      </c>
      <c r="B37" s="51"/>
      <c r="C37" s="13">
        <f>C5+C13+C21+C29</f>
        <v>0</v>
      </c>
      <c r="D37" s="12"/>
      <c r="E37" s="26"/>
      <c r="F37" s="26"/>
      <c r="G37" s="26"/>
      <c r="I37" s="68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</row>
    <row r="38" spans="1:22" x14ac:dyDescent="0.25">
      <c r="A38" s="50" t="str">
        <f>$A$6</f>
        <v>Inschrijver B</v>
      </c>
      <c r="B38" s="51"/>
      <c r="C38" s="13">
        <f>C6+C14+C22+C30</f>
        <v>-1500000</v>
      </c>
      <c r="D38" s="11"/>
      <c r="E38" s="26"/>
      <c r="F38" s="26"/>
      <c r="G38" s="26"/>
      <c r="I38" s="68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</row>
    <row r="39" spans="1:22" x14ac:dyDescent="0.25">
      <c r="A39" s="50" t="str">
        <f>$A$7</f>
        <v>Inschrijver C</v>
      </c>
      <c r="B39" s="51"/>
      <c r="C39" s="13">
        <f>C7+C15+C23+C31</f>
        <v>-3000000</v>
      </c>
      <c r="D39" s="13"/>
      <c r="E39" s="26"/>
      <c r="F39" s="26"/>
      <c r="G39" s="26"/>
      <c r="I39" s="68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</row>
    <row r="40" spans="1:22" x14ac:dyDescent="0.25">
      <c r="A40" s="50" t="str">
        <f>A8</f>
        <v>Inschrijver D</v>
      </c>
      <c r="B40" s="51"/>
      <c r="C40" s="13">
        <f>C8+C16+C24+C32</f>
        <v>-5100000</v>
      </c>
      <c r="D40" s="11"/>
      <c r="E40" s="26"/>
      <c r="F40" s="26"/>
      <c r="G40" s="26"/>
      <c r="I40" s="68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</row>
    <row r="41" spans="1:22" x14ac:dyDescent="0.25">
      <c r="A41" s="50" t="str">
        <f>A9</f>
        <v>Inschrijver E</v>
      </c>
      <c r="B41" s="51"/>
      <c r="C41" s="13">
        <f>C9+C17+C25+C33</f>
        <v>-5400000</v>
      </c>
      <c r="D41" s="24"/>
      <c r="E41" s="26"/>
      <c r="F41" s="26"/>
      <c r="G41" s="26"/>
      <c r="I41" s="28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2" x14ac:dyDescent="0.25">
      <c r="A42" s="45"/>
      <c r="B42" s="45"/>
      <c r="C42" s="7"/>
      <c r="D42" s="7"/>
      <c r="E42" s="26"/>
      <c r="F42" s="26"/>
      <c r="G42" s="26"/>
      <c r="I42" s="68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</row>
    <row r="43" spans="1:22" ht="15" customHeight="1" x14ac:dyDescent="0.25">
      <c r="A43" s="56" t="s">
        <v>17</v>
      </c>
      <c r="B43" s="56"/>
      <c r="C43" s="56"/>
      <c r="D43" s="10"/>
      <c r="E43" s="6"/>
      <c r="F43" s="6"/>
      <c r="G43" s="6"/>
      <c r="I43" s="68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</row>
    <row r="44" spans="1:22" x14ac:dyDescent="0.25">
      <c r="A44" s="23" t="s">
        <v>9</v>
      </c>
      <c r="B44" s="57" t="s">
        <v>10</v>
      </c>
      <c r="C44" s="57"/>
      <c r="D44" s="57"/>
      <c r="E44" s="8"/>
      <c r="F44" s="8"/>
      <c r="G44" s="8"/>
      <c r="H44" s="26"/>
      <c r="I44" s="68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</row>
    <row r="45" spans="1:22" x14ac:dyDescent="0.25">
      <c r="A45" s="46">
        <v>10</v>
      </c>
      <c r="B45" s="47" t="s">
        <v>11</v>
      </c>
      <c r="C45" s="47"/>
      <c r="D45" s="48"/>
      <c r="E45" s="37"/>
      <c r="F45" s="37"/>
      <c r="G45" s="38"/>
      <c r="H45" s="26"/>
      <c r="I45" s="68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</row>
    <row r="46" spans="1:22" x14ac:dyDescent="0.25">
      <c r="A46" s="46">
        <v>8</v>
      </c>
      <c r="B46" s="47" t="s">
        <v>12</v>
      </c>
      <c r="C46" s="47"/>
      <c r="D46" s="48"/>
      <c r="E46" s="37"/>
      <c r="F46" s="37"/>
      <c r="G46" s="38"/>
      <c r="H46" s="26"/>
      <c r="I46" s="68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</row>
    <row r="47" spans="1:22" x14ac:dyDescent="0.25">
      <c r="A47" s="46">
        <v>6</v>
      </c>
      <c r="B47" s="47" t="s">
        <v>13</v>
      </c>
      <c r="C47" s="47"/>
      <c r="D47" s="48"/>
      <c r="E47" s="37"/>
      <c r="F47" s="37"/>
      <c r="G47" s="38"/>
      <c r="H47" s="49"/>
      <c r="I47" s="68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</row>
    <row r="48" spans="1:22" x14ac:dyDescent="0.25">
      <c r="A48" s="46">
        <v>4</v>
      </c>
      <c r="B48" s="47" t="s">
        <v>14</v>
      </c>
      <c r="C48" s="47"/>
      <c r="D48" s="48"/>
      <c r="E48" s="37"/>
      <c r="F48" s="37"/>
      <c r="G48" s="38"/>
      <c r="H48" s="26"/>
      <c r="I48" s="68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</row>
    <row r="49" spans="1:22" x14ac:dyDescent="0.25">
      <c r="A49" s="46">
        <v>2</v>
      </c>
      <c r="B49" s="47" t="s">
        <v>15</v>
      </c>
      <c r="C49" s="47"/>
      <c r="D49" s="48"/>
      <c r="E49" s="37"/>
      <c r="F49" s="37"/>
      <c r="G49" s="38"/>
      <c r="H49" s="26"/>
      <c r="I49" s="68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</row>
    <row r="52" spans="1:22" s="27" customFormat="1" x14ac:dyDescent="0.25">
      <c r="E52" s="26"/>
      <c r="F52" s="26"/>
      <c r="G52" s="26"/>
      <c r="H52" s="26"/>
      <c r="S52" s="28"/>
      <c r="T52" s="28"/>
      <c r="U52" s="28"/>
      <c r="V52" s="28"/>
    </row>
  </sheetData>
  <sheetProtection algorithmName="SHA-512" hashValue="9myJRZ4t+oebRZ1W2rJOCDbOOUx0znuVVKMrj+sipA6XBd+z5azJgBocFaLq2gyS0JxmcOKA6W3EBoIEt0tl5A==" saltValue="yIFH3YOSxzEoDwaRVkYg0Q==" spinCount="100000" sheet="1" objects="1" scenarios="1"/>
  <mergeCells count="43">
    <mergeCell ref="A5:B5"/>
    <mergeCell ref="A1:B1"/>
    <mergeCell ref="C1:C2"/>
    <mergeCell ref="I1:M2"/>
    <mergeCell ref="A2:B2"/>
    <mergeCell ref="A4:B4"/>
    <mergeCell ref="A6:B6"/>
    <mergeCell ref="A7:B7"/>
    <mergeCell ref="A8:B8"/>
    <mergeCell ref="A9:B9"/>
    <mergeCell ref="A11:B11"/>
    <mergeCell ref="J19:L19"/>
    <mergeCell ref="E11:G11"/>
    <mergeCell ref="A37:B37"/>
    <mergeCell ref="I37:V37"/>
    <mergeCell ref="A36:B36"/>
    <mergeCell ref="C36:D36"/>
    <mergeCell ref="I36:V36"/>
    <mergeCell ref="A35:C35"/>
    <mergeCell ref="I35:J35"/>
    <mergeCell ref="K35:V35"/>
    <mergeCell ref="A27:B27"/>
    <mergeCell ref="E27:G27"/>
    <mergeCell ref="J11:L11"/>
    <mergeCell ref="A19:B19"/>
    <mergeCell ref="A39:B39"/>
    <mergeCell ref="I39:V39"/>
    <mergeCell ref="A40:B40"/>
    <mergeCell ref="I40:V40"/>
    <mergeCell ref="A38:B38"/>
    <mergeCell ref="I38:V38"/>
    <mergeCell ref="A41:B41"/>
    <mergeCell ref="A43:C43"/>
    <mergeCell ref="I43:V43"/>
    <mergeCell ref="B44:D44"/>
    <mergeCell ref="I44:V44"/>
    <mergeCell ref="I49:V49"/>
    <mergeCell ref="I46:V46"/>
    <mergeCell ref="I42:V42"/>
    <mergeCell ref="I45:V45"/>
    <mergeCell ref="J27:L27"/>
    <mergeCell ref="I47:V47"/>
    <mergeCell ref="I48:V48"/>
  </mergeCells>
  <conditionalFormatting sqref="B13:B17">
    <cfRule type="cellIs" dxfId="23" priority="75" operator="equal">
      <formula>10</formula>
    </cfRule>
    <cfRule type="cellIs" dxfId="24" priority="76" operator="equal">
      <formula>8</formula>
    </cfRule>
    <cfRule type="cellIs" dxfId="25" priority="77" operator="equal">
      <formula>6</formula>
    </cfRule>
    <cfRule type="cellIs" dxfId="26" priority="78" operator="equal">
      <formula>4</formula>
    </cfRule>
    <cfRule type="cellIs" dxfId="27" priority="79" operator="equal">
      <formula>2</formula>
    </cfRule>
    <cfRule type="cellIs" dxfId="28" priority="80" operator="equal">
      <formula>0</formula>
    </cfRule>
    <cfRule type="cellIs" dxfId="29" priority="27" operator="equal">
      <formula>1</formula>
    </cfRule>
    <cfRule type="cellIs" dxfId="30" priority="26" operator="equal">
      <formula>2</formula>
    </cfRule>
    <cfRule type="cellIs" dxfId="31" priority="25" operator="equal">
      <formula>3</formula>
    </cfRule>
    <cfRule type="cellIs" dxfId="32" priority="24" operator="equal">
      <formula>4</formula>
    </cfRule>
    <cfRule type="cellIs" dxfId="22" priority="23" operator="equal">
      <formula>5</formula>
    </cfRule>
  </conditionalFormatting>
  <conditionalFormatting sqref="G13:G15">
    <cfRule type="dataBar" priority="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{36FBF293-30A7-4B5D-8DED-599BEB8BF14E}</x14:id>
        </ext>
      </extLst>
    </cfRule>
  </conditionalFormatting>
  <conditionalFormatting sqref="G16">
    <cfRule type="dataBar" priority="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{D05FEEEF-159D-457C-83A7-F665EAB77B67}</x14:id>
        </ext>
      </extLst>
    </cfRule>
  </conditionalFormatting>
  <conditionalFormatting sqref="G29:G31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{571C1654-14BC-4BD0-BE2C-C1FCF0FEC865}</x14:id>
        </ext>
      </extLst>
    </cfRule>
  </conditionalFormatting>
  <conditionalFormatting sqref="G32"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{65A207DC-7B1A-4D96-8BA3-9981D95F7343}</x14:id>
        </ext>
      </extLst>
    </cfRule>
  </conditionalFormatting>
  <conditionalFormatting sqref="B21:B25">
    <cfRule type="cellIs" dxfId="11" priority="12" operator="equal">
      <formula>5</formula>
    </cfRule>
    <cfRule type="cellIs" dxfId="12" priority="13" operator="equal">
      <formula>4</formula>
    </cfRule>
    <cfRule type="cellIs" dxfId="13" priority="14" operator="equal">
      <formula>3</formula>
    </cfRule>
    <cfRule type="cellIs" dxfId="14" priority="15" operator="equal">
      <formula>2</formula>
    </cfRule>
    <cfRule type="cellIs" dxfId="15" priority="16" operator="equal">
      <formula>1</formula>
    </cfRule>
    <cfRule type="cellIs" dxfId="21" priority="17" operator="equal">
      <formula>10</formula>
    </cfRule>
    <cfRule type="cellIs" dxfId="20" priority="18" operator="equal">
      <formula>8</formula>
    </cfRule>
    <cfRule type="cellIs" dxfId="19" priority="19" operator="equal">
      <formula>6</formula>
    </cfRule>
    <cfRule type="cellIs" dxfId="18" priority="20" operator="equal">
      <formula>4</formula>
    </cfRule>
    <cfRule type="cellIs" dxfId="17" priority="21" operator="equal">
      <formula>2</formula>
    </cfRule>
    <cfRule type="cellIs" dxfId="16" priority="22" operator="equal">
      <formula>0</formula>
    </cfRule>
  </conditionalFormatting>
  <conditionalFormatting sqref="B29:B33">
    <cfRule type="cellIs" dxfId="10" priority="1" operator="equal">
      <formula>5</formula>
    </cfRule>
    <cfRule type="cellIs" dxfId="9" priority="2" operator="equal">
      <formula>4</formula>
    </cfRule>
    <cfRule type="cellIs" dxfId="8" priority="3" operator="equal">
      <formula>3</formula>
    </cfRule>
    <cfRule type="cellIs" dxfId="7" priority="4" operator="equal">
      <formula>2</formula>
    </cfRule>
    <cfRule type="cellIs" dxfId="6" priority="5" operator="equal">
      <formula>1</formula>
    </cfRule>
    <cfRule type="cellIs" dxfId="5" priority="6" operator="equal">
      <formula>10</formula>
    </cfRule>
    <cfRule type="cellIs" dxfId="4" priority="7" operator="equal">
      <formula>8</formula>
    </cfRule>
    <cfRule type="cellIs" dxfId="3" priority="8" operator="equal">
      <formula>6</formula>
    </cfRule>
    <cfRule type="cellIs" dxfId="2" priority="9" operator="equal">
      <formula>4</formula>
    </cfRule>
    <cfRule type="cellIs" dxfId="1" priority="10" operator="equal">
      <formula>2</formula>
    </cfRule>
    <cfRule type="cellIs" dxfId="0" priority="11" operator="equal">
      <formula>0</formula>
    </cfRule>
  </conditionalFormatting>
  <dataValidations count="3">
    <dataValidation type="list" allowBlank="1" showInputMessage="1" showErrorMessage="1" sqref="B13:B17 T14" xr:uid="{43CC8BD5-A4BB-4476-A84C-759A30DF03F9}">
      <formula1>$J$12:$J$16</formula1>
    </dataValidation>
    <dataValidation type="list" allowBlank="1" showInputMessage="1" showErrorMessage="1" sqref="B21:B25" xr:uid="{1C35C6AA-2BDC-42CA-A511-1B6E1C2EC5E6}">
      <formula1>$J$20:$J$24</formula1>
    </dataValidation>
    <dataValidation type="list" allowBlank="1" showInputMessage="1" showErrorMessage="1" sqref="B29:B33" xr:uid="{C7C673F6-F805-47E2-86D9-67145EF4173D}">
      <formula1>$J$28:$J$32</formula1>
    </dataValidation>
  </dataValidations>
  <hyperlinks>
    <hyperlink ref="T6" r:id="rId1" xr:uid="{552DCDA3-4CCD-4C81-A97C-6A3DD72E81B6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7" id="{ADBF5A69-5997-4428-9991-CBBF2303DCE4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C5:C9</xm:sqref>
        </x14:conditionalFormatting>
        <x14:conditionalFormatting xmlns:xm="http://schemas.microsoft.com/office/excel/2006/main">
          <x14:cfRule type="iconSet" priority="89" id="{BEAA1053-A553-4025-AB3E-48895A2730D5}">
            <x14:iconSet iconSet="3Symbols" custom="1">
              <x14:cfvo type="percent">
                <xm:f>0</xm:f>
              </x14:cfvo>
              <x14:cfvo type="percent">
                <xm:f>0.1</xm:f>
              </x14:cfvo>
              <x14:cfvo type="percent">
                <xm:f>99.9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 C38:D42</xm:sqref>
        </x14:conditionalFormatting>
        <x14:conditionalFormatting xmlns:xm="http://schemas.microsoft.com/office/excel/2006/main">
          <x14:cfRule type="dataBar" id="{36FBF293-30A7-4B5D-8DED-599BEB8BF1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G13:G15</xm:sqref>
        </x14:conditionalFormatting>
        <x14:conditionalFormatting xmlns:xm="http://schemas.microsoft.com/office/excel/2006/main">
          <x14:cfRule type="dataBar" id="{D05FEEEF-159D-457C-83A7-F665EAB77B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G16</xm:sqref>
        </x14:conditionalFormatting>
        <x14:conditionalFormatting xmlns:xm="http://schemas.microsoft.com/office/excel/2006/main">
          <x14:cfRule type="dataBar" id="{571C1654-14BC-4BD0-BE2C-C1FCF0FEC8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G29:G31</xm:sqref>
        </x14:conditionalFormatting>
        <x14:conditionalFormatting xmlns:xm="http://schemas.microsoft.com/office/excel/2006/main">
          <x14:cfRule type="dataBar" id="{65A207DC-7B1A-4D96-8BA3-9981D95F73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K28" sqref="K28"/>
    </sheetView>
  </sheetViews>
  <sheetFormatPr defaultRowHeight="15" x14ac:dyDescent="0.25"/>
  <sheetData>
    <row r="1" spans="1:1" x14ac:dyDescent="0.25">
      <c r="A1" s="18" t="s">
        <v>23</v>
      </c>
    </row>
    <row r="2" spans="1:1" x14ac:dyDescent="0.25">
      <c r="A2">
        <v>2</v>
      </c>
    </row>
    <row r="3" spans="1:1" x14ac:dyDescent="0.25">
      <c r="A3">
        <v>4</v>
      </c>
    </row>
    <row r="4" spans="1:1" x14ac:dyDescent="0.25">
      <c r="A4">
        <v>6</v>
      </c>
    </row>
    <row r="5" spans="1:1" x14ac:dyDescent="0.25">
      <c r="A5">
        <v>8</v>
      </c>
    </row>
    <row r="6" spans="1:1" x14ac:dyDescent="0.25">
      <c r="A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Dashboard  (3)</vt:lpstr>
      <vt:lpstr>Niet verwijderen</vt:lpstr>
      <vt:lpstr>Blad3</vt:lpstr>
      <vt:lpstr>'Dashboard  (3)'!prestatiescore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Jolanda Benard</cp:lastModifiedBy>
  <cp:lastPrinted>2022-12-01T12:53:57Z</cp:lastPrinted>
  <dcterms:created xsi:type="dcterms:W3CDTF">2017-06-09T09:09:00Z</dcterms:created>
  <dcterms:modified xsi:type="dcterms:W3CDTF">2025-11-14T12:14:20Z</dcterms:modified>
</cp:coreProperties>
</file>