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rcloud.sharepoint.com/sites/proj_vervanginglmsvms/Gedeelde documenten/Aanbestedingsdocumenten/Beschrijvend document/"/>
    </mc:Choice>
  </mc:AlternateContent>
  <xr:revisionPtr revIDLastSave="484" documentId="8_{0D0A08C9-BB7C-4A47-A15E-2486F6396B78}" xr6:coauthVersionLast="47" xr6:coauthVersionMax="47" xr10:uidLastSave="{E7C73043-F3F1-4B98-97C1-0E5768755C65}"/>
  <bookViews>
    <workbookView xWindow="-98" yWindow="-98" windowWidth="21795" windowHeight="13875" xr2:uid="{888BA54A-6701-4F42-834C-2F515144E9F4}"/>
  </bookViews>
  <sheets>
    <sheet name="Invulformulier" sheetId="3" r:id="rId1"/>
    <sheet name="Brongegevens" sheetId="2" state="hidden" r:id="rId2"/>
  </sheets>
  <definedNames>
    <definedName name="_xlnm._FilterDatabase" localSheetId="0" hidden="1">Invulformulier!$A$2:$F$34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3" l="1"/>
  <c r="H33" i="3" s="1"/>
  <c r="G32" i="3"/>
  <c r="H32" i="3" s="1"/>
  <c r="G31" i="3"/>
  <c r="H31" i="3" s="1"/>
  <c r="G30" i="3"/>
  <c r="H30" i="3" s="1"/>
  <c r="G29" i="3"/>
  <c r="H29" i="3" s="1"/>
  <c r="G28" i="3"/>
  <c r="H28" i="3" s="1"/>
  <c r="G27" i="3"/>
  <c r="H27" i="3" s="1"/>
  <c r="H34" i="3" s="1"/>
  <c r="G25" i="3"/>
  <c r="H25" i="3" s="1"/>
  <c r="G24" i="3"/>
  <c r="H24" i="3" s="1"/>
  <c r="G23" i="3"/>
  <c r="H23" i="3" s="1"/>
  <c r="G22" i="3"/>
  <c r="H22" i="3" s="1"/>
  <c r="G21" i="3"/>
  <c r="H21" i="3" s="1"/>
  <c r="G20" i="3"/>
  <c r="H20" i="3" s="1"/>
  <c r="G19" i="3"/>
  <c r="H19" i="3" s="1"/>
  <c r="G18" i="3"/>
  <c r="H18" i="3" s="1"/>
  <c r="G16" i="3"/>
  <c r="H16" i="3" s="1"/>
  <c r="G15" i="3"/>
  <c r="H15" i="3" s="1"/>
  <c r="G14" i="3"/>
  <c r="H14" i="3" s="1"/>
  <c r="G13" i="3"/>
  <c r="H13" i="3" s="1"/>
  <c r="G12" i="3"/>
  <c r="H12" i="3" s="1"/>
  <c r="G5" i="3"/>
  <c r="H5" i="3" s="1"/>
  <c r="G6" i="3"/>
  <c r="H6" i="3"/>
  <c r="G7" i="3"/>
  <c r="H7" i="3" s="1"/>
  <c r="G8" i="3"/>
  <c r="H8" i="3" s="1"/>
  <c r="G9" i="3"/>
  <c r="H9" i="3" s="1"/>
  <c r="G10" i="3"/>
  <c r="H10" i="3" s="1"/>
  <c r="G11" i="3"/>
  <c r="H11" i="3" s="1"/>
  <c r="G4" i="3"/>
  <c r="H4" i="3" s="1"/>
  <c r="E33" i="3"/>
  <c r="E32" i="3"/>
  <c r="E31" i="3"/>
  <c r="E30" i="3"/>
  <c r="E29" i="3"/>
  <c r="E28" i="3"/>
  <c r="E27" i="3"/>
  <c r="E25" i="3"/>
  <c r="E24" i="3"/>
  <c r="E23" i="3"/>
  <c r="E22" i="3"/>
  <c r="E21" i="3"/>
  <c r="E20" i="3"/>
  <c r="E19" i="3"/>
  <c r="E18" i="3"/>
  <c r="E16" i="3"/>
  <c r="E15" i="3"/>
  <c r="E14" i="3"/>
  <c r="E13" i="3"/>
  <c r="E12" i="3"/>
  <c r="E11" i="3"/>
  <c r="E10" i="3"/>
  <c r="E9" i="3"/>
  <c r="E8" i="3"/>
  <c r="E7" i="3"/>
  <c r="E6" i="3"/>
  <c r="E5" i="3"/>
  <c r="E4" i="3"/>
  <c r="H35" i="3" l="1"/>
</calcChain>
</file>

<file path=xl/sharedStrings.xml><?xml version="1.0" encoding="utf-8"?>
<sst xmlns="http://schemas.openxmlformats.org/spreadsheetml/2006/main" count="116" uniqueCount="74">
  <si>
    <t>Max aantal punten</t>
  </si>
  <si>
    <r>
      <t>Eis</t>
    </r>
    <r>
      <rPr>
        <sz val="11"/>
        <color theme="0"/>
        <rFont val="Arial"/>
        <family val="2"/>
      </rPr>
      <t> </t>
    </r>
  </si>
  <si>
    <r>
      <t>Omschrijving</t>
    </r>
    <r>
      <rPr>
        <sz val="11"/>
        <color theme="0"/>
        <rFont val="Arial"/>
        <family val="2"/>
      </rPr>
      <t> </t>
    </r>
  </si>
  <si>
    <t>Classificatie</t>
  </si>
  <si>
    <t>Antwoord marktpartij</t>
  </si>
  <si>
    <t>Weging</t>
  </si>
  <si>
    <t>max te behalen punten</t>
  </si>
  <si>
    <t>behaald percentage o.b.v. antwoord</t>
  </si>
  <si>
    <t>Behaalde score op basis van antwoord</t>
  </si>
  <si>
    <t>Toelichting indien niet via externe partij, maatwerk of in ontwikkeling</t>
  </si>
  <si>
    <t>Organiseren van leren</t>
  </si>
  <si>
    <t>OLW1 </t>
  </si>
  <si>
    <t>Functiegroepen/ teams met eigen leidinggevende aanmaken door Opdrachtgever is mogelijk. </t>
  </si>
  <si>
    <t>Middel</t>
  </si>
  <si>
    <t>Ja, standaard software van externe partij (dient verdisconteerd te zijn in prijs)</t>
  </si>
  <si>
    <t>OLW2</t>
  </si>
  <si>
    <t>(Klassikale) trainingen van externe leveranciers toevoegen aan de kalender is mogelijk </t>
  </si>
  <si>
    <t>OLW3</t>
  </si>
  <si>
    <t>Online trainingen van externe leveranciers toevoegen is mogelijk </t>
  </si>
  <si>
    <t>OLW4</t>
  </si>
  <si>
    <t>Blended trajecten samenstellen en aanbieden is mogelijk. </t>
  </si>
  <si>
    <t>Hoog</t>
  </si>
  <si>
    <t>OLW5</t>
  </si>
  <si>
    <t>De Oplossing bevat een catalogus inclusief zoekfunctie binnen de gehele organisatie (en geaccordeerd extern) aanbod (online, klassikaal, blended, on demand en microlearnings) en de beschikbaarheid daarvan.  </t>
  </si>
  <si>
    <t>Laag</t>
  </si>
  <si>
    <t>OLW6</t>
  </si>
  <si>
    <t>De Oplossing bevat mogelijkheid tot het maken en verwijderen van categorieën in het aanbod. </t>
  </si>
  <si>
    <t>OLW7</t>
  </si>
  <si>
    <t>De Oplossing biedt de mogelijkheid om interne en externe stages te plannen en deze met instelbare pushberichten te communiceren met de betrokkenen (stagebegeleiders, studenten, praktijkopleiders, teamleiders, roosterplanning). </t>
  </si>
  <si>
    <t>OLW8</t>
  </si>
  <si>
    <t>De Oplossing faciliteert transitie van data over behaalde certificaat/bewijs van deelname e.d. aan de certificerende instanties/ betrokken partijen, teneinde het faciliteren van de certificerende instanties bij het generen van certificaten. </t>
  </si>
  <si>
    <t>OLW9</t>
  </si>
  <si>
    <t>De Oplossing dient de mogelijkheid te hebben om bijvoorbeeld, maar niet uitsluitend, de volgende formulieren op te stellen en in te vullen door medewerkers om vervolgens een rapportage te genereren (in Excel of CSV): </t>
  </si>
  <si>
    <t>Reflectieverslagen; </t>
  </si>
  <si>
    <t>(Multi) Evaluatieformulieren. </t>
  </si>
  <si>
    <t>OLW10</t>
  </si>
  <si>
    <t>De Oplossing dient de mogelijkheid te hebben om door de gebruikers zelf onderwijskundige content en oefeningen te ontwikkelen en te plaatsen (user-generated content). </t>
  </si>
  <si>
    <t>OLW11</t>
  </si>
  <si>
    <t>De Oplossing dient de mogelijkheid te hebben om externe oefenkaarten en trainingen (bijvoorbeeld, maar niet uitsluitend in PDF of MS office bestanden) in te lezen, bij voorkeur met behulp van een koppeling zodat deze ook binnen het LVMS automatisch up-to-date blijven.  </t>
  </si>
  <si>
    <t>Leeractiviteiten ontwikkelen, beheren en delen</t>
  </si>
  <si>
    <t>LEW1</t>
  </si>
  <si>
    <t>Het vroegtijdig stoppen van de training en in een later stadium deze weer verder op te pakken waar men gebleven was, is mogelijk. </t>
  </si>
  <si>
    <t>LEW2</t>
  </si>
  <si>
    <t>Koppelen van deadline aan leerinterventies (door docent) is mogelijk </t>
  </si>
  <si>
    <t>LEW3</t>
  </si>
  <si>
    <t>Gamification elementen zijn mogelijk zoals het scoren van punten of het verdienen van badges. </t>
  </si>
  <si>
    <t>LEW4</t>
  </si>
  <si>
    <t>Ontwikkellijnen op niveaus aanmaken is mogelijk (bv. Organisatie, functie, afdeling/team en individu) </t>
  </si>
  <si>
    <t>LEW5</t>
  </si>
  <si>
    <t>De Oplossing heeft geïntegreerde AI die persoonlijke leerpaden of leeractiviteiten adviseert aan de gebruiker op basis van ontwikkelbehoefte of interesse of dat is aan het ontwikkelen. </t>
  </si>
  <si>
    <t>LEW6</t>
  </si>
  <si>
    <t>Een adaptief leerpad / (gepersonaliseerd leren) instellen/aanmaken is mogelijk voor zowel de gebruiker als een ontwikkelaar/L&amp;D specialist. </t>
  </si>
  <si>
    <t>LEW7</t>
  </si>
  <si>
    <t>Gebruikers kunnen meldingen sturen om anderen te attenderen op wijzigingen of gevraagde acties. Gebruikers ontvangen een melding via een pop up in het dashboard en via een e- mailbericht </t>
  </si>
  <si>
    <t>LEW8</t>
  </si>
  <si>
    <t>Samenwerking tussen docenten en instructeurs op het gebied van brainstorm/ onderwerp/inhoud ontwikkelen is mogelijk. </t>
  </si>
  <si>
    <t>Techniek en koppelingen</t>
  </si>
  <si>
    <t>TEW1</t>
  </si>
  <si>
    <t>De Oplossing moet automatisch data kunnen uitwisselen met business intelligence-tools zoals Power BI, gebruikmakend van gangbare open standaarden, zoals gedefinieerd in het Forum Standaardisatie:   </t>
  </si>
  <si>
    <t>- OpenAPI Specificatie (3.0)   </t>
  </si>
  <si>
    <t>- JSON (RFC8259, december 2017)   </t>
  </si>
  <si>
    <t>- REST API Design Rules (1.0)   </t>
  </si>
  <si>
    <t>- SOAP (1.2)   </t>
  </si>
  <si>
    <t>- WSDL (2.0)   </t>
  </si>
  <si>
    <t>TEW2</t>
  </si>
  <si>
    <t xml:space="preserve">De Oplossing moet in staat zijn om data in te laden via Excel en/of CSV-bestanden, waaronder maar niet uitsluitend deelnemersgegevens. </t>
  </si>
  <si>
    <t>Aantal behaalde punten</t>
  </si>
  <si>
    <t>Score GC1</t>
  </si>
  <si>
    <t>Ja, standaard software</t>
  </si>
  <si>
    <t>Ja, maatwerk (dient verdisconteerd te zijn in prijs)</t>
  </si>
  <si>
    <t>In ontwikkeling (dient verdisconteerd te zijn in prijs)</t>
  </si>
  <si>
    <t>Nee</t>
  </si>
  <si>
    <t>Invullen door Inschrijver</t>
  </si>
  <si>
    <t>Vul kolom D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</si>
</sst>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8" x14ac:knownFonts="1">
    <font>
      <sz val="11"/>
      <color theme="1"/>
      <name val="Aptos Narrow"/>
      <family val="2"/>
      <scheme val="minor"/>
    </font>
    <font>
      <sz val="11"/>
      <name val="Arial"/>
      <family val="2"/>
    </font>
    <font>
      <sz val="11"/>
      <color theme="1"/>
      <name val="Aptos Narrow"/>
      <family val="2"/>
      <scheme val="minor"/>
    </font>
    <font>
      <b/>
      <sz val="11"/>
      <color theme="0"/>
      <name val="Arial"/>
      <family val="2"/>
    </font>
    <font>
      <sz val="8"/>
      <name val="Aptos Narrow"/>
      <family val="2"/>
      <scheme val="minor"/>
    </font>
    <font>
      <sz val="11"/>
      <color theme="0"/>
      <name val="Arial"/>
      <family val="2"/>
    </font>
    <font>
      <sz val="11"/>
      <color theme="1"/>
      <name val="Arial"/>
      <family val="2"/>
    </font>
    <font>
      <sz val="11"/>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50">
    <xf numFmtId="0" fontId="0" fillId="0" borderId="0" xfId="0"/>
    <xf numFmtId="9" fontId="0" fillId="0" borderId="0" xfId="0" applyNumberFormat="1"/>
    <xf numFmtId="0" fontId="3"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3" fillId="3" borderId="1"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xf>
    <xf numFmtId="9" fontId="6" fillId="0" borderId="1" xfId="2" applyFont="1" applyBorder="1" applyAlignment="1">
      <alignment horizontal="left" vertical="center"/>
    </xf>
    <xf numFmtId="43" fontId="6" fillId="0" borderId="1" xfId="1" applyFont="1" applyBorder="1" applyAlignment="1">
      <alignment horizontal="left" vertical="center"/>
    </xf>
    <xf numFmtId="9" fontId="6" fillId="0" borderId="1" xfId="2" applyFont="1" applyFill="1" applyBorder="1" applyAlignment="1">
      <alignment horizontal="left" vertical="center"/>
    </xf>
    <xf numFmtId="2" fontId="3" fillId="3"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1" fillId="2" borderId="1" xfId="0" applyFont="1" applyFill="1" applyBorder="1" applyAlignment="1" applyProtection="1">
      <alignment horizontal="left" vertical="center" wrapText="1"/>
      <protection locked="0"/>
    </xf>
    <xf numFmtId="0" fontId="6" fillId="0" borderId="0" xfId="0" applyFont="1" applyAlignment="1">
      <alignment horizontal="left" vertical="center" wrapText="1"/>
    </xf>
    <xf numFmtId="0" fontId="6" fillId="2" borderId="1" xfId="0" applyFont="1" applyFill="1" applyBorder="1" applyAlignment="1" applyProtection="1">
      <alignment horizontal="left" vertical="center" wrapText="1"/>
      <protection locked="0"/>
    </xf>
    <xf numFmtId="43" fontId="6" fillId="0" borderId="1" xfId="1" applyFont="1" applyFill="1" applyBorder="1" applyAlignment="1">
      <alignment vertical="center"/>
    </xf>
    <xf numFmtId="43" fontId="6" fillId="0" borderId="4" xfId="1" applyFont="1" applyFill="1" applyBorder="1" applyAlignment="1">
      <alignment vertical="center"/>
    </xf>
    <xf numFmtId="43" fontId="6" fillId="0" borderId="6" xfId="1" applyFont="1" applyFill="1" applyBorder="1" applyAlignment="1">
      <alignment vertical="center"/>
    </xf>
    <xf numFmtId="43" fontId="6" fillId="0" borderId="5" xfId="1" applyFont="1" applyFill="1" applyBorder="1" applyAlignment="1">
      <alignment vertical="center"/>
    </xf>
    <xf numFmtId="0" fontId="1" fillId="2" borderId="4" xfId="0" applyFont="1" applyFill="1" applyBorder="1" applyAlignment="1" applyProtection="1">
      <alignment horizontal="left" vertical="center" wrapText="1"/>
      <protection locked="0"/>
    </xf>
    <xf numFmtId="0" fontId="1" fillId="2" borderId="6" xfId="0" applyFont="1" applyFill="1" applyBorder="1" applyAlignment="1" applyProtection="1">
      <alignment horizontal="left" vertical="center" wrapText="1"/>
      <protection locked="0"/>
    </xf>
    <xf numFmtId="0" fontId="1" fillId="2" borderId="5" xfId="0" applyFont="1" applyFill="1" applyBorder="1" applyAlignment="1" applyProtection="1">
      <alignment horizontal="left" vertical="center" wrapText="1"/>
      <protection locked="0"/>
    </xf>
    <xf numFmtId="9" fontId="6" fillId="0" borderId="4" xfId="2" applyFont="1" applyBorder="1" applyAlignment="1">
      <alignment horizontal="left" vertical="center"/>
    </xf>
    <xf numFmtId="9" fontId="6" fillId="0" borderId="6" xfId="2" applyFont="1" applyBorder="1" applyAlignment="1">
      <alignment horizontal="left" vertical="center"/>
    </xf>
    <xf numFmtId="9" fontId="6" fillId="0" borderId="5" xfId="2" applyFont="1" applyBorder="1" applyAlignment="1">
      <alignment horizontal="left" vertical="center"/>
    </xf>
    <xf numFmtId="43" fontId="6" fillId="0" borderId="4" xfId="1" applyFont="1" applyBorder="1" applyAlignment="1">
      <alignment horizontal="left" vertical="center"/>
    </xf>
    <xf numFmtId="43" fontId="6" fillId="0" borderId="6" xfId="1" applyFont="1" applyBorder="1" applyAlignment="1">
      <alignment horizontal="left" vertical="center"/>
    </xf>
    <xf numFmtId="43" fontId="6" fillId="0" borderId="5" xfId="1" applyFont="1" applyBorder="1" applyAlignment="1">
      <alignment horizontal="left"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center" vertical="center" wrapText="1"/>
    </xf>
    <xf numFmtId="0" fontId="6" fillId="2" borderId="1" xfId="0" applyFont="1" applyFill="1" applyBorder="1" applyAlignment="1" applyProtection="1">
      <alignment horizontal="left" vertical="center" wrapText="1"/>
      <protection locked="0"/>
    </xf>
    <xf numFmtId="0" fontId="1" fillId="0" borderId="3" xfId="0" applyFont="1" applyBorder="1" applyAlignment="1">
      <alignment horizontal="left" vertical="center" wrapText="1"/>
    </xf>
    <xf numFmtId="0" fontId="6" fillId="0" borderId="1" xfId="0" applyFont="1" applyBorder="1" applyAlignment="1">
      <alignment horizontal="center" vertical="center"/>
    </xf>
    <xf numFmtId="2" fontId="6" fillId="0" borderId="4"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5" xfId="0" applyNumberFormat="1" applyFont="1" applyBorder="1" applyAlignment="1">
      <alignment horizontal="center" vertical="center"/>
    </xf>
    <xf numFmtId="0" fontId="1" fillId="2" borderId="1" xfId="0" applyFont="1" applyFill="1" applyBorder="1" applyAlignment="1" applyProtection="1">
      <alignment horizontal="left" vertical="center" wrapText="1"/>
      <protection locked="0"/>
    </xf>
    <xf numFmtId="9" fontId="6" fillId="0" borderId="4" xfId="2" applyFont="1" applyFill="1" applyBorder="1" applyAlignment="1">
      <alignment horizontal="left" vertical="center"/>
    </xf>
    <xf numFmtId="9" fontId="6" fillId="0" borderId="6" xfId="2" applyFont="1" applyFill="1" applyBorder="1" applyAlignment="1">
      <alignment horizontal="left" vertical="center"/>
    </xf>
    <xf numFmtId="9" fontId="6" fillId="0" borderId="5" xfId="2" applyFont="1" applyFill="1" applyBorder="1" applyAlignment="1">
      <alignment horizontal="left" vertical="center"/>
    </xf>
    <xf numFmtId="0" fontId="1"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8" xfId="0" applyFont="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colors>
    <mruColors>
      <color rgb="FFFFFFCC"/>
      <color rgb="FFFEA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97AE5-10E7-4308-99DD-9F0D672C5F9F}">
  <sheetPr>
    <tabColor rgb="FF00B0F0"/>
  </sheetPr>
  <dimension ref="A1:I35"/>
  <sheetViews>
    <sheetView tabSelected="1" zoomScale="88" zoomScaleNormal="120" workbookViewId="0">
      <pane xSplit="2" ySplit="2" topLeftCell="C27" activePane="bottomRight" state="frozen"/>
      <selection pane="topRight" activeCell="C1" sqref="C1"/>
      <selection pane="bottomLeft" activeCell="A3" sqref="A3"/>
      <selection pane="bottomRight" activeCell="D27" sqref="D27:D32"/>
    </sheetView>
  </sheetViews>
  <sheetFormatPr defaultColWidth="9" defaultRowHeight="13.5" x14ac:dyDescent="0.45"/>
  <cols>
    <col min="1" max="1" width="8.265625" style="8" customWidth="1"/>
    <col min="2" max="2" width="60" style="8" customWidth="1"/>
    <col min="3" max="3" width="15.3984375" style="8" customWidth="1"/>
    <col min="4" max="4" width="19.265625" style="19" customWidth="1"/>
    <col min="5" max="5" width="8.59765625" style="9" hidden="1" customWidth="1"/>
    <col min="6" max="6" width="12.86328125" style="10" customWidth="1"/>
    <col min="7" max="7" width="13.46484375" style="8" bestFit="1" customWidth="1"/>
    <col min="8" max="8" width="15.1328125" style="8" customWidth="1"/>
    <col min="9" max="9" width="81.3984375" style="19" customWidth="1"/>
    <col min="10" max="16384" width="9" style="8"/>
  </cols>
  <sheetData>
    <row r="1" spans="1:9" hidden="1" x14ac:dyDescent="0.45">
      <c r="E1" s="9" t="s">
        <v>0</v>
      </c>
      <c r="F1" s="10">
        <v>1000</v>
      </c>
    </row>
    <row r="2" spans="1:9" ht="57" customHeight="1" x14ac:dyDescent="0.45">
      <c r="A2" s="2" t="s">
        <v>1</v>
      </c>
      <c r="B2" s="2" t="s">
        <v>2</v>
      </c>
      <c r="C2" s="2" t="s">
        <v>3</v>
      </c>
      <c r="D2" s="2" t="s">
        <v>4</v>
      </c>
      <c r="E2" s="7" t="s">
        <v>5</v>
      </c>
      <c r="F2" s="16" t="s">
        <v>6</v>
      </c>
      <c r="G2" s="2" t="s">
        <v>7</v>
      </c>
      <c r="H2" s="2" t="s">
        <v>8</v>
      </c>
      <c r="I2" s="2" t="s">
        <v>9</v>
      </c>
    </row>
    <row r="3" spans="1:9" ht="14.65" customHeight="1" x14ac:dyDescent="0.45">
      <c r="A3" s="34" t="s">
        <v>10</v>
      </c>
      <c r="B3" s="34"/>
      <c r="C3" s="34"/>
      <c r="D3" s="34"/>
      <c r="E3" s="34"/>
      <c r="F3" s="34"/>
      <c r="G3" s="34"/>
      <c r="H3" s="34"/>
      <c r="I3" s="34"/>
    </row>
    <row r="4" spans="1:9" ht="27" x14ac:dyDescent="0.45">
      <c r="A4" s="3" t="s">
        <v>11</v>
      </c>
      <c r="B4" s="3" t="s">
        <v>12</v>
      </c>
      <c r="C4" s="3" t="s">
        <v>13</v>
      </c>
      <c r="D4" s="18" t="s">
        <v>72</v>
      </c>
      <c r="E4" s="11">
        <f>IF(C4="","nvt",VLOOKUP(C4,Brongegevens!$A$1:$B$3,2,0))</f>
        <v>0.66</v>
      </c>
      <c r="F4" s="12">
        <v>44.206296048225042</v>
      </c>
      <c r="G4" s="13" t="str">
        <f>VLOOKUP(D4,Brongegevens!$A$7:$B$12,2,0)</f>
        <v>Vul kolom D in</v>
      </c>
      <c r="H4" s="14" t="str">
        <f>IF(G4="Vul kolom D in","Vul kolom D in",F4*G4)</f>
        <v>Vul kolom D in</v>
      </c>
      <c r="I4" s="20"/>
    </row>
    <row r="5" spans="1:9" ht="27" x14ac:dyDescent="0.45">
      <c r="A5" s="3" t="s">
        <v>15</v>
      </c>
      <c r="B5" s="3" t="s">
        <v>16</v>
      </c>
      <c r="C5" s="3" t="s">
        <v>13</v>
      </c>
      <c r="D5" s="18" t="s">
        <v>72</v>
      </c>
      <c r="E5" s="11">
        <f>IF(C5="","nvt",VLOOKUP(C5,Brongegevens!$A$1:$B$3,2,0))</f>
        <v>0.66</v>
      </c>
      <c r="F5" s="12">
        <v>44.206296048225042</v>
      </c>
      <c r="G5" s="13" t="str">
        <f>VLOOKUP(D5,Brongegevens!$A$7:$B$12,2,0)</f>
        <v>Vul kolom D in</v>
      </c>
      <c r="H5" s="14" t="str">
        <f t="shared" ref="H5:H11" si="0">IF(G5="Vul kolom D in","Vul kolom D in",F5*G5)</f>
        <v>Vul kolom D in</v>
      </c>
      <c r="I5" s="20"/>
    </row>
    <row r="6" spans="1:9" ht="27.75" customHeight="1" x14ac:dyDescent="0.45">
      <c r="A6" s="3" t="s">
        <v>17</v>
      </c>
      <c r="B6" s="3" t="s">
        <v>18</v>
      </c>
      <c r="C6" s="3" t="s">
        <v>13</v>
      </c>
      <c r="D6" s="18" t="s">
        <v>72</v>
      </c>
      <c r="E6" s="11">
        <f>IF(C6="","nvt",VLOOKUP(C6,Brongegevens!$A$1:$B$3,2,0))</f>
        <v>0.66</v>
      </c>
      <c r="F6" s="12">
        <v>44.206296048225042</v>
      </c>
      <c r="G6" s="13" t="str">
        <f>VLOOKUP(D6,Brongegevens!$A$7:$B$12,2,0)</f>
        <v>Vul kolom D in</v>
      </c>
      <c r="H6" s="14" t="str">
        <f t="shared" si="0"/>
        <v>Vul kolom D in</v>
      </c>
      <c r="I6" s="20"/>
    </row>
    <row r="7" spans="1:9" ht="27" x14ac:dyDescent="0.45">
      <c r="A7" s="3" t="s">
        <v>19</v>
      </c>
      <c r="B7" s="3" t="s">
        <v>20</v>
      </c>
      <c r="C7" s="3" t="s">
        <v>21</v>
      </c>
      <c r="D7" s="18" t="s">
        <v>72</v>
      </c>
      <c r="E7" s="11">
        <f>IF(C7="","nvt",VLOOKUP(C7,Brongegevens!$A$1:$B$3,2,0))</f>
        <v>1</v>
      </c>
      <c r="F7" s="12">
        <v>66.97923643670461</v>
      </c>
      <c r="G7" s="13" t="str">
        <f>VLOOKUP(D7,Brongegevens!$A$7:$B$12,2,0)</f>
        <v>Vul kolom D in</v>
      </c>
      <c r="H7" s="14" t="str">
        <f t="shared" si="0"/>
        <v>Vul kolom D in</v>
      </c>
      <c r="I7" s="20"/>
    </row>
    <row r="8" spans="1:9" ht="54" x14ac:dyDescent="0.45">
      <c r="A8" s="3" t="s">
        <v>22</v>
      </c>
      <c r="B8" s="3" t="s">
        <v>23</v>
      </c>
      <c r="C8" s="3" t="s">
        <v>24</v>
      </c>
      <c r="D8" s="18" t="s">
        <v>72</v>
      </c>
      <c r="E8" s="11">
        <f>IF(C8="","nvt",VLOOKUP(C8,Brongegevens!$A$1:$B$3,2,0))</f>
        <v>0.33</v>
      </c>
      <c r="F8" s="12">
        <v>22.103148024112521</v>
      </c>
      <c r="G8" s="13" t="str">
        <f>VLOOKUP(D8,Brongegevens!$A$7:$B$12,2,0)</f>
        <v>Vul kolom D in</v>
      </c>
      <c r="H8" s="14" t="str">
        <f t="shared" si="0"/>
        <v>Vul kolom D in</v>
      </c>
      <c r="I8" s="20"/>
    </row>
    <row r="9" spans="1:9" ht="27" x14ac:dyDescent="0.45">
      <c r="A9" s="3" t="s">
        <v>25</v>
      </c>
      <c r="B9" s="3" t="s">
        <v>26</v>
      </c>
      <c r="C9" s="3" t="s">
        <v>24</v>
      </c>
      <c r="D9" s="18" t="s">
        <v>72</v>
      </c>
      <c r="E9" s="11">
        <f>IF(C9="","nvt",VLOOKUP(C9,Brongegevens!$A$1:$B$3,2,0))</f>
        <v>0.33</v>
      </c>
      <c r="F9" s="12">
        <v>22.103148024112521</v>
      </c>
      <c r="G9" s="13" t="str">
        <f>VLOOKUP(D9,Brongegevens!$A$7:$B$12,2,0)</f>
        <v>Vul kolom D in</v>
      </c>
      <c r="H9" s="14" t="str">
        <f t="shared" si="0"/>
        <v>Vul kolom D in</v>
      </c>
      <c r="I9" s="20"/>
    </row>
    <row r="10" spans="1:9" ht="54" x14ac:dyDescent="0.45">
      <c r="A10" s="3" t="s">
        <v>27</v>
      </c>
      <c r="B10" s="3" t="s">
        <v>28</v>
      </c>
      <c r="C10" s="3" t="s">
        <v>21</v>
      </c>
      <c r="D10" s="18" t="s">
        <v>72</v>
      </c>
      <c r="E10" s="11">
        <f>IF(C10="","nvt",VLOOKUP(C10,Brongegevens!$A$1:$B$3,2,0))</f>
        <v>1</v>
      </c>
      <c r="F10" s="12">
        <v>66.97923643670461</v>
      </c>
      <c r="G10" s="13" t="str">
        <f>VLOOKUP(D10,Brongegevens!$A$7:$B$12,2,0)</f>
        <v>Vul kolom D in</v>
      </c>
      <c r="H10" s="14" t="str">
        <f t="shared" si="0"/>
        <v>Vul kolom D in</v>
      </c>
      <c r="I10" s="20"/>
    </row>
    <row r="11" spans="1:9" ht="54" x14ac:dyDescent="0.45">
      <c r="A11" s="3" t="s">
        <v>29</v>
      </c>
      <c r="B11" s="5" t="s">
        <v>30</v>
      </c>
      <c r="C11" s="3" t="s">
        <v>21</v>
      </c>
      <c r="D11" s="18" t="s">
        <v>72</v>
      </c>
      <c r="E11" s="11">
        <f>IF(C11="","nvt",VLOOKUP(C11,Brongegevens!$A$1:$B$3,2,0))</f>
        <v>1</v>
      </c>
      <c r="F11" s="12">
        <v>66.97923643670461</v>
      </c>
      <c r="G11" s="13" t="str">
        <f>VLOOKUP(D11,Brongegevens!$A$7:$B$12,2,0)</f>
        <v>Vul kolom D in</v>
      </c>
      <c r="H11" s="14" t="str">
        <f t="shared" si="0"/>
        <v>Vul kolom D in</v>
      </c>
      <c r="I11" s="20"/>
    </row>
    <row r="12" spans="1:9" ht="54" x14ac:dyDescent="0.45">
      <c r="A12" s="47" t="s">
        <v>31</v>
      </c>
      <c r="B12" s="5" t="s">
        <v>32</v>
      </c>
      <c r="C12" s="38" t="s">
        <v>21</v>
      </c>
      <c r="D12" s="25" t="s">
        <v>72</v>
      </c>
      <c r="E12" s="39">
        <f>IF(C12="","nvt",VLOOKUP(C12,Brongegevens!$A$1:$B$3,2,0))</f>
        <v>1</v>
      </c>
      <c r="F12" s="40">
        <v>66.97923643670461</v>
      </c>
      <c r="G12" s="28" t="str">
        <f>VLOOKUP(D12,Brongegevens!$A$7:$B$12,2,0)</f>
        <v>Vul kolom D in</v>
      </c>
      <c r="H12" s="31" t="str">
        <f t="shared" ref="H12:H16" si="1">IF(G12="Vul kolom D in","Vul kolom D in",F12*G12)</f>
        <v>Vul kolom D in</v>
      </c>
      <c r="I12" s="37"/>
    </row>
    <row r="13" spans="1:9" x14ac:dyDescent="0.45">
      <c r="A13" s="47"/>
      <c r="B13" s="6" t="s">
        <v>33</v>
      </c>
      <c r="C13" s="38"/>
      <c r="D13" s="26"/>
      <c r="E13" s="39" t="str">
        <f>IF(C13="","nvt",VLOOKUP(C13,Brongegevens!$A$1:$B$3,2,0))</f>
        <v>nvt</v>
      </c>
      <c r="F13" s="41"/>
      <c r="G13" s="29" t="e">
        <f>VLOOKUP(D13,Brongegevens!$A$7:$B$12,2,0)</f>
        <v>#N/A</v>
      </c>
      <c r="H13" s="32" t="e">
        <f t="shared" si="1"/>
        <v>#N/A</v>
      </c>
      <c r="I13" s="37"/>
    </row>
    <row r="14" spans="1:9" x14ac:dyDescent="0.45">
      <c r="A14" s="47"/>
      <c r="B14" s="4" t="s">
        <v>34</v>
      </c>
      <c r="C14" s="38"/>
      <c r="D14" s="27"/>
      <c r="E14" s="39" t="str">
        <f>IF(C14="","nvt",VLOOKUP(C14,Brongegevens!$A$1:$B$3,2,0))</f>
        <v>nvt</v>
      </c>
      <c r="F14" s="42"/>
      <c r="G14" s="30" t="e">
        <f>VLOOKUP(D14,Brongegevens!$A$7:$B$12,2,0)</f>
        <v>#N/A</v>
      </c>
      <c r="H14" s="33" t="e">
        <f t="shared" si="1"/>
        <v>#N/A</v>
      </c>
      <c r="I14" s="37"/>
    </row>
    <row r="15" spans="1:9" ht="40.5" x14ac:dyDescent="0.45">
      <c r="A15" s="3" t="s">
        <v>35</v>
      </c>
      <c r="B15" s="4" t="s">
        <v>36</v>
      </c>
      <c r="C15" s="3" t="s">
        <v>13</v>
      </c>
      <c r="D15" s="18" t="s">
        <v>72</v>
      </c>
      <c r="E15" s="11">
        <f>IF(C15="","nvt",VLOOKUP(C15,Brongegevens!$A$1:$B$3,2,0))</f>
        <v>0.66</v>
      </c>
      <c r="F15" s="12">
        <v>44.206296048225042</v>
      </c>
      <c r="G15" s="13" t="str">
        <f>VLOOKUP(D15,Brongegevens!$A$7:$B$12,2,0)</f>
        <v>Vul kolom D in</v>
      </c>
      <c r="H15" s="14" t="str">
        <f t="shared" si="1"/>
        <v>Vul kolom D in</v>
      </c>
      <c r="I15" s="20"/>
    </row>
    <row r="16" spans="1:9" ht="67.5" x14ac:dyDescent="0.45">
      <c r="A16" s="3" t="s">
        <v>37</v>
      </c>
      <c r="B16" s="3" t="s">
        <v>38</v>
      </c>
      <c r="C16" s="3" t="s">
        <v>21</v>
      </c>
      <c r="D16" s="18" t="s">
        <v>72</v>
      </c>
      <c r="E16" s="11">
        <f>IF(C16="","nvt",VLOOKUP(C16,Brongegevens!$A$1:$B$3,2,0))</f>
        <v>1</v>
      </c>
      <c r="F16" s="12">
        <v>66.97923643670461</v>
      </c>
      <c r="G16" s="13" t="str">
        <f>VLOOKUP(D16,Brongegevens!$A$7:$B$12,2,0)</f>
        <v>Vul kolom D in</v>
      </c>
      <c r="H16" s="14" t="str">
        <f t="shared" si="1"/>
        <v>Vul kolom D in</v>
      </c>
      <c r="I16" s="20"/>
    </row>
    <row r="17" spans="1:9" ht="14.65" customHeight="1" x14ac:dyDescent="0.45">
      <c r="A17" s="35" t="s">
        <v>39</v>
      </c>
      <c r="B17" s="36"/>
      <c r="C17" s="36"/>
      <c r="D17" s="36"/>
      <c r="E17" s="36"/>
      <c r="F17" s="36"/>
      <c r="G17" s="36"/>
      <c r="H17" s="36"/>
      <c r="I17" s="36"/>
    </row>
    <row r="18" spans="1:9" ht="27" x14ac:dyDescent="0.45">
      <c r="A18" s="3" t="s">
        <v>40</v>
      </c>
      <c r="B18" s="3" t="s">
        <v>41</v>
      </c>
      <c r="C18" s="3" t="s">
        <v>21</v>
      </c>
      <c r="D18" s="18" t="s">
        <v>72</v>
      </c>
      <c r="E18" s="11">
        <f>IF(C18="","nvt",VLOOKUP(C18,Brongegevens!$A$1:$B$3,2,0))</f>
        <v>1</v>
      </c>
      <c r="F18" s="12">
        <v>66.97923643670461</v>
      </c>
      <c r="G18" s="13" t="str">
        <f>VLOOKUP(D18,Brongegevens!$A$7:$B$12,2,0)</f>
        <v>Vul kolom D in</v>
      </c>
      <c r="H18" s="14" t="str">
        <f t="shared" ref="H18:H25" si="2">IF(G18="Vul kolom D in","Vul kolom D in",F18*G18)</f>
        <v>Vul kolom D in</v>
      </c>
      <c r="I18" s="20"/>
    </row>
    <row r="19" spans="1:9" ht="27" x14ac:dyDescent="0.45">
      <c r="A19" s="3" t="s">
        <v>42</v>
      </c>
      <c r="B19" s="3" t="s">
        <v>43</v>
      </c>
      <c r="C19" s="3" t="s">
        <v>24</v>
      </c>
      <c r="D19" s="18" t="s">
        <v>72</v>
      </c>
      <c r="E19" s="11">
        <f>IF(C19="","nvt",VLOOKUP(C19,Brongegevens!$A$1:$B$3,2,0))</f>
        <v>0.33</v>
      </c>
      <c r="F19" s="12">
        <v>22.103148024112521</v>
      </c>
      <c r="G19" s="13" t="str">
        <f>VLOOKUP(D19,Brongegevens!$A$7:$B$12,2,0)</f>
        <v>Vul kolom D in</v>
      </c>
      <c r="H19" s="14" t="str">
        <f t="shared" si="2"/>
        <v>Vul kolom D in</v>
      </c>
      <c r="I19" s="20"/>
    </row>
    <row r="20" spans="1:9" ht="27" x14ac:dyDescent="0.45">
      <c r="A20" s="3" t="s">
        <v>44</v>
      </c>
      <c r="B20" s="3" t="s">
        <v>45</v>
      </c>
      <c r="C20" s="3" t="s">
        <v>24</v>
      </c>
      <c r="D20" s="18" t="s">
        <v>72</v>
      </c>
      <c r="E20" s="11">
        <f>IF(C20="","nvt",VLOOKUP(C20,Brongegevens!$A$1:$B$3,2,0))</f>
        <v>0.33</v>
      </c>
      <c r="F20" s="12">
        <v>22.103148024112521</v>
      </c>
      <c r="G20" s="13" t="str">
        <f>VLOOKUP(D20,Brongegevens!$A$7:$B$12,2,0)</f>
        <v>Vul kolom D in</v>
      </c>
      <c r="H20" s="14" t="str">
        <f t="shared" si="2"/>
        <v>Vul kolom D in</v>
      </c>
      <c r="I20" s="20"/>
    </row>
    <row r="21" spans="1:9" ht="27" x14ac:dyDescent="0.45">
      <c r="A21" s="3" t="s">
        <v>46</v>
      </c>
      <c r="B21" s="3" t="s">
        <v>47</v>
      </c>
      <c r="C21" s="3" t="s">
        <v>13</v>
      </c>
      <c r="D21" s="18" t="s">
        <v>72</v>
      </c>
      <c r="E21" s="11">
        <f>IF(C21="","nvt",VLOOKUP(C21,Brongegevens!$A$1:$B$3,2,0))</f>
        <v>0.66</v>
      </c>
      <c r="F21" s="12">
        <v>44.206296048225042</v>
      </c>
      <c r="G21" s="13" t="str">
        <f>VLOOKUP(D21,Brongegevens!$A$7:$B$12,2,0)</f>
        <v>Vul kolom D in</v>
      </c>
      <c r="H21" s="14" t="str">
        <f t="shared" si="2"/>
        <v>Vul kolom D in</v>
      </c>
      <c r="I21" s="20"/>
    </row>
    <row r="22" spans="1:9" ht="40.5" x14ac:dyDescent="0.45">
      <c r="A22" s="3" t="s">
        <v>48</v>
      </c>
      <c r="B22" s="3" t="s">
        <v>49</v>
      </c>
      <c r="C22" s="3" t="s">
        <v>13</v>
      </c>
      <c r="D22" s="18" t="s">
        <v>72</v>
      </c>
      <c r="E22" s="11">
        <f>IF(C22="","nvt",VLOOKUP(C22,Brongegevens!$A$1:$B$3,2,0))</f>
        <v>0.66</v>
      </c>
      <c r="F22" s="12">
        <v>44.206296048225042</v>
      </c>
      <c r="G22" s="13" t="str">
        <f>VLOOKUP(D22,Brongegevens!$A$7:$B$12,2,0)</f>
        <v>Vul kolom D in</v>
      </c>
      <c r="H22" s="14" t="str">
        <f t="shared" si="2"/>
        <v>Vul kolom D in</v>
      </c>
      <c r="I22" s="20"/>
    </row>
    <row r="23" spans="1:9" ht="40.5" x14ac:dyDescent="0.45">
      <c r="A23" s="3" t="s">
        <v>50</v>
      </c>
      <c r="B23" s="3" t="s">
        <v>51</v>
      </c>
      <c r="C23" s="3" t="s">
        <v>21</v>
      </c>
      <c r="D23" s="18" t="s">
        <v>72</v>
      </c>
      <c r="E23" s="11">
        <f>IF(C23="","nvt",VLOOKUP(C23,Brongegevens!$A$1:$B$3,2,0))</f>
        <v>1</v>
      </c>
      <c r="F23" s="12">
        <v>66.97923643670461</v>
      </c>
      <c r="G23" s="13" t="str">
        <f>VLOOKUP(D23,Brongegevens!$A$7:$B$12,2,0)</f>
        <v>Vul kolom D in</v>
      </c>
      <c r="H23" s="14" t="str">
        <f t="shared" si="2"/>
        <v>Vul kolom D in</v>
      </c>
      <c r="I23" s="20"/>
    </row>
    <row r="24" spans="1:9" ht="40.5" x14ac:dyDescent="0.45">
      <c r="A24" s="3" t="s">
        <v>52</v>
      </c>
      <c r="B24" s="3" t="s">
        <v>53</v>
      </c>
      <c r="C24" s="3" t="s">
        <v>13</v>
      </c>
      <c r="D24" s="18" t="s">
        <v>72</v>
      </c>
      <c r="E24" s="11">
        <f>IF(C24="","nvt",VLOOKUP(C24,Brongegevens!$A$1:$B$3,2,0))</f>
        <v>0.66</v>
      </c>
      <c r="F24" s="12">
        <v>44.206296048225042</v>
      </c>
      <c r="G24" s="13" t="str">
        <f>VLOOKUP(D24,Brongegevens!$A$7:$B$12,2,0)</f>
        <v>Vul kolom D in</v>
      </c>
      <c r="H24" s="14" t="str">
        <f t="shared" si="2"/>
        <v>Vul kolom D in</v>
      </c>
      <c r="I24" s="20"/>
    </row>
    <row r="25" spans="1:9" ht="27" x14ac:dyDescent="0.45">
      <c r="A25" s="3" t="s">
        <v>54</v>
      </c>
      <c r="B25" s="3" t="s">
        <v>55</v>
      </c>
      <c r="C25" s="3" t="s">
        <v>24</v>
      </c>
      <c r="D25" s="18" t="s">
        <v>72</v>
      </c>
      <c r="E25" s="11">
        <f>IF(C25="","nvt",VLOOKUP(C25,Brongegevens!$A$1:$B$3,2,0))</f>
        <v>0.33</v>
      </c>
      <c r="F25" s="12">
        <v>22.103148024112521</v>
      </c>
      <c r="G25" s="13" t="str">
        <f>VLOOKUP(D25,Brongegevens!$A$7:$B$12,2,0)</f>
        <v>Vul kolom D in</v>
      </c>
      <c r="H25" s="14" t="str">
        <f t="shared" si="2"/>
        <v>Vul kolom D in</v>
      </c>
      <c r="I25" s="20"/>
    </row>
    <row r="26" spans="1:9" ht="14.65" customHeight="1" x14ac:dyDescent="0.45">
      <c r="A26" s="35" t="s">
        <v>56</v>
      </c>
      <c r="B26" s="36"/>
      <c r="C26" s="36"/>
      <c r="D26" s="36"/>
      <c r="E26" s="36"/>
      <c r="F26" s="36"/>
      <c r="G26" s="36"/>
      <c r="H26" s="36"/>
      <c r="I26" s="36"/>
    </row>
    <row r="27" spans="1:9" ht="54" x14ac:dyDescent="0.45">
      <c r="A27" s="48" t="s">
        <v>57</v>
      </c>
      <c r="B27" s="5" t="s">
        <v>58</v>
      </c>
      <c r="C27" s="38" t="s">
        <v>21</v>
      </c>
      <c r="D27" s="43" t="s">
        <v>72</v>
      </c>
      <c r="E27" s="39">
        <f>IF(C27="","nvt",VLOOKUP(C27,Brongegevens!$A$1:$B$3,2,0))</f>
        <v>1</v>
      </c>
      <c r="F27" s="40">
        <v>66.97923643670461</v>
      </c>
      <c r="G27" s="44" t="str">
        <f>VLOOKUP(D27,Brongegevens!$A$7:$B$12,2,0)</f>
        <v>Vul kolom D in</v>
      </c>
      <c r="H27" s="22" t="str">
        <f t="shared" ref="H27:H33" si="3">IF(G27="Vul kolom D in","Vul kolom D in",F27*G27)</f>
        <v>Vul kolom D in</v>
      </c>
      <c r="I27" s="37"/>
    </row>
    <row r="28" spans="1:9" x14ac:dyDescent="0.45">
      <c r="A28" s="48"/>
      <c r="B28" s="6" t="s">
        <v>59</v>
      </c>
      <c r="C28" s="38"/>
      <c r="D28" s="43"/>
      <c r="E28" s="39" t="str">
        <f>IF(C28="","nvt",VLOOKUP(C28,Brongegevens!$A$1:$B$3,2,0))</f>
        <v>nvt</v>
      </c>
      <c r="F28" s="41"/>
      <c r="G28" s="45" t="e">
        <f>VLOOKUP(D28,Brongegevens!$A$7:$B$12,2,0)</f>
        <v>#N/A</v>
      </c>
      <c r="H28" s="23" t="e">
        <f t="shared" si="3"/>
        <v>#N/A</v>
      </c>
      <c r="I28" s="37"/>
    </row>
    <row r="29" spans="1:9" x14ac:dyDescent="0.45">
      <c r="A29" s="48"/>
      <c r="B29" s="6" t="s">
        <v>60</v>
      </c>
      <c r="C29" s="38"/>
      <c r="D29" s="43"/>
      <c r="E29" s="39" t="str">
        <f>IF(C29="","nvt",VLOOKUP(C29,Brongegevens!$A$1:$B$3,2,0))</f>
        <v>nvt</v>
      </c>
      <c r="F29" s="41"/>
      <c r="G29" s="45" t="e">
        <f>VLOOKUP(D29,Brongegevens!$A$7:$B$12,2,0)</f>
        <v>#N/A</v>
      </c>
      <c r="H29" s="23" t="e">
        <f t="shared" si="3"/>
        <v>#N/A</v>
      </c>
      <c r="I29" s="37"/>
    </row>
    <row r="30" spans="1:9" x14ac:dyDescent="0.45">
      <c r="A30" s="48"/>
      <c r="B30" s="6" t="s">
        <v>61</v>
      </c>
      <c r="C30" s="38"/>
      <c r="D30" s="43"/>
      <c r="E30" s="39" t="str">
        <f>IF(C30="","nvt",VLOOKUP(C30,Brongegevens!$A$1:$B$3,2,0))</f>
        <v>nvt</v>
      </c>
      <c r="F30" s="41"/>
      <c r="G30" s="45" t="e">
        <f>VLOOKUP(D30,Brongegevens!$A$7:$B$12,2,0)</f>
        <v>#N/A</v>
      </c>
      <c r="H30" s="23" t="e">
        <f t="shared" si="3"/>
        <v>#N/A</v>
      </c>
      <c r="I30" s="37"/>
    </row>
    <row r="31" spans="1:9" x14ac:dyDescent="0.45">
      <c r="A31" s="48"/>
      <c r="B31" s="6" t="s">
        <v>62</v>
      </c>
      <c r="C31" s="38"/>
      <c r="D31" s="43"/>
      <c r="E31" s="39" t="str">
        <f>IF(C31="","nvt",VLOOKUP(C31,Brongegevens!$A$1:$B$3,2,0))</f>
        <v>nvt</v>
      </c>
      <c r="F31" s="41"/>
      <c r="G31" s="45" t="e">
        <f>VLOOKUP(D31,Brongegevens!$A$7:$B$12,2,0)</f>
        <v>#N/A</v>
      </c>
      <c r="H31" s="23" t="e">
        <f t="shared" si="3"/>
        <v>#N/A</v>
      </c>
      <c r="I31" s="37"/>
    </row>
    <row r="32" spans="1:9" x14ac:dyDescent="0.45">
      <c r="A32" s="48"/>
      <c r="B32" s="4" t="s">
        <v>63</v>
      </c>
      <c r="C32" s="38"/>
      <c r="D32" s="43"/>
      <c r="E32" s="39" t="str">
        <f>IF(C32="","nvt",VLOOKUP(C32,Brongegevens!$A$1:$B$3,2,0))</f>
        <v>nvt</v>
      </c>
      <c r="F32" s="42"/>
      <c r="G32" s="46" t="e">
        <f>VLOOKUP(D32,Brongegevens!$A$7:$B$12,2,0)</f>
        <v>#N/A</v>
      </c>
      <c r="H32" s="24" t="e">
        <f t="shared" si="3"/>
        <v>#N/A</v>
      </c>
      <c r="I32" s="37"/>
    </row>
    <row r="33" spans="1:9" ht="40.5" x14ac:dyDescent="0.45">
      <c r="A33" s="17" t="s">
        <v>64</v>
      </c>
      <c r="B33" s="4" t="s">
        <v>65</v>
      </c>
      <c r="C33" s="3" t="s">
        <v>13</v>
      </c>
      <c r="D33" s="18" t="s">
        <v>72</v>
      </c>
      <c r="E33" s="11">
        <f>IF(C33="","nvt",VLOOKUP(C33,Brongegevens!$A$1:$B$3,2,0))</f>
        <v>0.66</v>
      </c>
      <c r="F33" s="12">
        <v>44.206296048225042</v>
      </c>
      <c r="G33" s="15" t="str">
        <f>VLOOKUP(D33,Brongegevens!$A$7:$B$12,2,0)</f>
        <v>Vul kolom D in</v>
      </c>
      <c r="H33" s="21" t="str">
        <f t="shared" si="3"/>
        <v>Vul kolom D in</v>
      </c>
      <c r="I33" s="20"/>
    </row>
    <row r="34" spans="1:9" x14ac:dyDescent="0.45">
      <c r="D34" s="49" t="s">
        <v>66</v>
      </c>
      <c r="E34" s="49"/>
      <c r="F34" s="49"/>
      <c r="H34" s="10" t="e">
        <f>SUM(H4:H11)+H12+SUM(H15:H16)+SUM(H18:H25)+H27+H33</f>
        <v>#VALUE!</v>
      </c>
    </row>
    <row r="35" spans="1:9" x14ac:dyDescent="0.45">
      <c r="D35" s="49" t="s">
        <v>67</v>
      </c>
      <c r="E35" s="49"/>
      <c r="F35" s="49"/>
      <c r="H35" s="10" t="e">
        <f>(H34/1000)*225</f>
        <v>#VALUE!</v>
      </c>
    </row>
  </sheetData>
  <sheetProtection algorithmName="SHA-512" hashValue="PONkg9X5lIdsPw9BF+/r2OxzqRqCQsTZ9mM4HYmLeCJSJyXI5mlhPyaMpAdfM2RKwc9twgyrhIZSMX2xrXAAcw==" saltValue="ExTW7hEbRvOnDsZF+ST6aQ==" spinCount="100000" sheet="1" formatColumns="0" formatRows="0" selectLockedCells="1"/>
  <autoFilter ref="A2:F34" xr:uid="{6B597AE5-10E7-4308-99DD-9F0D672C5F9F}"/>
  <mergeCells count="21">
    <mergeCell ref="G27:G32"/>
    <mergeCell ref="A12:A14"/>
    <mergeCell ref="A27:A32"/>
    <mergeCell ref="D34:F34"/>
    <mergeCell ref="D35:F35"/>
    <mergeCell ref="H27:H32"/>
    <mergeCell ref="D12:D14"/>
    <mergeCell ref="G12:G14"/>
    <mergeCell ref="H12:H14"/>
    <mergeCell ref="A3:I3"/>
    <mergeCell ref="A17:I17"/>
    <mergeCell ref="A26:I26"/>
    <mergeCell ref="I27:I32"/>
    <mergeCell ref="I12:I14"/>
    <mergeCell ref="C12:C14"/>
    <mergeCell ref="E12:E14"/>
    <mergeCell ref="F12:F14"/>
    <mergeCell ref="E27:E32"/>
    <mergeCell ref="F27:F32"/>
    <mergeCell ref="C27:C32"/>
    <mergeCell ref="D27:D32"/>
  </mergeCells>
  <phoneticPr fontId="4" type="noConversion"/>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CA643F07-ADCF-4583-9FDD-EDA9990F7F7E}">
          <x14:formula1>
            <xm:f>Brongegevens!$A$1:$A$3</xm:f>
          </x14:formula1>
          <xm:sqref>C4:C12 C33 C27 C15:C16 C18:C25</xm:sqref>
        </x14:dataValidation>
        <x14:dataValidation type="list" allowBlank="1" showInputMessage="1" showErrorMessage="1" xr:uid="{2E4DE034-3CAE-4150-A567-4018EBAD4730}">
          <x14:formula1>
            <xm:f>Brongegevens!$A$7:$A$12</xm:f>
          </x14:formula1>
          <xm:sqref>D18:D25 D27:D33 D4:D16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B454A-0CA1-4D39-987C-25B966BC56F7}">
  <dimension ref="A1:B12"/>
  <sheetViews>
    <sheetView zoomScale="191" workbookViewId="0">
      <selection activeCell="B13" sqref="B13"/>
    </sheetView>
  </sheetViews>
  <sheetFormatPr defaultRowHeight="14.25" x14ac:dyDescent="0.45"/>
  <cols>
    <col min="1" max="1" width="44.73046875" bestFit="1" customWidth="1"/>
    <col min="2" max="2" width="12" bestFit="1" customWidth="1"/>
  </cols>
  <sheetData>
    <row r="1" spans="1:2" x14ac:dyDescent="0.45">
      <c r="A1" t="s">
        <v>21</v>
      </c>
      <c r="B1">
        <v>1</v>
      </c>
    </row>
    <row r="2" spans="1:2" x14ac:dyDescent="0.45">
      <c r="A2" t="s">
        <v>13</v>
      </c>
      <c r="B2">
        <v>0.66</v>
      </c>
    </row>
    <row r="3" spans="1:2" x14ac:dyDescent="0.45">
      <c r="A3" t="s">
        <v>24</v>
      </c>
      <c r="B3">
        <v>0.33</v>
      </c>
    </row>
    <row r="6" spans="1:2" x14ac:dyDescent="0.45">
      <c r="B6" s="1"/>
    </row>
    <row r="7" spans="1:2" x14ac:dyDescent="0.45">
      <c r="A7" t="s">
        <v>68</v>
      </c>
      <c r="B7" s="1">
        <v>1</v>
      </c>
    </row>
    <row r="8" spans="1:2" x14ac:dyDescent="0.45">
      <c r="A8" t="s">
        <v>14</v>
      </c>
      <c r="B8" s="1">
        <v>0.5</v>
      </c>
    </row>
    <row r="9" spans="1:2" x14ac:dyDescent="0.45">
      <c r="A9" t="s">
        <v>69</v>
      </c>
      <c r="B9" s="1">
        <v>0.3</v>
      </c>
    </row>
    <row r="10" spans="1:2" x14ac:dyDescent="0.45">
      <c r="A10" t="s">
        <v>70</v>
      </c>
      <c r="B10" s="1">
        <v>0.3</v>
      </c>
    </row>
    <row r="11" spans="1:2" x14ac:dyDescent="0.45">
      <c r="A11" t="s">
        <v>71</v>
      </c>
      <c r="B11" s="1">
        <v>0</v>
      </c>
    </row>
    <row r="12" spans="1:2" x14ac:dyDescent="0.45">
      <c r="A12" t="s">
        <v>72</v>
      </c>
      <c r="B12" s="1"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6EBA5704BBA4468F7F511B5DE5B95F" ma:contentTypeVersion="3" ma:contentTypeDescription="Een nieuw document maken." ma:contentTypeScope="" ma:versionID="082c80375d985ee1637f9cec51d99836">
  <xsd:schema xmlns:xsd="http://www.w3.org/2001/XMLSchema" xmlns:xs="http://www.w3.org/2001/XMLSchema" xmlns:p="http://schemas.microsoft.com/office/2006/metadata/properties" xmlns:ns2="9b228af4-751e-4074-bc9a-deba0b1499c5" targetNamespace="http://schemas.microsoft.com/office/2006/metadata/properties" ma:root="true" ma:fieldsID="22faac792de4665a947baa38d339a0c2" ns2:_="">
    <xsd:import namespace="9b228af4-751e-4074-bc9a-deba0b1499c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28af4-751e-4074-bc9a-deba0b149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3B23AD-0F6A-4CB2-BCBC-26976E4B07AC}">
  <ds:schemaRefs>
    <ds:schemaRef ds:uri="http://schemas.microsoft.com/sharepoint/v3/contenttype/forms"/>
  </ds:schemaRefs>
</ds:datastoreItem>
</file>

<file path=customXml/itemProps2.xml><?xml version="1.0" encoding="utf-8"?>
<ds:datastoreItem xmlns:ds="http://schemas.openxmlformats.org/officeDocument/2006/customXml" ds:itemID="{3BF419F6-E0EC-4FE8-B9D1-0AD73BAEBD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28af4-751e-4074-bc9a-deba0b149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7911FF-6D8D-44F2-A088-DC76F0F8998E}">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vt:lpstr>
      <vt:lpstr>Brongegevens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2025-10-22T14:13:05Z</dcterms:created>
  <dcterms:modified xsi:type="dcterms:W3CDTF">2025-12-17T13:31:24Z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0x010100D96EBA5704BBA4468F7F511B5DE5B95F</vt:lpwstr>
  </property>
</Properties>
</file>