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namedSheetViews/namedSheetView1.xml" ContentType="application/vnd.ms-excel.namedsheetview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cterra.sharepoint.com/sites/DCT_MAP-FD-Aanbestedingen/Gedeelde documenten/2025/EA/Schoonmaak/"/>
    </mc:Choice>
  </mc:AlternateContent>
  <xr:revisionPtr revIDLastSave="122" documentId="8_{A4D02FF6-638D-4489-AB73-ED2C18B8D98E}" xr6:coauthVersionLast="47" xr6:coauthVersionMax="47" xr10:uidLastSave="{B34017D2-0C25-4C54-A3A1-3F212A988E66}"/>
  <bookViews>
    <workbookView xWindow="-110" yWindow="-110" windowWidth="19420" windowHeight="10300" firstSheet="1" activeTab="2" xr2:uid="{00000000-000D-0000-FFFF-FFFF00000000}"/>
  </bookViews>
  <sheets>
    <sheet name="Toelichting" sheetId="18" r:id="rId1"/>
    <sheet name="Totaal" sheetId="27" r:id="rId2"/>
    <sheet name="Ruimtestaat" sheetId="15" r:id="rId3"/>
    <sheet name="Assen" sheetId="26" r:id="rId4"/>
    <sheet name="Eelde" sheetId="30" r:id="rId5"/>
    <sheet name="Emmen" sheetId="13" r:id="rId6"/>
    <sheet name="Groningen" sheetId="31" r:id="rId7"/>
    <sheet name="Meppel" sheetId="24" r:id="rId8"/>
    <sheet name="Oldekerk" sheetId="32" r:id="rId9"/>
    <sheet name="Winsum" sheetId="33" r:id="rId10"/>
    <sheet name="Wolvega" sheetId="34" r:id="rId11"/>
    <sheet name="Glasbewassing" sheetId="19" r:id="rId12"/>
    <sheet name="Keukens (dieptereiniging)" sheetId="36" r:id="rId13"/>
    <sheet name="Vloerafwerking" sheetId="38" state="hidden" r:id="rId14"/>
    <sheet name="Vloeren" sheetId="20" r:id="rId15"/>
    <sheet name="Adm ruimte (1)" sheetId="5" r:id="rId16"/>
    <sheet name="praktijklokaal" sheetId="7" state="hidden" r:id="rId17"/>
    <sheet name="algemene ruimten" sheetId="8" state="hidden" r:id="rId18"/>
    <sheet name="Onderwijsruimte (2)" sheetId="4" r:id="rId19"/>
    <sheet name="Restauratief (3)" sheetId="9" r:id="rId20"/>
    <sheet name="Sanitair (4) + naloop" sheetId="10" r:id="rId21"/>
    <sheet name="Sanitair incl naloop" sheetId="11" state="hidden" r:id="rId22"/>
    <sheet name="Vakspecifiek (5)" sheetId="6" r:id="rId23"/>
    <sheet name="Verkeersruimten (6)" sheetId="3" r:id="rId24"/>
    <sheet name="Sporthal (7)" sheetId="37" r:id="rId25"/>
    <sheet name="Vloeren Keukens (8)" sheetId="39" r:id="rId26"/>
    <sheet name="Blad7" sheetId="35" state="hidden" r:id="rId27"/>
    <sheet name="grootkeuken" sheetId="12" state="hidden" r:id="rId28"/>
  </sheets>
  <externalReferences>
    <externalReference r:id="rId29"/>
  </externalReferences>
  <definedNames>
    <definedName name="_xlnm._FilterDatabase" localSheetId="2" hidden="1">Ruimtestaat!$A$1:$P$2651</definedName>
    <definedName name="freq">'[1]sociale voorzieningen'!$B$6:$J$18</definedName>
    <definedName name="gemtarief">'[1]gemiddeld tarief'!$F$16:$G$27</definedName>
    <definedName name="kengetalDC">'[1]kengetal DC'!$A$10:$M$90</definedName>
    <definedName name="kengetaloverig">'[1]kengetal Overig'!$A$10:$M$41</definedName>
    <definedName name="keuken">'[1]kengetal DC'!$A$104:$E$104</definedName>
    <definedName name="naloopdc">'[1]kengetal DC'!$A$93:$E$101</definedName>
    <definedName name="naloopoverig">'[1]kengetal Overig'!$A$44:$E$52</definedName>
  </definedNames>
  <calcPr calcId="191028"/>
  <pivotCaches>
    <pivotCache cacheId="3" r:id="rId3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7" i="20" l="1"/>
  <c r="M18" i="20"/>
  <c r="M19" i="20"/>
  <c r="M20" i="20"/>
  <c r="M21" i="20"/>
  <c r="M22" i="20"/>
  <c r="M23" i="20"/>
  <c r="M24" i="20"/>
  <c r="M25" i="20"/>
  <c r="M26" i="20"/>
  <c r="M27" i="20"/>
  <c r="M28" i="20"/>
  <c r="M29" i="20"/>
  <c r="M30" i="20"/>
  <c r="I10" i="20"/>
  <c r="M10" i="20" s="1"/>
  <c r="I11" i="20"/>
  <c r="M11" i="20" s="1"/>
  <c r="I12" i="20"/>
  <c r="M12" i="20" s="1"/>
  <c r="I13" i="20"/>
  <c r="M13" i="20" s="1"/>
  <c r="I14" i="20"/>
  <c r="M14" i="20" s="1"/>
  <c r="I15" i="20"/>
  <c r="M15" i="20" s="1"/>
  <c r="I16" i="20"/>
  <c r="M16" i="20" s="1"/>
  <c r="I17" i="20"/>
  <c r="I18" i="20"/>
  <c r="I19" i="20"/>
  <c r="I20" i="20"/>
  <c r="I21" i="20"/>
  <c r="I22" i="20"/>
  <c r="I23" i="20"/>
  <c r="I24" i="20"/>
  <c r="I25" i="20"/>
  <c r="I26" i="20"/>
  <c r="I27" i="20"/>
  <c r="I28" i="20"/>
  <c r="I29" i="20"/>
  <c r="I30" i="20"/>
  <c r="I9" i="20"/>
  <c r="M9" i="20" s="1"/>
  <c r="N2" i="15" l="1"/>
  <c r="L20" i="38"/>
  <c r="L5" i="38"/>
  <c r="D9" i="20" l="1"/>
  <c r="F9" i="20" s="1"/>
  <c r="G6" i="30" l="1"/>
  <c r="D59" i="35"/>
  <c r="D60" i="35"/>
  <c r="D61" i="35"/>
  <c r="D62" i="35"/>
  <c r="D63" i="35"/>
  <c r="D64" i="35"/>
  <c r="D65" i="35"/>
  <c r="D58" i="35"/>
  <c r="A65" i="35"/>
  <c r="A64" i="35"/>
  <c r="A63" i="35"/>
  <c r="A62" i="35"/>
  <c r="A61" i="35"/>
  <c r="A60" i="35"/>
  <c r="A59" i="35"/>
  <c r="A58" i="35"/>
  <c r="C9" i="26"/>
  <c r="C9" i="30"/>
  <c r="C9" i="13"/>
  <c r="C9" i="31"/>
  <c r="C9" i="24"/>
  <c r="C9" i="32"/>
  <c r="C9" i="33"/>
  <c r="C9" i="34"/>
  <c r="D51" i="35"/>
  <c r="D52" i="35"/>
  <c r="D53" i="35"/>
  <c r="D54" i="35"/>
  <c r="D55" i="35"/>
  <c r="D56" i="35"/>
  <c r="D57" i="35"/>
  <c r="D50" i="35"/>
  <c r="A51" i="35"/>
  <c r="A52" i="35"/>
  <c r="A53" i="35"/>
  <c r="A54" i="35"/>
  <c r="A55" i="35"/>
  <c r="A56" i="35"/>
  <c r="A57" i="35"/>
  <c r="A50" i="35"/>
  <c r="G6" i="32"/>
  <c r="C6" i="30"/>
  <c r="C6" i="13"/>
  <c r="C6" i="31"/>
  <c r="C6" i="24"/>
  <c r="C6" i="32"/>
  <c r="C6" i="33"/>
  <c r="C6" i="34"/>
  <c r="C6" i="26"/>
  <c r="C11" i="33"/>
  <c r="C2" i="30"/>
  <c r="I3" i="36"/>
  <c r="C11" i="27" s="1"/>
  <c r="J20" i="20"/>
  <c r="L20" i="20" s="1"/>
  <c r="J10" i="20"/>
  <c r="L10" i="20" s="1"/>
  <c r="D20" i="20"/>
  <c r="F20" i="20" s="1"/>
  <c r="L25" i="38"/>
  <c r="L24" i="38"/>
  <c r="L23" i="38"/>
  <c r="L22" i="38"/>
  <c r="L21" i="38"/>
  <c r="L19" i="38"/>
  <c r="L18" i="38"/>
  <c r="L17" i="38"/>
  <c r="L16" i="38"/>
  <c r="J16" i="38"/>
  <c r="L15" i="38"/>
  <c r="L14" i="38"/>
  <c r="L13" i="38"/>
  <c r="L12" i="38"/>
  <c r="L11" i="38"/>
  <c r="L10" i="38"/>
  <c r="L9" i="38"/>
  <c r="L8" i="38"/>
  <c r="L7" i="38"/>
  <c r="L6" i="38"/>
  <c r="D10" i="20"/>
  <c r="F10" i="20" s="1"/>
  <c r="D11" i="20"/>
  <c r="F11" i="20" s="1"/>
  <c r="D12" i="20"/>
  <c r="F12" i="20" s="1"/>
  <c r="J9" i="20"/>
  <c r="L9" i="20" s="1"/>
  <c r="J18" i="20"/>
  <c r="L18" i="20" s="1"/>
  <c r="J17" i="20"/>
  <c r="L17" i="20" s="1"/>
  <c r="J11" i="20"/>
  <c r="L11" i="20" s="1"/>
  <c r="J12" i="20"/>
  <c r="L12" i="20" s="1"/>
  <c r="J13" i="20"/>
  <c r="L13" i="20" s="1"/>
  <c r="J14" i="20"/>
  <c r="L14" i="20" s="1"/>
  <c r="J15" i="20"/>
  <c r="L15" i="20" s="1"/>
  <c r="J16" i="20"/>
  <c r="L16" i="20" s="1"/>
  <c r="J19" i="20"/>
  <c r="L19" i="20" s="1"/>
  <c r="J21" i="20"/>
  <c r="L21" i="20" s="1"/>
  <c r="J22" i="20"/>
  <c r="L22" i="20" s="1"/>
  <c r="J23" i="20"/>
  <c r="L23" i="20" s="1"/>
  <c r="J24" i="20"/>
  <c r="L24" i="20" s="1"/>
  <c r="J25" i="20"/>
  <c r="L25" i="20" s="1"/>
  <c r="J26" i="20"/>
  <c r="L26" i="20" s="1"/>
  <c r="J27" i="20"/>
  <c r="L27" i="20" s="1"/>
  <c r="J28" i="20"/>
  <c r="L28" i="20" s="1"/>
  <c r="J29" i="20"/>
  <c r="L29" i="20" s="1"/>
  <c r="J30" i="20"/>
  <c r="L30" i="20" s="1"/>
  <c r="D26" i="20"/>
  <c r="F26" i="20" s="1"/>
  <c r="D25" i="20"/>
  <c r="F25" i="20" s="1"/>
  <c r="D17" i="20"/>
  <c r="F17" i="20" s="1"/>
  <c r="D2103" i="15"/>
  <c r="D2102" i="15"/>
  <c r="D2101" i="15"/>
  <c r="D2100" i="15"/>
  <c r="D1958" i="15"/>
  <c r="D2014" i="15"/>
  <c r="D1960" i="15"/>
  <c r="D1985" i="15"/>
  <c r="D1994" i="15"/>
  <c r="D1987" i="15"/>
  <c r="D2011" i="15"/>
  <c r="D1979" i="15"/>
  <c r="D1982" i="15"/>
  <c r="D1990" i="15"/>
  <c r="D2019" i="15"/>
  <c r="D1975" i="15"/>
  <c r="D2027" i="15"/>
  <c r="D1971" i="15"/>
  <c r="D1970" i="15"/>
  <c r="D1986" i="15"/>
  <c r="D2017" i="15"/>
  <c r="D2022" i="15"/>
  <c r="D1968" i="15"/>
  <c r="D2010" i="15"/>
  <c r="D2024" i="15"/>
  <c r="D2018" i="15"/>
  <c r="D1977" i="15"/>
  <c r="D2005" i="15"/>
  <c r="D2006" i="15"/>
  <c r="D1966" i="15"/>
  <c r="D2004" i="15"/>
  <c r="D2007" i="15"/>
  <c r="D1976" i="15"/>
  <c r="D2032" i="15"/>
  <c r="D2099" i="15"/>
  <c r="D1962" i="15"/>
  <c r="D2035" i="15"/>
  <c r="D2039" i="15"/>
  <c r="D1974" i="15"/>
  <c r="D1945" i="15"/>
  <c r="D2026" i="15"/>
  <c r="D1954" i="15"/>
  <c r="D2036" i="15"/>
  <c r="D2016" i="15"/>
  <c r="D1981" i="15"/>
  <c r="D1997" i="15"/>
  <c r="D1978" i="15"/>
  <c r="D2031" i="15"/>
  <c r="D1963" i="15"/>
  <c r="D1964" i="15"/>
  <c r="D1998" i="15"/>
  <c r="D2015" i="15"/>
  <c r="D2028" i="15"/>
  <c r="D2029" i="15"/>
  <c r="D1996" i="15"/>
  <c r="D2012" i="15"/>
  <c r="D2033" i="15"/>
  <c r="D2034" i="15"/>
  <c r="D2030" i="15"/>
  <c r="D2008" i="15"/>
  <c r="D2098" i="15"/>
  <c r="D2001" i="15"/>
  <c r="D2037" i="15"/>
  <c r="D1949" i="15"/>
  <c r="D1947" i="15"/>
  <c r="D2023" i="15"/>
  <c r="D1991" i="15"/>
  <c r="D2038" i="15"/>
  <c r="D1992" i="15"/>
  <c r="D2097" i="15"/>
  <c r="D2025" i="15"/>
  <c r="D1973" i="15"/>
  <c r="D1972" i="15"/>
  <c r="D2020" i="15"/>
  <c r="D1999" i="15"/>
  <c r="D2096" i="15"/>
  <c r="D1988" i="15"/>
  <c r="D1995" i="15"/>
  <c r="D1989" i="15"/>
  <c r="D1953" i="15"/>
  <c r="D2000" i="15"/>
  <c r="D1980" i="15"/>
  <c r="D1984" i="15"/>
  <c r="D2021" i="15"/>
  <c r="D1983" i="15"/>
  <c r="D1956" i="15"/>
  <c r="D2095" i="15"/>
  <c r="D2013" i="15"/>
  <c r="D2050" i="15"/>
  <c r="D2094" i="15"/>
  <c r="D1993" i="15"/>
  <c r="D2003" i="15"/>
  <c r="D1951" i="15"/>
  <c r="D2002" i="15"/>
  <c r="D2093" i="15"/>
  <c r="D2092" i="15"/>
  <c r="D2091" i="15"/>
  <c r="D2090" i="15"/>
  <c r="D2089" i="15"/>
  <c r="D2088" i="15"/>
  <c r="D2087" i="15"/>
  <c r="D2086" i="15"/>
  <c r="D2085" i="15"/>
  <c r="D2084" i="15"/>
  <c r="D2083" i="15"/>
  <c r="D2082" i="15"/>
  <c r="D2081" i="15"/>
  <c r="D2080" i="15"/>
  <c r="D2079" i="15"/>
  <c r="D2078" i="15"/>
  <c r="D2077" i="15"/>
  <c r="D2076" i="15"/>
  <c r="D2075" i="15"/>
  <c r="D2074" i="15"/>
  <c r="D2073" i="15"/>
  <c r="D2072" i="15"/>
  <c r="D2071" i="15"/>
  <c r="D2070" i="15"/>
  <c r="D2069" i="15"/>
  <c r="D2068" i="15"/>
  <c r="D2067" i="15"/>
  <c r="D2066" i="15"/>
  <c r="D2065" i="15"/>
  <c r="D2064" i="15"/>
  <c r="D2063" i="15"/>
  <c r="D2062" i="15"/>
  <c r="D2061" i="15"/>
  <c r="D2060" i="15"/>
  <c r="D2059" i="15"/>
  <c r="D2058" i="15"/>
  <c r="D2057" i="15"/>
  <c r="D2056" i="15"/>
  <c r="D2055" i="15"/>
  <c r="D2054" i="15"/>
  <c r="D2053" i="15"/>
  <c r="D2052" i="15"/>
  <c r="D2051" i="15"/>
  <c r="D18" i="20"/>
  <c r="F18" i="20" s="1"/>
  <c r="D13" i="20"/>
  <c r="F13" i="20" s="1"/>
  <c r="D14" i="20"/>
  <c r="F14" i="20" s="1"/>
  <c r="D15" i="20"/>
  <c r="F15" i="20" s="1"/>
  <c r="D16" i="20"/>
  <c r="F16" i="20" s="1"/>
  <c r="D19" i="20"/>
  <c r="F19" i="20" s="1"/>
  <c r="D21" i="20"/>
  <c r="F21" i="20" s="1"/>
  <c r="D22" i="20"/>
  <c r="F22" i="20" s="1"/>
  <c r="D23" i="20"/>
  <c r="F23" i="20" s="1"/>
  <c r="D24" i="20"/>
  <c r="F24" i="20" s="1"/>
  <c r="D27" i="20"/>
  <c r="F27" i="20" s="1"/>
  <c r="D28" i="20"/>
  <c r="F28" i="20" s="1"/>
  <c r="D29" i="20"/>
  <c r="F29" i="20" s="1"/>
  <c r="D30" i="20"/>
  <c r="F30" i="20" s="1"/>
  <c r="G4" i="20" l="1"/>
  <c r="F4" i="20"/>
  <c r="L4" i="20"/>
  <c r="K4" i="20"/>
  <c r="J4" i="20"/>
  <c r="H4" i="20"/>
  <c r="I4" i="20"/>
  <c r="M429" i="15"/>
  <c r="K3" i="19" l="1"/>
  <c r="G13" i="34" s="1"/>
  <c r="J3" i="19"/>
  <c r="G13" i="33" s="1"/>
  <c r="I3" i="19"/>
  <c r="G13" i="32" s="1"/>
  <c r="H3" i="19"/>
  <c r="G12" i="24" s="1"/>
  <c r="G3" i="19"/>
  <c r="G13" i="31" s="1"/>
  <c r="F3" i="19"/>
  <c r="G13" i="13" s="1"/>
  <c r="E3" i="19"/>
  <c r="G13" i="30" s="1"/>
  <c r="D3" i="19"/>
  <c r="G12" i="26" s="1"/>
  <c r="N47" i="19"/>
  <c r="N46" i="19"/>
  <c r="N6" i="19" l="1"/>
  <c r="N44" i="19"/>
  <c r="N7" i="19"/>
  <c r="N8"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5" i="19"/>
  <c r="N48" i="19"/>
  <c r="N49" i="19"/>
  <c r="N50" i="19"/>
  <c r="N51" i="19"/>
  <c r="Q26" i="19" l="1"/>
  <c r="D2197" i="15"/>
  <c r="D2176" i="15"/>
  <c r="D577" i="15" l="1"/>
  <c r="D488" i="15"/>
  <c r="D535" i="15"/>
  <c r="D489" i="15"/>
  <c r="D563" i="15"/>
  <c r="D484" i="15"/>
  <c r="D540" i="15"/>
  <c r="D529" i="15"/>
  <c r="D533" i="15"/>
  <c r="D480" i="15"/>
  <c r="D548" i="15"/>
  <c r="D481" i="15"/>
  <c r="D562" i="15"/>
  <c r="D490" i="15"/>
  <c r="D531" i="15"/>
  <c r="D534" i="15"/>
  <c r="D590" i="15"/>
  <c r="D482" i="15"/>
  <c r="D557" i="15"/>
  <c r="D586" i="15"/>
  <c r="D518" i="15"/>
  <c r="D589" i="15"/>
  <c r="D502" i="15"/>
  <c r="D552" i="15"/>
  <c r="D569" i="15"/>
  <c r="D551" i="15"/>
  <c r="D553" i="15"/>
  <c r="D530" i="15"/>
  <c r="D491" i="15"/>
  <c r="D522" i="15"/>
  <c r="D523" i="15"/>
  <c r="D561" i="15"/>
  <c r="D485" i="15"/>
  <c r="D588" i="15"/>
  <c r="D559" i="15"/>
  <c r="D514" i="15"/>
  <c r="D581" i="15"/>
  <c r="D471" i="15"/>
  <c r="D560" i="15"/>
  <c r="D476" i="15"/>
  <c r="D472" i="15"/>
  <c r="D566" i="15"/>
  <c r="D564" i="15"/>
  <c r="D474" i="15"/>
  <c r="D477" i="15"/>
  <c r="D483" i="15"/>
  <c r="D578" i="15"/>
  <c r="D478" i="15"/>
  <c r="D486" i="15"/>
  <c r="D508" i="15"/>
  <c r="D492" i="15"/>
  <c r="D549" i="15"/>
  <c r="D591" i="15"/>
  <c r="D499" i="15"/>
  <c r="D542" i="15"/>
  <c r="D584" i="15"/>
  <c r="D507" i="15"/>
  <c r="D495" i="15"/>
  <c r="D536" i="15"/>
  <c r="D556" i="15"/>
  <c r="D519" i="15"/>
  <c r="D473" i="15"/>
  <c r="D520" i="15"/>
  <c r="D585" i="15"/>
  <c r="D527" i="15"/>
  <c r="D479" i="15"/>
  <c r="D503" i="15"/>
  <c r="D504" i="15"/>
  <c r="D524" i="15"/>
  <c r="D500" i="15"/>
  <c r="D554" i="15"/>
  <c r="D494" i="15"/>
  <c r="D574" i="15"/>
  <c r="D583" i="15"/>
  <c r="D505" i="15"/>
  <c r="D506" i="15"/>
  <c r="D587" i="15"/>
  <c r="D547" i="15"/>
  <c r="D567" i="15"/>
  <c r="D582" i="15"/>
  <c r="D498" i="15"/>
  <c r="D521" i="15"/>
  <c r="D496" i="15"/>
  <c r="D543" i="15"/>
  <c r="D509" i="15"/>
  <c r="D568" i="15"/>
  <c r="D576" i="15"/>
  <c r="D510" i="15"/>
  <c r="D501" i="15"/>
  <c r="D487" i="15"/>
  <c r="D528" i="15"/>
  <c r="D555" i="15"/>
  <c r="D572" i="15"/>
  <c r="D579" i="15"/>
  <c r="D497" i="15"/>
  <c r="D475" i="15"/>
  <c r="D541" i="15"/>
  <c r="D525" i="15"/>
  <c r="D513" i="15"/>
  <c r="D571" i="15"/>
  <c r="D526" i="15"/>
  <c r="D517" i="15"/>
  <c r="D565" i="15"/>
  <c r="D544" i="15"/>
  <c r="D545" i="15"/>
  <c r="D537" i="15"/>
  <c r="D546" i="15"/>
  <c r="D532" i="15"/>
  <c r="D538" i="15"/>
  <c r="D570" i="15"/>
  <c r="D558" i="15"/>
  <c r="D575" i="15"/>
  <c r="D580" i="15"/>
  <c r="D592" i="15"/>
  <c r="D515" i="15"/>
  <c r="D511" i="15"/>
  <c r="D493" i="15"/>
  <c r="D539" i="15"/>
  <c r="D550" i="15"/>
  <c r="D516" i="15"/>
  <c r="D573" i="15"/>
  <c r="D593" i="15"/>
  <c r="D512" i="15"/>
  <c r="A17" i="34" l="1"/>
  <c r="A20" i="34"/>
  <c r="A23" i="34"/>
  <c r="B21" i="20" l="1"/>
  <c r="G40" i="19"/>
  <c r="C49" i="34" l="1"/>
  <c r="C50" i="34"/>
  <c r="C51" i="34"/>
  <c r="C64" i="33"/>
  <c r="C65" i="33"/>
  <c r="C66" i="33"/>
  <c r="C67" i="33"/>
  <c r="C68" i="33"/>
  <c r="C69" i="33"/>
  <c r="C27" i="33"/>
  <c r="C28" i="33"/>
  <c r="C29" i="33"/>
  <c r="C30" i="33"/>
  <c r="C31" i="33"/>
  <c r="C32" i="33"/>
  <c r="C33" i="33"/>
  <c r="C50" i="32"/>
  <c r="A53" i="32"/>
  <c r="C67" i="24"/>
  <c r="C68" i="24"/>
  <c r="C26" i="24"/>
  <c r="C27" i="24"/>
  <c r="C28" i="24"/>
  <c r="C29" i="24"/>
  <c r="C30" i="24"/>
  <c r="C31" i="24"/>
  <c r="C32" i="24"/>
  <c r="C33" i="24"/>
  <c r="C34" i="24"/>
  <c r="C35" i="24"/>
  <c r="C36" i="24"/>
  <c r="C37" i="24"/>
  <c r="C58" i="31"/>
  <c r="C59" i="31"/>
  <c r="C60" i="31"/>
  <c r="C61" i="31"/>
  <c r="C62" i="31"/>
  <c r="C63" i="31"/>
  <c r="C24" i="31"/>
  <c r="C25" i="31"/>
  <c r="C26" i="31"/>
  <c r="C27" i="31"/>
  <c r="C28" i="31"/>
  <c r="C29" i="31"/>
  <c r="C30" i="31"/>
  <c r="C27" i="30"/>
  <c r="C50" i="26"/>
  <c r="C24" i="26"/>
  <c r="C25" i="26"/>
  <c r="C26" i="26"/>
  <c r="C27" i="26"/>
  <c r="C28" i="26"/>
  <c r="C29" i="26"/>
  <c r="C30" i="26"/>
  <c r="C31" i="26"/>
  <c r="A17" i="30"/>
  <c r="A16" i="26"/>
  <c r="C16" i="34"/>
  <c r="G11" i="30"/>
  <c r="G11" i="31"/>
  <c r="G11" i="32"/>
  <c r="G11" i="33"/>
  <c r="G11" i="34"/>
  <c r="C2" i="26"/>
  <c r="C2" i="33"/>
  <c r="D49" i="35"/>
  <c r="D43" i="35"/>
  <c r="D44" i="35"/>
  <c r="D45" i="35"/>
  <c r="D46" i="35"/>
  <c r="D47" i="35"/>
  <c r="D48" i="35"/>
  <c r="D42" i="35"/>
  <c r="D35" i="35"/>
  <c r="D36" i="35"/>
  <c r="D37" i="35"/>
  <c r="D38" i="35"/>
  <c r="D39" i="35"/>
  <c r="D40" i="35"/>
  <c r="D41" i="35"/>
  <c r="D34" i="35"/>
  <c r="D27" i="35"/>
  <c r="D28" i="35"/>
  <c r="D29" i="35"/>
  <c r="D30" i="35"/>
  <c r="D31" i="35"/>
  <c r="D32" i="35"/>
  <c r="D33" i="35"/>
  <c r="D26" i="35"/>
  <c r="D19" i="35"/>
  <c r="D20" i="35"/>
  <c r="D21" i="35"/>
  <c r="D22" i="35"/>
  <c r="D23" i="35"/>
  <c r="D24" i="35"/>
  <c r="D25" i="35"/>
  <c r="D18" i="35"/>
  <c r="D11" i="35"/>
  <c r="D12" i="35"/>
  <c r="D13" i="35"/>
  <c r="D14" i="35"/>
  <c r="D15" i="35"/>
  <c r="D16" i="35"/>
  <c r="D17" i="35"/>
  <c r="B42" i="35"/>
  <c r="B43" i="35" s="1"/>
  <c r="B44" i="35" s="1"/>
  <c r="B45" i="35" s="1"/>
  <c r="B46" i="35" s="1"/>
  <c r="B47" i="35" s="1"/>
  <c r="B48" i="35" s="1"/>
  <c r="B49" i="35" s="1"/>
  <c r="B34" i="35"/>
  <c r="B35" i="35" s="1"/>
  <c r="B36" i="35" s="1"/>
  <c r="B26" i="35"/>
  <c r="B27" i="35" s="1"/>
  <c r="B28" i="35" s="1"/>
  <c r="B29" i="35" s="1"/>
  <c r="B30" i="35" s="1"/>
  <c r="B31" i="35" s="1"/>
  <c r="B32" i="35" s="1"/>
  <c r="B33" i="35" s="1"/>
  <c r="B18" i="35"/>
  <c r="B19" i="35" s="1"/>
  <c r="B20" i="35" s="1"/>
  <c r="B21" i="35" s="1"/>
  <c r="B22" i="35" s="1"/>
  <c r="B23" i="35" s="1"/>
  <c r="B24" i="35" s="1"/>
  <c r="B25" i="35" s="1"/>
  <c r="B10" i="35"/>
  <c r="B11" i="35" s="1"/>
  <c r="B12" i="35" s="1"/>
  <c r="D10" i="35"/>
  <c r="D3" i="35"/>
  <c r="D4" i="35"/>
  <c r="D5" i="35"/>
  <c r="D6" i="35"/>
  <c r="D7" i="35"/>
  <c r="D8" i="35"/>
  <c r="D9" i="35"/>
  <c r="D2" i="35"/>
  <c r="C3" i="35"/>
  <c r="C4" i="35"/>
  <c r="C5" i="35"/>
  <c r="C6" i="35"/>
  <c r="C7" i="35"/>
  <c r="C8" i="35"/>
  <c r="C9" i="35"/>
  <c r="C2" i="35"/>
  <c r="B2" i="35"/>
  <c r="B3" i="35" s="1"/>
  <c r="A54" i="34"/>
  <c r="C48" i="34"/>
  <c r="C47" i="34"/>
  <c r="C46" i="34"/>
  <c r="A46" i="34"/>
  <c r="C45" i="34"/>
  <c r="C43" i="34"/>
  <c r="A43" i="34"/>
  <c r="C42" i="34"/>
  <c r="C40" i="34"/>
  <c r="C39" i="34"/>
  <c r="A39" i="34"/>
  <c r="C38" i="34"/>
  <c r="C36" i="34"/>
  <c r="C35" i="34"/>
  <c r="C34" i="34"/>
  <c r="A34" i="34"/>
  <c r="C33" i="34"/>
  <c r="A31" i="34"/>
  <c r="C30" i="34"/>
  <c r="C28" i="34"/>
  <c r="C27" i="34"/>
  <c r="C26" i="34"/>
  <c r="C25" i="34"/>
  <c r="C24" i="34"/>
  <c r="C23" i="34"/>
  <c r="C22" i="34"/>
  <c r="C19" i="34"/>
  <c r="C11" i="34"/>
  <c r="C10" i="34"/>
  <c r="C8" i="34"/>
  <c r="C7" i="34"/>
  <c r="C5" i="34"/>
  <c r="C4" i="34"/>
  <c r="C3" i="34"/>
  <c r="C2" i="34"/>
  <c r="A73" i="33"/>
  <c r="C70" i="33"/>
  <c r="C63" i="33"/>
  <c r="C62" i="33"/>
  <c r="A62" i="33"/>
  <c r="C61" i="33"/>
  <c r="C59" i="33"/>
  <c r="A59" i="33"/>
  <c r="C58" i="33"/>
  <c r="C56" i="33"/>
  <c r="C55" i="33"/>
  <c r="C54" i="33"/>
  <c r="C53" i="33"/>
  <c r="C52" i="33"/>
  <c r="C51" i="33"/>
  <c r="C50" i="33"/>
  <c r="C49" i="33"/>
  <c r="C48" i="33"/>
  <c r="A48" i="33"/>
  <c r="C47" i="33"/>
  <c r="C45" i="33"/>
  <c r="C44" i="33"/>
  <c r="C43" i="33"/>
  <c r="C42" i="33"/>
  <c r="C41" i="33"/>
  <c r="C40" i="33"/>
  <c r="A40" i="33"/>
  <c r="C39" i="33"/>
  <c r="A37" i="33"/>
  <c r="C36" i="33"/>
  <c r="C34" i="33"/>
  <c r="C26" i="33"/>
  <c r="C25" i="33"/>
  <c r="A25" i="33"/>
  <c r="C24" i="33"/>
  <c r="A22" i="33"/>
  <c r="C21" i="33"/>
  <c r="C19" i="33"/>
  <c r="C18" i="33"/>
  <c r="C17" i="33"/>
  <c r="A17" i="33"/>
  <c r="C16" i="33"/>
  <c r="C10" i="33"/>
  <c r="C8" i="33"/>
  <c r="C7" i="33"/>
  <c r="C5" i="33"/>
  <c r="C4" i="33"/>
  <c r="C3" i="33"/>
  <c r="C49" i="32"/>
  <c r="C48" i="32"/>
  <c r="C47" i="32"/>
  <c r="C46" i="32"/>
  <c r="C45" i="32"/>
  <c r="A45" i="32"/>
  <c r="C44" i="32"/>
  <c r="A42" i="32"/>
  <c r="C41" i="32"/>
  <c r="A39" i="32"/>
  <c r="C38" i="32"/>
  <c r="C36" i="32"/>
  <c r="C35" i="32"/>
  <c r="C34" i="32"/>
  <c r="C33" i="32"/>
  <c r="A33" i="32"/>
  <c r="C32" i="32"/>
  <c r="A30" i="32"/>
  <c r="C29" i="32"/>
  <c r="C27" i="32"/>
  <c r="C26" i="32"/>
  <c r="C25" i="32"/>
  <c r="C24" i="32"/>
  <c r="C23" i="32"/>
  <c r="A23" i="32"/>
  <c r="C22" i="32"/>
  <c r="A20" i="32"/>
  <c r="C19" i="32"/>
  <c r="A17" i="32"/>
  <c r="C16" i="32"/>
  <c r="C11" i="32"/>
  <c r="C10" i="32"/>
  <c r="C8" i="32"/>
  <c r="C7" i="32"/>
  <c r="C5" i="32"/>
  <c r="C4" i="32"/>
  <c r="C3" i="32"/>
  <c r="C2" i="32"/>
  <c r="A66" i="31"/>
  <c r="C57" i="31"/>
  <c r="C56" i="31"/>
  <c r="C55" i="31"/>
  <c r="A55" i="31"/>
  <c r="C54" i="31"/>
  <c r="A52" i="31"/>
  <c r="C51" i="31"/>
  <c r="C49" i="31"/>
  <c r="C48" i="31"/>
  <c r="C47" i="31"/>
  <c r="C46" i="31"/>
  <c r="A46" i="31"/>
  <c r="C45" i="31"/>
  <c r="C43" i="31"/>
  <c r="C42" i="31"/>
  <c r="C41" i="31"/>
  <c r="C40" i="31"/>
  <c r="C39" i="31"/>
  <c r="C38" i="31"/>
  <c r="A38" i="31"/>
  <c r="C37" i="31"/>
  <c r="A35" i="31"/>
  <c r="C34" i="31"/>
  <c r="C32" i="31"/>
  <c r="C31" i="31"/>
  <c r="C23" i="31"/>
  <c r="A23" i="31"/>
  <c r="C22" i="31"/>
  <c r="A20" i="31"/>
  <c r="C19" i="31"/>
  <c r="C17" i="31"/>
  <c r="A17" i="31"/>
  <c r="C16" i="31"/>
  <c r="C11" i="31"/>
  <c r="C10" i="31"/>
  <c r="C8" i="31"/>
  <c r="C7" i="31"/>
  <c r="C5" i="31"/>
  <c r="C4" i="31"/>
  <c r="C3" i="31"/>
  <c r="C2" i="31"/>
  <c r="A55" i="30"/>
  <c r="C52" i="30"/>
  <c r="C51" i="30"/>
  <c r="C50" i="30"/>
  <c r="A50" i="30"/>
  <c r="C49" i="30"/>
  <c r="A47" i="30"/>
  <c r="C46" i="30"/>
  <c r="C44" i="30"/>
  <c r="C43" i="30"/>
  <c r="C42" i="30"/>
  <c r="A42" i="30"/>
  <c r="C41" i="30"/>
  <c r="C39" i="30"/>
  <c r="C38" i="30"/>
  <c r="C37" i="30"/>
  <c r="C36" i="30"/>
  <c r="A36" i="30"/>
  <c r="C35" i="30"/>
  <c r="C32" i="30"/>
  <c r="A33" i="30"/>
  <c r="C30" i="30"/>
  <c r="C29" i="30"/>
  <c r="C28" i="30"/>
  <c r="C26" i="30"/>
  <c r="C25" i="30"/>
  <c r="C24" i="30"/>
  <c r="C23" i="30"/>
  <c r="A23" i="30"/>
  <c r="C22" i="30"/>
  <c r="A20" i="30"/>
  <c r="C19" i="30"/>
  <c r="C16" i="30"/>
  <c r="C11" i="30"/>
  <c r="C10" i="30"/>
  <c r="C8" i="30"/>
  <c r="C7" i="30"/>
  <c r="C5" i="30"/>
  <c r="C4" i="30"/>
  <c r="C3" i="30"/>
  <c r="N1527" i="15" l="1"/>
  <c r="P1527" i="15" s="1"/>
  <c r="N1513" i="15"/>
  <c r="P1513" i="15" s="1"/>
  <c r="N1507" i="15"/>
  <c r="P1507" i="15" s="1"/>
  <c r="N1457" i="15"/>
  <c r="P1457" i="15" s="1"/>
  <c r="N1504" i="15"/>
  <c r="P1504" i="15" s="1"/>
  <c r="N1491" i="15"/>
  <c r="P1491" i="15" s="1"/>
  <c r="N1503" i="15"/>
  <c r="P1503" i="15" s="1"/>
  <c r="N1500" i="15"/>
  <c r="P1500" i="15" s="1"/>
  <c r="N1526" i="15"/>
  <c r="P1526" i="15" s="1"/>
  <c r="N1490" i="15"/>
  <c r="P1490" i="15" s="1"/>
  <c r="N1525" i="15"/>
  <c r="P1525" i="15" s="1"/>
  <c r="N1524" i="15"/>
  <c r="P1524" i="15" s="1"/>
  <c r="N1486" i="15"/>
  <c r="P1486" i="15" s="1"/>
  <c r="N1476" i="15"/>
  <c r="P1476" i="15" s="1"/>
  <c r="N1510" i="15"/>
  <c r="P1510" i="15" s="1"/>
  <c r="N1474" i="15"/>
  <c r="P1474" i="15" s="1"/>
  <c r="N1489" i="15"/>
  <c r="P1489" i="15" s="1"/>
  <c r="N1475" i="15"/>
  <c r="P1475" i="15" s="1"/>
  <c r="N1508" i="15"/>
  <c r="P1508" i="15" s="1"/>
  <c r="N1464" i="15"/>
  <c r="P1464" i="15" s="1"/>
  <c r="N1505" i="15"/>
  <c r="P1505" i="15" s="1"/>
  <c r="N1463" i="15"/>
  <c r="P1463" i="15" s="1"/>
  <c r="N1470" i="15"/>
  <c r="P1470" i="15" s="1"/>
  <c r="N1488" i="15"/>
  <c r="P1488" i="15" s="1"/>
  <c r="N1469" i="15"/>
  <c r="P1469" i="15" s="1"/>
  <c r="N1506" i="15"/>
  <c r="P1506" i="15" s="1"/>
  <c r="N1487" i="15"/>
  <c r="P1487" i="15" s="1"/>
  <c r="N1467" i="15"/>
  <c r="P1467" i="15" s="1"/>
  <c r="N1485" i="15"/>
  <c r="P1485" i="15" s="1"/>
  <c r="N1480" i="15"/>
  <c r="P1480" i="15" s="1"/>
  <c r="N1460" i="15"/>
  <c r="P1460" i="15" s="1"/>
  <c r="N1479" i="15"/>
  <c r="P1479" i="15" s="1"/>
  <c r="N1517" i="15"/>
  <c r="P1517" i="15" s="1"/>
  <c r="N1499" i="15"/>
  <c r="P1499" i="15" s="1"/>
  <c r="N1478" i="15"/>
  <c r="P1478" i="15" s="1"/>
  <c r="N1516" i="15"/>
  <c r="P1516" i="15" s="1"/>
  <c r="N1498" i="15"/>
  <c r="P1498" i="15" s="1"/>
  <c r="N1477" i="15"/>
  <c r="P1477" i="15" s="1"/>
  <c r="N1515" i="15"/>
  <c r="P1515" i="15" s="1"/>
  <c r="N1495" i="15"/>
  <c r="P1495" i="15" s="1"/>
  <c r="N1797" i="15"/>
  <c r="P1797" i="15" s="1"/>
  <c r="N1775" i="15"/>
  <c r="P1775" i="15" s="1"/>
  <c r="N1796" i="15"/>
  <c r="P1796" i="15" s="1"/>
  <c r="N1774" i="15"/>
  <c r="P1774" i="15" s="1"/>
  <c r="N1795" i="15"/>
  <c r="P1795" i="15" s="1"/>
  <c r="N1794" i="15"/>
  <c r="P1794" i="15" s="1"/>
  <c r="N1770" i="15"/>
  <c r="P1770" i="15" s="1"/>
  <c r="N1789" i="15"/>
  <c r="P1789" i="15" s="1"/>
  <c r="N1741" i="15"/>
  <c r="P1741" i="15" s="1"/>
  <c r="N1739" i="15"/>
  <c r="P1739" i="15" s="1"/>
  <c r="N1738" i="15"/>
  <c r="P1738" i="15" s="1"/>
  <c r="N1737" i="15"/>
  <c r="P1737" i="15" s="1"/>
  <c r="N1736" i="15"/>
  <c r="P1736" i="15" s="1"/>
  <c r="N1735" i="15"/>
  <c r="P1735" i="15" s="1"/>
  <c r="N1734" i="15"/>
  <c r="P1734" i="15" s="1"/>
  <c r="N1799" i="15"/>
  <c r="P1799" i="15" s="1"/>
  <c r="N1733" i="15"/>
  <c r="P1733" i="15" s="1"/>
  <c r="N1732" i="15"/>
  <c r="P1732" i="15" s="1"/>
  <c r="N1788" i="15"/>
  <c r="P1788" i="15" s="1"/>
  <c r="N1766" i="15"/>
  <c r="P1766" i="15" s="1"/>
  <c r="N1784" i="15"/>
  <c r="P1784" i="15" s="1"/>
  <c r="N1779" i="15"/>
  <c r="P1779" i="15" s="1"/>
  <c r="N1778" i="15"/>
  <c r="P1778" i="15" s="1"/>
  <c r="N1679" i="15"/>
  <c r="P1679" i="15" s="1"/>
  <c r="N946" i="15"/>
  <c r="P946" i="15" s="1"/>
  <c r="N879" i="15"/>
  <c r="P879" i="15" s="1"/>
  <c r="N857" i="15"/>
  <c r="P857" i="15" s="1"/>
  <c r="N882" i="15"/>
  <c r="P882" i="15" s="1"/>
  <c r="N848" i="15"/>
  <c r="P848" i="15" s="1"/>
  <c r="N1681" i="15"/>
  <c r="P1681" i="15" s="1"/>
  <c r="N859" i="15"/>
  <c r="P859" i="15" s="1"/>
  <c r="N858" i="15"/>
  <c r="P858" i="15" s="1"/>
  <c r="N1678" i="15"/>
  <c r="P1678" i="15" s="1"/>
  <c r="N945" i="15"/>
  <c r="P945" i="15" s="1"/>
  <c r="N878" i="15"/>
  <c r="P878" i="15" s="1"/>
  <c r="N856" i="15"/>
  <c r="P856" i="15" s="1"/>
  <c r="N1676" i="15"/>
  <c r="P1676" i="15" s="1"/>
  <c r="N943" i="15"/>
  <c r="P943" i="15" s="1"/>
  <c r="N891" i="15"/>
  <c r="P891" i="15" s="1"/>
  <c r="N855" i="15"/>
  <c r="P855" i="15" s="1"/>
  <c r="N1675" i="15"/>
  <c r="P1675" i="15" s="1"/>
  <c r="N942" i="15"/>
  <c r="P942" i="15" s="1"/>
  <c r="N889" i="15"/>
  <c r="P889" i="15" s="1"/>
  <c r="N854" i="15"/>
  <c r="P854" i="15" s="1"/>
  <c r="N1673" i="15"/>
  <c r="P1673" i="15" s="1"/>
  <c r="N888" i="15"/>
  <c r="P888" i="15" s="1"/>
  <c r="N853" i="15"/>
  <c r="P853" i="15" s="1"/>
  <c r="N1689" i="15"/>
  <c r="P1689" i="15" s="1"/>
  <c r="N1672" i="15"/>
  <c r="P1672" i="15" s="1"/>
  <c r="N886" i="15"/>
  <c r="P886" i="15" s="1"/>
  <c r="N852" i="15"/>
  <c r="P852" i="15" s="1"/>
  <c r="N1671" i="15"/>
  <c r="P1671" i="15" s="1"/>
  <c r="N885" i="15"/>
  <c r="P885" i="15" s="1"/>
  <c r="N884" i="15"/>
  <c r="P884" i="15" s="1"/>
  <c r="N883" i="15"/>
  <c r="P883" i="15" s="1"/>
  <c r="N849" i="15"/>
  <c r="P849" i="15" s="1"/>
  <c r="N1682" i="15"/>
  <c r="P1682" i="15" s="1"/>
  <c r="N847" i="15"/>
  <c r="P847" i="15" s="1"/>
  <c r="N1680" i="15"/>
  <c r="P1680" i="15" s="1"/>
  <c r="N948" i="15"/>
  <c r="P948" i="15" s="1"/>
  <c r="N880" i="15"/>
  <c r="P880" i="15" s="1"/>
  <c r="N846" i="15"/>
  <c r="P846" i="15" s="1"/>
  <c r="N1688" i="15"/>
  <c r="P1688" i="15" s="1"/>
  <c r="N851" i="15"/>
  <c r="P851" i="15" s="1"/>
  <c r="N1670" i="15"/>
  <c r="P1670" i="15" s="1"/>
  <c r="N850" i="15"/>
  <c r="P850" i="15" s="1"/>
  <c r="N1685" i="15"/>
  <c r="P1685" i="15" s="1"/>
  <c r="N881" i="15"/>
  <c r="P881" i="15" s="1"/>
  <c r="N1594" i="15"/>
  <c r="P1594" i="15" s="1"/>
  <c r="N1539" i="15"/>
  <c r="P1539" i="15" s="1"/>
  <c r="N1621" i="15"/>
  <c r="P1621" i="15" s="1"/>
  <c r="N1593" i="15"/>
  <c r="P1593" i="15" s="1"/>
  <c r="N1538" i="15"/>
  <c r="P1538" i="15" s="1"/>
  <c r="N1619" i="15"/>
  <c r="P1619" i="15" s="1"/>
  <c r="N1591" i="15"/>
  <c r="P1591" i="15" s="1"/>
  <c r="N1537" i="15"/>
  <c r="P1537" i="15" s="1"/>
  <c r="N1618" i="15"/>
  <c r="P1618" i="15" s="1"/>
  <c r="N1590" i="15"/>
  <c r="P1590" i="15" s="1"/>
  <c r="N1536" i="15"/>
  <c r="P1536" i="15" s="1"/>
  <c r="N1617" i="15"/>
  <c r="P1617" i="15" s="1"/>
  <c r="N1589" i="15"/>
  <c r="P1589" i="15" s="1"/>
  <c r="N1562" i="15"/>
  <c r="P1562" i="15" s="1"/>
  <c r="N1535" i="15"/>
  <c r="P1535" i="15" s="1"/>
  <c r="N1587" i="15"/>
  <c r="P1587" i="15" s="1"/>
  <c r="N1534" i="15"/>
  <c r="P1534" i="15" s="1"/>
  <c r="N1585" i="15"/>
  <c r="P1585" i="15" s="1"/>
  <c r="N1533" i="15"/>
  <c r="P1533" i="15" s="1"/>
  <c r="N1584" i="15"/>
  <c r="P1584" i="15" s="1"/>
  <c r="N1599" i="15"/>
  <c r="P1599" i="15" s="1"/>
  <c r="N1596" i="15"/>
  <c r="P1596" i="15" s="1"/>
  <c r="N1595" i="15"/>
  <c r="P1595" i="15" s="1"/>
  <c r="N2628" i="15"/>
  <c r="P2628" i="15" s="1"/>
  <c r="N2596" i="15"/>
  <c r="P2596" i="15" s="1"/>
  <c r="N2570" i="15"/>
  <c r="P2570" i="15" s="1"/>
  <c r="N2595" i="15"/>
  <c r="P2595" i="15" s="1"/>
  <c r="N2569" i="15"/>
  <c r="P2569" i="15" s="1"/>
  <c r="N2474" i="15"/>
  <c r="P2474" i="15" s="1"/>
  <c r="N2440" i="15"/>
  <c r="P2440" i="15" s="1"/>
  <c r="N2593" i="15"/>
  <c r="P2593" i="15" s="1"/>
  <c r="N2568" i="15"/>
  <c r="P2568" i="15" s="1"/>
  <c r="N2472" i="15"/>
  <c r="P2472" i="15" s="1"/>
  <c r="N2618" i="15"/>
  <c r="P2618" i="15" s="1"/>
  <c r="N2592" i="15"/>
  <c r="P2592" i="15" s="1"/>
  <c r="N2565" i="15"/>
  <c r="P2565" i="15" s="1"/>
  <c r="N2471" i="15"/>
  <c r="P2471" i="15" s="1"/>
  <c r="N2591" i="15"/>
  <c r="P2591" i="15" s="1"/>
  <c r="N2470" i="15"/>
  <c r="P2470" i="15" s="1"/>
  <c r="N2616" i="15"/>
  <c r="P2616" i="15" s="1"/>
  <c r="N2588" i="15"/>
  <c r="P2588" i="15" s="1"/>
  <c r="N2514" i="15"/>
  <c r="P2514" i="15" s="1"/>
  <c r="N2462" i="15"/>
  <c r="P2462" i="15" s="1"/>
  <c r="N2587" i="15"/>
  <c r="P2587" i="15" s="1"/>
  <c r="N2492" i="15"/>
  <c r="P2492" i="15" s="1"/>
  <c r="N2461" i="15"/>
  <c r="P2461" i="15" s="1"/>
  <c r="N2586" i="15"/>
  <c r="P2586" i="15" s="1"/>
  <c r="N2544" i="15"/>
  <c r="P2544" i="15" s="1"/>
  <c r="N2491" i="15"/>
  <c r="P2491" i="15" s="1"/>
  <c r="N2460" i="15"/>
  <c r="P2460" i="15" s="1"/>
  <c r="N399" i="15"/>
  <c r="P399" i="15" s="1"/>
  <c r="N2585" i="15"/>
  <c r="P2585" i="15" s="1"/>
  <c r="N2543" i="15"/>
  <c r="P2543" i="15" s="1"/>
  <c r="N2489" i="15"/>
  <c r="P2489" i="15" s="1"/>
  <c r="N434" i="15"/>
  <c r="P434" i="15" s="1"/>
  <c r="N393" i="15"/>
  <c r="P393" i="15" s="1"/>
  <c r="N433" i="15"/>
  <c r="P433" i="15" s="1"/>
  <c r="N391" i="15"/>
  <c r="P391" i="15" s="1"/>
  <c r="N425" i="15"/>
  <c r="P425" i="15" s="1"/>
  <c r="N390" i="15"/>
  <c r="P390" i="15" s="1"/>
  <c r="N423" i="15"/>
  <c r="P423" i="15" s="1"/>
  <c r="N389" i="15"/>
  <c r="P389" i="15" s="1"/>
  <c r="N448" i="15"/>
  <c r="P448" i="15" s="1"/>
  <c r="N420" i="15"/>
  <c r="P420" i="15" s="1"/>
  <c r="N387" i="15"/>
  <c r="P387" i="15" s="1"/>
  <c r="N447" i="15"/>
  <c r="P447" i="15" s="1"/>
  <c r="N418" i="15"/>
  <c r="P418" i="15" s="1"/>
  <c r="N379" i="15"/>
  <c r="P379" i="15" s="1"/>
  <c r="N446" i="15"/>
  <c r="P446" i="15" s="1"/>
  <c r="N416" i="15"/>
  <c r="P416" i="15" s="1"/>
  <c r="N376" i="15"/>
  <c r="P376" i="15" s="1"/>
  <c r="N445" i="15"/>
  <c r="P445" i="15" s="1"/>
  <c r="N375" i="15"/>
  <c r="P375" i="15" s="1"/>
  <c r="N374" i="15"/>
  <c r="P374" i="15" s="1"/>
  <c r="N437" i="15"/>
  <c r="P437" i="15" s="1"/>
  <c r="N401" i="15"/>
  <c r="P401" i="15" s="1"/>
  <c r="N373" i="15"/>
  <c r="P373" i="15" s="1"/>
  <c r="N400" i="15"/>
  <c r="P400" i="15" s="1"/>
  <c r="N435" i="15"/>
  <c r="P435" i="15" s="1"/>
  <c r="N2542" i="15"/>
  <c r="P2542" i="15" s="1"/>
  <c r="N2488" i="15"/>
  <c r="P2488" i="15" s="1"/>
  <c r="N2485" i="15"/>
  <c r="P2485" i="15" s="1"/>
  <c r="N2629" i="15"/>
  <c r="P2629" i="15" s="1"/>
  <c r="N2573" i="15"/>
  <c r="P2573" i="15" s="1"/>
  <c r="N2476" i="15"/>
  <c r="P2476" i="15" s="1"/>
  <c r="N1179" i="15"/>
  <c r="P1179" i="15" s="1"/>
  <c r="N1306" i="15"/>
  <c r="P1306" i="15" s="1"/>
  <c r="N1178" i="15"/>
  <c r="P1178" i="15" s="1"/>
  <c r="N1324" i="15"/>
  <c r="P1324" i="15" s="1"/>
  <c r="N1302" i="15"/>
  <c r="P1302" i="15" s="1"/>
  <c r="N1177" i="15"/>
  <c r="P1177" i="15" s="1"/>
  <c r="N1321" i="15"/>
  <c r="P1321" i="15" s="1"/>
  <c r="N1241" i="15"/>
  <c r="P1241" i="15" s="1"/>
  <c r="N1176" i="15"/>
  <c r="P1176" i="15" s="1"/>
  <c r="N1318" i="15"/>
  <c r="P1318" i="15" s="1"/>
  <c r="N1240" i="15"/>
  <c r="P1240" i="15" s="1"/>
  <c r="N1175" i="15"/>
  <c r="P1175" i="15" s="1"/>
  <c r="N1317" i="15"/>
  <c r="P1317" i="15" s="1"/>
  <c r="N1295" i="15"/>
  <c r="P1295" i="15" s="1"/>
  <c r="N1238" i="15"/>
  <c r="P1238" i="15" s="1"/>
  <c r="N1174" i="15"/>
  <c r="P1174" i="15" s="1"/>
  <c r="N1313" i="15"/>
  <c r="P1313" i="15" s="1"/>
  <c r="N1294" i="15"/>
  <c r="P1294" i="15" s="1"/>
  <c r="N1312" i="15"/>
  <c r="P1312" i="15" s="1"/>
  <c r="N1291" i="15"/>
  <c r="P1291" i="15" s="1"/>
  <c r="N1229" i="15"/>
  <c r="P1229" i="15" s="1"/>
  <c r="N1194" i="15"/>
  <c r="P1194" i="15" s="1"/>
  <c r="N1311" i="15"/>
  <c r="P1311" i="15" s="1"/>
  <c r="N1228" i="15"/>
  <c r="P1228" i="15" s="1"/>
  <c r="N1163" i="15"/>
  <c r="P1163" i="15" s="1"/>
  <c r="N1310" i="15"/>
  <c r="P1310" i="15" s="1"/>
  <c r="N1186" i="15"/>
  <c r="P1186" i="15" s="1"/>
  <c r="N1309" i="15"/>
  <c r="P1309" i="15" s="1"/>
  <c r="N1185" i="15"/>
  <c r="P1185" i="15" s="1"/>
  <c r="N1308" i="15"/>
  <c r="P1308" i="15" s="1"/>
  <c r="N1225" i="15"/>
  <c r="P1225" i="15" s="1"/>
  <c r="N2220" i="15"/>
  <c r="P2220" i="15" s="1"/>
  <c r="N2200" i="15"/>
  <c r="P2200" i="15" s="1"/>
  <c r="N2167" i="15"/>
  <c r="P2167" i="15" s="1"/>
  <c r="N2140" i="15"/>
  <c r="P2140" i="15" s="1"/>
  <c r="N2219" i="15"/>
  <c r="P2219" i="15" s="1"/>
  <c r="N2162" i="15"/>
  <c r="P2162" i="15" s="1"/>
  <c r="N2139" i="15"/>
  <c r="P2139" i="15" s="1"/>
  <c r="N2218" i="15"/>
  <c r="P2218" i="15" s="1"/>
  <c r="N2160" i="15"/>
  <c r="P2160" i="15" s="1"/>
  <c r="N1985" i="15"/>
  <c r="P1985" i="15" s="1"/>
  <c r="N2004" i="15"/>
  <c r="P2004" i="15" s="1"/>
  <c r="N2013" i="15"/>
  <c r="P2013" i="15" s="1"/>
  <c r="N2084" i="15"/>
  <c r="P2084" i="15" s="1"/>
  <c r="N2070" i="15"/>
  <c r="P2070" i="15" s="1"/>
  <c r="N1909" i="15"/>
  <c r="P1909" i="15" s="1"/>
  <c r="N1884" i="15"/>
  <c r="P1884" i="15" s="1"/>
  <c r="N1828" i="15"/>
  <c r="P1828" i="15" s="1"/>
  <c r="N1400" i="15"/>
  <c r="P1400" i="15" s="1"/>
  <c r="N1364" i="15"/>
  <c r="P1364" i="15" s="1"/>
  <c r="N562" i="15"/>
  <c r="P562" i="15" s="1"/>
  <c r="N537" i="15"/>
  <c r="P537" i="15" s="1"/>
  <c r="N2217" i="15"/>
  <c r="P2217" i="15" s="1"/>
  <c r="N2158" i="15"/>
  <c r="P2158" i="15" s="1"/>
  <c r="N2134" i="15"/>
  <c r="P2134" i="15" s="1"/>
  <c r="N1987" i="15"/>
  <c r="P1987" i="15" s="1"/>
  <c r="N2007" i="15"/>
  <c r="P2007" i="15" s="1"/>
  <c r="N2023" i="15"/>
  <c r="P2023" i="15" s="1"/>
  <c r="N2083" i="15"/>
  <c r="P2083" i="15" s="1"/>
  <c r="N2069" i="15"/>
  <c r="P2069" i="15" s="1"/>
  <c r="N1908" i="15"/>
  <c r="P1908" i="15" s="1"/>
  <c r="N1883" i="15"/>
  <c r="P1883" i="15" s="1"/>
  <c r="N1827" i="15"/>
  <c r="P1827" i="15" s="1"/>
  <c r="N1397" i="15"/>
  <c r="P1397" i="15" s="1"/>
  <c r="N558" i="15"/>
  <c r="P558" i="15" s="1"/>
  <c r="N534" i="15"/>
  <c r="P534" i="15" s="1"/>
  <c r="N2186" i="15"/>
  <c r="P2186" i="15" s="1"/>
  <c r="N2157" i="15"/>
  <c r="P2157" i="15" s="1"/>
  <c r="N2133" i="15"/>
  <c r="P2133" i="15" s="1"/>
  <c r="N2011" i="15"/>
  <c r="P2011" i="15" s="1"/>
  <c r="N2082" i="15"/>
  <c r="P2082" i="15" s="1"/>
  <c r="N2066" i="15"/>
  <c r="P2066" i="15" s="1"/>
  <c r="N1907" i="15"/>
  <c r="P1907" i="15" s="1"/>
  <c r="N1880" i="15"/>
  <c r="P1880" i="15" s="1"/>
  <c r="N1826" i="15"/>
  <c r="P1826" i="15" s="1"/>
  <c r="N1396" i="15"/>
  <c r="P1396" i="15" s="1"/>
  <c r="N1362" i="15"/>
  <c r="P1362" i="15" s="1"/>
  <c r="N557" i="15"/>
  <c r="P557" i="15" s="1"/>
  <c r="N532" i="15"/>
  <c r="P532" i="15" s="1"/>
  <c r="N1979" i="15"/>
  <c r="P1979" i="15" s="1"/>
  <c r="N2039" i="15"/>
  <c r="P2039" i="15" s="1"/>
  <c r="N2081" i="15"/>
  <c r="P2081" i="15" s="1"/>
  <c r="N1906" i="15"/>
  <c r="P1906" i="15" s="1"/>
  <c r="N1879" i="15"/>
  <c r="P1879" i="15" s="1"/>
  <c r="N1825" i="15"/>
  <c r="P1825" i="15" s="1"/>
  <c r="N1361" i="15"/>
  <c r="P1361" i="15" s="1"/>
  <c r="N553" i="15"/>
  <c r="P553" i="15" s="1"/>
  <c r="N526" i="15"/>
  <c r="P526" i="15" s="1"/>
  <c r="N1982" i="15"/>
  <c r="P1982" i="15" s="1"/>
  <c r="N1955" i="15"/>
  <c r="P1955" i="15" s="1"/>
  <c r="N2080" i="15"/>
  <c r="P2080" i="15" s="1"/>
  <c r="N2063" i="15"/>
  <c r="P2063" i="15" s="1"/>
  <c r="N1905" i="15"/>
  <c r="P1905" i="15" s="1"/>
  <c r="N1875" i="15"/>
  <c r="P1875" i="15" s="1"/>
  <c r="N1824" i="15"/>
  <c r="P1824" i="15" s="1"/>
  <c r="N1411" i="15"/>
  <c r="P1411" i="15" s="1"/>
  <c r="N552" i="15"/>
  <c r="P552" i="15" s="1"/>
  <c r="N518" i="15"/>
  <c r="P518" i="15" s="1"/>
  <c r="N2122" i="15"/>
  <c r="P2122" i="15" s="1"/>
  <c r="N1986" i="15"/>
  <c r="P1986" i="15" s="1"/>
  <c r="N1995" i="15"/>
  <c r="P1995" i="15" s="1"/>
  <c r="N1950" i="15"/>
  <c r="P1950" i="15" s="1"/>
  <c r="N2079" i="15"/>
  <c r="P2079" i="15" s="1"/>
  <c r="N2061" i="15"/>
  <c r="P2061" i="15" s="1"/>
  <c r="N1919" i="15"/>
  <c r="P1919" i="15" s="1"/>
  <c r="N1904" i="15"/>
  <c r="P1904" i="15" s="1"/>
  <c r="N1874" i="15"/>
  <c r="P1874" i="15" s="1"/>
  <c r="N1823" i="15"/>
  <c r="P1823" i="15" s="1"/>
  <c r="N551" i="15"/>
  <c r="P551" i="15" s="1"/>
  <c r="N517" i="15"/>
  <c r="P517" i="15" s="1"/>
  <c r="N2105" i="15"/>
  <c r="P2105" i="15" s="1"/>
  <c r="N2156" i="15"/>
  <c r="P2156" i="15" s="1"/>
  <c r="N2132" i="15"/>
  <c r="P2132" i="15" s="1"/>
  <c r="N2180" i="15"/>
  <c r="P2180" i="15" s="1"/>
  <c r="N2153" i="15"/>
  <c r="P2153" i="15" s="1"/>
  <c r="N2209" i="15"/>
  <c r="P2209" i="15" s="1"/>
  <c r="N2149" i="15"/>
  <c r="P2149" i="15" s="1"/>
  <c r="N2224" i="15"/>
  <c r="P2224" i="15" s="1"/>
  <c r="N2175" i="15"/>
  <c r="P2175" i="15" s="1"/>
  <c r="N2147" i="15"/>
  <c r="P2147" i="15" s="1"/>
  <c r="N2171" i="15"/>
  <c r="P2171" i="15" s="1"/>
  <c r="N2022" i="15"/>
  <c r="P2022" i="15" s="1"/>
  <c r="N1998" i="15"/>
  <c r="P1998" i="15" s="1"/>
  <c r="N1901" i="15"/>
  <c r="P1901" i="15" s="1"/>
  <c r="N1408" i="15"/>
  <c r="P1408" i="15" s="1"/>
  <c r="N544" i="15"/>
  <c r="P544" i="15" s="1"/>
  <c r="N2170" i="15"/>
  <c r="P2170" i="15" s="1"/>
  <c r="N1968" i="15"/>
  <c r="P1968" i="15" s="1"/>
  <c r="N1996" i="15"/>
  <c r="P1996" i="15" s="1"/>
  <c r="N2075" i="15"/>
  <c r="P2075" i="15" s="1"/>
  <c r="N1900" i="15"/>
  <c r="P1900" i="15" s="1"/>
  <c r="N540" i="15"/>
  <c r="P540" i="15" s="1"/>
  <c r="N2010" i="15"/>
  <c r="P2010" i="15" s="1"/>
  <c r="N2074" i="15"/>
  <c r="P2074" i="15" s="1"/>
  <c r="N538" i="15"/>
  <c r="P538" i="15" s="1"/>
  <c r="N2024" i="15"/>
  <c r="P2024" i="15" s="1"/>
  <c r="N570" i="15"/>
  <c r="P570" i="15" s="1"/>
  <c r="N569" i="15"/>
  <c r="P569" i="15" s="1"/>
  <c r="N545" i="15"/>
  <c r="P545" i="15" s="1"/>
  <c r="N2143" i="15"/>
  <c r="P2143" i="15" s="1"/>
  <c r="N1997" i="15"/>
  <c r="P1997" i="15" s="1"/>
  <c r="N2146" i="15"/>
  <c r="P2146" i="15" s="1"/>
  <c r="N2012" i="15"/>
  <c r="P2012" i="15" s="1"/>
  <c r="N1899" i="15"/>
  <c r="P1899" i="15" s="1"/>
  <c r="N2073" i="15"/>
  <c r="P2073" i="15" s="1"/>
  <c r="N2077" i="15"/>
  <c r="P2077" i="15" s="1"/>
  <c r="N2206" i="15"/>
  <c r="P2206" i="15" s="1"/>
  <c r="N2141" i="15"/>
  <c r="P2141" i="15" s="1"/>
  <c r="N2005" i="15"/>
  <c r="P2005" i="15" s="1"/>
  <c r="N1918" i="15"/>
  <c r="P1918" i="15" s="1"/>
  <c r="N1873" i="15"/>
  <c r="P1873" i="15" s="1"/>
  <c r="N1834" i="15"/>
  <c r="P1834" i="15" s="1"/>
  <c r="N1966" i="15"/>
  <c r="P1966" i="15" s="1"/>
  <c r="N2090" i="15"/>
  <c r="P2090" i="15" s="1"/>
  <c r="N1916" i="15"/>
  <c r="P1916" i="15" s="1"/>
  <c r="N1872" i="15"/>
  <c r="P1872" i="15" s="1"/>
  <c r="N1833" i="15"/>
  <c r="P1833" i="15" s="1"/>
  <c r="N566" i="15"/>
  <c r="P566" i="15" s="1"/>
  <c r="N1910" i="15"/>
  <c r="P1910" i="15" s="1"/>
  <c r="N550" i="15"/>
  <c r="P550" i="15" s="1"/>
  <c r="N2221" i="15"/>
  <c r="P2221" i="15" s="1"/>
  <c r="N1981" i="15"/>
  <c r="P1981" i="15" s="1"/>
  <c r="N1903" i="15"/>
  <c r="P1903" i="15" s="1"/>
  <c r="N2089" i="15"/>
  <c r="P2089" i="15" s="1"/>
  <c r="N1913" i="15"/>
  <c r="P1913" i="15" s="1"/>
  <c r="N1871" i="15"/>
  <c r="P1871" i="15" s="1"/>
  <c r="N1832" i="15"/>
  <c r="P1832" i="15" s="1"/>
  <c r="N565" i="15"/>
  <c r="P565" i="15" s="1"/>
  <c r="N2085" i="15"/>
  <c r="P2085" i="15" s="1"/>
  <c r="N1829" i="15"/>
  <c r="P1829" i="15" s="1"/>
  <c r="N1409" i="15"/>
  <c r="P1409" i="15" s="1"/>
  <c r="N2087" i="15"/>
  <c r="P2087" i="15" s="1"/>
  <c r="N1912" i="15"/>
  <c r="P1912" i="15" s="1"/>
  <c r="N1869" i="15"/>
  <c r="P1869" i="15" s="1"/>
  <c r="N1831" i="15"/>
  <c r="P1831" i="15" s="1"/>
  <c r="N564" i="15"/>
  <c r="P564" i="15" s="1"/>
  <c r="N2078" i="15"/>
  <c r="P2078" i="15" s="1"/>
  <c r="N546" i="15"/>
  <c r="P546" i="15" s="1"/>
  <c r="N2014" i="15"/>
  <c r="P2014" i="15" s="1"/>
  <c r="N2223" i="15"/>
  <c r="P2223" i="15" s="1"/>
  <c r="N1980" i="15"/>
  <c r="P1980" i="15" s="1"/>
  <c r="N2086" i="15"/>
  <c r="P2086" i="15" s="1"/>
  <c r="N1911" i="15"/>
  <c r="P1911" i="15" s="1"/>
  <c r="N1830" i="15"/>
  <c r="P1830" i="15" s="1"/>
  <c r="N563" i="15"/>
  <c r="P563" i="15" s="1"/>
  <c r="N1983" i="15"/>
  <c r="P1983" i="15" s="1"/>
  <c r="N1902" i="15"/>
  <c r="P1902" i="15" s="1"/>
  <c r="N1442" i="15"/>
  <c r="P1442" i="15" s="1"/>
  <c r="N2222" i="15"/>
  <c r="P2222" i="15" s="1"/>
  <c r="N1984" i="15"/>
  <c r="P1984" i="15" s="1"/>
  <c r="N781" i="15"/>
  <c r="P781" i="15" s="1"/>
  <c r="N697" i="15"/>
  <c r="P697" i="15" s="1"/>
  <c r="N780" i="15"/>
  <c r="P780" i="15" s="1"/>
  <c r="N696" i="15"/>
  <c r="P696" i="15" s="1"/>
  <c r="N779" i="15"/>
  <c r="P779" i="15" s="1"/>
  <c r="N695" i="15"/>
  <c r="P695" i="15" s="1"/>
  <c r="N693" i="15"/>
  <c r="P693" i="15" s="1"/>
  <c r="N692" i="15"/>
  <c r="P692" i="15" s="1"/>
  <c r="N727" i="15"/>
  <c r="P727" i="15" s="1"/>
  <c r="N690" i="15"/>
  <c r="P690" i="15" s="1"/>
  <c r="N725" i="15"/>
  <c r="P725" i="15" s="1"/>
  <c r="N689" i="15"/>
  <c r="P689" i="15" s="1"/>
  <c r="N724" i="15"/>
  <c r="P724" i="15" s="1"/>
  <c r="N688" i="15"/>
  <c r="P688" i="15" s="1"/>
  <c r="N723" i="15"/>
  <c r="P723" i="15" s="1"/>
  <c r="N687" i="15"/>
  <c r="P687" i="15" s="1"/>
  <c r="N785" i="15"/>
  <c r="P785" i="15" s="1"/>
  <c r="N766" i="15"/>
  <c r="P766" i="15" s="1"/>
  <c r="N685" i="15"/>
  <c r="P685" i="15" s="1"/>
  <c r="N782" i="15"/>
  <c r="P782" i="15" s="1"/>
  <c r="N684" i="15"/>
  <c r="P684" i="15" s="1"/>
  <c r="N767" i="15"/>
  <c r="P767" i="15" s="1"/>
  <c r="N686" i="15"/>
  <c r="P686" i="15" s="1"/>
  <c r="N2275" i="15"/>
  <c r="P2275" i="15" s="1"/>
  <c r="N2274" i="15"/>
  <c r="P2274" i="15" s="1"/>
  <c r="N2251" i="15"/>
  <c r="P2251" i="15" s="1"/>
  <c r="N2273" i="15"/>
  <c r="P2273" i="15" s="1"/>
  <c r="N2250" i="15"/>
  <c r="P2250" i="15" s="1"/>
  <c r="N625" i="15"/>
  <c r="P625" i="15" s="1"/>
  <c r="N285" i="15"/>
  <c r="P285" i="15" s="1"/>
  <c r="N249" i="15"/>
  <c r="P249" i="15" s="1"/>
  <c r="N231" i="15"/>
  <c r="P231" i="15" s="1"/>
  <c r="N204" i="15"/>
  <c r="P204" i="15" s="1"/>
  <c r="N175" i="15"/>
  <c r="P175" i="15" s="1"/>
  <c r="N146" i="15"/>
  <c r="P146" i="15" s="1"/>
  <c r="N38" i="15"/>
  <c r="P38" i="15" s="1"/>
  <c r="N14" i="15"/>
  <c r="P14" i="15" s="1"/>
  <c r="N621" i="15"/>
  <c r="P621" i="15" s="1"/>
  <c r="N276" i="15"/>
  <c r="P276" i="15" s="1"/>
  <c r="N246" i="15"/>
  <c r="P246" i="15" s="1"/>
  <c r="N230" i="15"/>
  <c r="P230" i="15" s="1"/>
  <c r="N172" i="15"/>
  <c r="P172" i="15" s="1"/>
  <c r="N145" i="15"/>
  <c r="P145" i="15" s="1"/>
  <c r="N31" i="15"/>
  <c r="P31" i="15" s="1"/>
  <c r="N275" i="15"/>
  <c r="P275" i="15" s="1"/>
  <c r="N245" i="15"/>
  <c r="P245" i="15" s="1"/>
  <c r="N171" i="15"/>
  <c r="P171" i="15" s="1"/>
  <c r="N64" i="15"/>
  <c r="P64" i="15" s="1"/>
  <c r="N30" i="15"/>
  <c r="P30" i="15" s="1"/>
  <c r="N616" i="15"/>
  <c r="P616" i="15" s="1"/>
  <c r="N269" i="15"/>
  <c r="P269" i="15" s="1"/>
  <c r="N168" i="15"/>
  <c r="P168" i="15" s="1"/>
  <c r="N797" i="15"/>
  <c r="P797" i="15" s="1"/>
  <c r="N345" i="15"/>
  <c r="P345" i="15" s="1"/>
  <c r="N268" i="15"/>
  <c r="P268" i="15" s="1"/>
  <c r="N220" i="15"/>
  <c r="P220" i="15" s="1"/>
  <c r="N61" i="15"/>
  <c r="P61" i="15" s="1"/>
  <c r="N26" i="15"/>
  <c r="P26" i="15" s="1"/>
  <c r="N291" i="15"/>
  <c r="P291" i="15" s="1"/>
  <c r="N217" i="15"/>
  <c r="P217" i="15" s="1"/>
  <c r="N156" i="15"/>
  <c r="P156" i="15" s="1"/>
  <c r="N80" i="15"/>
  <c r="P80" i="15" s="1"/>
  <c r="N24" i="15"/>
  <c r="P24" i="15" s="1"/>
  <c r="N216" i="15"/>
  <c r="P216" i="15" s="1"/>
  <c r="N79" i="15"/>
  <c r="P79" i="15" s="1"/>
  <c r="N23" i="15"/>
  <c r="P23" i="15" s="1"/>
  <c r="N258" i="15"/>
  <c r="P258" i="15" s="1"/>
  <c r="N211" i="15"/>
  <c r="P211" i="15" s="1"/>
  <c r="N180" i="15"/>
  <c r="P180" i="15" s="1"/>
  <c r="N43" i="15"/>
  <c r="P43" i="15" s="1"/>
  <c r="N827" i="15"/>
  <c r="P827" i="15" s="1"/>
  <c r="N209" i="15"/>
  <c r="P209" i="15" s="1"/>
  <c r="N148" i="15"/>
  <c r="P148" i="15" s="1"/>
  <c r="N77" i="15"/>
  <c r="P77" i="15" s="1"/>
  <c r="N42" i="15"/>
  <c r="P42" i="15" s="1"/>
  <c r="N825" i="15"/>
  <c r="P825" i="15" s="1"/>
  <c r="N628" i="15"/>
  <c r="P628" i="15" s="1"/>
  <c r="N286" i="15"/>
  <c r="P286" i="15" s="1"/>
  <c r="N176" i="15"/>
  <c r="P176" i="15" s="1"/>
  <c r="N147" i="15"/>
  <c r="P147" i="15" s="1"/>
  <c r="N15" i="15"/>
  <c r="P15" i="15" s="1"/>
  <c r="N2272" i="15"/>
  <c r="P2272" i="15" s="1"/>
  <c r="N2249" i="15"/>
  <c r="P2249" i="15" s="1"/>
  <c r="N617" i="15"/>
  <c r="P617" i="15" s="1"/>
  <c r="N271" i="15"/>
  <c r="P271" i="15" s="1"/>
  <c r="N195" i="15"/>
  <c r="P195" i="15" s="1"/>
  <c r="N63" i="15"/>
  <c r="P63" i="15" s="1"/>
  <c r="N29" i="15"/>
  <c r="P29" i="15" s="1"/>
  <c r="N242" i="15"/>
  <c r="P242" i="15" s="1"/>
  <c r="N97" i="15"/>
  <c r="P97" i="15" s="1"/>
  <c r="N27" i="15"/>
  <c r="P27" i="15" s="1"/>
  <c r="N293" i="15"/>
  <c r="P293" i="15" s="1"/>
  <c r="N241" i="15"/>
  <c r="P241" i="15" s="1"/>
  <c r="N166" i="15"/>
  <c r="P166" i="15" s="1"/>
  <c r="N4" i="15"/>
  <c r="P4" i="15" s="1"/>
  <c r="N796" i="15"/>
  <c r="P796" i="15" s="1"/>
  <c r="N292" i="15"/>
  <c r="P292" i="15" s="1"/>
  <c r="N240" i="15"/>
  <c r="P240" i="15" s="1"/>
  <c r="N162" i="15"/>
  <c r="P162" i="15" s="1"/>
  <c r="N81" i="15"/>
  <c r="P81" i="15" s="1"/>
  <c r="N57" i="15"/>
  <c r="P57" i="15" s="1"/>
  <c r="N25" i="15"/>
  <c r="P25" i="15" s="1"/>
  <c r="N795" i="15"/>
  <c r="P795" i="15" s="1"/>
  <c r="N184" i="15"/>
  <c r="P184" i="15" s="1"/>
  <c r="N53" i="15"/>
  <c r="P53" i="15" s="1"/>
  <c r="N793" i="15"/>
  <c r="P793" i="15" s="1"/>
  <c r="N290" i="15"/>
  <c r="P290" i="15" s="1"/>
  <c r="N237" i="15"/>
  <c r="P237" i="15" s="1"/>
  <c r="N183" i="15"/>
  <c r="P183" i="15" s="1"/>
  <c r="N52" i="15"/>
  <c r="P52" i="15" s="1"/>
  <c r="N792" i="15"/>
  <c r="P792" i="15" s="1"/>
  <c r="N234" i="15"/>
  <c r="P234" i="15" s="1"/>
  <c r="N78" i="15"/>
  <c r="P78" i="15" s="1"/>
  <c r="N22" i="15"/>
  <c r="P22" i="15" s="1"/>
  <c r="N791" i="15"/>
  <c r="P791" i="15" s="1"/>
  <c r="N660" i="15"/>
  <c r="P660" i="15" s="1"/>
  <c r="N288" i="15"/>
  <c r="P288" i="15" s="1"/>
  <c r="N233" i="15"/>
  <c r="P233" i="15" s="1"/>
  <c r="N177" i="15"/>
  <c r="P177" i="15" s="1"/>
  <c r="N17" i="15"/>
  <c r="P17" i="15" s="1"/>
  <c r="N255" i="15"/>
  <c r="P255" i="15" s="1"/>
  <c r="N205" i="15"/>
  <c r="P205" i="15" s="1"/>
  <c r="N117" i="15"/>
  <c r="P117" i="15" s="1"/>
  <c r="N2340" i="15"/>
  <c r="P2340" i="15" s="1"/>
  <c r="N2322" i="15"/>
  <c r="P2322" i="15" s="1"/>
  <c r="N2271" i="15"/>
  <c r="P2271" i="15" s="1"/>
  <c r="N2248" i="15"/>
  <c r="P2248" i="15" s="1"/>
  <c r="N2320" i="15"/>
  <c r="P2320" i="15" s="1"/>
  <c r="N2270" i="15"/>
  <c r="P2270" i="15" s="1"/>
  <c r="N2247" i="15"/>
  <c r="P2247" i="15" s="1"/>
  <c r="N2338" i="15"/>
  <c r="P2338" i="15" s="1"/>
  <c r="N2319" i="15"/>
  <c r="P2319" i="15" s="1"/>
  <c r="N2269" i="15"/>
  <c r="P2269" i="15" s="1"/>
  <c r="N2246" i="15"/>
  <c r="P2246" i="15" s="1"/>
  <c r="N2337" i="15"/>
  <c r="P2337" i="15" s="1"/>
  <c r="N2318" i="15"/>
  <c r="P2318" i="15" s="1"/>
  <c r="N2268" i="15"/>
  <c r="P2268" i="15" s="1"/>
  <c r="N2245" i="15"/>
  <c r="P2245" i="15" s="1"/>
  <c r="N2316" i="15"/>
  <c r="P2316" i="15" s="1"/>
  <c r="N2244" i="15"/>
  <c r="P2244" i="15" s="1"/>
  <c r="N2335" i="15"/>
  <c r="P2335" i="15" s="1"/>
  <c r="N2314" i="15"/>
  <c r="P2314" i="15" s="1"/>
  <c r="N2243" i="15"/>
  <c r="P2243" i="15" s="1"/>
  <c r="N2334" i="15"/>
  <c r="P2334" i="15" s="1"/>
  <c r="N2277" i="15"/>
  <c r="P2277" i="15" s="1"/>
  <c r="N2236" i="15"/>
  <c r="P2236" i="15" s="1"/>
  <c r="N2276" i="15"/>
  <c r="P2276" i="15" s="1"/>
  <c r="N1762" i="15"/>
  <c r="P1762" i="15" s="1"/>
  <c r="N1761" i="15"/>
  <c r="P1761" i="15" s="1"/>
  <c r="N1769" i="15"/>
  <c r="P1769" i="15" s="1"/>
  <c r="N1768" i="15"/>
  <c r="P1768" i="15" s="1"/>
  <c r="N1776" i="15"/>
  <c r="P1776" i="15" s="1"/>
  <c r="N1764" i="15"/>
  <c r="P1764" i="15" s="1"/>
  <c r="N1653" i="15"/>
  <c r="P1653" i="15" s="1"/>
  <c r="N1652" i="15"/>
  <c r="P1652" i="15" s="1"/>
  <c r="N931" i="15"/>
  <c r="P931" i="15" s="1"/>
  <c r="N919" i="15"/>
  <c r="P919" i="15" s="1"/>
  <c r="N1662" i="15"/>
  <c r="P1662" i="15" s="1"/>
  <c r="N941" i="15"/>
  <c r="P941" i="15" s="1"/>
  <c r="N928" i="15"/>
  <c r="P928" i="15" s="1"/>
  <c r="N1659" i="15"/>
  <c r="P1659" i="15" s="1"/>
  <c r="N939" i="15"/>
  <c r="P939" i="15" s="1"/>
  <c r="N1658" i="15"/>
  <c r="P1658" i="15" s="1"/>
  <c r="N938" i="15"/>
  <c r="P938" i="15" s="1"/>
  <c r="N1657" i="15"/>
  <c r="P1657" i="15" s="1"/>
  <c r="N1656" i="15"/>
  <c r="P1656" i="15" s="1"/>
  <c r="N935" i="15"/>
  <c r="P935" i="15" s="1"/>
  <c r="N1654" i="15"/>
  <c r="P1654" i="15" s="1"/>
  <c r="N1668" i="15"/>
  <c r="P1668" i="15" s="1"/>
  <c r="N1666" i="15"/>
  <c r="P1666" i="15" s="1"/>
  <c r="N1642" i="15"/>
  <c r="P1642" i="15" s="1"/>
  <c r="N1583" i="15"/>
  <c r="P1583" i="15" s="1"/>
  <c r="N1571" i="15"/>
  <c r="P1571" i="15" s="1"/>
  <c r="N1582" i="15"/>
  <c r="P1582" i="15" s="1"/>
  <c r="N1570" i="15"/>
  <c r="P1570" i="15" s="1"/>
  <c r="N1558" i="15"/>
  <c r="P1558" i="15" s="1"/>
  <c r="N1581" i="15"/>
  <c r="P1581" i="15" s="1"/>
  <c r="N1557" i="15"/>
  <c r="P1557" i="15" s="1"/>
  <c r="N1580" i="15"/>
  <c r="P1580" i="15" s="1"/>
  <c r="N1556" i="15"/>
  <c r="P1556" i="15" s="1"/>
  <c r="N1532" i="15"/>
  <c r="P1532" i="15" s="1"/>
  <c r="N1579" i="15"/>
  <c r="P1579" i="15" s="1"/>
  <c r="N1531" i="15"/>
  <c r="P1531" i="15" s="1"/>
  <c r="N1530" i="15"/>
  <c r="P1530" i="15" s="1"/>
  <c r="N1577" i="15"/>
  <c r="P1577" i="15" s="1"/>
  <c r="N1563" i="15"/>
  <c r="P1563" i="15" s="1"/>
  <c r="N1572" i="15"/>
  <c r="P1572" i="15" s="1"/>
  <c r="N2522" i="15"/>
  <c r="P2522" i="15" s="1"/>
  <c r="N2438" i="15"/>
  <c r="P2438" i="15" s="1"/>
  <c r="N2426" i="15"/>
  <c r="P2426" i="15" s="1"/>
  <c r="N458" i="15"/>
  <c r="P458" i="15" s="1"/>
  <c r="N422" i="15"/>
  <c r="P422" i="15" s="1"/>
  <c r="N354" i="15"/>
  <c r="P354" i="15" s="1"/>
  <c r="N2521" i="15"/>
  <c r="P2521" i="15" s="1"/>
  <c r="N2473" i="15"/>
  <c r="P2473" i="15" s="1"/>
  <c r="N2437" i="15"/>
  <c r="P2437" i="15" s="1"/>
  <c r="N2425" i="15"/>
  <c r="P2425" i="15" s="1"/>
  <c r="N457" i="15"/>
  <c r="P457" i="15" s="1"/>
  <c r="N421" i="15"/>
  <c r="P421" i="15" s="1"/>
  <c r="N2520" i="15"/>
  <c r="P2520" i="15" s="1"/>
  <c r="N2424" i="15"/>
  <c r="P2424" i="15" s="1"/>
  <c r="N456" i="15"/>
  <c r="P456" i="15" s="1"/>
  <c r="N396" i="15"/>
  <c r="P396" i="15" s="1"/>
  <c r="N2555" i="15"/>
  <c r="P2555" i="15" s="1"/>
  <c r="N2483" i="15"/>
  <c r="P2483" i="15" s="1"/>
  <c r="N2423" i="15"/>
  <c r="P2423" i="15" s="1"/>
  <c r="N455" i="15"/>
  <c r="P455" i="15" s="1"/>
  <c r="N419" i="15"/>
  <c r="P419" i="15" s="1"/>
  <c r="N351" i="15"/>
  <c r="P351" i="15" s="1"/>
  <c r="N2650" i="15"/>
  <c r="P2650" i="15" s="1"/>
  <c r="N2578" i="15"/>
  <c r="P2578" i="15" s="1"/>
  <c r="N2482" i="15"/>
  <c r="P2482" i="15" s="1"/>
  <c r="N2422" i="15"/>
  <c r="P2422" i="15" s="1"/>
  <c r="N430" i="15"/>
  <c r="P430" i="15" s="1"/>
  <c r="N394" i="15"/>
  <c r="P394" i="15" s="1"/>
  <c r="N2577" i="15"/>
  <c r="P2577" i="15" s="1"/>
  <c r="N2493" i="15"/>
  <c r="P2493" i="15" s="1"/>
  <c r="N417" i="15"/>
  <c r="P417" i="15" s="1"/>
  <c r="N405" i="15"/>
  <c r="P405" i="15" s="1"/>
  <c r="N381" i="15"/>
  <c r="P381" i="15" s="1"/>
  <c r="N2432" i="15"/>
  <c r="P2432" i="15" s="1"/>
  <c r="N464" i="15"/>
  <c r="P464" i="15" s="1"/>
  <c r="N428" i="15"/>
  <c r="P428" i="15" s="1"/>
  <c r="N404" i="15"/>
  <c r="P404" i="15" s="1"/>
  <c r="N380" i="15"/>
  <c r="P380" i="15" s="1"/>
  <c r="N2623" i="15"/>
  <c r="P2623" i="15" s="1"/>
  <c r="N451" i="15"/>
  <c r="P451" i="15" s="1"/>
  <c r="N427" i="15"/>
  <c r="P427" i="15" s="1"/>
  <c r="N403" i="15"/>
  <c r="P403" i="15" s="1"/>
  <c r="N2598" i="15"/>
  <c r="P2598" i="15" s="1"/>
  <c r="N461" i="15"/>
  <c r="P461" i="15" s="1"/>
  <c r="N2584" i="15"/>
  <c r="P2584" i="15" s="1"/>
  <c r="N460" i="15"/>
  <c r="P460" i="15" s="1"/>
  <c r="N388" i="15"/>
  <c r="P388" i="15" s="1"/>
  <c r="N355" i="15"/>
  <c r="P355" i="15" s="1"/>
  <c r="N2451" i="15"/>
  <c r="P2451" i="15" s="1"/>
  <c r="N2427" i="15"/>
  <c r="P2427" i="15" s="1"/>
  <c r="N459" i="15"/>
  <c r="P459" i="15" s="1"/>
  <c r="N1221" i="15"/>
  <c r="P1221" i="15" s="1"/>
  <c r="N1209" i="15"/>
  <c r="P1209" i="15" s="1"/>
  <c r="N1113" i="15"/>
  <c r="P1113" i="15" s="1"/>
  <c r="N1101" i="15"/>
  <c r="P1101" i="15" s="1"/>
  <c r="N1053" i="15"/>
  <c r="P1053" i="15" s="1"/>
  <c r="N1029" i="15"/>
  <c r="P1029" i="15" s="1"/>
  <c r="N993" i="15"/>
  <c r="P993" i="15" s="1"/>
  <c r="N1292" i="15"/>
  <c r="P1292" i="15" s="1"/>
  <c r="N1268" i="15"/>
  <c r="P1268" i="15" s="1"/>
  <c r="N1220" i="15"/>
  <c r="P1220" i="15" s="1"/>
  <c r="N1208" i="15"/>
  <c r="P1208" i="15" s="1"/>
  <c r="N1160" i="15"/>
  <c r="P1160" i="15" s="1"/>
  <c r="N1100" i="15"/>
  <c r="P1100" i="15" s="1"/>
  <c r="N1064" i="15"/>
  <c r="P1064" i="15" s="1"/>
  <c r="N1052" i="15"/>
  <c r="P1052" i="15" s="1"/>
  <c r="N1028" i="15"/>
  <c r="P1028" i="15" s="1"/>
  <c r="N1004" i="15"/>
  <c r="P1004" i="15" s="1"/>
  <c r="N1099" i="15"/>
  <c r="P1099" i="15" s="1"/>
  <c r="N1075" i="15"/>
  <c r="P1075" i="15" s="1"/>
  <c r="N1051" i="15"/>
  <c r="P1051" i="15" s="1"/>
  <c r="N1290" i="15"/>
  <c r="P1290" i="15" s="1"/>
  <c r="N1266" i="15"/>
  <c r="P1266" i="15" s="1"/>
  <c r="N1098" i="15"/>
  <c r="P1098" i="15" s="1"/>
  <c r="N1074" i="15"/>
  <c r="P1074" i="15" s="1"/>
  <c r="N1062" i="15"/>
  <c r="P1062" i="15" s="1"/>
  <c r="N1026" i="15"/>
  <c r="P1026" i="15" s="1"/>
  <c r="N1289" i="15"/>
  <c r="P1289" i="15" s="1"/>
  <c r="N1217" i="15"/>
  <c r="P1217" i="15" s="1"/>
  <c r="N1181" i="15"/>
  <c r="P1181" i="15" s="1"/>
  <c r="N1145" i="15"/>
  <c r="P1145" i="15" s="1"/>
  <c r="N1121" i="15"/>
  <c r="P1121" i="15" s="1"/>
  <c r="N1109" i="15"/>
  <c r="P1109" i="15" s="1"/>
  <c r="N1073" i="15"/>
  <c r="P1073" i="15" s="1"/>
  <c r="N1061" i="15"/>
  <c r="P1061" i="15" s="1"/>
  <c r="N1049" i="15"/>
  <c r="P1049" i="15" s="1"/>
  <c r="N1025" i="15"/>
  <c r="P1025" i="15" s="1"/>
  <c r="N1300" i="15"/>
  <c r="P1300" i="15" s="1"/>
  <c r="N1288" i="15"/>
  <c r="P1288" i="15" s="1"/>
  <c r="N1216" i="15"/>
  <c r="P1216" i="15" s="1"/>
  <c r="N1156" i="15"/>
  <c r="P1156" i="15" s="1"/>
  <c r="N1144" i="15"/>
  <c r="P1144" i="15" s="1"/>
  <c r="N1084" i="15"/>
  <c r="P1084" i="15" s="1"/>
  <c r="N1072" i="15"/>
  <c r="P1072" i="15" s="1"/>
  <c r="N1060" i="15"/>
  <c r="P1060" i="15" s="1"/>
  <c r="N1048" i="15"/>
  <c r="P1048" i="15" s="1"/>
  <c r="N1012" i="15"/>
  <c r="P1012" i="15" s="1"/>
  <c r="N1000" i="15"/>
  <c r="P1000" i="15" s="1"/>
  <c r="N1215" i="15"/>
  <c r="P1215" i="15" s="1"/>
  <c r="N1167" i="15"/>
  <c r="P1167" i="15" s="1"/>
  <c r="N1155" i="15"/>
  <c r="P1155" i="15" s="1"/>
  <c r="N1083" i="15"/>
  <c r="P1083" i="15" s="1"/>
  <c r="N1059" i="15"/>
  <c r="P1059" i="15" s="1"/>
  <c r="N1047" i="15"/>
  <c r="P1047" i="15" s="1"/>
  <c r="N1035" i="15"/>
  <c r="P1035" i="15" s="1"/>
  <c r="N1011" i="15"/>
  <c r="P1011" i="15" s="1"/>
  <c r="N1214" i="15"/>
  <c r="P1214" i="15" s="1"/>
  <c r="N1202" i="15"/>
  <c r="P1202" i="15" s="1"/>
  <c r="N1082" i="15"/>
  <c r="P1082" i="15" s="1"/>
  <c r="N1046" i="15"/>
  <c r="P1046" i="15" s="1"/>
  <c r="N1034" i="15"/>
  <c r="P1034" i="15" s="1"/>
  <c r="N1010" i="15"/>
  <c r="P1010" i="15" s="1"/>
  <c r="N1285" i="15"/>
  <c r="P1285" i="15" s="1"/>
  <c r="N1213" i="15"/>
  <c r="P1213" i="15" s="1"/>
  <c r="N1189" i="15"/>
  <c r="P1189" i="15" s="1"/>
  <c r="N1165" i="15"/>
  <c r="P1165" i="15" s="1"/>
  <c r="N1117" i="15"/>
  <c r="P1117" i="15" s="1"/>
  <c r="N1105" i="15"/>
  <c r="P1105" i="15" s="1"/>
  <c r="N1081" i="15"/>
  <c r="P1081" i="15" s="1"/>
  <c r="N1069" i="15"/>
  <c r="P1069" i="15" s="1"/>
  <c r="N1045" i="15"/>
  <c r="P1045" i="15" s="1"/>
  <c r="N1033" i="15"/>
  <c r="P1033" i="15" s="1"/>
  <c r="N1296" i="15"/>
  <c r="P1296" i="15" s="1"/>
  <c r="N1284" i="15"/>
  <c r="P1284" i="15" s="1"/>
  <c r="N1212" i="15"/>
  <c r="P1212" i="15" s="1"/>
  <c r="N1164" i="15"/>
  <c r="P1164" i="15" s="1"/>
  <c r="N1152" i="15"/>
  <c r="P1152" i="15" s="1"/>
  <c r="N1104" i="15"/>
  <c r="P1104" i="15" s="1"/>
  <c r="N1008" i="15"/>
  <c r="P1008" i="15" s="1"/>
  <c r="N984" i="15"/>
  <c r="P984" i="15" s="1"/>
  <c r="N1211" i="15"/>
  <c r="P1211" i="15" s="1"/>
  <c r="N1103" i="15"/>
  <c r="P1103" i="15" s="1"/>
  <c r="N1043" i="15"/>
  <c r="P1043" i="15" s="1"/>
  <c r="N1031" i="15"/>
  <c r="P1031" i="15" s="1"/>
  <c r="N1007" i="15"/>
  <c r="P1007" i="15" s="1"/>
  <c r="N1222" i="15"/>
  <c r="P1222" i="15" s="1"/>
  <c r="N1054" i="15"/>
  <c r="P1054" i="15" s="1"/>
  <c r="N994" i="15"/>
  <c r="P994" i="15" s="1"/>
  <c r="N1006" i="15"/>
  <c r="P1006" i="15" s="1"/>
  <c r="N1210" i="15"/>
  <c r="P1210" i="15" s="1"/>
  <c r="N1030" i="15"/>
  <c r="P1030" i="15" s="1"/>
  <c r="N2032" i="15"/>
  <c r="P2032" i="15" s="1"/>
  <c r="N2034" i="15"/>
  <c r="P2034" i="15" s="1"/>
  <c r="N2097" i="15"/>
  <c r="P2097" i="15" s="1"/>
  <c r="N1965" i="15"/>
  <c r="P1965" i="15" s="1"/>
  <c r="N1868" i="15"/>
  <c r="P1868" i="15" s="1"/>
  <c r="N1820" i="15"/>
  <c r="P1820" i="15" s="1"/>
  <c r="N2201" i="15"/>
  <c r="P2201" i="15" s="1"/>
  <c r="N2129" i="15"/>
  <c r="P2129" i="15" s="1"/>
  <c r="N2117" i="15"/>
  <c r="P2117" i="15" s="1"/>
  <c r="N2030" i="15"/>
  <c r="P2030" i="15" s="1"/>
  <c r="N2060" i="15"/>
  <c r="P2060" i="15" s="1"/>
  <c r="N1867" i="15"/>
  <c r="P1867" i="15" s="1"/>
  <c r="N1819" i="15"/>
  <c r="P1819" i="15" s="1"/>
  <c r="N1384" i="15"/>
  <c r="P1384" i="15" s="1"/>
  <c r="N533" i="15"/>
  <c r="P533" i="15" s="1"/>
  <c r="N2128" i="15"/>
  <c r="P2128" i="15" s="1"/>
  <c r="N2104" i="15"/>
  <c r="P2104" i="15" s="1"/>
  <c r="N1962" i="15"/>
  <c r="P1962" i="15" s="1"/>
  <c r="N2031" i="15"/>
  <c r="P2031" i="15" s="1"/>
  <c r="N1973" i="15"/>
  <c r="P1973" i="15" s="1"/>
  <c r="N1926" i="15"/>
  <c r="P1926" i="15" s="1"/>
  <c r="N1890" i="15"/>
  <c r="P1890" i="15" s="1"/>
  <c r="N1878" i="15"/>
  <c r="P1878" i="15" s="1"/>
  <c r="N1854" i="15"/>
  <c r="P1854" i="15" s="1"/>
  <c r="N1407" i="15"/>
  <c r="P1407" i="15" s="1"/>
  <c r="N2211" i="15"/>
  <c r="P2211" i="15" s="1"/>
  <c r="N2035" i="15"/>
  <c r="P2035" i="15" s="1"/>
  <c r="N1963" i="15"/>
  <c r="P1963" i="15" s="1"/>
  <c r="N1972" i="15"/>
  <c r="P1972" i="15" s="1"/>
  <c r="N1961" i="15"/>
  <c r="P1961" i="15" s="1"/>
  <c r="N1877" i="15"/>
  <c r="P1877" i="15" s="1"/>
  <c r="N1865" i="15"/>
  <c r="P1865" i="15" s="1"/>
  <c r="N531" i="15"/>
  <c r="P531" i="15" s="1"/>
  <c r="N2210" i="15"/>
  <c r="P2210" i="15" s="1"/>
  <c r="N2174" i="15"/>
  <c r="P2174" i="15" s="1"/>
  <c r="N2018" i="15"/>
  <c r="P2018" i="15" s="1"/>
  <c r="N1964" i="15"/>
  <c r="P1964" i="15" s="1"/>
  <c r="N2057" i="15"/>
  <c r="P2057" i="15" s="1"/>
  <c r="N2049" i="15"/>
  <c r="P2049" i="15" s="1"/>
  <c r="N1876" i="15"/>
  <c r="P1876" i="15" s="1"/>
  <c r="N1864" i="15"/>
  <c r="P1864" i="15" s="1"/>
  <c r="N1393" i="15"/>
  <c r="P1393" i="15" s="1"/>
  <c r="N2197" i="15"/>
  <c r="P2197" i="15" s="1"/>
  <c r="N2125" i="15"/>
  <c r="P2125" i="15" s="1"/>
  <c r="N1974" i="15"/>
  <c r="P1974" i="15" s="1"/>
  <c r="N2068" i="15"/>
  <c r="P2068" i="15" s="1"/>
  <c r="N1935" i="15"/>
  <c r="P1935" i="15" s="1"/>
  <c r="N1392" i="15"/>
  <c r="P1392" i="15" s="1"/>
  <c r="N529" i="15"/>
  <c r="P529" i="15" s="1"/>
  <c r="N2184" i="15"/>
  <c r="P2184" i="15" s="1"/>
  <c r="N2148" i="15"/>
  <c r="P2148" i="15" s="1"/>
  <c r="N2124" i="15"/>
  <c r="P2124" i="15" s="1"/>
  <c r="N2112" i="15"/>
  <c r="P2112" i="15" s="1"/>
  <c r="N1975" i="15"/>
  <c r="P1975" i="15" s="1"/>
  <c r="N1945" i="15"/>
  <c r="P1945" i="15" s="1"/>
  <c r="N2015" i="15"/>
  <c r="P2015" i="15" s="1"/>
  <c r="N1949" i="15"/>
  <c r="P1949" i="15" s="1"/>
  <c r="N2067" i="15"/>
  <c r="P2067" i="15" s="1"/>
  <c r="N1934" i="15"/>
  <c r="P1934" i="15" s="1"/>
  <c r="N1898" i="15"/>
  <c r="P1898" i="15" s="1"/>
  <c r="N1850" i="15"/>
  <c r="P1850" i="15" s="1"/>
  <c r="N1391" i="15"/>
  <c r="P1391" i="15" s="1"/>
  <c r="N516" i="15"/>
  <c r="P516" i="15" s="1"/>
  <c r="N2123" i="15"/>
  <c r="P2123" i="15" s="1"/>
  <c r="N2111" i="15"/>
  <c r="P2111" i="15" s="1"/>
  <c r="N2006" i="15"/>
  <c r="P2006" i="15" s="1"/>
  <c r="N2028" i="15"/>
  <c r="P2028" i="15" s="1"/>
  <c r="N1947" i="15"/>
  <c r="P1947" i="15" s="1"/>
  <c r="N1933" i="15"/>
  <c r="P1933" i="15" s="1"/>
  <c r="N1861" i="15"/>
  <c r="P1861" i="15" s="1"/>
  <c r="N1390" i="15"/>
  <c r="P1390" i="15" s="1"/>
  <c r="N2194" i="15"/>
  <c r="P2194" i="15" s="1"/>
  <c r="N2182" i="15"/>
  <c r="P2182" i="15" s="1"/>
  <c r="N1971" i="15"/>
  <c r="P1971" i="15" s="1"/>
  <c r="N2029" i="15"/>
  <c r="P2029" i="15" s="1"/>
  <c r="N2054" i="15"/>
  <c r="P2054" i="15" s="1"/>
  <c r="N514" i="15"/>
  <c r="P514" i="15" s="1"/>
  <c r="N2193" i="15"/>
  <c r="P2193" i="15" s="1"/>
  <c r="N2181" i="15"/>
  <c r="P2181" i="15" s="1"/>
  <c r="N1970" i="15"/>
  <c r="P1970" i="15" s="1"/>
  <c r="N2053" i="15"/>
  <c r="P2053" i="15" s="1"/>
  <c r="N1931" i="15"/>
  <c r="P1931" i="15" s="1"/>
  <c r="N2144" i="15"/>
  <c r="P2144" i="15" s="1"/>
  <c r="N2033" i="15"/>
  <c r="P2033" i="15" s="1"/>
  <c r="N524" i="15"/>
  <c r="P524" i="15" s="1"/>
  <c r="N1917" i="15"/>
  <c r="P1917" i="15" s="1"/>
  <c r="N535" i="15"/>
  <c r="P535" i="15" s="1"/>
  <c r="N2168" i="15"/>
  <c r="P2168" i="15" s="1"/>
  <c r="N2131" i="15"/>
  <c r="P2131" i="15" s="1"/>
  <c r="N2017" i="15"/>
  <c r="P2017" i="15" s="1"/>
  <c r="N1870" i="15"/>
  <c r="P1870" i="15" s="1"/>
  <c r="N512" i="15"/>
  <c r="P512" i="15" s="1"/>
  <c r="N2216" i="15"/>
  <c r="P2216" i="15" s="1"/>
  <c r="N1930" i="15"/>
  <c r="P1930" i="15" s="1"/>
  <c r="N1953" i="15"/>
  <c r="P1953" i="15" s="1"/>
  <c r="N2038" i="15"/>
  <c r="P2038" i="15" s="1"/>
  <c r="N525" i="15"/>
  <c r="P525" i="15" s="1"/>
  <c r="N757" i="15"/>
  <c r="P757" i="15" s="1"/>
  <c r="N756" i="15"/>
  <c r="P756" i="15" s="1"/>
  <c r="N755" i="15"/>
  <c r="P755" i="15" s="1"/>
  <c r="N707" i="15"/>
  <c r="P707" i="15" s="1"/>
  <c r="N683" i="15"/>
  <c r="P683" i="15" s="1"/>
  <c r="N681" i="15"/>
  <c r="P681" i="15" s="1"/>
  <c r="N716" i="15"/>
  <c r="P716" i="15" s="1"/>
  <c r="N680" i="15"/>
  <c r="P680" i="15" s="1"/>
  <c r="N763" i="15"/>
  <c r="P763" i="15" s="1"/>
  <c r="N715" i="15"/>
  <c r="P715" i="15" s="1"/>
  <c r="N762" i="15"/>
  <c r="P762" i="15" s="1"/>
  <c r="N759" i="15"/>
  <c r="P759" i="15" s="1"/>
  <c r="N711" i="15"/>
  <c r="P711" i="15" s="1"/>
  <c r="N758" i="15"/>
  <c r="P758" i="15" s="1"/>
  <c r="N710" i="15"/>
  <c r="P710" i="15" s="1"/>
  <c r="N2235" i="15"/>
  <c r="P2235" i="15" s="1"/>
  <c r="N650" i="15"/>
  <c r="P650" i="15" s="1"/>
  <c r="N282" i="15"/>
  <c r="P282" i="15" s="1"/>
  <c r="N270" i="15"/>
  <c r="P270" i="15" s="1"/>
  <c r="N198" i="15"/>
  <c r="P198" i="15" s="1"/>
  <c r="N174" i="15"/>
  <c r="P174" i="15" s="1"/>
  <c r="N138" i="15"/>
  <c r="P138" i="15" s="1"/>
  <c r="N18" i="15"/>
  <c r="P18" i="15" s="1"/>
  <c r="N6" i="15"/>
  <c r="P6" i="15" s="1"/>
  <c r="N281" i="15"/>
  <c r="P281" i="15" s="1"/>
  <c r="N149" i="15"/>
  <c r="P149" i="15" s="1"/>
  <c r="N137" i="15"/>
  <c r="P137" i="15" s="1"/>
  <c r="N65" i="15"/>
  <c r="P65" i="15" s="1"/>
  <c r="N2292" i="15"/>
  <c r="P2292" i="15" s="1"/>
  <c r="N624" i="15"/>
  <c r="P624" i="15" s="1"/>
  <c r="N280" i="15"/>
  <c r="P280" i="15" s="1"/>
  <c r="N244" i="15"/>
  <c r="P244" i="15" s="1"/>
  <c r="N208" i="15"/>
  <c r="P208" i="15" s="1"/>
  <c r="N136" i="15"/>
  <c r="P136" i="15" s="1"/>
  <c r="N76" i="15"/>
  <c r="P76" i="15" s="1"/>
  <c r="N16" i="15"/>
  <c r="P16" i="15" s="1"/>
  <c r="N623" i="15"/>
  <c r="P623" i="15" s="1"/>
  <c r="N599" i="15"/>
  <c r="P599" i="15" s="1"/>
  <c r="N279" i="15"/>
  <c r="P279" i="15" s="1"/>
  <c r="N135" i="15"/>
  <c r="P135" i="15" s="1"/>
  <c r="N99" i="15"/>
  <c r="P99" i="15" s="1"/>
  <c r="N75" i="15"/>
  <c r="P75" i="15" s="1"/>
  <c r="N51" i="15"/>
  <c r="P51" i="15" s="1"/>
  <c r="N2313" i="15"/>
  <c r="P2313" i="15" s="1"/>
  <c r="N610" i="15"/>
  <c r="P610" i="15" s="1"/>
  <c r="N302" i="15"/>
  <c r="P302" i="15" s="1"/>
  <c r="N278" i="15"/>
  <c r="P278" i="15" s="1"/>
  <c r="N254" i="15"/>
  <c r="P254" i="15" s="1"/>
  <c r="N218" i="15"/>
  <c r="P218" i="15" s="1"/>
  <c r="N182" i="15"/>
  <c r="P182" i="15" s="1"/>
  <c r="N158" i="15"/>
  <c r="P158" i="15" s="1"/>
  <c r="N134" i="15"/>
  <c r="P134" i="15" s="1"/>
  <c r="N50" i="15"/>
  <c r="P50" i="15" s="1"/>
  <c r="N2312" i="15"/>
  <c r="P2312" i="15" s="1"/>
  <c r="N2384" i="15"/>
  <c r="P2384" i="15" s="1"/>
  <c r="N2242" i="15"/>
  <c r="P2242" i="15" s="1"/>
  <c r="N2230" i="15"/>
  <c r="P2230" i="15" s="1"/>
  <c r="N657" i="15"/>
  <c r="P657" i="15" s="1"/>
  <c r="N597" i="15"/>
  <c r="P597" i="15" s="1"/>
  <c r="N301" i="15"/>
  <c r="P301" i="15" s="1"/>
  <c r="N277" i="15"/>
  <c r="P277" i="15" s="1"/>
  <c r="N253" i="15"/>
  <c r="P253" i="15" s="1"/>
  <c r="N193" i="15"/>
  <c r="P193" i="15" s="1"/>
  <c r="N181" i="15"/>
  <c r="P181" i="15" s="1"/>
  <c r="N169" i="15"/>
  <c r="P169" i="15" s="1"/>
  <c r="N2290" i="15"/>
  <c r="P2290" i="15" s="1"/>
  <c r="N2241" i="15"/>
  <c r="P2241" i="15" s="1"/>
  <c r="N644" i="15"/>
  <c r="P644" i="15" s="1"/>
  <c r="N608" i="15"/>
  <c r="P608" i="15" s="1"/>
  <c r="N300" i="15"/>
  <c r="P300" i="15" s="1"/>
  <c r="N228" i="15"/>
  <c r="P228" i="15" s="1"/>
  <c r="N132" i="15"/>
  <c r="P132" i="15" s="1"/>
  <c r="N84" i="15"/>
  <c r="P84" i="15" s="1"/>
  <c r="N60" i="15"/>
  <c r="P60" i="15" s="1"/>
  <c r="N12" i="15"/>
  <c r="P12" i="15" s="1"/>
  <c r="N2400" i="15"/>
  <c r="P2400" i="15" s="1"/>
  <c r="N823" i="15"/>
  <c r="P823" i="15" s="1"/>
  <c r="N811" i="15"/>
  <c r="P811" i="15" s="1"/>
  <c r="N287" i="15"/>
  <c r="P287" i="15" s="1"/>
  <c r="N167" i="15"/>
  <c r="P167" i="15" s="1"/>
  <c r="N2263" i="15"/>
  <c r="P2263" i="15" s="1"/>
  <c r="N298" i="15"/>
  <c r="P298" i="15" s="1"/>
  <c r="N2332" i="15"/>
  <c r="P2332" i="15" s="1"/>
  <c r="N653" i="15"/>
  <c r="P653" i="15" s="1"/>
  <c r="N165" i="15"/>
  <c r="P165" i="15" s="1"/>
  <c r="N296" i="15"/>
  <c r="P296" i="15" s="1"/>
  <c r="N272" i="15"/>
  <c r="P272" i="15" s="1"/>
  <c r="N248" i="15"/>
  <c r="P248" i="15" s="1"/>
  <c r="N200" i="15"/>
  <c r="P200" i="15" s="1"/>
  <c r="N2260" i="15"/>
  <c r="P2260" i="15" s="1"/>
  <c r="N807" i="15"/>
  <c r="P807" i="15" s="1"/>
  <c r="N651" i="15"/>
  <c r="P651" i="15" s="1"/>
  <c r="N603" i="15"/>
  <c r="P603" i="15" s="1"/>
  <c r="N163" i="15"/>
  <c r="P163" i="15" s="1"/>
  <c r="N19" i="15"/>
  <c r="P19" i="15" s="1"/>
  <c r="N299" i="15"/>
  <c r="P299" i="15" s="1"/>
  <c r="N179" i="15"/>
  <c r="P179" i="15" s="1"/>
  <c r="N131" i="15"/>
  <c r="P131" i="15" s="1"/>
  <c r="N59" i="15"/>
  <c r="P59" i="15" s="1"/>
  <c r="N2297" i="15"/>
  <c r="P2297" i="15" s="1"/>
  <c r="N2381" i="15"/>
  <c r="P2381" i="15" s="1"/>
  <c r="N346" i="15"/>
  <c r="P346" i="15" s="1"/>
  <c r="N334" i="15"/>
  <c r="P334" i="15" s="1"/>
  <c r="N310" i="15"/>
  <c r="P310" i="15" s="1"/>
  <c r="N130" i="15"/>
  <c r="P130" i="15" s="1"/>
  <c r="N10" i="15"/>
  <c r="P10" i="15" s="1"/>
  <c r="N2380" i="15"/>
  <c r="P2380" i="15" s="1"/>
  <c r="N2238" i="15"/>
  <c r="P2238" i="15" s="1"/>
  <c r="N297" i="15"/>
  <c r="P297" i="15" s="1"/>
  <c r="N201" i="15"/>
  <c r="P201" i="15" s="1"/>
  <c r="N129" i="15"/>
  <c r="P129" i="15" s="1"/>
  <c r="N21" i="15"/>
  <c r="P21" i="15" s="1"/>
  <c r="N2307" i="15"/>
  <c r="P2307" i="15" s="1"/>
  <c r="N2261" i="15"/>
  <c r="P2261" i="15" s="1"/>
  <c r="N2237" i="15"/>
  <c r="P2237" i="15" s="1"/>
  <c r="N808" i="15"/>
  <c r="P808" i="15" s="1"/>
  <c r="N640" i="15"/>
  <c r="P640" i="15" s="1"/>
  <c r="N604" i="15"/>
  <c r="P604" i="15" s="1"/>
  <c r="N236" i="15"/>
  <c r="P236" i="15" s="1"/>
  <c r="N20" i="15"/>
  <c r="P20" i="15" s="1"/>
  <c r="N663" i="15"/>
  <c r="P663" i="15" s="1"/>
  <c r="N283" i="15"/>
  <c r="P283" i="15" s="1"/>
  <c r="N259" i="15"/>
  <c r="P259" i="15" s="1"/>
  <c r="N235" i="15"/>
  <c r="P235" i="15" s="1"/>
  <c r="A2" i="35"/>
  <c r="B37" i="35"/>
  <c r="B13" i="35"/>
  <c r="B14" i="35" s="1"/>
  <c r="B15" i="35" s="1"/>
  <c r="B16" i="35" s="1"/>
  <c r="B17" i="35" s="1"/>
  <c r="B4" i="35"/>
  <c r="A3" i="35"/>
  <c r="C19" i="35"/>
  <c r="A11" i="35"/>
  <c r="C7" i="13"/>
  <c r="G2" i="26" l="1"/>
  <c r="G3" i="30"/>
  <c r="G3" i="26"/>
  <c r="C21" i="35"/>
  <c r="C23" i="35"/>
  <c r="A23" i="35" s="1"/>
  <c r="C25" i="35"/>
  <c r="C22" i="35"/>
  <c r="A22" i="35" s="1"/>
  <c r="C24" i="35"/>
  <c r="A15" i="35"/>
  <c r="A16" i="35"/>
  <c r="A13" i="35"/>
  <c r="A14" i="35"/>
  <c r="B38" i="35"/>
  <c r="B39" i="35" s="1"/>
  <c r="B40" i="35" s="1"/>
  <c r="B41" i="35" s="1"/>
  <c r="C33" i="35"/>
  <c r="A25" i="35"/>
  <c r="C30" i="35"/>
  <c r="C31" i="35"/>
  <c r="C32" i="35"/>
  <c r="A24" i="35"/>
  <c r="C27" i="35"/>
  <c r="A19" i="35"/>
  <c r="B5" i="35"/>
  <c r="A4" i="35"/>
  <c r="C18" i="35" l="1"/>
  <c r="A10" i="35"/>
  <c r="C29" i="35"/>
  <c r="A21" i="35"/>
  <c r="C20" i="35"/>
  <c r="A12" i="35"/>
  <c r="A17" i="35"/>
  <c r="C35" i="35"/>
  <c r="A27" i="35"/>
  <c r="C39" i="35"/>
  <c r="A31" i="35"/>
  <c r="B6" i="35"/>
  <c r="A5" i="35"/>
  <c r="C41" i="35"/>
  <c r="A33" i="35"/>
  <c r="C40" i="35"/>
  <c r="A32" i="35"/>
  <c r="C38" i="35"/>
  <c r="A30" i="35"/>
  <c r="E2408" i="15" l="1"/>
  <c r="C28" i="35"/>
  <c r="A20" i="35"/>
  <c r="C37" i="35"/>
  <c r="A29" i="35"/>
  <c r="C26" i="35"/>
  <c r="A18" i="35"/>
  <c r="C47" i="35"/>
  <c r="A47" i="35" s="1"/>
  <c r="A39" i="35"/>
  <c r="C49" i="35"/>
  <c r="A49" i="35" s="1"/>
  <c r="A41" i="35"/>
  <c r="B7" i="35"/>
  <c r="A6" i="35"/>
  <c r="C43" i="35"/>
  <c r="A43" i="35" s="1"/>
  <c r="A35" i="35"/>
  <c r="C46" i="35"/>
  <c r="A46" i="35" s="1"/>
  <c r="A38" i="35"/>
  <c r="C48" i="35"/>
  <c r="A48" i="35" s="1"/>
  <c r="A40" i="35"/>
  <c r="C16" i="13"/>
  <c r="N1382" i="15" l="1"/>
  <c r="P1382" i="15" s="1"/>
  <c r="N1345" i="15"/>
  <c r="P1345" i="15" s="1"/>
  <c r="N1276" i="15"/>
  <c r="P1276" i="15" s="1"/>
  <c r="N832" i="15"/>
  <c r="P832" i="15" s="1"/>
  <c r="N773" i="15"/>
  <c r="P773" i="15" s="1"/>
  <c r="N703" i="15"/>
  <c r="P703" i="15" s="1"/>
  <c r="N1376" i="15"/>
  <c r="P1376" i="15" s="1"/>
  <c r="N1193" i="15"/>
  <c r="P1193" i="15" s="1"/>
  <c r="N1136" i="15"/>
  <c r="P1136" i="15" s="1"/>
  <c r="N1094" i="15"/>
  <c r="P1094" i="15" s="1"/>
  <c r="N2253" i="15"/>
  <c r="P2253" i="15" s="1"/>
  <c r="N1648" i="15"/>
  <c r="P1648" i="15" s="1"/>
  <c r="N1559" i="15"/>
  <c r="P1559" i="15" s="1"/>
  <c r="N2390" i="15"/>
  <c r="P2390" i="15" s="1"/>
  <c r="N2191" i="15"/>
  <c r="P2191" i="15" s="1"/>
  <c r="N2092" i="15"/>
  <c r="P2092" i="15" s="1"/>
  <c r="N1437" i="15"/>
  <c r="P1437" i="15" s="1"/>
  <c r="N864" i="15"/>
  <c r="P864" i="15" s="1"/>
  <c r="N746" i="15"/>
  <c r="P746" i="15" s="1"/>
  <c r="N638" i="15"/>
  <c r="P638" i="15" s="1"/>
  <c r="N155" i="15"/>
  <c r="P155" i="15" s="1"/>
  <c r="N1609" i="15"/>
  <c r="P1609" i="15" s="1"/>
  <c r="N1219" i="15"/>
  <c r="P1219" i="15" s="1"/>
  <c r="P111" i="15"/>
  <c r="P186" i="15"/>
  <c r="N289" i="15"/>
  <c r="P289" i="15" s="1"/>
  <c r="N1686" i="15"/>
  <c r="P1686" i="15" s="1"/>
  <c r="N1203" i="15"/>
  <c r="P1203" i="15" s="1"/>
  <c r="P199" i="15"/>
  <c r="P113" i="15"/>
  <c r="P112" i="15"/>
  <c r="P110" i="15"/>
  <c r="N2259" i="15"/>
  <c r="P2259" i="15" s="1"/>
  <c r="N1977" i="15"/>
  <c r="P1977" i="15" s="1"/>
  <c r="N1936" i="15"/>
  <c r="P1936" i="15" s="1"/>
  <c r="N2113" i="15"/>
  <c r="P2113" i="15" s="1"/>
  <c r="N1727" i="15"/>
  <c r="P1727" i="15" s="1"/>
  <c r="N1699" i="15"/>
  <c r="P1699" i="15" s="1"/>
  <c r="N2486" i="15"/>
  <c r="P2486" i="15" s="1"/>
  <c r="N207" i="15"/>
  <c r="P207" i="15" s="1"/>
  <c r="N332" i="15"/>
  <c r="P332" i="15" s="1"/>
  <c r="N34" i="15"/>
  <c r="P34" i="15" s="1"/>
  <c r="N1398" i="15"/>
  <c r="P1398" i="15" s="1"/>
  <c r="N917" i="15"/>
  <c r="P917" i="15" s="1"/>
  <c r="N2478" i="15"/>
  <c r="P2478" i="15" s="1"/>
  <c r="N2546" i="15"/>
  <c r="P2546" i="15" s="1"/>
  <c r="N1180" i="15"/>
  <c r="P1180" i="15" s="1"/>
  <c r="N1960" i="15"/>
  <c r="P1960" i="15" s="1"/>
  <c r="N726" i="15"/>
  <c r="P726" i="15" s="1"/>
  <c r="N2315" i="15"/>
  <c r="P2315" i="15" s="1"/>
  <c r="N2412" i="15"/>
  <c r="P2412" i="15" s="1"/>
  <c r="N263" i="15"/>
  <c r="P263" i="15" s="1"/>
  <c r="N1952" i="15"/>
  <c r="P1952" i="15" s="1"/>
  <c r="N2329" i="15"/>
  <c r="P2329" i="15" s="1"/>
  <c r="N844" i="15"/>
  <c r="P844" i="15" s="1"/>
  <c r="N2602" i="15"/>
  <c r="P2602" i="15" s="1"/>
  <c r="N2495" i="15"/>
  <c r="P2495" i="15" s="1"/>
  <c r="N1885" i="15"/>
  <c r="P1885" i="15" s="1"/>
  <c r="N813" i="15"/>
  <c r="P813" i="15" s="1"/>
  <c r="N2293" i="15"/>
  <c r="P2293" i="15" s="1"/>
  <c r="N947" i="15"/>
  <c r="P947" i="15" s="1"/>
  <c r="N2467" i="15"/>
  <c r="P2467" i="15" s="1"/>
  <c r="N2115" i="15"/>
  <c r="P2115" i="15" s="1"/>
  <c r="N338" i="15"/>
  <c r="P338" i="15" s="1"/>
  <c r="N2452" i="15"/>
  <c r="P2452" i="15" s="1"/>
  <c r="N1243" i="15"/>
  <c r="P1243" i="15" s="1"/>
  <c r="N748" i="15"/>
  <c r="P748" i="15" s="1"/>
  <c r="N2439" i="15"/>
  <c r="P2439" i="15" s="1"/>
  <c r="N1837" i="15"/>
  <c r="P1837" i="15" s="1"/>
  <c r="N667" i="15"/>
  <c r="P667" i="15" s="1"/>
  <c r="N1352" i="15"/>
  <c r="P1352" i="15" s="1"/>
  <c r="N1433" i="15"/>
  <c r="P1433" i="15" s="1"/>
  <c r="N1956" i="15"/>
  <c r="P1956" i="15" s="1"/>
  <c r="N1944" i="15"/>
  <c r="P1944" i="15" s="1"/>
  <c r="N1922" i="15"/>
  <c r="P1922" i="15" s="1"/>
  <c r="N1395" i="15"/>
  <c r="P1395" i="15" s="1"/>
  <c r="N1367" i="15"/>
  <c r="P1367" i="15" s="1"/>
  <c r="N622" i="15"/>
  <c r="P622" i="15" s="1"/>
  <c r="N2574" i="15"/>
  <c r="P2574" i="15" s="1"/>
  <c r="N1122" i="15"/>
  <c r="P1122" i="15" s="1"/>
  <c r="N694" i="15"/>
  <c r="P694" i="15" s="1"/>
  <c r="N1435" i="15"/>
  <c r="P1435" i="15" s="1"/>
  <c r="N1849" i="15"/>
  <c r="P1849" i="15" s="1"/>
  <c r="N699" i="15"/>
  <c r="P699" i="15" s="1"/>
  <c r="N1999" i="15"/>
  <c r="P1999" i="15" s="1"/>
  <c r="N1787" i="15"/>
  <c r="P1787" i="15" s="1"/>
  <c r="N862" i="15"/>
  <c r="P862" i="15" s="1"/>
  <c r="N411" i="15"/>
  <c r="P411" i="15" s="1"/>
  <c r="N2445" i="15"/>
  <c r="P2445" i="15" s="1"/>
  <c r="N2420" i="15"/>
  <c r="P2420" i="15" s="1"/>
  <c r="N1322" i="15"/>
  <c r="P1322" i="15" s="1"/>
  <c r="N1958" i="15"/>
  <c r="P1958" i="15" s="1"/>
  <c r="N752" i="15"/>
  <c r="P752" i="15" s="1"/>
  <c r="N2325" i="15"/>
  <c r="P2325" i="15" s="1"/>
  <c r="N317" i="15"/>
  <c r="P317" i="15" s="1"/>
  <c r="N347" i="15"/>
  <c r="P347" i="15" s="1"/>
  <c r="N2415" i="15"/>
  <c r="P2415" i="15" s="1"/>
  <c r="N1040" i="15"/>
  <c r="P1040" i="15" s="1"/>
  <c r="N1759" i="15"/>
  <c r="P1759" i="15" s="1"/>
  <c r="N465" i="15"/>
  <c r="P465" i="15" s="1"/>
  <c r="N1389" i="15"/>
  <c r="P1389" i="15" s="1"/>
  <c r="N916" i="15"/>
  <c r="P916" i="15" s="1"/>
  <c r="N366" i="15"/>
  <c r="P366" i="15" s="1"/>
  <c r="N2597" i="15"/>
  <c r="P2597" i="15" s="1"/>
  <c r="N992" i="15"/>
  <c r="P992" i="15" s="1"/>
  <c r="N2027" i="15"/>
  <c r="P2027" i="15" s="1"/>
  <c r="N698" i="15"/>
  <c r="P698" i="15" s="1"/>
  <c r="N98" i="15"/>
  <c r="P98" i="15" s="1"/>
  <c r="N1331" i="15"/>
  <c r="P1331" i="15" s="1"/>
  <c r="N712" i="15"/>
  <c r="P712" i="15" s="1"/>
  <c r="N1853" i="15"/>
  <c r="P1853" i="15" s="1"/>
  <c r="N800" i="15"/>
  <c r="P800" i="15" s="1"/>
  <c r="N251" i="15"/>
  <c r="P251" i="15" s="1"/>
  <c r="N2448" i="15"/>
  <c r="P2448" i="15" s="1"/>
  <c r="N1305" i="15"/>
  <c r="P1305" i="15" s="1"/>
  <c r="N768" i="15"/>
  <c r="P768" i="15" s="1"/>
  <c r="N365" i="15"/>
  <c r="P365" i="15" s="1"/>
  <c r="N761" i="15"/>
  <c r="P761" i="15" s="1"/>
  <c r="N1574" i="15"/>
  <c r="P1574" i="15" s="1"/>
  <c r="N2552" i="15"/>
  <c r="P2552" i="15" s="1"/>
  <c r="N1258" i="15"/>
  <c r="P1258" i="15" s="1"/>
  <c r="N479" i="15"/>
  <c r="P479" i="15" s="1"/>
  <c r="N722" i="15"/>
  <c r="P722" i="15" s="1"/>
  <c r="N1747" i="15"/>
  <c r="P1747" i="15" s="1"/>
  <c r="N1385" i="15"/>
  <c r="P1385" i="15" s="1"/>
  <c r="N912" i="15"/>
  <c r="P912" i="15" s="1"/>
  <c r="N2579" i="15"/>
  <c r="P2579" i="15" s="1"/>
  <c r="N2545" i="15"/>
  <c r="P2545" i="15" s="1"/>
  <c r="N561" i="15"/>
  <c r="P561" i="15" s="1"/>
  <c r="N56" i="15"/>
  <c r="P56" i="15" s="1"/>
  <c r="N344" i="15"/>
  <c r="P344" i="15" s="1"/>
  <c r="N1077" i="15"/>
  <c r="P1077" i="15" s="1"/>
  <c r="N247" i="15"/>
  <c r="P247" i="15" s="1"/>
  <c r="N1111" i="15"/>
  <c r="P1111" i="15" s="1"/>
  <c r="N1405" i="15"/>
  <c r="P1405" i="15" s="1"/>
  <c r="N1419" i="15"/>
  <c r="P1419" i="15" s="1"/>
  <c r="N1401" i="15"/>
  <c r="P1401" i="15" s="1"/>
  <c r="N567" i="15"/>
  <c r="P567" i="15" s="1"/>
  <c r="N549" i="15"/>
  <c r="P549" i="15" s="1"/>
  <c r="N2287" i="15"/>
  <c r="P2287" i="15" s="1"/>
  <c r="N1586" i="15"/>
  <c r="P1586" i="15" s="1"/>
  <c r="N571" i="15"/>
  <c r="P571" i="15" s="1"/>
  <c r="N706" i="15"/>
  <c r="P706" i="15" s="1"/>
  <c r="N2159" i="15"/>
  <c r="P2159" i="15" s="1"/>
  <c r="N2071" i="15"/>
  <c r="P2071" i="15" s="1"/>
  <c r="N492" i="15"/>
  <c r="P492" i="15" s="1"/>
  <c r="N438" i="15"/>
  <c r="P438" i="15" s="1"/>
  <c r="N2613" i="15"/>
  <c r="P2613" i="15" s="1"/>
  <c r="N2357" i="15"/>
  <c r="P2357" i="15" s="1"/>
  <c r="N1606" i="15"/>
  <c r="P1606" i="15" s="1"/>
  <c r="N1090" i="15"/>
  <c r="P1090" i="15" s="1"/>
  <c r="N1939" i="15"/>
  <c r="P1939" i="15" s="1"/>
  <c r="N760" i="15"/>
  <c r="P760" i="15" s="1"/>
  <c r="N2406" i="15"/>
  <c r="P2406" i="15" s="1"/>
  <c r="N2583" i="15"/>
  <c r="P2583" i="15" s="1"/>
  <c r="N1244" i="15"/>
  <c r="P1244" i="15" s="1"/>
  <c r="N843" i="15"/>
  <c r="P843" i="15" s="1"/>
  <c r="N1543" i="15"/>
  <c r="P1543" i="15" s="1"/>
  <c r="N2465" i="15"/>
  <c r="P2465" i="15" s="1"/>
  <c r="N576" i="15"/>
  <c r="P576" i="15" s="1"/>
  <c r="N120" i="15"/>
  <c r="P120" i="15" s="1"/>
  <c r="N323" i="15"/>
  <c r="P323" i="15" s="1"/>
  <c r="N1387" i="15"/>
  <c r="P1387" i="15" s="1"/>
  <c r="N1803" i="15"/>
  <c r="P1803" i="15" s="1"/>
  <c r="N1604" i="15"/>
  <c r="P1604" i="15" s="1"/>
  <c r="N2601" i="15"/>
  <c r="P2601" i="15" s="1"/>
  <c r="N1338" i="15"/>
  <c r="P1338" i="15" s="1"/>
  <c r="N1399" i="15"/>
  <c r="P1399" i="15" s="1"/>
  <c r="N731" i="15"/>
  <c r="P731" i="15" s="1"/>
  <c r="N224" i="15"/>
  <c r="P224" i="15" s="1"/>
  <c r="N2508" i="15"/>
  <c r="P2508" i="15" s="1"/>
  <c r="N1684" i="15"/>
  <c r="P1684" i="15" s="1"/>
  <c r="N1330" i="15"/>
  <c r="P1330" i="15" s="1"/>
  <c r="N500" i="15"/>
  <c r="P500" i="15" s="1"/>
  <c r="N873" i="15"/>
  <c r="P873" i="15" s="1"/>
  <c r="N2561" i="15"/>
  <c r="P2561" i="15" s="1"/>
  <c r="N1895" i="15"/>
  <c r="P1895" i="15" s="1"/>
  <c r="N1394" i="15"/>
  <c r="P1394" i="15" s="1"/>
  <c r="N717" i="15"/>
  <c r="P717" i="15" s="1"/>
  <c r="N1554" i="15"/>
  <c r="P1554" i="15" s="1"/>
  <c r="N372" i="15"/>
  <c r="P372" i="15" s="1"/>
  <c r="N2610" i="15"/>
  <c r="P2610" i="15" s="1"/>
  <c r="N936" i="15"/>
  <c r="P936" i="15" s="1"/>
  <c r="N2599" i="15"/>
  <c r="P2599" i="15" s="1"/>
  <c r="N1858" i="15"/>
  <c r="P1858" i="15" s="1"/>
  <c r="N32" i="15"/>
  <c r="P32" i="15" s="1"/>
  <c r="N2330" i="15"/>
  <c r="P2330" i="15" s="1"/>
  <c r="N753" i="15"/>
  <c r="P753" i="15" s="1"/>
  <c r="N733" i="15"/>
  <c r="P733" i="15" s="1"/>
  <c r="N1239" i="15"/>
  <c r="P1239" i="15" s="1"/>
  <c r="N49" i="15"/>
  <c r="P49" i="15" s="1"/>
  <c r="N1316" i="15"/>
  <c r="P1316" i="15" s="1"/>
  <c r="N178" i="15"/>
  <c r="P178" i="15" s="1"/>
  <c r="N906" i="15"/>
  <c r="P906" i="15" s="1"/>
  <c r="N2118" i="15"/>
  <c r="P2118" i="15" s="1"/>
  <c r="N1694" i="15"/>
  <c r="P1694" i="15" s="1"/>
  <c r="N2559" i="15"/>
  <c r="P2559" i="15" s="1"/>
  <c r="N691" i="15"/>
  <c r="P691" i="15" s="1"/>
  <c r="N2382" i="15"/>
  <c r="P2382" i="15" s="1"/>
  <c r="N845" i="15"/>
  <c r="P845" i="15" s="1"/>
  <c r="N1286" i="15"/>
  <c r="P1286" i="15" s="1"/>
  <c r="N2367" i="15"/>
  <c r="P2367" i="15" s="1"/>
  <c r="N580" i="15"/>
  <c r="P580" i="15" s="1"/>
  <c r="N2494" i="15"/>
  <c r="P2494" i="15" s="1"/>
  <c r="N475" i="15"/>
  <c r="P475" i="15" s="1"/>
  <c r="N2309" i="15"/>
  <c r="P2309" i="15" s="1"/>
  <c r="N1938" i="15"/>
  <c r="P1938" i="15" s="1"/>
  <c r="N161" i="15"/>
  <c r="P161" i="15" s="1"/>
  <c r="N620" i="15"/>
  <c r="P620" i="15" s="1"/>
  <c r="N1542" i="15"/>
  <c r="P1542" i="15" s="1"/>
  <c r="N1303" i="15"/>
  <c r="P1303" i="15" s="1"/>
  <c r="N1085" i="15"/>
  <c r="P1085" i="15" s="1"/>
  <c r="N932" i="15"/>
  <c r="P932" i="15" s="1"/>
  <c r="N1147" i="15"/>
  <c r="P1147" i="15" s="1"/>
  <c r="N764" i="15"/>
  <c r="P764" i="15" s="1"/>
  <c r="N997" i="15"/>
  <c r="P997" i="15" s="1"/>
  <c r="N264" i="15"/>
  <c r="P264" i="15" s="1"/>
  <c r="N1969" i="15"/>
  <c r="P1969" i="15" s="1"/>
  <c r="N547" i="15"/>
  <c r="P547" i="15" s="1"/>
  <c r="N1821" i="15"/>
  <c r="P1821" i="15" s="1"/>
  <c r="N2630" i="15"/>
  <c r="P2630" i="15" s="1"/>
  <c r="N2373" i="15"/>
  <c r="P2373" i="15" s="1"/>
  <c r="N463" i="15"/>
  <c r="P463" i="15" s="1"/>
  <c r="N1096" i="15"/>
  <c r="P1096" i="15" s="1"/>
  <c r="N714" i="15"/>
  <c r="P714" i="15" s="1"/>
  <c r="N308" i="15"/>
  <c r="P308" i="15" s="1"/>
  <c r="N1748" i="15"/>
  <c r="P1748" i="15" s="1"/>
  <c r="N462" i="15"/>
  <c r="P462" i="15" s="1"/>
  <c r="N739" i="15"/>
  <c r="P739" i="15" s="1"/>
  <c r="N367" i="15"/>
  <c r="P367" i="15" s="1"/>
  <c r="N2195" i="15"/>
  <c r="P2195" i="15" s="1"/>
  <c r="N2392" i="15"/>
  <c r="P2392" i="15" s="1"/>
  <c r="N926" i="15"/>
  <c r="P926" i="15" s="1"/>
  <c r="N2372" i="15"/>
  <c r="P2372" i="15" s="1"/>
  <c r="N2536" i="15"/>
  <c r="P2536" i="15" s="1"/>
  <c r="C34" i="35"/>
  <c r="A26" i="35"/>
  <c r="C45" i="35"/>
  <c r="A45" i="35" s="1"/>
  <c r="A37" i="35"/>
  <c r="C36" i="35"/>
  <c r="A28" i="35"/>
  <c r="B8" i="35"/>
  <c r="A7" i="35"/>
  <c r="G3" i="13" l="1"/>
  <c r="G2" i="13"/>
  <c r="G4" i="13"/>
  <c r="G2" i="30"/>
  <c r="G4" i="30"/>
  <c r="G4" i="26"/>
  <c r="N1521" i="15"/>
  <c r="P1521" i="15" s="1"/>
  <c r="N1509" i="15"/>
  <c r="P1509" i="15" s="1"/>
  <c r="N1496" i="15"/>
  <c r="P1496" i="15" s="1"/>
  <c r="N1483" i="15"/>
  <c r="P1483" i="15" s="1"/>
  <c r="N1471" i="15"/>
  <c r="P1471" i="15" s="1"/>
  <c r="N1459" i="15"/>
  <c r="P1459" i="15" s="1"/>
  <c r="N1519" i="15"/>
  <c r="P1519" i="15" s="1"/>
  <c r="N1481" i="15"/>
  <c r="P1481" i="15" s="1"/>
  <c r="N1468" i="15"/>
  <c r="P1468" i="15" s="1"/>
  <c r="N835" i="15"/>
  <c r="P835" i="15" s="1"/>
  <c r="N1455" i="15"/>
  <c r="P1455" i="15" s="1"/>
  <c r="N1351" i="15"/>
  <c r="P1351" i="15" s="1"/>
  <c r="N1466" i="15"/>
  <c r="P1466" i="15" s="1"/>
  <c r="N1454" i="15"/>
  <c r="P1454" i="15" s="1"/>
  <c r="N1520" i="15"/>
  <c r="P1520" i="15" s="1"/>
  <c r="N1482" i="15"/>
  <c r="P1482" i="15" s="1"/>
  <c r="N1458" i="15"/>
  <c r="P1458" i="15" s="1"/>
  <c r="N1493" i="15"/>
  <c r="P1493" i="15" s="1"/>
  <c r="N1518" i="15"/>
  <c r="P1518" i="15" s="1"/>
  <c r="N1492" i="15"/>
  <c r="P1492" i="15" s="1"/>
  <c r="N1456" i="15"/>
  <c r="P1456" i="15" s="1"/>
  <c r="N1465" i="15"/>
  <c r="P1465" i="15" s="1"/>
  <c r="N1453" i="15"/>
  <c r="P1453" i="15" s="1"/>
  <c r="N1514" i="15"/>
  <c r="P1514" i="15" s="1"/>
  <c r="N1501" i="15"/>
  <c r="P1501" i="15" s="1"/>
  <c r="N1512" i="15"/>
  <c r="P1512" i="15" s="1"/>
  <c r="N1462" i="15"/>
  <c r="P1462" i="15" s="1"/>
  <c r="N1523" i="15"/>
  <c r="P1523" i="15" s="1"/>
  <c r="N1511" i="15"/>
  <c r="P1511" i="15" s="1"/>
  <c r="N1473" i="15"/>
  <c r="P1473" i="15" s="1"/>
  <c r="N1461" i="15"/>
  <c r="P1461" i="15" s="1"/>
  <c r="N1522" i="15"/>
  <c r="P1522" i="15" s="1"/>
  <c r="N1497" i="15"/>
  <c r="P1497" i="15" s="1"/>
  <c r="N1484" i="15"/>
  <c r="P1484" i="15" s="1"/>
  <c r="N1472" i="15"/>
  <c r="P1472" i="15" s="1"/>
  <c r="N1494" i="15"/>
  <c r="P1494" i="15" s="1"/>
  <c r="N1502" i="15"/>
  <c r="P1502" i="15" s="1"/>
  <c r="N1402" i="15"/>
  <c r="P1402" i="15" s="1"/>
  <c r="N1426" i="15"/>
  <c r="P1426" i="15" s="1"/>
  <c r="N1359" i="15"/>
  <c r="P1359" i="15" s="1"/>
  <c r="N1448" i="15"/>
  <c r="P1448" i="15" s="1"/>
  <c r="N1428" i="15"/>
  <c r="P1428" i="15" s="1"/>
  <c r="N1427" i="15"/>
  <c r="P1427" i="15" s="1"/>
  <c r="N875" i="15"/>
  <c r="P875" i="15" s="1"/>
  <c r="N1366" i="15"/>
  <c r="P1366" i="15" s="1"/>
  <c r="N1406" i="15"/>
  <c r="P1406" i="15" s="1"/>
  <c r="N1415" i="15"/>
  <c r="P1415" i="15" s="1"/>
  <c r="N1441" i="15"/>
  <c r="P1441" i="15" s="1"/>
  <c r="N1388" i="15"/>
  <c r="P1388" i="15" s="1"/>
  <c r="N1404" i="15"/>
  <c r="P1404" i="15" s="1"/>
  <c r="N1444" i="15"/>
  <c r="P1444" i="15" s="1"/>
  <c r="N812" i="15"/>
  <c r="P812" i="15" s="1"/>
  <c r="N1363" i="15"/>
  <c r="P1363" i="15" s="1"/>
  <c r="N1432" i="15"/>
  <c r="P1432" i="15" s="1"/>
  <c r="N1431" i="15"/>
  <c r="P1431" i="15" s="1"/>
  <c r="N1430" i="15"/>
  <c r="P1430" i="15" s="1"/>
  <c r="N1439" i="15"/>
  <c r="P1439" i="15" s="1"/>
  <c r="N1414" i="15"/>
  <c r="P1414" i="15" s="1"/>
  <c r="N1413" i="15"/>
  <c r="P1413" i="15" s="1"/>
  <c r="N1403" i="15"/>
  <c r="P1403" i="15" s="1"/>
  <c r="N1429" i="15"/>
  <c r="P1429" i="15" s="1"/>
  <c r="N1410" i="15"/>
  <c r="P1410" i="15" s="1"/>
  <c r="N1357" i="15"/>
  <c r="P1357" i="15" s="1"/>
  <c r="N1420" i="15"/>
  <c r="P1420" i="15" s="1"/>
  <c r="N1440" i="15"/>
  <c r="P1440" i="15" s="1"/>
  <c r="N1447" i="15"/>
  <c r="P1447" i="15" s="1"/>
  <c r="N1358" i="15"/>
  <c r="P1358" i="15" s="1"/>
  <c r="N1434" i="15"/>
  <c r="P1434" i="15" s="1"/>
  <c r="N1374" i="15"/>
  <c r="P1374" i="15" s="1"/>
  <c r="N2636" i="15"/>
  <c r="P2636" i="15" s="1"/>
  <c r="N1923" i="15"/>
  <c r="P1923" i="15" s="1"/>
  <c r="N1223" i="15"/>
  <c r="P1223" i="15" s="1"/>
  <c r="N615" i="15"/>
  <c r="P615" i="15" s="1"/>
  <c r="N2326" i="15"/>
  <c r="P2326" i="15" s="1"/>
  <c r="N1640" i="15"/>
  <c r="P1640" i="15" s="1"/>
  <c r="N963" i="15"/>
  <c r="P963" i="15" s="1"/>
  <c r="N2324" i="15"/>
  <c r="P2324" i="15" s="1"/>
  <c r="N2511" i="15"/>
  <c r="P2511" i="15" s="1"/>
  <c r="N1753" i="15"/>
  <c r="P1753" i="15" s="1"/>
  <c r="N1112" i="15"/>
  <c r="P1112" i="15" s="1"/>
  <c r="N2510" i="15"/>
  <c r="P2510" i="15" s="1"/>
  <c r="N1750" i="15"/>
  <c r="P1750" i="15" s="1"/>
  <c r="N1095" i="15"/>
  <c r="P1095" i="15" s="1"/>
  <c r="N2450" i="15"/>
  <c r="P2450" i="15" s="1"/>
  <c r="N1651" i="15"/>
  <c r="P1651" i="15" s="1"/>
  <c r="N974" i="15"/>
  <c r="P974" i="15" s="1"/>
  <c r="N221" i="15"/>
  <c r="P221" i="15" s="1"/>
  <c r="N2203" i="15"/>
  <c r="P2203" i="15" s="1"/>
  <c r="N1372" i="15"/>
  <c r="P1372" i="15" s="1"/>
  <c r="N815" i="15"/>
  <c r="P815" i="15" s="1"/>
  <c r="N2098" i="15"/>
  <c r="P2098" i="15" s="1"/>
  <c r="N2608" i="15"/>
  <c r="P2608" i="15" s="1"/>
  <c r="N1070" i="15"/>
  <c r="P1070" i="15" s="1"/>
  <c r="N1643" i="15"/>
  <c r="P1643" i="15" s="1"/>
  <c r="N2295" i="15"/>
  <c r="P2295" i="15" s="1"/>
  <c r="N893" i="15"/>
  <c r="P893" i="15" s="1"/>
  <c r="N1341" i="15"/>
  <c r="P1341" i="15" s="1"/>
  <c r="N141" i="15"/>
  <c r="P141" i="15" s="1"/>
  <c r="N1232" i="15"/>
  <c r="P1232" i="15" s="1"/>
  <c r="N62" i="15"/>
  <c r="P62" i="15" s="1"/>
  <c r="N1227" i="15"/>
  <c r="P1227" i="15" s="1"/>
  <c r="N41" i="15"/>
  <c r="P41" i="15" s="1"/>
  <c r="N1226" i="15"/>
  <c r="P1226" i="15" s="1"/>
  <c r="N266" i="15"/>
  <c r="P266" i="15" s="1"/>
  <c r="N1954" i="15"/>
  <c r="P1954" i="15" s="1"/>
  <c r="N87" i="15"/>
  <c r="P87" i="15" s="1"/>
  <c r="N243" i="15"/>
  <c r="P243" i="15" s="1"/>
  <c r="N2342" i="15"/>
  <c r="P2342" i="15" s="1"/>
  <c r="N1371" i="15"/>
  <c r="P1371" i="15" s="1"/>
  <c r="N483" i="15"/>
  <c r="P483" i="15" s="1"/>
  <c r="N837" i="15"/>
  <c r="P837" i="15" s="1"/>
  <c r="N13" i="15"/>
  <c r="P13" i="15" s="1"/>
  <c r="N2477" i="15"/>
  <c r="P2477" i="15" s="1"/>
  <c r="N2108" i="15"/>
  <c r="P2108" i="15" s="1"/>
  <c r="N747" i="15"/>
  <c r="P747" i="15" s="1"/>
  <c r="N213" i="15"/>
  <c r="P213" i="15" s="1"/>
  <c r="N783" i="15"/>
  <c r="P783" i="15" s="1"/>
  <c r="N1233" i="15"/>
  <c r="P1233" i="15" s="1"/>
  <c r="N2479" i="15"/>
  <c r="P2479" i="15" s="1"/>
  <c r="N1698" i="15"/>
  <c r="P1698" i="15" s="1"/>
  <c r="N410" i="15"/>
  <c r="P410" i="15" s="1"/>
  <c r="N2189" i="15"/>
  <c r="P2189" i="15" s="1"/>
  <c r="N40" i="15"/>
  <c r="P40" i="15" s="1"/>
  <c r="N2556" i="15"/>
  <c r="P2556" i="15" s="1"/>
  <c r="N439" i="15"/>
  <c r="P439" i="15" s="1"/>
  <c r="N159" i="15"/>
  <c r="P159" i="15" s="1"/>
  <c r="N958" i="15"/>
  <c r="P958" i="15" s="1"/>
  <c r="N1066" i="15"/>
  <c r="P1066" i="15" s="1"/>
  <c r="N2496" i="15"/>
  <c r="P2496" i="15" s="1"/>
  <c r="N2176" i="15"/>
  <c r="P2176" i="15" s="1"/>
  <c r="N2435" i="15"/>
  <c r="P2435" i="15" s="1"/>
  <c r="N1626" i="15"/>
  <c r="P1626" i="15" s="1"/>
  <c r="N2612" i="15"/>
  <c r="P2612" i="15" s="1"/>
  <c r="N1076" i="15"/>
  <c r="P1076" i="15" s="1"/>
  <c r="N2163" i="15"/>
  <c r="P2163" i="15" s="1"/>
  <c r="N152" i="15"/>
  <c r="P152" i="15" s="1"/>
  <c r="N2310" i="15"/>
  <c r="P2310" i="15" s="1"/>
  <c r="N2459" i="15"/>
  <c r="P2459" i="15" s="1"/>
  <c r="N868" i="15"/>
  <c r="P868" i="15" s="1"/>
  <c r="N1325" i="15"/>
  <c r="P1325" i="15" s="1"/>
  <c r="N1836" i="15"/>
  <c r="P1836" i="15" s="1"/>
  <c r="N614" i="15"/>
  <c r="P614" i="15" s="1"/>
  <c r="N572" i="15"/>
  <c r="P572" i="15" s="1"/>
  <c r="N443" i="15"/>
  <c r="P443" i="15" s="1"/>
  <c r="N2284" i="15"/>
  <c r="P2284" i="15" s="1"/>
  <c r="N1781" i="15"/>
  <c r="P1781" i="15" s="1"/>
  <c r="N1976" i="15"/>
  <c r="P1976" i="15" s="1"/>
  <c r="N85" i="15"/>
  <c r="P85" i="15" s="1"/>
  <c r="N904" i="15"/>
  <c r="P904" i="15" s="1"/>
  <c r="N384" i="15"/>
  <c r="P384" i="15" s="1"/>
  <c r="N72" i="15"/>
  <c r="P72" i="15" s="1"/>
  <c r="N2606" i="15"/>
  <c r="P2606" i="15" s="1"/>
  <c r="N1808" i="15"/>
  <c r="P1808" i="15" s="1"/>
  <c r="N1158" i="15"/>
  <c r="P1158" i="15" s="1"/>
  <c r="N486" i="15"/>
  <c r="P486" i="15" s="1"/>
  <c r="N2388" i="15"/>
  <c r="P2388" i="15" s="1"/>
  <c r="N1576" i="15"/>
  <c r="P1576" i="15" s="1"/>
  <c r="G9" i="32" s="1"/>
  <c r="N914" i="15"/>
  <c r="P914" i="15" s="1"/>
  <c r="N2291" i="15"/>
  <c r="P2291" i="15" s="1"/>
  <c r="N2454" i="15"/>
  <c r="P2454" i="15" s="1"/>
  <c r="N1714" i="15"/>
  <c r="P1714" i="15" s="1"/>
  <c r="N1023" i="15"/>
  <c r="P1023" i="15" s="1"/>
  <c r="N2453" i="15"/>
  <c r="P2453" i="15" s="1"/>
  <c r="N1712" i="15"/>
  <c r="P1712" i="15" s="1"/>
  <c r="N1022" i="15"/>
  <c r="P1022" i="15" s="1"/>
  <c r="N2345" i="15"/>
  <c r="P2345" i="15" s="1"/>
  <c r="N1624" i="15"/>
  <c r="P1624" i="15" s="1"/>
  <c r="N933" i="15"/>
  <c r="P933" i="15" s="1"/>
  <c r="N142" i="15"/>
  <c r="P142" i="15" s="1"/>
  <c r="N2100" i="15"/>
  <c r="P2100" i="15" s="1"/>
  <c r="N1334" i="15"/>
  <c r="P1334" i="15" s="1"/>
  <c r="N770" i="15"/>
  <c r="P770" i="15" s="1"/>
  <c r="N1838" i="15"/>
  <c r="P1838" i="15" s="1"/>
  <c r="N2502" i="15"/>
  <c r="P2502" i="15" s="1"/>
  <c r="N968" i="15"/>
  <c r="P968" i="15" s="1"/>
  <c r="N1549" i="15"/>
  <c r="P1549" i="15" s="1"/>
  <c r="N2225" i="15"/>
  <c r="P2225" i="15" s="1"/>
  <c r="N786" i="15"/>
  <c r="P786" i="15" s="1"/>
  <c r="N1250" i="15"/>
  <c r="P1250" i="15" s="1"/>
  <c r="N67" i="15"/>
  <c r="P67" i="15" s="1"/>
  <c r="N1132" i="15"/>
  <c r="P1132" i="15" s="1"/>
  <c r="N2649" i="15"/>
  <c r="P2649" i="15" s="1"/>
  <c r="N1131" i="15"/>
  <c r="P1131" i="15" s="1"/>
  <c r="N2640" i="15"/>
  <c r="P2640" i="15" s="1"/>
  <c r="N1128" i="15"/>
  <c r="P1128" i="15" s="1"/>
  <c r="N144" i="15"/>
  <c r="P144" i="15" s="1"/>
  <c r="N1649" i="15"/>
  <c r="P1649" i="15" s="1"/>
  <c r="N981" i="15"/>
  <c r="P981" i="15" s="1"/>
  <c r="N124" i="15"/>
  <c r="P124" i="15" s="1"/>
  <c r="N1925" i="15"/>
  <c r="P1925" i="15" s="1"/>
  <c r="N474" i="15"/>
  <c r="P474" i="15" s="1"/>
  <c r="N2349" i="15"/>
  <c r="P2349" i="15" s="1"/>
  <c r="N2637" i="15"/>
  <c r="P2637" i="15" s="1"/>
  <c r="N630" i="15"/>
  <c r="P630" i="15" s="1"/>
  <c r="N1802" i="15"/>
  <c r="P1802" i="15" s="1"/>
  <c r="N450" i="15"/>
  <c r="P450" i="15" s="1"/>
  <c r="N2161" i="15"/>
  <c r="P2161" i="15" s="1"/>
  <c r="N737" i="15"/>
  <c r="P737" i="15" s="1"/>
  <c r="N2397" i="15"/>
  <c r="P2397" i="15" s="1"/>
  <c r="N654" i="15"/>
  <c r="P654" i="15" s="1"/>
  <c r="N2047" i="15"/>
  <c r="P2047" i="15" s="1"/>
  <c r="N395" i="15"/>
  <c r="P395" i="15" s="1"/>
  <c r="N1771" i="15"/>
  <c r="P1771" i="15" s="1"/>
  <c r="N1315" i="15"/>
  <c r="P1315" i="15" s="1"/>
  <c r="N528" i="15"/>
  <c r="P528" i="15" s="1"/>
  <c r="N2386" i="15"/>
  <c r="P2386" i="15" s="1"/>
  <c r="N1162" i="15"/>
  <c r="P1162" i="15" s="1"/>
  <c r="N371" i="15"/>
  <c r="P371" i="15" s="1"/>
  <c r="N69" i="15"/>
  <c r="P69" i="15" s="1"/>
  <c r="N1373" i="15"/>
  <c r="P1373" i="15" s="1"/>
  <c r="N949" i="15"/>
  <c r="P949" i="15" s="1"/>
  <c r="N1280" i="15"/>
  <c r="P1280" i="15" s="1"/>
  <c r="N2205" i="15"/>
  <c r="P2205" i="15" s="1"/>
  <c r="N2651" i="15"/>
  <c r="P2651" i="15" s="1"/>
  <c r="N1863" i="15"/>
  <c r="P1863" i="15" s="1"/>
  <c r="N583" i="15"/>
  <c r="P583" i="15" s="1"/>
  <c r="N1201" i="15"/>
  <c r="P1201" i="15" s="1"/>
  <c r="N2429" i="15"/>
  <c r="P2429" i="15" s="1"/>
  <c r="N987" i="15"/>
  <c r="P987" i="15" s="1"/>
  <c r="N778" i="15"/>
  <c r="P778" i="15" s="1"/>
  <c r="N607" i="15"/>
  <c r="P607" i="15" s="1"/>
  <c r="N39" i="15"/>
  <c r="P39" i="15" s="1"/>
  <c r="N352" i="15"/>
  <c r="P352" i="15" s="1"/>
  <c r="N1716" i="15"/>
  <c r="P1716" i="15" s="1"/>
  <c r="N999" i="15"/>
  <c r="P999" i="15" s="1"/>
  <c r="N2091" i="15"/>
  <c r="P2091" i="15" s="1"/>
  <c r="N2240" i="15"/>
  <c r="P2240" i="15" s="1"/>
  <c r="N2045" i="15"/>
  <c r="P2045" i="15" s="1"/>
  <c r="N1337" i="15"/>
  <c r="P1337" i="15" s="1"/>
  <c r="N890" i="15"/>
  <c r="P890" i="15" s="1"/>
  <c r="N1862" i="15"/>
  <c r="P1862" i="15" s="1"/>
  <c r="N44" i="15"/>
  <c r="P44" i="15" s="1"/>
  <c r="N2418" i="15"/>
  <c r="P2418" i="15" s="1"/>
  <c r="N1013" i="15"/>
  <c r="P1013" i="15" s="1"/>
  <c r="N626" i="15"/>
  <c r="P626" i="15" s="1"/>
  <c r="N2529" i="15"/>
  <c r="P2529" i="15" s="1"/>
  <c r="N1760" i="15"/>
  <c r="P1760" i="15" s="1"/>
  <c r="N1127" i="15"/>
  <c r="P1127" i="15" s="1"/>
  <c r="N444" i="15"/>
  <c r="P444" i="15" s="1"/>
  <c r="N2281" i="15"/>
  <c r="P2281" i="15" s="1"/>
  <c r="N1547" i="15"/>
  <c r="P1547" i="15" s="1"/>
  <c r="N892" i="15"/>
  <c r="P892" i="15" s="1"/>
  <c r="N2280" i="15"/>
  <c r="P2280" i="15" s="1"/>
  <c r="N2347" i="15"/>
  <c r="P2347" i="15" s="1"/>
  <c r="N1661" i="15"/>
  <c r="P1661" i="15" s="1"/>
  <c r="N976" i="15"/>
  <c r="P976" i="15" s="1"/>
  <c r="N2346" i="15"/>
  <c r="P2346" i="15" s="1"/>
  <c r="N1655" i="15"/>
  <c r="P1655" i="15" s="1"/>
  <c r="N975" i="15"/>
  <c r="P975" i="15" s="1"/>
  <c r="N2306" i="15"/>
  <c r="P2306" i="15" s="1"/>
  <c r="N1566" i="15"/>
  <c r="P1566" i="15" s="1"/>
  <c r="N907" i="15"/>
  <c r="P907" i="15" s="1"/>
  <c r="N71" i="15"/>
  <c r="P71" i="15" s="1"/>
  <c r="N2050" i="15"/>
  <c r="P2050" i="15" s="1"/>
  <c r="N1263" i="15"/>
  <c r="P1263" i="15" s="1"/>
  <c r="N669" i="15"/>
  <c r="P669" i="15" s="1"/>
  <c r="N1723" i="15"/>
  <c r="P1723" i="15" s="1"/>
  <c r="N2299" i="15"/>
  <c r="P2299" i="15" s="1"/>
  <c r="N896" i="15"/>
  <c r="P896" i="15" s="1"/>
  <c r="N1347" i="15"/>
  <c r="P1347" i="15" s="1"/>
  <c r="N2093" i="15"/>
  <c r="P2093" i="15" s="1"/>
  <c r="N655" i="15"/>
  <c r="P655" i="15" s="1"/>
  <c r="N1142" i="15"/>
  <c r="P1142" i="15" s="1"/>
  <c r="N2538" i="15"/>
  <c r="P2538" i="15" s="1"/>
  <c r="N1002" i="15"/>
  <c r="P1002" i="15" s="1"/>
  <c r="N2535" i="15"/>
  <c r="P2535" i="15" s="1"/>
  <c r="N1001" i="15"/>
  <c r="P1001" i="15" s="1"/>
  <c r="N2534" i="15"/>
  <c r="P2534" i="15" s="1"/>
  <c r="N996" i="15"/>
  <c r="P996" i="15" s="1"/>
  <c r="N9" i="15"/>
  <c r="P9" i="15" s="1"/>
  <c r="N1262" i="15"/>
  <c r="P1262" i="15" s="1"/>
  <c r="N70" i="15"/>
  <c r="P70" i="15" s="1"/>
  <c r="N5" i="15"/>
  <c r="P5" i="15" s="1"/>
  <c r="N1578" i="15"/>
  <c r="P1578" i="15" s="1"/>
  <c r="N1701" i="15"/>
  <c r="P1701" i="15" s="1"/>
  <c r="N232" i="15"/>
  <c r="P232" i="15" s="1"/>
  <c r="N2639" i="15"/>
  <c r="P2639" i="15" s="1"/>
  <c r="N2362" i="15"/>
  <c r="P2362" i="15" s="1"/>
  <c r="N1726" i="15"/>
  <c r="P1726" i="15" s="1"/>
  <c r="N2524" i="15"/>
  <c r="P2524" i="15" s="1"/>
  <c r="N1946" i="15"/>
  <c r="P1946" i="15" s="1"/>
  <c r="N2321" i="15"/>
  <c r="P2321" i="15" s="1"/>
  <c r="N151" i="15"/>
  <c r="P151" i="15" s="1"/>
  <c r="N831" i="15"/>
  <c r="P831" i="15" s="1"/>
  <c r="N1424" i="15"/>
  <c r="P1424" i="15" s="1"/>
  <c r="N1749" i="15"/>
  <c r="P1749" i="15" s="1"/>
  <c r="N2525" i="15"/>
  <c r="P2525" i="15" s="1"/>
  <c r="N1725" i="15"/>
  <c r="P1725" i="15" s="1"/>
  <c r="N1157" i="15"/>
  <c r="P1157" i="15" s="1"/>
  <c r="N2036" i="15"/>
  <c r="P2036" i="15" s="1"/>
  <c r="N2333" i="15"/>
  <c r="P2333" i="15" s="1"/>
  <c r="N502" i="15"/>
  <c r="P502" i="15" s="1"/>
  <c r="N2581" i="15"/>
  <c r="P2581" i="15" s="1"/>
  <c r="N2361" i="15"/>
  <c r="P2361" i="15" s="1"/>
  <c r="N672" i="15"/>
  <c r="P672" i="15" s="1"/>
  <c r="N1327" i="15"/>
  <c r="P1327" i="15" s="1"/>
  <c r="N2116" i="15"/>
  <c r="P2116" i="15" s="1"/>
  <c r="N353" i="15"/>
  <c r="P353" i="15" s="1"/>
  <c r="N2142" i="15"/>
  <c r="P2142" i="15" s="1"/>
  <c r="N833" i="15"/>
  <c r="P833" i="15" s="1"/>
  <c r="N1811" i="15"/>
  <c r="P1811" i="15" s="1"/>
  <c r="N2590" i="15"/>
  <c r="P2590" i="15" s="1"/>
  <c r="N1114" i="15"/>
  <c r="P1114" i="15" s="1"/>
  <c r="N738" i="15"/>
  <c r="P738" i="15" s="1"/>
  <c r="N133" i="15"/>
  <c r="P133" i="15" s="1"/>
  <c r="N1632" i="15"/>
  <c r="P1632" i="15" s="1"/>
  <c r="N1744" i="15"/>
  <c r="P1744" i="15" s="1"/>
  <c r="N1161" i="15"/>
  <c r="P1161" i="15" s="1"/>
  <c r="N1660" i="15"/>
  <c r="P1660" i="15" s="1"/>
  <c r="N1149" i="15"/>
  <c r="P1149" i="15" s="1"/>
  <c r="N1360" i="15"/>
  <c r="P1360" i="15" s="1"/>
  <c r="N627" i="15"/>
  <c r="P627" i="15" s="1"/>
  <c r="N579" i="15"/>
  <c r="P579" i="15" s="1"/>
  <c r="N1293" i="15"/>
  <c r="P1293" i="15" s="1"/>
  <c r="N918" i="15"/>
  <c r="P918" i="15" s="1"/>
  <c r="N1896" i="15"/>
  <c r="P1896" i="15" s="1"/>
  <c r="N306" i="15"/>
  <c r="P306" i="15" s="1"/>
  <c r="N2600" i="15"/>
  <c r="P2600" i="15" s="1"/>
  <c r="N2003" i="15"/>
  <c r="P2003" i="15" s="1"/>
  <c r="N1700" i="15"/>
  <c r="P1700" i="15" s="1"/>
  <c r="N2503" i="15"/>
  <c r="P2503" i="15" s="1"/>
  <c r="N1613" i="15"/>
  <c r="P1613" i="15" s="1"/>
  <c r="N788" i="15"/>
  <c r="P788" i="15" s="1"/>
  <c r="N2215" i="15"/>
  <c r="P2215" i="15" s="1"/>
  <c r="N1251" i="15"/>
  <c r="P1251" i="15" s="1"/>
  <c r="N2512" i="15"/>
  <c r="P2512" i="15" s="1"/>
  <c r="N2323" i="15"/>
  <c r="P2323" i="15" s="1"/>
  <c r="N1380" i="15"/>
  <c r="P1380" i="15" s="1"/>
  <c r="N2644" i="15"/>
  <c r="P2644" i="15" s="1"/>
  <c r="N1625" i="15"/>
  <c r="P1625" i="15" s="1"/>
  <c r="N820" i="15"/>
  <c r="P820" i="15" s="1"/>
  <c r="N1780" i="15"/>
  <c r="P1780" i="15" s="1"/>
  <c r="N870" i="15"/>
  <c r="P870" i="15" s="1"/>
  <c r="N2507" i="15"/>
  <c r="P2507" i="15" s="1"/>
  <c r="N1623" i="15"/>
  <c r="P1623" i="15" s="1"/>
  <c r="N632" i="15"/>
  <c r="P632" i="15" s="1"/>
  <c r="N1261" i="15"/>
  <c r="P1261" i="15" s="1"/>
  <c r="N1349" i="15"/>
  <c r="P1349" i="15" s="1"/>
  <c r="N1256" i="15"/>
  <c r="P1256" i="15" s="1"/>
  <c r="N1548" i="15"/>
  <c r="P1548" i="15" s="1"/>
  <c r="N1715" i="15"/>
  <c r="P1715" i="15" s="1"/>
  <c r="N2411" i="15"/>
  <c r="P2411" i="15" s="1"/>
  <c r="N647" i="15"/>
  <c r="P647" i="15" s="1"/>
  <c r="N1615" i="15"/>
  <c r="P1615" i="15" s="1"/>
  <c r="N2408" i="15"/>
  <c r="P2408" i="15" s="1"/>
  <c r="N1664" i="15"/>
  <c r="P1664" i="15" s="1"/>
  <c r="N1281" i="15"/>
  <c r="P1281" i="15" s="1"/>
  <c r="N745" i="15"/>
  <c r="P745" i="15" s="1"/>
  <c r="N1724" i="15"/>
  <c r="P1724" i="15" s="1"/>
  <c r="N121" i="15"/>
  <c r="P121" i="15" s="1"/>
  <c r="N118" i="15"/>
  <c r="P118" i="15" s="1"/>
  <c r="N1757" i="15"/>
  <c r="P1757" i="15" s="1"/>
  <c r="N838" i="15"/>
  <c r="P838" i="15" s="1"/>
  <c r="N593" i="15"/>
  <c r="P593" i="15" s="1"/>
  <c r="N398" i="15"/>
  <c r="P398" i="15" s="1"/>
  <c r="N493" i="15"/>
  <c r="P493" i="15" s="1"/>
  <c r="N157" i="15"/>
  <c r="P157" i="15" s="1"/>
  <c r="N2172" i="15"/>
  <c r="P2172" i="15" s="1"/>
  <c r="N2166" i="15"/>
  <c r="P2166" i="15" s="1"/>
  <c r="N842" i="15"/>
  <c r="P842" i="15" s="1"/>
  <c r="N1772" i="15"/>
  <c r="P1772" i="15" s="1"/>
  <c r="N986" i="15"/>
  <c r="P986" i="15" s="1"/>
  <c r="N2062" i="15"/>
  <c r="P2062" i="15" s="1"/>
  <c r="N189" i="15"/>
  <c r="P189" i="15" s="1"/>
  <c r="N361" i="15"/>
  <c r="P361" i="15" s="1"/>
  <c r="N2431" i="15"/>
  <c r="P2431" i="15" s="1"/>
  <c r="N260" i="15"/>
  <c r="P260" i="15" s="1"/>
  <c r="N2624" i="15"/>
  <c r="P2624" i="15" s="1"/>
  <c r="N1798" i="15"/>
  <c r="P1798" i="15" s="1"/>
  <c r="N1344" i="15"/>
  <c r="P1344" i="15" s="1"/>
  <c r="N2257" i="15"/>
  <c r="P2257" i="15" s="1"/>
  <c r="N2286" i="15"/>
  <c r="P2286" i="15" s="1"/>
  <c r="N2456" i="15"/>
  <c r="P2456" i="15" s="1"/>
  <c r="N1354" i="15"/>
  <c r="P1354" i="15" s="1"/>
  <c r="N95" i="15"/>
  <c r="P95" i="15" s="1"/>
  <c r="N1154" i="15"/>
  <c r="P1154" i="15" s="1"/>
  <c r="N2430" i="15"/>
  <c r="P2430" i="15" s="1"/>
  <c r="N2177" i="15"/>
  <c r="P2177" i="15" s="1"/>
  <c r="N1041" i="15"/>
  <c r="P1041" i="15" s="1"/>
  <c r="N2288" i="15"/>
  <c r="P2288" i="15" s="1"/>
  <c r="N1168" i="15"/>
  <c r="P1168" i="15" s="1"/>
  <c r="N485" i="15"/>
  <c r="P485" i="15" s="1"/>
  <c r="N1097" i="15"/>
  <c r="P1097" i="15" s="1"/>
  <c r="N215" i="15"/>
  <c r="P215" i="15" s="1"/>
  <c r="N2192" i="15"/>
  <c r="P2192" i="15" s="1"/>
  <c r="N1134" i="15"/>
  <c r="P1134" i="15" s="1"/>
  <c r="N329" i="15"/>
  <c r="P329" i="15" s="1"/>
  <c r="N830" i="15"/>
  <c r="P830" i="15" s="1"/>
  <c r="N2353" i="15"/>
  <c r="P2353" i="15" s="1"/>
  <c r="N2145" i="15"/>
  <c r="P2145" i="15" s="1"/>
  <c r="N1915" i="15"/>
  <c r="P1915" i="15" s="1"/>
  <c r="N104" i="15"/>
  <c r="P104" i="15" s="1"/>
  <c r="N2526" i="15"/>
  <c r="P2526" i="15" s="1"/>
  <c r="N809" i="15"/>
  <c r="P809" i="15" s="1"/>
  <c r="N1102" i="15"/>
  <c r="P1102" i="15" s="1"/>
  <c r="N311" i="15"/>
  <c r="P311" i="15" s="1"/>
  <c r="N609" i="15"/>
  <c r="P609" i="15" s="1"/>
  <c r="N799" i="15"/>
  <c r="P799" i="15" s="1"/>
  <c r="N1037" i="15"/>
  <c r="P1037" i="15" s="1"/>
  <c r="N2414" i="15"/>
  <c r="P2414" i="15" s="1"/>
  <c r="N1816" i="15"/>
  <c r="P1816" i="15" s="1"/>
  <c r="N1844" i="15"/>
  <c r="P1844" i="15" s="1"/>
  <c r="N473" i="15"/>
  <c r="P473" i="15" s="1"/>
  <c r="N1886" i="15"/>
  <c r="P1886" i="15" s="1"/>
  <c r="N642" i="15"/>
  <c r="P642" i="15" s="1"/>
  <c r="N2410" i="15"/>
  <c r="P2410" i="15" s="1"/>
  <c r="N1551" i="15"/>
  <c r="P1551" i="15" s="1"/>
  <c r="N744" i="15"/>
  <c r="P744" i="15" s="1"/>
  <c r="N2136" i="15"/>
  <c r="P2136" i="15" s="1"/>
  <c r="N1206" i="15"/>
  <c r="P1206" i="15" s="1"/>
  <c r="N2455" i="15"/>
  <c r="P2455" i="15" s="1"/>
  <c r="N2387" i="15"/>
  <c r="P2387" i="15" s="1"/>
  <c r="N1340" i="15"/>
  <c r="P1340" i="15" s="1"/>
  <c r="N2620" i="15"/>
  <c r="P2620" i="15" s="1"/>
  <c r="N1567" i="15"/>
  <c r="P1567" i="15" s="1"/>
  <c r="N772" i="15"/>
  <c r="P772" i="15" s="1"/>
  <c r="N1745" i="15"/>
  <c r="P1745" i="15" s="1"/>
  <c r="N816" i="15"/>
  <c r="P816" i="15" s="1"/>
  <c r="N2449" i="15"/>
  <c r="P2449" i="15" s="1"/>
  <c r="N1565" i="15"/>
  <c r="P1565" i="15" s="1"/>
  <c r="N586" i="15"/>
  <c r="P586" i="15" s="1"/>
  <c r="N1166" i="15"/>
  <c r="P1166" i="15" s="1"/>
  <c r="N1260" i="15"/>
  <c r="P1260" i="15" s="1"/>
  <c r="N1151" i="15"/>
  <c r="P1151" i="15" s="1"/>
  <c r="N1346" i="15"/>
  <c r="P1346" i="15" s="1"/>
  <c r="N1638" i="15"/>
  <c r="P1638" i="15" s="1"/>
  <c r="N2389" i="15"/>
  <c r="P2389" i="15" s="1"/>
  <c r="N588" i="15"/>
  <c r="P588" i="15" s="1"/>
  <c r="N2365" i="15"/>
  <c r="P2365" i="15" s="1"/>
  <c r="N1274" i="15"/>
  <c r="P1274" i="15" s="1"/>
  <c r="N154" i="15"/>
  <c r="P154" i="15" s="1"/>
  <c r="N2343" i="15"/>
  <c r="P2343" i="15" s="1"/>
  <c r="N618" i="15"/>
  <c r="P618" i="15" s="1"/>
  <c r="N2282" i="15"/>
  <c r="P2282" i="15" s="1"/>
  <c r="N2331" i="15"/>
  <c r="P2331" i="15" s="1"/>
  <c r="N1421" i="15"/>
  <c r="P1421" i="15" s="1"/>
  <c r="N631" i="15"/>
  <c r="P631" i="15" s="1"/>
  <c r="N2523" i="15"/>
  <c r="P2523" i="15" s="1"/>
  <c r="N431" i="15"/>
  <c r="P431" i="15" s="1"/>
  <c r="N2120" i="15"/>
  <c r="P2120" i="15" s="1"/>
  <c r="N2278" i="15"/>
  <c r="P2278" i="15" s="1"/>
  <c r="N1746" i="15"/>
  <c r="P1746" i="15" s="1"/>
  <c r="N675" i="15"/>
  <c r="P675" i="15" s="1"/>
  <c r="N1592" i="15"/>
  <c r="P1592" i="15" s="1"/>
  <c r="N1740" i="15"/>
  <c r="P1740" i="15" s="1"/>
  <c r="N989" i="15"/>
  <c r="P989" i="15" s="1"/>
  <c r="N765" i="15"/>
  <c r="P765" i="15" s="1"/>
  <c r="N1792" i="15"/>
  <c r="P1792" i="15" s="1"/>
  <c r="N991" i="15"/>
  <c r="P991" i="15" s="1"/>
  <c r="N2252" i="15"/>
  <c r="P2252" i="15" s="1"/>
  <c r="N1959" i="15"/>
  <c r="P1959" i="15" s="1"/>
  <c r="N1758" i="15"/>
  <c r="P1758" i="15" s="1"/>
  <c r="N1708" i="15"/>
  <c r="P1708" i="15" s="1"/>
  <c r="N1088" i="15"/>
  <c r="P1088" i="15" s="1"/>
  <c r="N2311" i="15"/>
  <c r="P2311" i="15" s="1"/>
  <c r="N1242" i="15"/>
  <c r="P1242" i="15" s="1"/>
  <c r="N2152" i="15"/>
  <c r="P2152" i="15" s="1"/>
  <c r="N1665" i="15"/>
  <c r="P1665" i="15" s="1"/>
  <c r="N2037" i="15"/>
  <c r="P2037" i="15" s="1"/>
  <c r="N362" i="15"/>
  <c r="P362" i="15" s="1"/>
  <c r="N1765" i="15"/>
  <c r="P1765" i="15" s="1"/>
  <c r="N1027" i="15"/>
  <c r="P1027" i="15" s="1"/>
  <c r="N2404" i="15"/>
  <c r="P2404" i="15" s="1"/>
  <c r="N2336" i="15"/>
  <c r="P2336" i="15" s="1"/>
  <c r="N1422" i="15"/>
  <c r="P1422" i="15" s="1"/>
  <c r="N656" i="15"/>
  <c r="P656" i="15" s="1"/>
  <c r="N1992" i="15"/>
  <c r="P1992" i="15" s="1"/>
  <c r="N1143" i="15"/>
  <c r="P1143" i="15" s="1"/>
  <c r="N2348" i="15"/>
  <c r="P2348" i="15" s="1"/>
  <c r="N2279" i="15"/>
  <c r="P2279" i="15" s="1"/>
  <c r="N1270" i="15"/>
  <c r="P1270" i="15" s="1"/>
  <c r="N2550" i="15"/>
  <c r="P2550" i="15" s="1"/>
  <c r="N1451" i="15"/>
  <c r="P1451" i="15" s="1"/>
  <c r="N2642" i="15"/>
  <c r="P2642" i="15" s="1"/>
  <c r="N1709" i="15"/>
  <c r="P1709" i="15" s="1"/>
  <c r="N771" i="15"/>
  <c r="P771" i="15" s="1"/>
  <c r="N2391" i="15"/>
  <c r="P2391" i="15" s="1"/>
  <c r="N1449" i="15"/>
  <c r="P1449" i="15" s="1"/>
  <c r="N469" i="15"/>
  <c r="P469" i="15" s="1"/>
  <c r="N1078" i="15"/>
  <c r="P1078" i="15" s="1"/>
  <c r="N1159" i="15"/>
  <c r="P1159" i="15" s="1"/>
  <c r="N1057" i="15"/>
  <c r="P1057" i="15" s="1"/>
  <c r="N1253" i="15"/>
  <c r="P1253" i="15" s="1"/>
  <c r="N1546" i="15"/>
  <c r="P1546" i="15" s="1"/>
  <c r="N2188" i="15"/>
  <c r="P2188" i="15" s="1"/>
  <c r="N453" i="15"/>
  <c r="P453" i="15" s="1"/>
  <c r="N1332" i="15"/>
  <c r="P1332" i="15" s="1"/>
  <c r="N2178" i="15"/>
  <c r="P2178" i="15" s="1"/>
  <c r="N978" i="15"/>
  <c r="P978" i="15" s="1"/>
  <c r="N2505" i="15"/>
  <c r="P2505" i="15" s="1"/>
  <c r="N1927" i="15"/>
  <c r="P1927" i="15" s="1"/>
  <c r="N2173" i="15"/>
  <c r="P2173" i="15" s="1"/>
  <c r="N477" i="15"/>
  <c r="P477" i="15" s="1"/>
  <c r="N1866" i="15"/>
  <c r="P1866" i="15" s="1"/>
  <c r="N1126" i="15"/>
  <c r="P1126" i="15" s="1"/>
  <c r="N478" i="15"/>
  <c r="P478" i="15" s="1"/>
  <c r="N980" i="15"/>
  <c r="P980" i="15" s="1"/>
  <c r="N1080" i="15"/>
  <c r="P1080" i="15" s="1"/>
  <c r="N1993" i="15"/>
  <c r="P1993" i="15" s="1"/>
  <c r="N2232" i="15"/>
  <c r="P2232" i="15" s="1"/>
  <c r="N1645" i="15"/>
  <c r="P1645" i="15" s="1"/>
  <c r="N327" i="15"/>
  <c r="P327" i="15" s="1"/>
  <c r="N2553" i="15"/>
  <c r="P2553" i="15" s="1"/>
  <c r="N967" i="15"/>
  <c r="P967" i="15" s="1"/>
  <c r="N1058" i="15"/>
  <c r="P1058" i="15" s="1"/>
  <c r="N674" i="15"/>
  <c r="P674" i="15" s="1"/>
  <c r="N1696" i="15"/>
  <c r="P1696" i="15" s="1"/>
  <c r="N1204" i="15"/>
  <c r="P1204" i="15" s="1"/>
  <c r="N225" i="15"/>
  <c r="P225" i="15" s="1"/>
  <c r="N1852" i="15"/>
  <c r="P1852" i="15" s="1"/>
  <c r="N2563" i="15"/>
  <c r="P2563" i="15" s="1"/>
  <c r="N1717" i="15"/>
  <c r="P1717" i="15" s="1"/>
  <c r="N1224" i="15"/>
  <c r="P1224" i="15" s="1"/>
  <c r="N319" i="15"/>
  <c r="P319" i="15" s="1"/>
  <c r="N1843" i="15"/>
  <c r="P1843" i="15" s="1"/>
  <c r="N1693" i="15"/>
  <c r="P1693" i="15" s="1"/>
  <c r="N1856" i="15"/>
  <c r="P1856" i="15" s="1"/>
  <c r="N2484" i="15"/>
  <c r="P2484" i="15" s="1"/>
  <c r="N1573" i="15"/>
  <c r="P1573" i="15" s="1"/>
  <c r="N2150" i="15"/>
  <c r="P2150" i="15" s="1"/>
  <c r="N824" i="15"/>
  <c r="P824" i="15" s="1"/>
  <c r="N2294" i="15"/>
  <c r="P2294" i="15" s="1"/>
  <c r="N1067" i="15"/>
  <c r="P1067" i="15" s="1"/>
  <c r="N2513" i="15"/>
  <c r="P2513" i="15" s="1"/>
  <c r="N1124" i="15"/>
  <c r="P1124" i="15" s="1"/>
  <c r="N2041" i="15"/>
  <c r="P2041" i="15" s="1"/>
  <c r="N1636" i="15"/>
  <c r="P1636" i="15" s="1"/>
  <c r="N2308" i="15"/>
  <c r="P2308" i="15" s="1"/>
  <c r="N1248" i="15"/>
  <c r="P1248" i="15" s="1"/>
  <c r="N2101" i="15"/>
  <c r="P2101" i="15" s="1"/>
  <c r="N670" i="15"/>
  <c r="P670" i="15" s="1"/>
  <c r="N1940" i="15"/>
  <c r="P1940" i="15" s="1"/>
  <c r="N930" i="15"/>
  <c r="P930" i="15" s="1"/>
  <c r="N971" i="15"/>
  <c r="P971" i="15" s="1"/>
  <c r="N2501" i="15"/>
  <c r="P2501" i="15" s="1"/>
  <c r="N1807" i="15"/>
  <c r="P1807" i="15" s="1"/>
  <c r="N1039" i="15"/>
  <c r="P1039" i="15" s="1"/>
  <c r="N1622" i="15"/>
  <c r="P1622" i="15" s="1"/>
  <c r="N2058" i="15"/>
  <c r="P2058" i="15" s="1"/>
  <c r="N127" i="15"/>
  <c r="P127" i="15" s="1"/>
  <c r="N402" i="15"/>
  <c r="P402" i="15" s="1"/>
  <c r="N143" i="15"/>
  <c r="P143" i="15" s="1"/>
  <c r="N267" i="15"/>
  <c r="P267" i="15" s="1"/>
  <c r="N339" i="15"/>
  <c r="P339" i="15" s="1"/>
  <c r="N1125" i="15"/>
  <c r="P1125" i="15" s="1"/>
  <c r="N1667" i="15"/>
  <c r="P1667" i="15" s="1"/>
  <c r="N1236" i="15"/>
  <c r="P1236" i="15" s="1"/>
  <c r="P2" i="15"/>
  <c r="N2417" i="15"/>
  <c r="P2417" i="15" s="1"/>
  <c r="N1234" i="15"/>
  <c r="P1234" i="15" s="1"/>
  <c r="N1205" i="15"/>
  <c r="P1205" i="15" s="1"/>
  <c r="N101" i="15"/>
  <c r="P101" i="15" s="1"/>
  <c r="N1555" i="15"/>
  <c r="P1555" i="15" s="1"/>
  <c r="N732" i="15"/>
  <c r="P732" i="15" s="1"/>
  <c r="N1369" i="15"/>
  <c r="P1369" i="15" s="1"/>
  <c r="N2234" i="15"/>
  <c r="P2234" i="15" s="1"/>
  <c r="N2419" i="15"/>
  <c r="P2419" i="15" s="1"/>
  <c r="N956" i="15"/>
  <c r="P956" i="15" s="1"/>
  <c r="N2202" i="15"/>
  <c r="P2202" i="15" s="1"/>
  <c r="N2072" i="15"/>
  <c r="P2072" i="15" s="1"/>
  <c r="N214" i="15"/>
  <c r="P214" i="15" s="1"/>
  <c r="N359" i="15"/>
  <c r="P359" i="15" s="1"/>
  <c r="N2458" i="15"/>
  <c r="P2458" i="15" s="1"/>
  <c r="N645" i="15"/>
  <c r="P645" i="15" s="1"/>
  <c r="N1418" i="15"/>
  <c r="P1418" i="15" s="1"/>
  <c r="N1928" i="15"/>
  <c r="P1928" i="15" s="1"/>
  <c r="N598" i="15"/>
  <c r="P598" i="15" s="1"/>
  <c r="N2551" i="15"/>
  <c r="P2551" i="15" s="1"/>
  <c r="N294" i="15"/>
  <c r="P294" i="15" s="1"/>
  <c r="N2541" i="15"/>
  <c r="P2541" i="15" s="1"/>
  <c r="N682" i="15"/>
  <c r="P682" i="15" s="1"/>
  <c r="N923" i="15"/>
  <c r="P923" i="15" s="1"/>
  <c r="N1378" i="15"/>
  <c r="P1378" i="15" s="1"/>
  <c r="N2109" i="15"/>
  <c r="P2109" i="15" s="1"/>
  <c r="N1218" i="15"/>
  <c r="P1218" i="15" s="1"/>
  <c r="N2264" i="15"/>
  <c r="P2264" i="15" s="1"/>
  <c r="N828" i="15"/>
  <c r="P828" i="15" s="1"/>
  <c r="N202" i="15"/>
  <c r="P202" i="15" s="1"/>
  <c r="N274" i="15"/>
  <c r="P274" i="15" s="1"/>
  <c r="N1044" i="15"/>
  <c r="P1044" i="15" s="1"/>
  <c r="N35" i="15"/>
  <c r="P35" i="15" s="1"/>
  <c r="N908" i="15"/>
  <c r="P908" i="15" s="1"/>
  <c r="N2517" i="15"/>
  <c r="P2517" i="15" s="1"/>
  <c r="N635" i="15"/>
  <c r="P635" i="15" s="1"/>
  <c r="N92" i="15"/>
  <c r="P92" i="15" s="1"/>
  <c r="N442" i="15"/>
  <c r="P442" i="15" s="1"/>
  <c r="N1370" i="15"/>
  <c r="P1370" i="15" s="1"/>
  <c r="N86" i="15"/>
  <c r="P86" i="15" s="1"/>
  <c r="N1235" i="15"/>
  <c r="P1235" i="15" s="1"/>
  <c r="N721" i="15"/>
  <c r="P721" i="15" s="1"/>
  <c r="N342" i="15"/>
  <c r="P342" i="15" s="1"/>
  <c r="N769" i="15"/>
  <c r="P769" i="15" s="1"/>
  <c r="N116" i="15"/>
  <c r="P116" i="15" s="1"/>
  <c r="N1183" i="15"/>
  <c r="P1183" i="15" s="1"/>
  <c r="N1891" i="15"/>
  <c r="P1891" i="15" s="1"/>
  <c r="N88" i="15"/>
  <c r="P88" i="15" s="1"/>
  <c r="N676" i="15"/>
  <c r="P676" i="15" s="1"/>
  <c r="N504" i="15"/>
  <c r="P504" i="15" s="1"/>
  <c r="N1279" i="15"/>
  <c r="P1279" i="15" s="1"/>
  <c r="N613" i="15"/>
  <c r="P613" i="15" s="1"/>
  <c r="N340" i="15"/>
  <c r="P340" i="15" s="1"/>
  <c r="N742" i="15"/>
  <c r="P742" i="15" s="1"/>
  <c r="N1545" i="15"/>
  <c r="P1545" i="15" s="1"/>
  <c r="N1016" i="15"/>
  <c r="P1016" i="15" s="1"/>
  <c r="N649" i="15"/>
  <c r="P649" i="15" s="1"/>
  <c r="N2416" i="15"/>
  <c r="P2416" i="15" s="1"/>
  <c r="N2213" i="15"/>
  <c r="P2213" i="15" s="1"/>
  <c r="N1814" i="15"/>
  <c r="P1814" i="15" s="1"/>
  <c r="N273" i="15"/>
  <c r="P273" i="15" s="1"/>
  <c r="N484" i="15"/>
  <c r="P484" i="15" s="1"/>
  <c r="N1123" i="15"/>
  <c r="P1123" i="15" s="1"/>
  <c r="N798" i="15"/>
  <c r="P798" i="15" s="1"/>
  <c r="N108" i="15"/>
  <c r="P108" i="15" s="1"/>
  <c r="N1951" i="15"/>
  <c r="P1951" i="15" s="1"/>
  <c r="N1603" i="15"/>
  <c r="P1603" i="15" s="1"/>
  <c r="N1601" i="15"/>
  <c r="P1601" i="15" s="1"/>
  <c r="N1153" i="15"/>
  <c r="P1153" i="15" s="1"/>
  <c r="N1320" i="15"/>
  <c r="P1320" i="15" s="1"/>
  <c r="N47" i="15"/>
  <c r="P47" i="15" s="1"/>
  <c r="N2383" i="15"/>
  <c r="P2383" i="15" s="1"/>
  <c r="N585" i="15"/>
  <c r="P585" i="15" s="1"/>
  <c r="N1588" i="15"/>
  <c r="P1588" i="15" s="1"/>
  <c r="N343" i="15"/>
  <c r="P343" i="15" s="1"/>
  <c r="N507" i="15"/>
  <c r="P507" i="15" s="1"/>
  <c r="N2183" i="15"/>
  <c r="P2183" i="15" s="1"/>
  <c r="N836" i="15"/>
  <c r="P836" i="15" s="1"/>
  <c r="N2645" i="15"/>
  <c r="P2645" i="15" s="1"/>
  <c r="N1249" i="15"/>
  <c r="P1249" i="15" s="1"/>
  <c r="N1450" i="15"/>
  <c r="P1450" i="15" s="1"/>
  <c r="N470" i="15"/>
  <c r="P470" i="15" s="1"/>
  <c r="N2228" i="15"/>
  <c r="P2228" i="15" s="1"/>
  <c r="N2094" i="15"/>
  <c r="P2094" i="15" s="1"/>
  <c r="N927" i="15"/>
  <c r="P927" i="15" s="1"/>
  <c r="N1703" i="15"/>
  <c r="P1703" i="15" s="1"/>
  <c r="N406" i="15"/>
  <c r="P406" i="15" s="1"/>
  <c r="N2364" i="15"/>
  <c r="P2364" i="15" s="1"/>
  <c r="N1540" i="15"/>
  <c r="P1540" i="15" s="1"/>
  <c r="N1691" i="15"/>
  <c r="P1691" i="15" s="1"/>
  <c r="N1663" i="15"/>
  <c r="P1663" i="15" s="1"/>
  <c r="N2008" i="15"/>
  <c r="P2008" i="15" s="1"/>
  <c r="N2130" i="15"/>
  <c r="P2130" i="15" s="1"/>
  <c r="N2025" i="15"/>
  <c r="P2025" i="15" s="1"/>
  <c r="N730" i="15"/>
  <c r="P730" i="15" s="1"/>
  <c r="N1550" i="15"/>
  <c r="P1550" i="15" s="1"/>
  <c r="N577" i="15"/>
  <c r="P577" i="15" s="1"/>
  <c r="N482" i="15"/>
  <c r="P482" i="15" s="1"/>
  <c r="N2363" i="15"/>
  <c r="P2363" i="15" s="1"/>
  <c r="N982" i="15"/>
  <c r="P982" i="15" s="1"/>
  <c r="N2475" i="15"/>
  <c r="P2475" i="15" s="1"/>
  <c r="N1055" i="15"/>
  <c r="P1055" i="15" s="1"/>
  <c r="N1847" i="15"/>
  <c r="P1847" i="15" s="1"/>
  <c r="N1569" i="15"/>
  <c r="P1569" i="15" s="1"/>
  <c r="N2378" i="15"/>
  <c r="P2378" i="15" s="1"/>
  <c r="N1196" i="15"/>
  <c r="P1196" i="15" s="1"/>
  <c r="N1941" i="15"/>
  <c r="P1941" i="15" s="1"/>
  <c r="N633" i="15"/>
  <c r="P633" i="15" s="1"/>
  <c r="N1839" i="15"/>
  <c r="P1839" i="15" s="1"/>
  <c r="N902" i="15"/>
  <c r="P902" i="15" s="1"/>
  <c r="N897" i="15"/>
  <c r="P897" i="15" s="1"/>
  <c r="N2296" i="15"/>
  <c r="P2296" i="15" s="1"/>
  <c r="N1719" i="15"/>
  <c r="P1719" i="15" s="1"/>
  <c r="N962" i="15"/>
  <c r="P962" i="15" s="1"/>
  <c r="N1438" i="15"/>
  <c r="P1438" i="15" s="1"/>
  <c r="N1767" i="15"/>
  <c r="P1767" i="15" s="1"/>
  <c r="N1929" i="15"/>
  <c r="P1929" i="15" s="1"/>
  <c r="N1754" i="15"/>
  <c r="P1754" i="15" s="1"/>
  <c r="N8" i="15"/>
  <c r="P8" i="15" s="1"/>
  <c r="N468" i="15"/>
  <c r="P468" i="15" s="1"/>
  <c r="N2339" i="15"/>
  <c r="P2339" i="15" s="1"/>
  <c r="N322" i="15"/>
  <c r="P322" i="15" s="1"/>
  <c r="N1711" i="15"/>
  <c r="P1711" i="15" s="1"/>
  <c r="N1245" i="15"/>
  <c r="P1245" i="15" s="1"/>
  <c r="N629" i="15"/>
  <c r="P629" i="15" s="1"/>
  <c r="N2603" i="15"/>
  <c r="P2603" i="15" s="1"/>
  <c r="N1786" i="15"/>
  <c r="P1786" i="15" s="1"/>
  <c r="N950" i="15"/>
  <c r="P950" i="15" s="1"/>
  <c r="N1386" i="15"/>
  <c r="P1386" i="15" s="1"/>
  <c r="N2395" i="15"/>
  <c r="P2395" i="15" s="1"/>
  <c r="N2046" i="15"/>
  <c r="P2046" i="15" s="1"/>
  <c r="N94" i="15"/>
  <c r="P94" i="15" s="1"/>
  <c r="N900" i="15"/>
  <c r="P900" i="15" s="1"/>
  <c r="N2121" i="15"/>
  <c r="P2121" i="15" s="1"/>
  <c r="N2442" i="15"/>
  <c r="P2442" i="15" s="1"/>
  <c r="N2405" i="15"/>
  <c r="P2405" i="15" s="1"/>
  <c r="N556" i="15"/>
  <c r="P556" i="15" s="1"/>
  <c r="N861" i="15"/>
  <c r="P861" i="15" s="1"/>
  <c r="N426" i="15"/>
  <c r="P426" i="15" s="1"/>
  <c r="N2040" i="15"/>
  <c r="P2040" i="15" s="1"/>
  <c r="N210" i="15"/>
  <c r="P210" i="15" s="1"/>
  <c r="N2518" i="15"/>
  <c r="P2518" i="15" s="1"/>
  <c r="N1140" i="15"/>
  <c r="P1140" i="15" s="1"/>
  <c r="N100" i="15"/>
  <c r="P100" i="15" s="1"/>
  <c r="N1813" i="15"/>
  <c r="P1813" i="15" s="1"/>
  <c r="N1731" i="15"/>
  <c r="P1731" i="15" s="1"/>
  <c r="N1446" i="15"/>
  <c r="P1446" i="15" s="1"/>
  <c r="N115" i="15"/>
  <c r="P115" i="15" s="1"/>
  <c r="N363" i="15"/>
  <c r="P363" i="15" s="1"/>
  <c r="N2527" i="15"/>
  <c r="P2527" i="15" s="1"/>
  <c r="N409" i="15"/>
  <c r="P409" i="15" s="1"/>
  <c r="N2231" i="15"/>
  <c r="P2231" i="15" s="1"/>
  <c r="N1611" i="15"/>
  <c r="P1611" i="15" s="1"/>
  <c r="N575" i="15"/>
  <c r="P575" i="15" s="1"/>
  <c r="N658" i="15"/>
  <c r="P658" i="15" s="1"/>
  <c r="N1018" i="15"/>
  <c r="P1018" i="15" s="1"/>
  <c r="N73" i="15"/>
  <c r="P73" i="15" s="1"/>
  <c r="N898" i="15"/>
  <c r="P898" i="15" s="1"/>
  <c r="N2374" i="15"/>
  <c r="P2374" i="15" s="1"/>
  <c r="N1188" i="15"/>
  <c r="P1188" i="15" s="1"/>
  <c r="N794" i="15"/>
  <c r="P794" i="15" s="1"/>
  <c r="N96" i="15"/>
  <c r="P96" i="15" s="1"/>
  <c r="N959" i="15"/>
  <c r="P959" i="15" s="1"/>
  <c r="N330" i="15"/>
  <c r="P330" i="15" s="1"/>
  <c r="N74" i="15"/>
  <c r="P74" i="15" s="1"/>
  <c r="N1790" i="15"/>
  <c r="P1790" i="15" s="1"/>
  <c r="N102" i="15"/>
  <c r="P102" i="15" s="1"/>
  <c r="N412" i="15"/>
  <c r="P412" i="15" s="1"/>
  <c r="N2107" i="15"/>
  <c r="P2107" i="15" s="1"/>
  <c r="N1882" i="15"/>
  <c r="P1882" i="15" s="1"/>
  <c r="N2549" i="15"/>
  <c r="P2549" i="15" s="1"/>
  <c r="N2368" i="15"/>
  <c r="P2368" i="15" s="1"/>
  <c r="N921" i="15"/>
  <c r="P921" i="15" s="1"/>
  <c r="N940" i="15"/>
  <c r="P940" i="15" s="1"/>
  <c r="N1743" i="15"/>
  <c r="P1743" i="15" s="1"/>
  <c r="N1146" i="15"/>
  <c r="P1146" i="15" s="1"/>
  <c r="N1079" i="15"/>
  <c r="P1079" i="15" s="1"/>
  <c r="N1575" i="15"/>
  <c r="P1575" i="15" s="1"/>
  <c r="N2001" i="15"/>
  <c r="P2001" i="15" s="1"/>
  <c r="N1692" i="15"/>
  <c r="P1692" i="15" s="1"/>
  <c r="N899" i="15"/>
  <c r="P899" i="15" s="1"/>
  <c r="N1089" i="15"/>
  <c r="P1089" i="15" s="1"/>
  <c r="N2464" i="15"/>
  <c r="P2464" i="15" s="1"/>
  <c r="N2227" i="15"/>
  <c r="P2227" i="15" s="1"/>
  <c r="N966" i="15"/>
  <c r="P966" i="15" s="1"/>
  <c r="N2407" i="15"/>
  <c r="P2407" i="15" s="1"/>
  <c r="N979" i="15"/>
  <c r="P979" i="15" s="1"/>
  <c r="N1804" i="15"/>
  <c r="P1804" i="15" s="1"/>
  <c r="N1452" i="15"/>
  <c r="P1452" i="15" s="1"/>
  <c r="N2267" i="15"/>
  <c r="P2267" i="15" s="1"/>
  <c r="N1137" i="15"/>
  <c r="P1137" i="15" s="1"/>
  <c r="N1840" i="15"/>
  <c r="P1840" i="15" s="1"/>
  <c r="N587" i="15"/>
  <c r="P587" i="15" s="1"/>
  <c r="N1777" i="15"/>
  <c r="P1777" i="15" s="1"/>
  <c r="N869" i="15"/>
  <c r="P869" i="15" s="1"/>
  <c r="N803" i="15"/>
  <c r="P803" i="15" s="1"/>
  <c r="N2226" i="15"/>
  <c r="P2226" i="15" s="1"/>
  <c r="N1641" i="15"/>
  <c r="P1641" i="15" s="1"/>
  <c r="N877" i="15"/>
  <c r="P877" i="15" s="1"/>
  <c r="N1333" i="15"/>
  <c r="P1333" i="15" s="1"/>
  <c r="N1704" i="15"/>
  <c r="P1704" i="15" s="1"/>
  <c r="N1763" i="15"/>
  <c r="P1763" i="15" s="1"/>
  <c r="N312" i="15"/>
  <c r="P312" i="15" s="1"/>
  <c r="N1119" i="15"/>
  <c r="P1119" i="15" s="1"/>
  <c r="N2099" i="15"/>
  <c r="P2099" i="15" s="1"/>
  <c r="N1889" i="15"/>
  <c r="P1889" i="15" s="1"/>
  <c r="N194" i="15"/>
  <c r="P194" i="15" s="1"/>
  <c r="N937" i="15"/>
  <c r="P937" i="15" s="1"/>
  <c r="N1365" i="15"/>
  <c r="P1365" i="15" s="1"/>
  <c r="N46" i="15"/>
  <c r="P46" i="15" s="1"/>
  <c r="N2626" i="15"/>
  <c r="P2626" i="15" s="1"/>
  <c r="N929" i="15"/>
  <c r="P929" i="15" s="1"/>
  <c r="N1639" i="15"/>
  <c r="P1639" i="15" s="1"/>
  <c r="N2198" i="15"/>
  <c r="P2198" i="15" s="1"/>
  <c r="N612" i="15"/>
  <c r="P612" i="15" s="1"/>
  <c r="N2021" i="15"/>
  <c r="P2021" i="15" s="1"/>
  <c r="N164" i="15"/>
  <c r="P164" i="15" s="1"/>
  <c r="N957" i="15"/>
  <c r="P957" i="15" s="1"/>
  <c r="N1835" i="15"/>
  <c r="P1835" i="15" s="1"/>
  <c r="N2540" i="15"/>
  <c r="P2540" i="15" s="1"/>
  <c r="N150" i="15"/>
  <c r="P150" i="15" s="1"/>
  <c r="N542" i="15"/>
  <c r="P542" i="15" s="1"/>
  <c r="N1697" i="15"/>
  <c r="P1697" i="15" s="1"/>
  <c r="N349" i="15"/>
  <c r="P349" i="15" s="1"/>
  <c r="N1443" i="15"/>
  <c r="P1443" i="15" s="1"/>
  <c r="N955" i="15"/>
  <c r="P955" i="15" s="1"/>
  <c r="N1353" i="15"/>
  <c r="P1353" i="15" s="1"/>
  <c r="N1115" i="15"/>
  <c r="P1115" i="15" s="1"/>
  <c r="N1690" i="15"/>
  <c r="P1690" i="15" s="1"/>
  <c r="N701" i="15"/>
  <c r="P701" i="15" s="1"/>
  <c r="N775" i="15"/>
  <c r="P775" i="15" s="1"/>
  <c r="N924" i="15"/>
  <c r="P924" i="15" s="1"/>
  <c r="N1859" i="15"/>
  <c r="P1859" i="15" s="1"/>
  <c r="N11" i="15"/>
  <c r="P11" i="15" s="1"/>
  <c r="N990" i="15"/>
  <c r="P990" i="15" s="1"/>
  <c r="N505" i="15"/>
  <c r="P505" i="15" s="1"/>
  <c r="N829" i="15"/>
  <c r="P829" i="15" s="1"/>
  <c r="N1021" i="15"/>
  <c r="P1021" i="15" s="1"/>
  <c r="N2393" i="15"/>
  <c r="P2393" i="15" s="1"/>
  <c r="N386" i="15"/>
  <c r="P386" i="15" s="1"/>
  <c r="N487" i="15"/>
  <c r="P487" i="15" s="1"/>
  <c r="N1342" i="15"/>
  <c r="P1342" i="15" s="1"/>
  <c r="N2254" i="15"/>
  <c r="P2254" i="15" s="1"/>
  <c r="N1560" i="15"/>
  <c r="P1560" i="15" s="1"/>
  <c r="N2537" i="15"/>
  <c r="P2537" i="15" s="1"/>
  <c r="N1914" i="15"/>
  <c r="P1914" i="15" s="1"/>
  <c r="N173" i="15"/>
  <c r="P173" i="15" s="1"/>
  <c r="N2497" i="15"/>
  <c r="P2497" i="15" s="1"/>
  <c r="N1092" i="15"/>
  <c r="P1092" i="15" s="1"/>
  <c r="N106" i="15"/>
  <c r="P106" i="15" s="1"/>
  <c r="N1610" i="15"/>
  <c r="P1610" i="15" s="1"/>
  <c r="N449" i="15"/>
  <c r="P449" i="15" s="1"/>
  <c r="N2110" i="15"/>
  <c r="P2110" i="15" s="1"/>
  <c r="N1304" i="15"/>
  <c r="P1304" i="15" s="1"/>
  <c r="N2009" i="15"/>
  <c r="P2009" i="15" s="1"/>
  <c r="N103" i="15"/>
  <c r="P103" i="15" s="1"/>
  <c r="N1106" i="15"/>
  <c r="P1106" i="15" s="1"/>
  <c r="N1785" i="15"/>
  <c r="P1785" i="15" s="1"/>
  <c r="N190" i="15"/>
  <c r="P190" i="15" s="1"/>
  <c r="N2044" i="15"/>
  <c r="P2044" i="15" s="1"/>
  <c r="N495" i="15"/>
  <c r="P495" i="15" s="1"/>
  <c r="N1637" i="15"/>
  <c r="P1637" i="15" s="1"/>
  <c r="N2048" i="15"/>
  <c r="P2048" i="15" s="1"/>
  <c r="N2208" i="15"/>
  <c r="P2208" i="15" s="1"/>
  <c r="N356" i="15"/>
  <c r="P356" i="15" s="1"/>
  <c r="N776" i="15"/>
  <c r="P776" i="15" s="1"/>
  <c r="N2634" i="15"/>
  <c r="P2634" i="15" s="1"/>
  <c r="N2635" i="15"/>
  <c r="P2635" i="15" s="1"/>
  <c r="N2647" i="15"/>
  <c r="P2647" i="15" s="1"/>
  <c r="N139" i="15"/>
  <c r="P139" i="15" s="1"/>
  <c r="N1552" i="15"/>
  <c r="P1552" i="15" s="1"/>
  <c r="N91" i="15"/>
  <c r="P91" i="15" s="1"/>
  <c r="N1602" i="15"/>
  <c r="P1602" i="15" s="1"/>
  <c r="N2016" i="15"/>
  <c r="P2016" i="15" s="1"/>
  <c r="N187" i="15"/>
  <c r="P187" i="15" s="1"/>
  <c r="N777" i="15"/>
  <c r="P777" i="15" s="1"/>
  <c r="N1989" i="15"/>
  <c r="P1989" i="15" s="1"/>
  <c r="N2102" i="15"/>
  <c r="P2102" i="15" s="1"/>
  <c r="N2509" i="15"/>
  <c r="P2509" i="15" s="1"/>
  <c r="N2350" i="15"/>
  <c r="P2350" i="15" s="1"/>
  <c r="N1133" i="15"/>
  <c r="P1133" i="15" s="1"/>
  <c r="N1991" i="15"/>
  <c r="P1991" i="15" s="1"/>
  <c r="N787" i="15"/>
  <c r="P787" i="15" s="1"/>
  <c r="N648" i="15"/>
  <c r="P648" i="15" s="1"/>
  <c r="N140" i="15"/>
  <c r="P140" i="15" s="1"/>
  <c r="N219" i="15"/>
  <c r="P219" i="15" s="1"/>
  <c r="N972" i="15"/>
  <c r="P972" i="15" s="1"/>
  <c r="N1381" i="15"/>
  <c r="P1381" i="15" s="1"/>
  <c r="N668" i="15"/>
  <c r="P668" i="15" s="1"/>
  <c r="N196" i="15"/>
  <c r="P196" i="15" s="1"/>
  <c r="N2572" i="15"/>
  <c r="P2572" i="15" s="1"/>
  <c r="N128" i="15"/>
  <c r="P128" i="15" s="1"/>
  <c r="N1086" i="15"/>
  <c r="P1086" i="15" s="1"/>
  <c r="N2490" i="15"/>
  <c r="P2490" i="15" s="1"/>
  <c r="N988" i="15"/>
  <c r="P988" i="15" s="1"/>
  <c r="N321" i="15"/>
  <c r="P321" i="15" s="1"/>
  <c r="N554" i="15"/>
  <c r="P554" i="15" s="1"/>
  <c r="N2446" i="15"/>
  <c r="P2446" i="15" s="1"/>
  <c r="N2020" i="15"/>
  <c r="P2020" i="15" s="1"/>
  <c r="N1616" i="15"/>
  <c r="P1616" i="15" s="1"/>
  <c r="N2256" i="15"/>
  <c r="P2256" i="15" s="1"/>
  <c r="N377" i="15"/>
  <c r="P377" i="15" s="1"/>
  <c r="N262" i="15"/>
  <c r="P262" i="15" s="1"/>
  <c r="N2059" i="15"/>
  <c r="P2059" i="15" s="1"/>
  <c r="N700" i="15"/>
  <c r="P700" i="15" s="1"/>
  <c r="N1014" i="15"/>
  <c r="P1014" i="15" s="1"/>
  <c r="N496" i="15"/>
  <c r="P496" i="15" s="1"/>
  <c r="N2625" i="15"/>
  <c r="P2625" i="15" s="1"/>
  <c r="N7" i="15"/>
  <c r="P7" i="15" s="1"/>
  <c r="N2500" i="15"/>
  <c r="P2500" i="15" s="1"/>
  <c r="N826" i="15"/>
  <c r="P826" i="15" s="1"/>
  <c r="N2096" i="15"/>
  <c r="P2096" i="15" s="1"/>
  <c r="N2499" i="15"/>
  <c r="P2499" i="15" s="1"/>
  <c r="N153" i="15"/>
  <c r="P153" i="15" s="1"/>
  <c r="N2571" i="15"/>
  <c r="P2571" i="15" s="1"/>
  <c r="N2302" i="15"/>
  <c r="P2302" i="15" s="1"/>
  <c r="N1065" i="15"/>
  <c r="P1065" i="15" s="1"/>
  <c r="N555" i="15"/>
  <c r="P555" i="15" s="1"/>
  <c r="N429" i="15"/>
  <c r="P429" i="15" s="1"/>
  <c r="N2289" i="15"/>
  <c r="P2289" i="15" s="1"/>
  <c r="N1631" i="15"/>
  <c r="P1631" i="15" s="1"/>
  <c r="N1851" i="15"/>
  <c r="P1851" i="15" s="1"/>
  <c r="N414" i="15"/>
  <c r="P414" i="15" s="1"/>
  <c r="N1287" i="15"/>
  <c r="P1287" i="15" s="1"/>
  <c r="N2341" i="15"/>
  <c r="P2341" i="15" s="1"/>
  <c r="N2444" i="15"/>
  <c r="P2444" i="15" s="1"/>
  <c r="N741" i="15"/>
  <c r="P741" i="15" s="1"/>
  <c r="N1855" i="15"/>
  <c r="P1855" i="15" s="1"/>
  <c r="N328" i="15"/>
  <c r="P328" i="15" s="1"/>
  <c r="N560" i="15"/>
  <c r="P560" i="15" s="1"/>
  <c r="N1198" i="15"/>
  <c r="P1198" i="15" s="1"/>
  <c r="N1818" i="15"/>
  <c r="P1818" i="15" s="1"/>
  <c r="N594" i="15"/>
  <c r="P594" i="15" s="1"/>
  <c r="N2580" i="15"/>
  <c r="P2580" i="15" s="1"/>
  <c r="N2137" i="15"/>
  <c r="P2137" i="15" s="1"/>
  <c r="N1272" i="15"/>
  <c r="P1272" i="15" s="1"/>
  <c r="N1628" i="15"/>
  <c r="P1628" i="15" s="1"/>
  <c r="N378" i="15"/>
  <c r="P378" i="15" s="1"/>
  <c r="N1644" i="15"/>
  <c r="P1644" i="15" s="1"/>
  <c r="N1553" i="15"/>
  <c r="P1553" i="15" s="1"/>
  <c r="N922" i="15"/>
  <c r="P922" i="15" s="1"/>
  <c r="N1683" i="15"/>
  <c r="P1683" i="15" s="1"/>
  <c r="N1255" i="15"/>
  <c r="P1255" i="15" s="1"/>
  <c r="N2301" i="15"/>
  <c r="P2301" i="15" s="1"/>
  <c r="N1990" i="15"/>
  <c r="P1990" i="15" s="1"/>
  <c r="N333" i="15"/>
  <c r="P333" i="15" s="1"/>
  <c r="N2457" i="15"/>
  <c r="P2457" i="15" s="1"/>
  <c r="N749" i="15"/>
  <c r="P749" i="15" s="1"/>
  <c r="N1197" i="15"/>
  <c r="P1197" i="15" s="1"/>
  <c r="N2356" i="15"/>
  <c r="P2356" i="15" s="1"/>
  <c r="N536" i="15"/>
  <c r="P536" i="15" s="1"/>
  <c r="N191" i="15"/>
  <c r="P191" i="15" s="1"/>
  <c r="N1793" i="15"/>
  <c r="P1793" i="15" s="1"/>
  <c r="N1561" i="15"/>
  <c r="P1561" i="15" s="1"/>
  <c r="N708" i="15"/>
  <c r="P708" i="15" s="1"/>
  <c r="N1231" i="15"/>
  <c r="P1231" i="15" s="1"/>
  <c r="N1805" i="15"/>
  <c r="P1805" i="15" s="1"/>
  <c r="N2300" i="15"/>
  <c r="P2300" i="15" s="1"/>
  <c r="N2064" i="15"/>
  <c r="P2064" i="15" s="1"/>
  <c r="N2076" i="15"/>
  <c r="P2076" i="15" s="1"/>
  <c r="N2648" i="15"/>
  <c r="P2648" i="15" s="1"/>
  <c r="N720" i="15"/>
  <c r="P720" i="15" s="1"/>
  <c r="N1943" i="15"/>
  <c r="P1943" i="15" s="1"/>
  <c r="N2095" i="15"/>
  <c r="P2095" i="15" s="1"/>
  <c r="N2377" i="15"/>
  <c r="P2377" i="15" s="1"/>
  <c r="N304" i="15"/>
  <c r="P304" i="15" s="1"/>
  <c r="N1087" i="15"/>
  <c r="P1087" i="15" s="1"/>
  <c r="N1817" i="15"/>
  <c r="P1817" i="15" s="1"/>
  <c r="N659" i="15"/>
  <c r="P659" i="15" s="1"/>
  <c r="N589" i="15"/>
  <c r="P589" i="15" s="1"/>
  <c r="N2409" i="15"/>
  <c r="P2409" i="15" s="1"/>
  <c r="N1614" i="15"/>
  <c r="P1614" i="15" s="1"/>
  <c r="N728" i="15"/>
  <c r="P728" i="15" s="1"/>
  <c r="G9" i="30" s="1"/>
  <c r="N1564" i="15"/>
  <c r="P1564" i="15" s="1"/>
  <c r="N2532" i="15"/>
  <c r="P2532" i="15" s="1"/>
  <c r="N206" i="15"/>
  <c r="P206" i="15" s="1"/>
  <c r="N2052" i="15"/>
  <c r="P2052" i="15" s="1"/>
  <c r="N2434" i="15"/>
  <c r="P2434" i="15" s="1"/>
  <c r="N488" i="15"/>
  <c r="P488" i="15" s="1"/>
  <c r="N834" i="15"/>
  <c r="P834" i="15" s="1"/>
  <c r="N1528" i="15"/>
  <c r="P1528" i="15" s="1"/>
  <c r="N1275" i="15"/>
  <c r="P1275" i="15" s="1"/>
  <c r="N1273" i="15"/>
  <c r="P1273" i="15" s="1"/>
  <c r="N2366" i="15"/>
  <c r="P2366" i="15" s="1"/>
  <c r="N1282" i="15"/>
  <c r="P1282" i="15" s="1"/>
  <c r="N2344" i="15"/>
  <c r="P2344" i="15" s="1"/>
  <c r="N2413" i="15"/>
  <c r="P2413" i="15" s="1"/>
  <c r="N315" i="15"/>
  <c r="P315" i="15" s="1"/>
  <c r="N735" i="15"/>
  <c r="P735" i="15" s="1"/>
  <c r="N2305" i="15"/>
  <c r="P2305" i="15" s="1"/>
  <c r="N578" i="15"/>
  <c r="P578" i="15" s="1"/>
  <c r="N2566" i="15"/>
  <c r="P2566" i="15" s="1"/>
  <c r="N107" i="15"/>
  <c r="P107" i="15" s="1"/>
  <c r="N2000" i="15"/>
  <c r="P2000" i="15" s="1"/>
  <c r="N114" i="15"/>
  <c r="P114" i="15" s="1"/>
  <c r="N1742" i="15"/>
  <c r="P1742" i="15" s="1"/>
  <c r="N573" i="15"/>
  <c r="P573" i="15" s="1"/>
  <c r="N369" i="15"/>
  <c r="P369" i="15" s="1"/>
  <c r="N212" i="15"/>
  <c r="P212" i="15" s="1"/>
  <c r="N454" i="15"/>
  <c r="P454" i="15" s="1"/>
  <c r="N2229" i="15"/>
  <c r="P2229" i="15" s="1"/>
  <c r="N1118" i="15"/>
  <c r="P1118" i="15" s="1"/>
  <c r="N1629" i="15"/>
  <c r="P1629" i="15" s="1"/>
  <c r="N1093" i="15"/>
  <c r="P1093" i="15" s="1"/>
  <c r="N2396" i="15"/>
  <c r="P2396" i="15" s="1"/>
  <c r="N1810" i="15"/>
  <c r="P1810" i="15" s="1"/>
  <c r="N871" i="15"/>
  <c r="P871" i="15" s="1"/>
  <c r="N541" i="15"/>
  <c r="P541" i="15" s="1"/>
  <c r="N1257" i="15"/>
  <c r="P1257" i="15" s="1"/>
  <c r="N1032" i="15"/>
  <c r="P1032" i="15" s="1"/>
  <c r="N48" i="15"/>
  <c r="P48" i="15" s="1"/>
  <c r="N519" i="15"/>
  <c r="P519" i="15" s="1"/>
  <c r="N841" i="15"/>
  <c r="P841" i="15" s="1"/>
  <c r="N66" i="15"/>
  <c r="P66" i="15" s="1"/>
  <c r="N413" i="15"/>
  <c r="P413" i="15" s="1"/>
  <c r="N1283" i="15"/>
  <c r="P1283" i="15" s="1"/>
  <c r="N953" i="15"/>
  <c r="P953" i="15" s="1"/>
  <c r="N368" i="15"/>
  <c r="P368" i="15" s="1"/>
  <c r="N1355" i="15"/>
  <c r="P1355" i="15" s="1"/>
  <c r="N985" i="15"/>
  <c r="P985" i="15" s="1"/>
  <c r="N523" i="15"/>
  <c r="P523" i="15" s="1"/>
  <c r="N1752" i="15"/>
  <c r="P1752" i="15" s="1"/>
  <c r="N1848" i="15"/>
  <c r="P1848" i="15" s="1"/>
  <c r="N303" i="15"/>
  <c r="P303" i="15" s="1"/>
  <c r="N257" i="15"/>
  <c r="P257" i="15" s="1"/>
  <c r="N1230" i="15"/>
  <c r="P1230" i="15" s="1"/>
  <c r="N637" i="15"/>
  <c r="P637" i="15" s="1"/>
  <c r="N1192" i="15"/>
  <c r="P1192" i="15" s="1"/>
  <c r="N1171" i="15"/>
  <c r="P1171" i="15" s="1"/>
  <c r="N1269" i="15"/>
  <c r="P1269" i="15" s="1"/>
  <c r="N1598" i="15"/>
  <c r="P1598" i="15" s="1"/>
  <c r="N1845" i="15"/>
  <c r="P1845" i="15" s="1"/>
  <c r="N821" i="15"/>
  <c r="P821" i="15" s="1"/>
  <c r="N865" i="15"/>
  <c r="P865" i="15" s="1"/>
  <c r="N736" i="15"/>
  <c r="P736" i="15" s="1"/>
  <c r="N2285" i="15"/>
  <c r="P2285" i="15" s="1"/>
  <c r="N1881" i="15"/>
  <c r="P1881" i="15" s="1"/>
  <c r="N2303" i="15"/>
  <c r="P2303" i="15" s="1"/>
  <c r="N2481" i="15"/>
  <c r="P2481" i="15" s="1"/>
  <c r="N1348" i="15"/>
  <c r="P1348" i="15" s="1"/>
  <c r="N1379" i="15"/>
  <c r="P1379" i="15" s="1"/>
  <c r="N789" i="15"/>
  <c r="P789" i="15" s="1"/>
  <c r="N1721" i="15"/>
  <c r="P1721" i="15" s="1"/>
  <c r="N2633" i="15"/>
  <c r="P2633" i="15" s="1"/>
  <c r="N2646" i="15"/>
  <c r="P2646" i="15" s="1"/>
  <c r="N1846" i="15"/>
  <c r="P1846" i="15" s="1"/>
  <c r="N1942" i="15"/>
  <c r="P1942" i="15" s="1"/>
  <c r="N2266" i="15"/>
  <c r="P2266" i="15" s="1"/>
  <c r="N2641" i="15"/>
  <c r="P2641" i="15" s="1"/>
  <c r="N1003" i="15"/>
  <c r="P1003" i="15" s="1"/>
  <c r="N1722" i="15"/>
  <c r="P1722" i="15" s="1"/>
  <c r="N2605" i="15"/>
  <c r="P2605" i="15" s="1"/>
  <c r="N467" i="15"/>
  <c r="P467" i="15" s="1"/>
  <c r="N2369" i="15"/>
  <c r="P2369" i="15" s="1"/>
  <c r="N1423" i="15"/>
  <c r="P1423" i="15" s="1"/>
  <c r="N590" i="15"/>
  <c r="P590" i="15" s="1"/>
  <c r="N1207" i="15"/>
  <c r="P1207" i="15" s="1"/>
  <c r="N1169" i="15"/>
  <c r="P1169" i="15" s="1"/>
  <c r="N1756" i="15"/>
  <c r="P1756" i="15" s="1"/>
  <c r="N440" i="15"/>
  <c r="P440" i="15" s="1"/>
  <c r="N2402" i="15"/>
  <c r="P2402" i="15" s="1"/>
  <c r="N1892" i="15"/>
  <c r="P1892" i="15" s="1"/>
  <c r="N1108" i="15"/>
  <c r="P1108" i="15" s="1"/>
  <c r="N2154" i="15"/>
  <c r="P2154" i="15" s="1"/>
  <c r="N806" i="15"/>
  <c r="P806" i="15" s="1"/>
  <c r="N407" i="15"/>
  <c r="P407" i="15" s="1"/>
  <c r="N1921" i="15"/>
  <c r="P1921" i="15" s="1"/>
  <c r="N1042" i="15"/>
  <c r="P1042" i="15" s="1"/>
  <c r="N983" i="15"/>
  <c r="P983" i="15" s="1"/>
  <c r="N238" i="15"/>
  <c r="P238" i="15" s="1"/>
  <c r="N2594" i="15"/>
  <c r="P2594" i="15" s="1"/>
  <c r="N2239" i="15"/>
  <c r="P2239" i="15" s="1"/>
  <c r="N126" i="15"/>
  <c r="P126" i="15" s="1"/>
  <c r="N93" i="15"/>
  <c r="P93" i="15" s="1"/>
  <c r="N2355" i="15"/>
  <c r="P2355" i="15" s="1"/>
  <c r="N509" i="15"/>
  <c r="P509" i="15" s="1"/>
  <c r="N1646" i="15"/>
  <c r="P1646" i="15" s="1"/>
  <c r="N432" i="15"/>
  <c r="P432" i="15" s="1"/>
  <c r="N197" i="15"/>
  <c r="P197" i="15" s="1"/>
  <c r="N1375" i="15"/>
  <c r="P1375" i="15" s="1"/>
  <c r="N903" i="15"/>
  <c r="P903" i="15" s="1"/>
  <c r="N860" i="15"/>
  <c r="P860" i="15" s="1"/>
  <c r="N1893" i="15"/>
  <c r="P1893" i="15" s="1"/>
  <c r="N1267" i="15"/>
  <c r="P1267" i="15" s="1"/>
  <c r="N1173" i="15"/>
  <c r="P1173" i="15" s="1"/>
  <c r="N2441" i="15"/>
  <c r="P2441" i="15" s="1"/>
  <c r="N661" i="15"/>
  <c r="P661" i="15" s="1"/>
  <c r="N497" i="15"/>
  <c r="P497" i="15" s="1"/>
  <c r="N2480" i="15"/>
  <c r="P2480" i="15" s="1"/>
  <c r="N1120" i="15"/>
  <c r="P1120" i="15" s="1"/>
  <c r="N45" i="15"/>
  <c r="P45" i="15" s="1"/>
  <c r="N2258" i="15"/>
  <c r="P2258" i="15" s="1"/>
  <c r="N1605" i="15"/>
  <c r="P1605" i="15" s="1"/>
  <c r="N719" i="15"/>
  <c r="P719" i="15" s="1"/>
  <c r="N520" i="15"/>
  <c r="P520" i="15" s="1"/>
  <c r="N1436" i="15"/>
  <c r="P1436" i="15" s="1"/>
  <c r="N28" i="15"/>
  <c r="P28" i="15" s="1"/>
  <c r="N774" i="15"/>
  <c r="P774" i="15" s="1"/>
  <c r="N364" i="15"/>
  <c r="P364" i="15" s="1"/>
  <c r="N1278" i="15"/>
  <c r="P1278" i="15" s="1"/>
  <c r="N1172" i="15"/>
  <c r="P1172" i="15" s="1"/>
  <c r="N810" i="15"/>
  <c r="P810" i="15" s="1"/>
  <c r="N2051" i="15"/>
  <c r="P2051" i="15" s="1"/>
  <c r="N382" i="15"/>
  <c r="P382" i="15" s="1"/>
  <c r="N960" i="15"/>
  <c r="P960" i="15" s="1"/>
  <c r="N1857" i="15"/>
  <c r="P1857" i="15" s="1"/>
  <c r="N1695" i="15"/>
  <c r="P1695" i="15" s="1"/>
  <c r="N252" i="15"/>
  <c r="P252" i="15" s="1"/>
  <c r="N256" i="15"/>
  <c r="P256" i="15" s="1"/>
  <c r="N1702" i="15"/>
  <c r="P1702" i="15" s="1"/>
  <c r="N2576" i="15"/>
  <c r="P2576" i="15" s="1"/>
  <c r="N2632" i="15"/>
  <c r="P2632" i="15" s="1"/>
  <c r="N1800" i="15"/>
  <c r="P1800" i="15" s="1"/>
  <c r="N1841" i="15"/>
  <c r="P1841" i="15" s="1"/>
  <c r="N2207" i="15"/>
  <c r="P2207" i="15" s="1"/>
  <c r="N2617" i="15"/>
  <c r="P2617" i="15" s="1"/>
  <c r="N973" i="15"/>
  <c r="P973" i="15" s="1"/>
  <c r="N1647" i="15"/>
  <c r="P1647" i="15" s="1"/>
  <c r="N2436" i="15"/>
  <c r="P2436" i="15" s="1"/>
  <c r="N318" i="15"/>
  <c r="P318" i="15" s="1"/>
  <c r="N2187" i="15"/>
  <c r="P2187" i="15" s="1"/>
  <c r="N1307" i="15"/>
  <c r="P1307" i="15" s="1"/>
  <c r="N2352" i="15"/>
  <c r="P2352" i="15" s="1"/>
  <c r="N915" i="15"/>
  <c r="P915" i="15" s="1"/>
  <c r="N901" i="15"/>
  <c r="P901" i="15" s="1"/>
  <c r="N1383" i="15"/>
  <c r="P1383" i="15" s="1"/>
  <c r="N1071" i="15"/>
  <c r="P1071" i="15" s="1"/>
  <c r="N2317" i="15"/>
  <c r="P2317" i="15" s="1"/>
  <c r="N817" i="15"/>
  <c r="P817" i="15" s="1"/>
  <c r="N1150" i="15"/>
  <c r="P1150" i="15" s="1"/>
  <c r="N2119" i="15"/>
  <c r="P2119" i="15" s="1"/>
  <c r="N1633" i="15"/>
  <c r="P1633" i="15" s="1"/>
  <c r="N673" i="15"/>
  <c r="P673" i="15" s="1"/>
  <c r="N750" i="15"/>
  <c r="P750" i="15" s="1"/>
  <c r="N1319" i="15"/>
  <c r="P1319" i="15" s="1"/>
  <c r="N229" i="15"/>
  <c r="P229" i="15" s="1"/>
  <c r="N358" i="15"/>
  <c r="P358" i="15" s="1"/>
  <c r="N1110" i="15"/>
  <c r="P1110" i="15" s="1"/>
  <c r="N1190" i="15"/>
  <c r="P1190" i="15" s="1"/>
  <c r="N595" i="15"/>
  <c r="P595" i="15" s="1"/>
  <c r="N250" i="15"/>
  <c r="P250" i="15" s="1"/>
  <c r="N2375" i="15"/>
  <c r="P2375" i="15" s="1"/>
  <c r="N1634" i="15"/>
  <c r="P1634" i="15" s="1"/>
  <c r="N2469" i="15"/>
  <c r="P2469" i="15" s="1"/>
  <c r="N1050" i="15"/>
  <c r="P1050" i="15" s="1"/>
  <c r="N805" i="15"/>
  <c r="P805" i="15" s="1"/>
  <c r="N441" i="15"/>
  <c r="P441" i="15" s="1"/>
  <c r="N1612" i="15"/>
  <c r="P1612" i="15" s="1"/>
  <c r="N90" i="15"/>
  <c r="P90" i="15" s="1"/>
  <c r="N1195" i="15"/>
  <c r="P1195" i="15" s="1"/>
  <c r="N611" i="15"/>
  <c r="P611" i="15" s="1"/>
  <c r="N2554" i="15"/>
  <c r="P2554" i="15" s="1"/>
  <c r="N82" i="15"/>
  <c r="P82" i="15" s="1"/>
  <c r="N1445" i="15"/>
  <c r="P1445" i="15" s="1"/>
  <c r="N2135" i="15"/>
  <c r="P2135" i="15" s="1"/>
  <c r="N2127" i="15"/>
  <c r="P2127" i="15" s="1"/>
  <c r="N951" i="15"/>
  <c r="P951" i="15" s="1"/>
  <c r="N192" i="15"/>
  <c r="P192" i="15" s="1"/>
  <c r="N2428" i="15"/>
  <c r="P2428" i="15" s="1"/>
  <c r="N2399" i="15"/>
  <c r="P2399" i="15" s="1"/>
  <c r="N54" i="15"/>
  <c r="P54" i="15" s="1"/>
  <c r="N498" i="15"/>
  <c r="P498" i="15" s="1"/>
  <c r="N33" i="15"/>
  <c r="P33" i="15" s="1"/>
  <c r="N326" i="15"/>
  <c r="P326" i="15" s="1"/>
  <c r="N1377" i="15"/>
  <c r="P1377" i="15" s="1"/>
  <c r="N548" i="15"/>
  <c r="P548" i="15" s="1"/>
  <c r="N2204" i="15"/>
  <c r="P2204" i="15" s="1"/>
  <c r="N804" i="15"/>
  <c r="P804" i="15" s="1"/>
  <c r="N119" i="15"/>
  <c r="P119" i="15" s="1"/>
  <c r="N2638" i="15"/>
  <c r="P2638" i="15" s="1"/>
  <c r="N2138" i="15"/>
  <c r="P2138" i="15" s="1"/>
  <c r="N490" i="15"/>
  <c r="P490" i="15" s="1"/>
  <c r="N944" i="15"/>
  <c r="P944" i="15" s="1"/>
  <c r="N2621" i="15"/>
  <c r="P2621" i="15" s="1"/>
  <c r="N665" i="15"/>
  <c r="P665" i="15" s="1"/>
  <c r="N397" i="15"/>
  <c r="P397" i="15" s="1"/>
  <c r="N2575" i="15"/>
  <c r="P2575" i="15" s="1"/>
  <c r="N1200" i="15"/>
  <c r="P1200" i="15" s="1"/>
  <c r="N1782" i="15"/>
  <c r="P1782" i="15" s="1"/>
  <c r="N2539" i="15"/>
  <c r="P2539" i="15" s="1"/>
  <c r="N1056" i="15"/>
  <c r="P1056" i="15" s="1"/>
  <c r="N226" i="15"/>
  <c r="P226" i="15" s="1"/>
  <c r="N671" i="15"/>
  <c r="P671" i="15" s="1"/>
  <c r="N636" i="15"/>
  <c r="P636" i="15" s="1"/>
  <c r="N2376" i="15"/>
  <c r="P2376" i="15" s="1"/>
  <c r="N1627" i="15"/>
  <c r="P1627" i="15" s="1"/>
  <c r="N55" i="15"/>
  <c r="P55" i="15" s="1"/>
  <c r="N452" i="15"/>
  <c r="P452" i="15" s="1"/>
  <c r="N784" i="15"/>
  <c r="P784" i="15" s="1"/>
  <c r="N2611" i="15"/>
  <c r="P2611" i="15" s="1"/>
  <c r="N2359" i="15"/>
  <c r="P2359" i="15" s="1"/>
  <c r="N1019" i="15"/>
  <c r="P1019" i="15" s="1"/>
  <c r="N1677" i="15"/>
  <c r="P1677" i="15" s="1"/>
  <c r="N2533" i="15"/>
  <c r="P2533" i="15" s="1"/>
  <c r="N122" i="15"/>
  <c r="P122" i="15" s="1"/>
  <c r="N539" i="15"/>
  <c r="P539" i="15" s="1"/>
  <c r="N2179" i="15"/>
  <c r="P2179" i="15" s="1"/>
  <c r="N1924" i="15"/>
  <c r="P1924" i="15" s="1"/>
  <c r="N2443" i="15"/>
  <c r="P2443" i="15" s="1"/>
  <c r="N499" i="15"/>
  <c r="P499" i="15" s="1"/>
  <c r="N125" i="15"/>
  <c r="P125" i="15" s="1"/>
  <c r="N331" i="15"/>
  <c r="P331" i="15" s="1"/>
  <c r="N1607" i="15"/>
  <c r="P1607" i="15" s="1"/>
  <c r="N734" i="15"/>
  <c r="P734" i="15" s="1"/>
  <c r="N2151" i="15"/>
  <c r="P2151" i="15" s="1"/>
  <c r="N392" i="15"/>
  <c r="P392" i="15" s="1"/>
  <c r="N1091" i="15"/>
  <c r="P1091" i="15" s="1"/>
  <c r="N2214" i="15"/>
  <c r="P2214" i="15" s="1"/>
  <c r="N1141" i="15"/>
  <c r="P1141" i="15" s="1"/>
  <c r="N1336" i="15"/>
  <c r="P1336" i="15" s="1"/>
  <c r="N2609" i="15"/>
  <c r="P2609" i="15" s="1"/>
  <c r="N964" i="15"/>
  <c r="P964" i="15" s="1"/>
  <c r="N1368" i="15"/>
  <c r="P1368" i="15" s="1"/>
  <c r="N3" i="15"/>
  <c r="P3" i="15" s="1"/>
  <c r="N2354" i="15"/>
  <c r="P2354" i="15" s="1"/>
  <c r="N1038" i="15"/>
  <c r="P1038" i="15" s="1"/>
  <c r="N223" i="15"/>
  <c r="P223" i="15" s="1"/>
  <c r="N503" i="15"/>
  <c r="P503" i="15" s="1"/>
  <c r="N1887" i="15"/>
  <c r="P1887" i="15" s="1"/>
  <c r="N530" i="15"/>
  <c r="P530" i="15" s="1"/>
  <c r="N600" i="15"/>
  <c r="P600" i="15" s="1"/>
  <c r="N790" i="15"/>
  <c r="P790" i="15" s="1"/>
  <c r="N472" i="15"/>
  <c r="P472" i="15" s="1"/>
  <c r="N239" i="15"/>
  <c r="P239" i="15" s="1"/>
  <c r="N2421" i="15"/>
  <c r="P2421" i="15" s="1"/>
  <c r="N2327" i="15"/>
  <c r="P2327" i="15" s="1"/>
  <c r="N1669" i="15"/>
  <c r="P1669" i="15" s="1"/>
  <c r="N466" i="15"/>
  <c r="P466" i="15" s="1"/>
  <c r="N605" i="15"/>
  <c r="P605" i="15" s="1"/>
  <c r="N2519" i="15"/>
  <c r="P2519" i="15" s="1"/>
  <c r="N1015" i="15"/>
  <c r="P1015" i="15" s="1"/>
  <c r="N1728" i="15"/>
  <c r="P1728" i="15" s="1"/>
  <c r="N639" i="15"/>
  <c r="P639" i="15" s="1"/>
  <c r="N2065" i="15"/>
  <c r="P2065" i="15" s="1"/>
  <c r="N1254" i="15"/>
  <c r="P1254" i="15" s="1"/>
  <c r="N934" i="15"/>
  <c r="P934" i="15" s="1"/>
  <c r="N2622" i="15"/>
  <c r="P2622" i="15" s="1"/>
  <c r="N664" i="15"/>
  <c r="P664" i="15" s="1"/>
  <c r="N2385" i="15"/>
  <c r="P2385" i="15" s="1"/>
  <c r="N68" i="15"/>
  <c r="P68" i="15" s="1"/>
  <c r="N337" i="15"/>
  <c r="P337" i="15" s="1"/>
  <c r="N170" i="15"/>
  <c r="P170" i="15" s="1"/>
  <c r="N2504" i="15"/>
  <c r="P2504" i="15" s="1"/>
  <c r="N911" i="15"/>
  <c r="P911" i="15" s="1"/>
  <c r="N1187" i="15"/>
  <c r="P1187" i="15" s="1"/>
  <c r="N2468" i="15"/>
  <c r="P2468" i="15" s="1"/>
  <c r="N713" i="15"/>
  <c r="P713" i="15" s="1"/>
  <c r="N1687" i="15"/>
  <c r="P1687" i="15" s="1"/>
  <c r="N1600" i="15"/>
  <c r="P1600" i="15" s="1"/>
  <c r="N652" i="15"/>
  <c r="P652" i="15" s="1"/>
  <c r="N802" i="15"/>
  <c r="P802" i="15" s="1"/>
  <c r="N1791" i="15"/>
  <c r="P1791" i="15" s="1"/>
  <c r="N1329" i="15"/>
  <c r="P1329" i="15" s="1"/>
  <c r="N203" i="15"/>
  <c r="P203" i="15" s="1"/>
  <c r="N506" i="15"/>
  <c r="P506" i="15" s="1"/>
  <c r="N2643" i="15"/>
  <c r="P2643" i="15" s="1"/>
  <c r="N872" i="15"/>
  <c r="P872" i="15" s="1"/>
  <c r="N2304" i="15"/>
  <c r="P2304" i="15" s="1"/>
  <c r="N2567" i="15"/>
  <c r="P2567" i="15" s="1"/>
  <c r="N480" i="15"/>
  <c r="P480" i="15" s="1"/>
  <c r="N494" i="15"/>
  <c r="P494" i="15" s="1"/>
  <c r="N894" i="15"/>
  <c r="P894" i="15" s="1"/>
  <c r="N961" i="15"/>
  <c r="P961" i="15" s="1"/>
  <c r="N335" i="15"/>
  <c r="P335" i="15" s="1"/>
  <c r="N801" i="15"/>
  <c r="P801" i="15" s="1"/>
  <c r="N160" i="15"/>
  <c r="P160" i="15" s="1"/>
  <c r="N2190" i="15"/>
  <c r="P2190" i="15" s="1"/>
  <c r="N1298" i="15"/>
  <c r="P1298" i="15" s="1"/>
  <c r="N2516" i="15"/>
  <c r="P2516" i="15" s="1"/>
  <c r="N2265" i="15"/>
  <c r="P2265" i="15" s="1"/>
  <c r="N2557" i="15"/>
  <c r="P2557" i="15" s="1"/>
  <c r="N2371" i="15"/>
  <c r="P2371" i="15" s="1"/>
  <c r="N646" i="15"/>
  <c r="P646" i="15" s="1"/>
  <c r="N1237" i="15"/>
  <c r="P1237" i="15" s="1"/>
  <c r="N1608" i="15"/>
  <c r="P1608" i="15" s="1"/>
  <c r="N313" i="15"/>
  <c r="P313" i="15" s="1"/>
  <c r="N704" i="15"/>
  <c r="P704" i="15" s="1"/>
  <c r="N1135" i="15"/>
  <c r="P1135" i="15" s="1"/>
  <c r="N634" i="15"/>
  <c r="P634" i="15" s="1"/>
  <c r="N965" i="15"/>
  <c r="P965" i="15" s="1"/>
  <c r="N1246" i="15"/>
  <c r="P1246" i="15" s="1"/>
  <c r="N2547" i="15"/>
  <c r="P2547" i="15" s="1"/>
  <c r="N489" i="15"/>
  <c r="P489" i="15" s="1"/>
  <c r="N2165" i="15"/>
  <c r="P2165" i="15" s="1"/>
  <c r="N261" i="15"/>
  <c r="P261" i="15" s="1"/>
  <c r="N2379" i="15"/>
  <c r="P2379" i="15" s="1"/>
  <c r="N527" i="15"/>
  <c r="P527" i="15" s="1"/>
  <c r="N678" i="15"/>
  <c r="P678" i="15" s="1"/>
  <c r="N1812" i="15"/>
  <c r="P1812" i="15" s="1"/>
  <c r="N1412" i="15"/>
  <c r="P1412" i="15" s="1"/>
  <c r="N662" i="15"/>
  <c r="P662" i="15" s="1"/>
  <c r="N702" i="15"/>
  <c r="P702" i="15" s="1"/>
  <c r="N601" i="15"/>
  <c r="P601" i="15" s="1"/>
  <c r="N360" i="15"/>
  <c r="P360" i="15" s="1"/>
  <c r="N543" i="15"/>
  <c r="P543" i="15" s="1"/>
  <c r="N863" i="15"/>
  <c r="P863" i="15" s="1"/>
  <c r="N2026" i="15"/>
  <c r="P2026" i="15" s="1"/>
  <c r="N754" i="15"/>
  <c r="P754" i="15" s="1"/>
  <c r="N1720" i="15"/>
  <c r="P1720" i="15" s="1"/>
  <c r="N1650" i="15"/>
  <c r="P1650" i="15" s="1"/>
  <c r="N2619" i="15"/>
  <c r="P2619" i="15" s="1"/>
  <c r="N2212" i="15"/>
  <c r="P2212" i="15" s="1"/>
  <c r="N325" i="15"/>
  <c r="P325" i="15" s="1"/>
  <c r="N1417" i="15"/>
  <c r="P1417" i="15" s="1"/>
  <c r="N596" i="15"/>
  <c r="P596" i="15" s="1"/>
  <c r="N705" i="15"/>
  <c r="P705" i="15" s="1"/>
  <c r="N1967" i="15"/>
  <c r="P1967" i="15" s="1"/>
  <c r="N2401" i="15"/>
  <c r="P2401" i="15" s="1"/>
  <c r="N2055" i="15"/>
  <c r="P2055" i="15" s="1"/>
  <c r="N1199" i="15"/>
  <c r="P1199" i="15" s="1"/>
  <c r="N511" i="15"/>
  <c r="P511" i="15" s="1"/>
  <c r="N521" i="15"/>
  <c r="P521" i="15" s="1"/>
  <c r="N818" i="15"/>
  <c r="P818" i="15" s="1"/>
  <c r="N969" i="15"/>
  <c r="P969" i="15" s="1"/>
  <c r="N1897" i="15"/>
  <c r="P1897" i="15" s="1"/>
  <c r="N522" i="15"/>
  <c r="P522" i="15" s="1"/>
  <c r="N679" i="15"/>
  <c r="P679" i="15" s="1"/>
  <c r="N341" i="15"/>
  <c r="P341" i="15" s="1"/>
  <c r="N109" i="15"/>
  <c r="P109" i="15" s="1"/>
  <c r="N606" i="15"/>
  <c r="P606" i="15" s="1"/>
  <c r="N1978" i="15"/>
  <c r="P1978" i="15" s="1"/>
  <c r="N1894" i="15"/>
  <c r="P1894" i="15" s="1"/>
  <c r="N305" i="15"/>
  <c r="P305" i="15" s="1"/>
  <c r="N1323" i="15"/>
  <c r="P1323" i="15" s="1"/>
  <c r="N1314" i="15"/>
  <c r="P1314" i="15" s="1"/>
  <c r="N1783" i="15"/>
  <c r="P1783" i="15" s="1"/>
  <c r="N1920" i="15"/>
  <c r="P1920" i="15" s="1"/>
  <c r="N501" i="15"/>
  <c r="P501" i="15" s="1"/>
  <c r="N2515" i="15"/>
  <c r="P2515" i="15" s="1"/>
  <c r="N584" i="15"/>
  <c r="P584" i="15" s="1"/>
  <c r="N592" i="15"/>
  <c r="P592" i="15" s="1"/>
  <c r="N2351" i="15"/>
  <c r="P2351" i="15" s="1"/>
  <c r="N2506" i="15"/>
  <c r="P2506" i="15" s="1"/>
  <c r="N867" i="15"/>
  <c r="P867" i="15" s="1"/>
  <c r="N1809" i="15"/>
  <c r="P1809" i="15" s="1"/>
  <c r="N1707" i="15"/>
  <c r="P1707" i="15" s="1"/>
  <c r="N874" i="15"/>
  <c r="P874" i="15" s="1"/>
  <c r="N2564" i="15"/>
  <c r="P2564" i="15" s="1"/>
  <c r="N839" i="15"/>
  <c r="P839" i="15" s="1"/>
  <c r="N1299" i="15"/>
  <c r="P1299" i="15" s="1"/>
  <c r="N677" i="15"/>
  <c r="P677" i="15" s="1"/>
  <c r="N471" i="15"/>
  <c r="P471" i="15" s="1"/>
  <c r="N2042" i="15"/>
  <c r="P2042" i="15" s="1"/>
  <c r="N1024" i="15"/>
  <c r="P1024" i="15" s="1"/>
  <c r="N336" i="15"/>
  <c r="P336" i="15" s="1"/>
  <c r="N602" i="15"/>
  <c r="P602" i="15" s="1"/>
  <c r="N383" i="15"/>
  <c r="P383" i="15" s="1"/>
  <c r="N508" i="15"/>
  <c r="P508" i="15" s="1"/>
  <c r="N89" i="15"/>
  <c r="P89" i="15" s="1"/>
  <c r="N2019" i="15"/>
  <c r="P2019" i="15" s="1"/>
  <c r="N1271" i="15"/>
  <c r="P1271" i="15" s="1"/>
  <c r="N1822" i="15"/>
  <c r="P1822" i="15" s="1"/>
  <c r="N2185" i="15"/>
  <c r="P2185" i="15" s="1"/>
  <c r="N408" i="15"/>
  <c r="P408" i="15" s="1"/>
  <c r="N641" i="15"/>
  <c r="P641" i="15" s="1"/>
  <c r="N2056" i="15"/>
  <c r="P2056" i="15" s="1"/>
  <c r="N2255" i="15"/>
  <c r="P2255" i="15" s="1"/>
  <c r="N1425" i="15"/>
  <c r="P1425" i="15" s="1"/>
  <c r="N1937" i="15"/>
  <c r="P1937" i="15" s="1"/>
  <c r="N309" i="15"/>
  <c r="P309" i="15" s="1"/>
  <c r="N1130" i="15"/>
  <c r="P1130" i="15" s="1"/>
  <c r="N819" i="15"/>
  <c r="P819" i="15" s="1"/>
  <c r="N1005" i="15"/>
  <c r="P1005" i="15" s="1"/>
  <c r="N1620" i="15"/>
  <c r="P1620" i="15" s="1"/>
  <c r="N574" i="15"/>
  <c r="P574" i="15" s="1"/>
  <c r="N814" i="15"/>
  <c r="P814" i="15" s="1"/>
  <c r="N513" i="15"/>
  <c r="P513" i="15" s="1"/>
  <c r="N314" i="15"/>
  <c r="P314" i="15" s="1"/>
  <c r="N1705" i="15"/>
  <c r="P1705" i="15" s="1"/>
  <c r="N2607" i="15"/>
  <c r="P2607" i="15" s="1"/>
  <c r="N2262" i="15"/>
  <c r="P2262" i="15" s="1"/>
  <c r="N910" i="15"/>
  <c r="P910" i="15" s="1"/>
  <c r="N2631" i="15"/>
  <c r="P2631" i="15" s="1"/>
  <c r="N895" i="15"/>
  <c r="P895" i="15" s="1"/>
  <c r="N2233" i="15"/>
  <c r="P2233" i="15" s="1"/>
  <c r="N559" i="15"/>
  <c r="P559" i="15" s="1"/>
  <c r="N970" i="15"/>
  <c r="P970" i="15" s="1"/>
  <c r="N1068" i="15"/>
  <c r="P1068" i="15" s="1"/>
  <c r="N1541" i="15"/>
  <c r="P1541" i="15" s="1"/>
  <c r="N1335" i="15"/>
  <c r="P1335" i="15" s="1"/>
  <c r="N2360" i="15"/>
  <c r="P2360" i="15" s="1"/>
  <c r="N925" i="15"/>
  <c r="P925" i="15" s="1"/>
  <c r="N876" i="15"/>
  <c r="P876" i="15" s="1"/>
  <c r="N1036" i="15"/>
  <c r="P1036" i="15" s="1"/>
  <c r="N1815" i="15"/>
  <c r="P1815" i="15" s="1"/>
  <c r="N1343" i="15"/>
  <c r="P1343" i="15" s="1"/>
  <c r="N887" i="15"/>
  <c r="P887" i="15" s="1"/>
  <c r="N740" i="15"/>
  <c r="P740" i="15" s="1"/>
  <c r="N2627" i="15"/>
  <c r="P2627" i="15" s="1"/>
  <c r="N415" i="15"/>
  <c r="P415" i="15" s="1"/>
  <c r="N357" i="15"/>
  <c r="P357" i="15" s="1"/>
  <c r="N1264" i="15"/>
  <c r="P1264" i="15" s="1"/>
  <c r="N385" i="15"/>
  <c r="P385" i="15" s="1"/>
  <c r="N510" i="15"/>
  <c r="P510" i="15" s="1"/>
  <c r="N36" i="15"/>
  <c r="P36" i="15" s="1"/>
  <c r="N227" i="15"/>
  <c r="P227" i="15" s="1"/>
  <c r="N1730" i="15"/>
  <c r="P1730" i="15" s="1"/>
  <c r="N1597" i="15"/>
  <c r="P1597" i="15" s="1"/>
  <c r="N1063" i="15"/>
  <c r="P1063" i="15" s="1"/>
  <c r="N2298" i="15"/>
  <c r="P2298" i="15" s="1"/>
  <c r="N1009" i="15"/>
  <c r="P1009" i="15" s="1"/>
  <c r="N222" i="15"/>
  <c r="P222" i="15" s="1"/>
  <c r="N1184" i="15"/>
  <c r="P1184" i="15" s="1"/>
  <c r="N324" i="15"/>
  <c r="P324" i="15" s="1"/>
  <c r="N1801" i="15"/>
  <c r="P1801" i="15" s="1"/>
  <c r="N1751" i="15"/>
  <c r="P1751" i="15" s="1"/>
  <c r="N2114" i="15"/>
  <c r="P2114" i="15" s="1"/>
  <c r="N1170" i="15"/>
  <c r="P1170" i="15" s="1"/>
  <c r="N1729" i="15"/>
  <c r="P1729" i="15" s="1"/>
  <c r="N909" i="15"/>
  <c r="P909" i="15" s="1"/>
  <c r="N2463" i="15"/>
  <c r="P2463" i="15" s="1"/>
  <c r="N743" i="15"/>
  <c r="P743" i="15" s="1"/>
  <c r="N265" i="15"/>
  <c r="P265" i="15" s="1"/>
  <c r="N643" i="15"/>
  <c r="P643" i="15" s="1"/>
  <c r="N37" i="15"/>
  <c r="P37" i="15" s="1"/>
  <c r="N1710" i="15"/>
  <c r="P1710" i="15" s="1"/>
  <c r="N977" i="15"/>
  <c r="P977" i="15" s="1"/>
  <c r="N1635" i="15"/>
  <c r="P1635" i="15" s="1"/>
  <c r="N954" i="15"/>
  <c r="P954" i="15" s="1"/>
  <c r="N2196" i="15"/>
  <c r="P2196" i="15" s="1"/>
  <c r="N1860" i="15"/>
  <c r="P1860" i="15" s="1"/>
  <c r="N295" i="15"/>
  <c r="P295" i="15" s="1"/>
  <c r="N1252" i="15"/>
  <c r="P1252" i="15" s="1"/>
  <c r="N2582" i="15"/>
  <c r="P2582" i="15" s="1"/>
  <c r="N568" i="15"/>
  <c r="P568" i="15" s="1"/>
  <c r="N1706" i="15"/>
  <c r="P1706" i="15" s="1"/>
  <c r="N1182" i="15"/>
  <c r="P1182" i="15" s="1"/>
  <c r="N2403" i="15"/>
  <c r="P2403" i="15" s="1"/>
  <c r="N1116" i="15"/>
  <c r="P1116" i="15" s="1"/>
  <c r="N1107" i="15"/>
  <c r="P1107" i="15" s="1"/>
  <c r="N2169" i="15"/>
  <c r="P2169" i="15" s="1"/>
  <c r="N1356" i="15"/>
  <c r="P1356" i="15" s="1"/>
  <c r="N105" i="15"/>
  <c r="P105" i="15" s="1"/>
  <c r="N83" i="15"/>
  <c r="P83" i="15" s="1"/>
  <c r="N370" i="15"/>
  <c r="P370" i="15" s="1"/>
  <c r="N476" i="15"/>
  <c r="P476" i="15" s="1"/>
  <c r="N491" i="15"/>
  <c r="P491" i="15" s="1"/>
  <c r="N185" i="15"/>
  <c r="P185" i="15" s="1"/>
  <c r="N1842" i="15"/>
  <c r="P1842" i="15" s="1"/>
  <c r="N2283" i="15"/>
  <c r="P2283" i="15" s="1"/>
  <c r="N348" i="15"/>
  <c r="P348" i="15" s="1"/>
  <c r="N2043" i="15"/>
  <c r="P2043" i="15" s="1"/>
  <c r="N2589" i="15"/>
  <c r="P2589" i="15" s="1"/>
  <c r="N1328" i="15"/>
  <c r="P1328" i="15" s="1"/>
  <c r="N2528" i="15"/>
  <c r="P2528" i="15" s="1"/>
  <c r="N481" i="15"/>
  <c r="P481" i="15" s="1"/>
  <c r="N718" i="15"/>
  <c r="P718" i="15" s="1"/>
  <c r="N436" i="15"/>
  <c r="P436" i="15" s="1"/>
  <c r="N1773" i="15"/>
  <c r="P1773" i="15" s="1"/>
  <c r="N666" i="15"/>
  <c r="P666" i="15" s="1"/>
  <c r="N2370" i="15"/>
  <c r="P2370" i="15" s="1"/>
  <c r="N1265" i="15"/>
  <c r="P1265" i="15" s="1"/>
  <c r="N1988" i="15"/>
  <c r="P1988" i="15" s="1"/>
  <c r="N1259" i="15"/>
  <c r="P1259" i="15" s="1"/>
  <c r="N2560" i="15"/>
  <c r="P2560" i="15" s="1"/>
  <c r="N1713" i="15"/>
  <c r="P1713" i="15" s="1"/>
  <c r="N582" i="15"/>
  <c r="P582" i="15" s="1"/>
  <c r="N1544" i="15"/>
  <c r="P1544" i="15" s="1"/>
  <c r="N2106" i="15"/>
  <c r="P2106" i="15" s="1"/>
  <c r="N2398" i="15"/>
  <c r="P2398" i="15" s="1"/>
  <c r="N998" i="15"/>
  <c r="P998" i="15" s="1"/>
  <c r="N1297" i="15"/>
  <c r="P1297" i="15" s="1"/>
  <c r="N1247" i="15"/>
  <c r="P1247" i="15" s="1"/>
  <c r="N2531" i="15"/>
  <c r="P2531" i="15" s="1"/>
  <c r="N123" i="15"/>
  <c r="P123" i="15" s="1"/>
  <c r="N1148" i="15"/>
  <c r="P1148" i="15" s="1"/>
  <c r="N1326" i="15"/>
  <c r="P1326" i="15" s="1"/>
  <c r="N2614" i="15"/>
  <c r="P2614" i="15" s="1"/>
  <c r="N2358" i="15"/>
  <c r="P2358" i="15" s="1"/>
  <c r="N1139" i="15"/>
  <c r="P1139" i="15" s="1"/>
  <c r="N2604" i="15"/>
  <c r="P2604" i="15" s="1"/>
  <c r="N1718" i="15"/>
  <c r="P1718" i="15" s="1"/>
  <c r="N2487" i="15"/>
  <c r="P2487" i="15" s="1"/>
  <c r="N1138" i="15"/>
  <c r="P1138" i="15" s="1"/>
  <c r="N2433" i="15"/>
  <c r="P2433" i="15" s="1"/>
  <c r="N1957" i="15"/>
  <c r="P1957" i="15" s="1"/>
  <c r="N1630" i="15"/>
  <c r="P1630" i="15" s="1"/>
  <c r="N840" i="15"/>
  <c r="P840" i="15" s="1"/>
  <c r="N1529" i="15"/>
  <c r="P1529" i="15" s="1"/>
  <c r="N591" i="15"/>
  <c r="P591" i="15" s="1"/>
  <c r="N1755" i="15"/>
  <c r="P1755" i="15" s="1"/>
  <c r="N2394" i="15"/>
  <c r="P2394" i="15" s="1"/>
  <c r="N2002" i="15"/>
  <c r="P2002" i="15" s="1"/>
  <c r="N729" i="15"/>
  <c r="P729" i="15" s="1"/>
  <c r="N2530" i="15"/>
  <c r="P2530" i="15" s="1"/>
  <c r="N1416" i="15"/>
  <c r="P1416" i="15" s="1"/>
  <c r="N188" i="15"/>
  <c r="P188" i="15" s="1"/>
  <c r="N905" i="15"/>
  <c r="P905" i="15" s="1"/>
  <c r="N316" i="15"/>
  <c r="P316" i="15" s="1"/>
  <c r="N2103" i="15"/>
  <c r="P2103" i="15" s="1"/>
  <c r="N581" i="15"/>
  <c r="P581" i="15" s="1"/>
  <c r="N995" i="15"/>
  <c r="P995" i="15" s="1"/>
  <c r="N2155" i="15"/>
  <c r="P2155" i="15" s="1"/>
  <c r="N952" i="15"/>
  <c r="P952" i="15" s="1"/>
  <c r="N751" i="15"/>
  <c r="P751" i="15" s="1"/>
  <c r="N1191" i="15"/>
  <c r="P1191" i="15" s="1"/>
  <c r="N1129" i="15"/>
  <c r="P1129" i="15" s="1"/>
  <c r="N2199" i="15"/>
  <c r="P2199" i="15" s="1"/>
  <c r="N350" i="15"/>
  <c r="P350" i="15" s="1"/>
  <c r="N2615" i="15"/>
  <c r="P2615" i="15" s="1"/>
  <c r="N1277" i="15"/>
  <c r="P1277" i="15" s="1"/>
  <c r="N1888" i="15"/>
  <c r="P1888" i="15" s="1"/>
  <c r="N2548" i="15"/>
  <c r="P2548" i="15" s="1"/>
  <c r="N1674" i="15"/>
  <c r="P1674" i="15" s="1"/>
  <c r="N2562" i="15"/>
  <c r="P2562" i="15" s="1"/>
  <c r="N619" i="15"/>
  <c r="P619" i="15" s="1"/>
  <c r="N1948" i="15"/>
  <c r="P1948" i="15" s="1"/>
  <c r="N1020" i="15"/>
  <c r="P1020" i="15" s="1"/>
  <c r="N2447" i="15"/>
  <c r="P2447" i="15" s="1"/>
  <c r="N2498" i="15"/>
  <c r="P2498" i="15" s="1"/>
  <c r="N2328" i="15"/>
  <c r="P2328" i="15" s="1"/>
  <c r="N1994" i="15"/>
  <c r="P1994" i="15" s="1"/>
  <c r="N58" i="15"/>
  <c r="P58" i="15" s="1"/>
  <c r="N320" i="15"/>
  <c r="P320" i="15" s="1"/>
  <c r="N2164" i="15"/>
  <c r="P2164" i="15" s="1"/>
  <c r="N866" i="15"/>
  <c r="P866" i="15" s="1"/>
  <c r="N1932" i="15"/>
  <c r="P1932" i="15" s="1"/>
  <c r="N1568" i="15"/>
  <c r="P1568" i="15" s="1"/>
  <c r="N2088" i="15"/>
  <c r="P2088" i="15" s="1"/>
  <c r="N709" i="15"/>
  <c r="P709" i="15" s="1"/>
  <c r="N2466" i="15"/>
  <c r="P2466" i="15" s="1"/>
  <c r="N822" i="15"/>
  <c r="P822" i="15" s="1"/>
  <c r="N284" i="15"/>
  <c r="P284" i="15" s="1"/>
  <c r="N424" i="15"/>
  <c r="P424" i="15" s="1"/>
  <c r="N2558" i="15"/>
  <c r="P2558" i="15" s="1"/>
  <c r="N307" i="15"/>
  <c r="P307" i="15" s="1"/>
  <c r="N913" i="15"/>
  <c r="P913" i="15" s="1"/>
  <c r="N920" i="15"/>
  <c r="P920" i="15" s="1"/>
  <c r="N515" i="15"/>
  <c r="P515" i="15" s="1"/>
  <c r="N1806" i="15"/>
  <c r="P1806" i="15" s="1"/>
  <c r="N1350" i="15"/>
  <c r="P1350" i="15" s="1"/>
  <c r="N1017" i="15"/>
  <c r="P1017" i="15" s="1"/>
  <c r="N1339" i="15"/>
  <c r="P1339" i="15" s="1"/>
  <c r="N2126" i="15"/>
  <c r="P2126" i="15" s="1"/>
  <c r="N1301" i="15"/>
  <c r="P1301" i="15" s="1"/>
  <c r="C44" i="35"/>
  <c r="A44" i="35" s="1"/>
  <c r="A36" i="35"/>
  <c r="C42" i="35"/>
  <c r="A42" i="35" s="1"/>
  <c r="A34" i="35"/>
  <c r="B9" i="35"/>
  <c r="A9" i="35" s="1"/>
  <c r="A8" i="35"/>
  <c r="G6" i="13" l="1"/>
  <c r="G7" i="13"/>
  <c r="G5" i="30"/>
  <c r="G6" i="26"/>
  <c r="G8" i="26"/>
  <c r="G9" i="13"/>
  <c r="G7" i="30"/>
  <c r="G9" i="26"/>
  <c r="G5" i="13"/>
  <c r="G8" i="30"/>
  <c r="G5" i="26"/>
  <c r="G7" i="26"/>
  <c r="G8" i="13"/>
  <c r="G6" i="34"/>
  <c r="G9" i="33"/>
  <c r="G9" i="31"/>
  <c r="G9" i="34"/>
  <c r="G9" i="24"/>
  <c r="G6" i="33"/>
  <c r="G6" i="31"/>
  <c r="G6" i="24"/>
  <c r="G10" i="24"/>
  <c r="G2" i="31"/>
  <c r="G2" i="24"/>
  <c r="G2" i="34"/>
  <c r="G2" i="32"/>
  <c r="G2" i="33" l="1"/>
  <c r="G7" i="24"/>
  <c r="G10" i="13"/>
  <c r="G7" i="33"/>
  <c r="G10" i="33"/>
  <c r="G4" i="31"/>
  <c r="G11" i="13"/>
  <c r="G4" i="24"/>
  <c r="G8" i="33"/>
  <c r="G10" i="32"/>
  <c r="G5" i="31"/>
  <c r="G7" i="31"/>
  <c r="G10" i="26"/>
  <c r="G8" i="32"/>
  <c r="G5" i="33"/>
  <c r="G4" i="34"/>
  <c r="G5" i="32"/>
  <c r="G3" i="34"/>
  <c r="G8" i="24"/>
  <c r="G3" i="24"/>
  <c r="G5" i="24"/>
  <c r="G3" i="33"/>
  <c r="G5" i="34"/>
  <c r="G4" i="33"/>
  <c r="G4" i="32"/>
  <c r="G3" i="31"/>
  <c r="G8" i="31"/>
  <c r="G8" i="34"/>
  <c r="G10" i="31"/>
  <c r="G7" i="32"/>
  <c r="G10" i="30"/>
  <c r="G10" i="34"/>
  <c r="G7" i="34"/>
  <c r="G3" i="32"/>
  <c r="A17" i="13"/>
  <c r="C74" i="26"/>
  <c r="C73" i="26"/>
  <c r="C72" i="26"/>
  <c r="C71" i="26"/>
  <c r="C70" i="26"/>
  <c r="C69" i="26"/>
  <c r="C68" i="26"/>
  <c r="C67" i="26"/>
  <c r="A67" i="26"/>
  <c r="C66" i="26"/>
  <c r="C64" i="26"/>
  <c r="C63" i="26"/>
  <c r="A63" i="26"/>
  <c r="C62" i="26"/>
  <c r="C60" i="26"/>
  <c r="C59" i="26"/>
  <c r="C58" i="26"/>
  <c r="C57" i="26"/>
  <c r="C56" i="26"/>
  <c r="C55" i="26"/>
  <c r="C54" i="26"/>
  <c r="C53" i="26"/>
  <c r="C52" i="26"/>
  <c r="C51" i="26"/>
  <c r="A51" i="26"/>
  <c r="C48" i="26"/>
  <c r="C47" i="26"/>
  <c r="C46" i="26"/>
  <c r="C45" i="26"/>
  <c r="C44" i="26"/>
  <c r="C43" i="26"/>
  <c r="C42" i="26"/>
  <c r="C41" i="26"/>
  <c r="C40" i="26"/>
  <c r="C39" i="26"/>
  <c r="A39" i="26"/>
  <c r="C38" i="26"/>
  <c r="C36" i="26"/>
  <c r="C35" i="26"/>
  <c r="C34" i="26"/>
  <c r="A34" i="26"/>
  <c r="C33" i="26"/>
  <c r="A24" i="26"/>
  <c r="C23" i="26"/>
  <c r="C20" i="26"/>
  <c r="C19" i="26"/>
  <c r="C18" i="26"/>
  <c r="C17" i="26"/>
  <c r="C16" i="26"/>
  <c r="C15" i="26"/>
  <c r="C10" i="26"/>
  <c r="C8" i="26"/>
  <c r="C7" i="26"/>
  <c r="C5" i="26"/>
  <c r="C4" i="26"/>
  <c r="C3" i="26"/>
  <c r="G14" i="30" l="1"/>
  <c r="C3" i="27" s="1"/>
  <c r="G14" i="34"/>
  <c r="C9" i="27" s="1"/>
  <c r="G14" i="33"/>
  <c r="C8" i="27" s="1"/>
  <c r="G14" i="31"/>
  <c r="C5" i="27" s="1"/>
  <c r="G13" i="26"/>
  <c r="C2" i="27" s="1"/>
  <c r="G13" i="24"/>
  <c r="C6" i="27" s="1"/>
  <c r="C4" i="13"/>
  <c r="C21" i="13"/>
  <c r="C2" i="24" l="1"/>
  <c r="C3" i="24"/>
  <c r="C4" i="24"/>
  <c r="C5" i="24"/>
  <c r="C7" i="24"/>
  <c r="C8" i="24"/>
  <c r="C2" i="13"/>
  <c r="C3" i="13"/>
  <c r="C5" i="13"/>
  <c r="C8" i="13"/>
  <c r="C66" i="24"/>
  <c r="C65" i="24"/>
  <c r="C64" i="24"/>
  <c r="C63" i="24"/>
  <c r="C62" i="24"/>
  <c r="C61" i="24"/>
  <c r="C60" i="24"/>
  <c r="C59" i="24"/>
  <c r="C58" i="24"/>
  <c r="C56" i="24"/>
  <c r="C55" i="24"/>
  <c r="C53" i="24"/>
  <c r="C52" i="24"/>
  <c r="C50" i="24"/>
  <c r="C49" i="24"/>
  <c r="C48" i="24"/>
  <c r="C47" i="24"/>
  <c r="C46" i="24"/>
  <c r="C45" i="24"/>
  <c r="C44" i="24"/>
  <c r="C43" i="24"/>
  <c r="C40" i="24"/>
  <c r="C38" i="24"/>
  <c r="C25" i="24"/>
  <c r="C24" i="24"/>
  <c r="C21" i="24"/>
  <c r="A59" i="24"/>
  <c r="A56" i="24"/>
  <c r="A53" i="24"/>
  <c r="A44" i="24"/>
  <c r="A41" i="24"/>
  <c r="A25" i="24"/>
  <c r="A22" i="24"/>
  <c r="C19" i="24"/>
  <c r="C18" i="24"/>
  <c r="C17" i="24"/>
  <c r="C16" i="24"/>
  <c r="C15" i="24"/>
  <c r="A16" i="24"/>
  <c r="C10" i="24"/>
  <c r="A68" i="13"/>
  <c r="C65" i="13"/>
  <c r="C64" i="13"/>
  <c r="C63" i="13"/>
  <c r="A63" i="13"/>
  <c r="C62" i="13"/>
  <c r="C60" i="13"/>
  <c r="C59" i="13"/>
  <c r="A59" i="13"/>
  <c r="C58" i="13"/>
  <c r="C56" i="13"/>
  <c r="C55" i="13"/>
  <c r="C54" i="13"/>
  <c r="C53" i="13"/>
  <c r="C52" i="13"/>
  <c r="C51" i="13"/>
  <c r="C50" i="13"/>
  <c r="A50" i="13"/>
  <c r="C49" i="13"/>
  <c r="C47" i="13"/>
  <c r="C46" i="13"/>
  <c r="C45" i="13"/>
  <c r="C44" i="13"/>
  <c r="C43" i="13"/>
  <c r="C42" i="13"/>
  <c r="C41" i="13"/>
  <c r="C40" i="13"/>
  <c r="C39" i="13"/>
  <c r="C38" i="13"/>
  <c r="C37" i="13"/>
  <c r="A37" i="13"/>
  <c r="C36" i="13"/>
  <c r="C34" i="13"/>
  <c r="C33" i="13"/>
  <c r="A33" i="13"/>
  <c r="C32" i="13"/>
  <c r="C30" i="13"/>
  <c r="C29" i="13"/>
  <c r="C28" i="13"/>
  <c r="C27" i="13"/>
  <c r="C26" i="13"/>
  <c r="C25" i="13"/>
  <c r="A25" i="13"/>
  <c r="C24" i="13"/>
  <c r="A22" i="13"/>
  <c r="C19" i="13"/>
  <c r="C18" i="13"/>
  <c r="C17" i="13"/>
  <c r="C11" i="13"/>
  <c r="C10" i="13"/>
  <c r="Q12" i="19"/>
  <c r="Q6" i="19"/>
  <c r="Q28" i="19"/>
  <c r="Q22" i="19"/>
  <c r="Q20" i="19"/>
  <c r="Q18" i="19"/>
  <c r="D2209" i="15"/>
  <c r="D2216" i="15"/>
  <c r="D2206" i="15"/>
  <c r="D2192" i="15"/>
  <c r="D2188" i="15"/>
  <c r="D2183" i="15"/>
  <c r="D2182" i="15"/>
  <c r="D2213" i="15"/>
  <c r="D2172" i="15"/>
  <c r="D2217" i="15"/>
  <c r="D2190" i="15"/>
  <c r="D2171" i="15"/>
  <c r="D2126" i="15"/>
  <c r="D2198" i="15"/>
  <c r="D2199" i="15"/>
  <c r="D2175" i="15"/>
  <c r="D2123" i="15"/>
  <c r="D2194" i="15"/>
  <c r="D2177" i="15"/>
  <c r="D2205" i="15"/>
  <c r="D2201" i="15"/>
  <c r="D2115" i="15"/>
  <c r="D2207" i="15"/>
  <c r="D2214" i="15"/>
  <c r="D2227" i="15"/>
  <c r="D2196" i="15"/>
  <c r="D2193" i="15"/>
  <c r="D2150" i="15"/>
  <c r="D2160" i="15"/>
  <c r="D2223" i="15"/>
  <c r="D2145" i="15"/>
  <c r="D2165" i="15"/>
  <c r="D2181" i="15"/>
  <c r="D2130" i="15"/>
  <c r="D2120" i="15"/>
  <c r="D2143" i="15"/>
  <c r="D2161" i="15"/>
  <c r="D2159" i="15"/>
  <c r="D2148" i="15"/>
  <c r="D2129" i="15"/>
  <c r="D2128" i="15"/>
  <c r="D2211" i="15"/>
  <c r="D2111" i="15"/>
  <c r="D2184" i="15"/>
  <c r="D2215" i="15"/>
  <c r="D2164" i="15"/>
  <c r="D2195" i="15"/>
  <c r="D2180" i="15"/>
  <c r="D2179" i="15"/>
  <c r="D2113" i="15"/>
  <c r="D2169" i="15"/>
  <c r="D2104" i="15"/>
  <c r="D2212" i="15"/>
  <c r="D2163" i="15"/>
  <c r="D2108" i="15"/>
  <c r="D2167" i="15"/>
  <c r="D2219" i="15"/>
  <c r="D2174" i="15"/>
  <c r="D2168" i="15"/>
  <c r="D2170" i="15"/>
  <c r="D2144" i="15"/>
  <c r="D2189" i="15"/>
  <c r="D2204" i="15"/>
  <c r="D2166" i="15"/>
  <c r="D2117" i="15"/>
  <c r="D2151" i="15"/>
  <c r="D2140" i="15"/>
  <c r="D2162" i="15"/>
  <c r="D2156" i="15"/>
  <c r="D2146" i="15"/>
  <c r="D2107" i="15"/>
  <c r="D2122" i="15"/>
  <c r="D2218" i="15"/>
  <c r="D2124" i="15"/>
  <c r="D2157" i="15"/>
  <c r="D2137" i="15"/>
  <c r="D2220" i="15"/>
  <c r="D2142" i="15"/>
  <c r="D2153" i="15"/>
  <c r="D2112" i="15"/>
  <c r="D2208" i="15"/>
  <c r="D2119" i="15"/>
  <c r="D2173" i="15"/>
  <c r="D2147" i="15"/>
  <c r="D2158" i="15"/>
  <c r="D2121" i="15"/>
  <c r="D2138" i="15"/>
  <c r="D2224" i="15"/>
  <c r="D2110" i="15"/>
  <c r="D2116" i="15"/>
  <c r="D2155" i="15"/>
  <c r="D2132" i="15"/>
  <c r="D2152" i="15"/>
  <c r="D2202" i="15"/>
  <c r="D2154" i="15"/>
  <c r="D2118" i="15"/>
  <c r="D2200" i="15"/>
  <c r="D2186" i="15"/>
  <c r="D2210" i="15"/>
  <c r="D2185" i="15"/>
  <c r="D2136" i="15"/>
  <c r="D2225" i="15"/>
  <c r="D2141" i="15"/>
  <c r="D2149" i="15"/>
  <c r="D2135" i="15"/>
  <c r="D2139" i="15"/>
  <c r="D2221" i="15"/>
  <c r="D2226" i="15"/>
  <c r="D2191" i="15"/>
  <c r="D2187" i="15"/>
  <c r="D2134" i="15"/>
  <c r="D2106" i="15"/>
  <c r="D2109" i="15"/>
  <c r="D2105" i="15"/>
  <c r="D2114" i="15"/>
  <c r="D2133" i="15"/>
  <c r="D2178" i="15"/>
  <c r="D2228" i="15"/>
  <c r="D2131" i="15"/>
  <c r="D2127" i="15"/>
  <c r="D2222" i="15"/>
  <c r="D2125" i="15"/>
  <c r="D2203" i="15"/>
  <c r="G14" i="13" l="1"/>
  <c r="C4" i="27" s="1"/>
  <c r="G14" i="32"/>
  <c r="C7" i="27" s="1"/>
  <c r="E2405" i="15" l="1"/>
  <c r="E2409" i="15"/>
  <c r="E2398" i="15" l="1"/>
  <c r="E2400" i="15"/>
  <c r="E4" i="20"/>
  <c r="L5" i="20" s="1"/>
  <c r="C10" i="27" s="1"/>
  <c r="C12" i="27" s="1"/>
</calcChain>
</file>

<file path=xl/sharedStrings.xml><?xml version="1.0" encoding="utf-8"?>
<sst xmlns="http://schemas.openxmlformats.org/spreadsheetml/2006/main" count="31199" uniqueCount="2284">
  <si>
    <t>Naam tabblad</t>
  </si>
  <si>
    <t>Toelichting</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</si>
  <si>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2"/>
        <color theme="1"/>
        <rFont val="Calibri"/>
        <family val="2"/>
        <scheme val="minor"/>
      </rPr>
      <t xml:space="preserve">Inschrijver dient slechts de </t>
    </r>
    <r>
      <rPr>
        <b/>
        <u/>
        <sz val="12"/>
        <color theme="1"/>
        <rFont val="Calibri"/>
        <family val="2"/>
        <scheme val="minor"/>
      </rPr>
      <t>gevraagde (groene) cellen</t>
    </r>
    <r>
      <rPr>
        <b/>
        <sz val="12"/>
        <color theme="1"/>
        <rFont val="Calibri"/>
        <family val="2"/>
        <scheme val="minor"/>
      </rPr>
      <t xml:space="preserve"> in te vullen. Er mogen verder geen gegevens of formules worden gewijzigd, dit kan leiden tot een ter zijde leggen van de Inschrijving door de Aanbestedende Dienst.</t>
    </r>
  </si>
  <si>
    <t>Totaal</t>
  </si>
  <si>
    <t>Ruimtestaat</t>
  </si>
  <si>
    <r>
      <t xml:space="preserve">Op dit tabblad treft u een lijst aan met alle ruimten. Per ruimte is duidelijk aangegeven om welke Locatie het gaat (adresgegevens). Daarnaast vindt u er gegevens over de ruimtesoorten, de specifieke ruimtegegevens zoals vloersoort en oppervlakte. Aan deze ruimtes mag een wegingsfactor worden gekoppeld.
</t>
    </r>
    <r>
      <rPr>
        <b/>
        <sz val="12"/>
        <color theme="1"/>
        <rFont val="Calibri"/>
        <family val="2"/>
        <scheme val="minor"/>
      </rPr>
      <t xml:space="preserve">Hier dient u de </t>
    </r>
    <r>
      <rPr>
        <b/>
        <u/>
        <sz val="12"/>
        <color theme="1"/>
        <rFont val="Calibri"/>
        <family val="2"/>
        <scheme val="minor"/>
      </rPr>
      <t xml:space="preserve">groene </t>
    </r>
    <r>
      <rPr>
        <b/>
        <sz val="12"/>
        <color theme="1"/>
        <rFont val="Calibri"/>
        <family val="2"/>
        <scheme val="minor"/>
      </rPr>
      <t>cellen in te vullen voor een wegingsfactor.</t>
    </r>
    <r>
      <rPr>
        <sz val="11"/>
        <color theme="1"/>
        <rFont val="Calibri"/>
        <family val="2"/>
        <scheme val="minor"/>
      </rPr>
      <t xml:space="preserve">
</t>
    </r>
  </si>
  <si>
    <t>Prijzenblad Emmen</t>
  </si>
  <si>
    <r>
      <t xml:space="preserve">Per locatie is er één tabblad. Hier worden alle ruimtesoorten per locatie gecumuleerd weergegeven. Tevens vindt u hier de totalen van alle ruimtesoorten van alle locaties. De door Inschrijver opgegeven prijzen van de werkprogramma's worden in de Ruimtestaat vermenigvuldigd met het aantal vierkante meters en wegingsfactor per ruimtesoort. De Totaalprijs per Ruimtesoort wordt in het Prijzenblad per Locatie weergegeven. De Glasbewassing is hier ook in verwerkt, deze is vermenigvuldigd met 2 beurten. Als resultaat komt hier de Totaalprijs per Locatie uit.
</t>
    </r>
    <r>
      <rPr>
        <b/>
        <sz val="12"/>
        <color theme="1"/>
        <rFont val="Calibri"/>
        <family val="2"/>
        <scheme val="minor"/>
      </rPr>
      <t xml:space="preserve">U hoeft hier zelf </t>
    </r>
    <r>
      <rPr>
        <b/>
        <u/>
        <sz val="12"/>
        <color theme="1"/>
        <rFont val="Calibri"/>
        <family val="2"/>
        <scheme val="minor"/>
      </rPr>
      <t>geen</t>
    </r>
    <r>
      <rPr>
        <b/>
        <sz val="12"/>
        <color theme="1"/>
        <rFont val="Calibri"/>
        <family val="2"/>
        <scheme val="minor"/>
      </rPr>
      <t xml:space="preserve"> prijzen in te voeren!</t>
    </r>
    <r>
      <rPr>
        <sz val="11"/>
        <color theme="1"/>
        <rFont val="Calibri"/>
        <family val="2"/>
        <scheme val="minor"/>
      </rPr>
      <t xml:space="preserve">
</t>
    </r>
  </si>
  <si>
    <t>Prijzenblad Assen</t>
  </si>
  <si>
    <t>Prijzenblad Meppel</t>
  </si>
  <si>
    <t>Glasbewassing</t>
  </si>
  <si>
    <t>Vloeren</t>
  </si>
  <si>
    <r>
      <t xml:space="preserve">Dit tabblad bevat een opgave van de vierkant meters linoleum en marmoleum vloeren die de Aanbestedende Dienst heeft. Voor de onderlinge prijsvergelijking wordt vloeronderhoud per beurt uitgevraagd. In het Prijzenblad wordt bij Totaalprijs uitgegaan van één beurt per jaar. 
</t>
    </r>
    <r>
      <rPr>
        <b/>
        <sz val="12"/>
        <color theme="1"/>
        <rFont val="Calibri"/>
        <family val="2"/>
        <scheme val="minor"/>
      </rPr>
      <t xml:space="preserve">Hier dient u in de </t>
    </r>
    <r>
      <rPr>
        <b/>
        <u/>
        <sz val="12"/>
        <color theme="1"/>
        <rFont val="Calibri"/>
        <family val="2"/>
        <scheme val="minor"/>
      </rPr>
      <t>groene cellen</t>
    </r>
    <r>
      <rPr>
        <b/>
        <sz val="12"/>
        <color theme="1"/>
        <rFont val="Calibri"/>
        <family val="2"/>
        <scheme val="minor"/>
      </rPr>
      <t xml:space="preserve"> een prijs in te voeren!</t>
    </r>
    <r>
      <rPr>
        <sz val="11"/>
        <color theme="1"/>
        <rFont val="Calibri"/>
        <family val="2"/>
        <scheme val="minor"/>
      </rPr>
      <t xml:space="preserve">
</t>
    </r>
  </si>
  <si>
    <t>Adm ruimte</t>
  </si>
  <si>
    <t>Vergaderruimte</t>
  </si>
  <si>
    <t>Onderwijsruimte</t>
  </si>
  <si>
    <t>Restauratieve ruimte</t>
  </si>
  <si>
    <t>Sanitaire ruimte</t>
  </si>
  <si>
    <t>Vakspecifieke ruimte</t>
  </si>
  <si>
    <t>Verkeersruimte</t>
  </si>
  <si>
    <t>Betreft</t>
  </si>
  <si>
    <t>Totaalprijs per jaar exclusief BTW</t>
  </si>
  <si>
    <t>Werkprogramma Emmen</t>
  </si>
  <si>
    <t>Werkprogramma Assen</t>
  </si>
  <si>
    <t>Werkprogramma Meppel</t>
  </si>
  <si>
    <t>Locatie</t>
  </si>
  <si>
    <t>Onderwijsinstelling</t>
  </si>
  <si>
    <t>Gebouw</t>
  </si>
  <si>
    <t>Adres</t>
  </si>
  <si>
    <t>Plaats</t>
  </si>
  <si>
    <t>Verdieping</t>
  </si>
  <si>
    <t>Werkprogramma</t>
  </si>
  <si>
    <t>Ruimtenr.</t>
  </si>
  <si>
    <t>Opm</t>
  </si>
  <si>
    <t>Vloerafwerking</t>
  </si>
  <si>
    <t>Prijs m² werkpr.</t>
  </si>
  <si>
    <t>Wegings  factor</t>
  </si>
  <si>
    <t>Prijs per ruimte</t>
  </si>
  <si>
    <t>Emmen</t>
  </si>
  <si>
    <t>Drenthe College</t>
  </si>
  <si>
    <t>Anna Paulownalaan 1-3</t>
  </si>
  <si>
    <t>Sanitair</t>
  </si>
  <si>
    <t>Tegels</t>
  </si>
  <si>
    <t>Entree</t>
  </si>
  <si>
    <t>Tapijt</t>
  </si>
  <si>
    <t>Niet in onderhoud</t>
  </si>
  <si>
    <t>Administratieve ruimte</t>
  </si>
  <si>
    <t>Kantoor</t>
  </si>
  <si>
    <t>Receptie</t>
  </si>
  <si>
    <t>Keuken</t>
  </si>
  <si>
    <t>Personeelsruimte</t>
  </si>
  <si>
    <t>Kantine</t>
  </si>
  <si>
    <t>Assen</t>
  </si>
  <si>
    <t>Azieweg</t>
  </si>
  <si>
    <t>Azieweg 2</t>
  </si>
  <si>
    <t>begane grond</t>
  </si>
  <si>
    <t>Gang</t>
  </si>
  <si>
    <t>Gietvloer</t>
  </si>
  <si>
    <t>Toilet</t>
  </si>
  <si>
    <t>1e verdieping</t>
  </si>
  <si>
    <t>2e verdieping</t>
  </si>
  <si>
    <t>Lift</t>
  </si>
  <si>
    <t>Linoleum</t>
  </si>
  <si>
    <t>Steen</t>
  </si>
  <si>
    <t>Trap</t>
  </si>
  <si>
    <t>Kleedruimte</t>
  </si>
  <si>
    <t>Cicero</t>
  </si>
  <si>
    <t>A. de Vriesstraat 70</t>
  </si>
  <si>
    <t>3e verdieping</t>
  </si>
  <si>
    <t>5e verdieping</t>
  </si>
  <si>
    <t>6e verdieping</t>
  </si>
  <si>
    <t>7e verdieping</t>
  </si>
  <si>
    <t>4e verdieping</t>
  </si>
  <si>
    <t>Woning</t>
  </si>
  <si>
    <t>1.19a</t>
  </si>
  <si>
    <t>0.25</t>
  </si>
  <si>
    <t>Garderobe</t>
  </si>
  <si>
    <t>Hout</t>
  </si>
  <si>
    <t>Lokaal</t>
  </si>
  <si>
    <t>0.27</t>
  </si>
  <si>
    <t>0.24</t>
  </si>
  <si>
    <t>0.26</t>
  </si>
  <si>
    <t>1.22</t>
  </si>
  <si>
    <t>1.23</t>
  </si>
  <si>
    <t>1.19</t>
  </si>
  <si>
    <t>1.18</t>
  </si>
  <si>
    <t>Wachtruimte</t>
  </si>
  <si>
    <t>0.22</t>
  </si>
  <si>
    <t>0.23</t>
  </si>
  <si>
    <t>Gastenverblijf</t>
  </si>
  <si>
    <t>1.17</t>
  </si>
  <si>
    <t>Restaurant</t>
  </si>
  <si>
    <t>Meppel</t>
  </si>
  <si>
    <t>Onderwijspark Ezinge</t>
  </si>
  <si>
    <t>Ambachtsweg 2</t>
  </si>
  <si>
    <t>0.14</t>
  </si>
  <si>
    <t>0.15</t>
  </si>
  <si>
    <t>0.17</t>
  </si>
  <si>
    <t>0.19</t>
  </si>
  <si>
    <t>0.04</t>
  </si>
  <si>
    <t>0.13</t>
  </si>
  <si>
    <t>1.27</t>
  </si>
  <si>
    <t>0.16</t>
  </si>
  <si>
    <t>0.18</t>
  </si>
  <si>
    <t>0.28</t>
  </si>
  <si>
    <t>1.14</t>
  </si>
  <si>
    <t>1.15</t>
  </si>
  <si>
    <t>2.11</t>
  </si>
  <si>
    <t>2.12</t>
  </si>
  <si>
    <t>2.15</t>
  </si>
  <si>
    <t>3.16</t>
  </si>
  <si>
    <t>3.17</t>
  </si>
  <si>
    <t>3.20</t>
  </si>
  <si>
    <t>0.29</t>
  </si>
  <si>
    <t>2.25</t>
  </si>
  <si>
    <t>1.04</t>
  </si>
  <si>
    <t>2.03</t>
  </si>
  <si>
    <t>0.07</t>
  </si>
  <si>
    <t>3.18</t>
  </si>
  <si>
    <t>0.37</t>
  </si>
  <si>
    <t>2.14</t>
  </si>
  <si>
    <t>3.19</t>
  </si>
  <si>
    <t>0.01</t>
  </si>
  <si>
    <t>2.20</t>
  </si>
  <si>
    <t>2.07</t>
  </si>
  <si>
    <t>0.05</t>
  </si>
  <si>
    <t>1.30</t>
  </si>
  <si>
    <t>3.09</t>
  </si>
  <si>
    <t>0.12</t>
  </si>
  <si>
    <t>2.29</t>
  </si>
  <si>
    <t>Conciërge</t>
  </si>
  <si>
    <t>2.22</t>
  </si>
  <si>
    <t>0.03</t>
  </si>
  <si>
    <t>3.06</t>
  </si>
  <si>
    <t>3.05</t>
  </si>
  <si>
    <t>3.10</t>
  </si>
  <si>
    <t>3.11</t>
  </si>
  <si>
    <t>1.11</t>
  </si>
  <si>
    <t>2.23</t>
  </si>
  <si>
    <t>3.03</t>
  </si>
  <si>
    <t>3.07</t>
  </si>
  <si>
    <t>3.08</t>
  </si>
  <si>
    <t>0.02</t>
  </si>
  <si>
    <t>3.01</t>
  </si>
  <si>
    <t>Gang rood</t>
  </si>
  <si>
    <t>1.10</t>
  </si>
  <si>
    <t>1.02</t>
  </si>
  <si>
    <t>1.03</t>
  </si>
  <si>
    <t>0.09</t>
  </si>
  <si>
    <t>2.27</t>
  </si>
  <si>
    <t>2.26</t>
  </si>
  <si>
    <t>3.13</t>
  </si>
  <si>
    <t>2.13</t>
  </si>
  <si>
    <t>2.08</t>
  </si>
  <si>
    <t>0.11</t>
  </si>
  <si>
    <t>PVC</t>
  </si>
  <si>
    <t>1.29</t>
  </si>
  <si>
    <t>0.39</t>
  </si>
  <si>
    <t>3.02</t>
  </si>
  <si>
    <t>1.24</t>
  </si>
  <si>
    <t>1.25</t>
  </si>
  <si>
    <t>1.26</t>
  </si>
  <si>
    <t>3.26</t>
  </si>
  <si>
    <t>2.02</t>
  </si>
  <si>
    <t>2.21</t>
  </si>
  <si>
    <t>1.09</t>
  </si>
  <si>
    <t>2.01</t>
  </si>
  <si>
    <t>2.19</t>
  </si>
  <si>
    <t>3.24</t>
  </si>
  <si>
    <t>0.08</t>
  </si>
  <si>
    <t>1.07</t>
  </si>
  <si>
    <t>1.06</t>
  </si>
  <si>
    <t>2.28</t>
  </si>
  <si>
    <t>2.05</t>
  </si>
  <si>
    <t>1.05</t>
  </si>
  <si>
    <t>2.04</t>
  </si>
  <si>
    <t>2.06</t>
  </si>
  <si>
    <t>0.38</t>
  </si>
  <si>
    <t>1.28</t>
  </si>
  <si>
    <t>3.30</t>
  </si>
  <si>
    <t>1.01</t>
  </si>
  <si>
    <t>0.30</t>
  </si>
  <si>
    <t>0.36</t>
  </si>
  <si>
    <t>3.12</t>
  </si>
  <si>
    <t>0.35</t>
  </si>
  <si>
    <t>0.06</t>
  </si>
  <si>
    <t>Onbenoemde ruimte</t>
  </si>
  <si>
    <t>NIO</t>
  </si>
  <si>
    <t>1.20</t>
  </si>
  <si>
    <t>1.21</t>
  </si>
  <si>
    <t>2.09</t>
  </si>
  <si>
    <t>2.10</t>
  </si>
  <si>
    <t>2.17</t>
  </si>
  <si>
    <t>2.18</t>
  </si>
  <si>
    <t>3.14</t>
  </si>
  <si>
    <t>3.15</t>
  </si>
  <si>
    <t>3.22</t>
  </si>
  <si>
    <t>1.12</t>
  </si>
  <si>
    <t>1.13</t>
  </si>
  <si>
    <t>1.16</t>
  </si>
  <si>
    <t>3.04</t>
  </si>
  <si>
    <t>2.16</t>
  </si>
  <si>
    <t>3.21</t>
  </si>
  <si>
    <t>0.21</t>
  </si>
  <si>
    <t>Kopieerruimte</t>
  </si>
  <si>
    <t>Van Schaikweg 98</t>
  </si>
  <si>
    <t>TT-instituut</t>
  </si>
  <si>
    <t>De Haar 17</t>
  </si>
  <si>
    <t>Meterkast</t>
  </si>
  <si>
    <t xml:space="preserve">0.07 </t>
  </si>
  <si>
    <t>Monoliet</t>
  </si>
  <si>
    <t xml:space="preserve">0.06 </t>
  </si>
  <si>
    <t xml:space="preserve">0.03 </t>
  </si>
  <si>
    <t xml:space="preserve">0.16 </t>
  </si>
  <si>
    <t>toilet dames</t>
  </si>
  <si>
    <t xml:space="preserve">2.09a </t>
  </si>
  <si>
    <t>magazijn kiosk</t>
  </si>
  <si>
    <t xml:space="preserve">0.23 </t>
  </si>
  <si>
    <t>Inloopmat</t>
  </si>
  <si>
    <t xml:space="preserve">0.04 </t>
  </si>
  <si>
    <t>gang/ entrée innovam</t>
  </si>
  <si>
    <t xml:space="preserve">2.02 </t>
  </si>
  <si>
    <t xml:space="preserve">0.22 </t>
  </si>
  <si>
    <t xml:space="preserve">0.08 </t>
  </si>
  <si>
    <t>toilet Innovam</t>
  </si>
  <si>
    <t xml:space="preserve">2.11 </t>
  </si>
  <si>
    <t xml:space="preserve">2.03 </t>
  </si>
  <si>
    <t xml:space="preserve">2.04 </t>
  </si>
  <si>
    <t>toilet heren</t>
  </si>
  <si>
    <t xml:space="preserve">0.15 </t>
  </si>
  <si>
    <t xml:space="preserve">2.10 </t>
  </si>
  <si>
    <t xml:space="preserve">0.17 </t>
  </si>
  <si>
    <t xml:space="preserve">2.05 </t>
  </si>
  <si>
    <t xml:space="preserve">2.09 </t>
  </si>
  <si>
    <t xml:space="preserve">2.12 </t>
  </si>
  <si>
    <t xml:space="preserve">2.14 </t>
  </si>
  <si>
    <t>kleedruimte dames</t>
  </si>
  <si>
    <t xml:space="preserve">2.07 </t>
  </si>
  <si>
    <t xml:space="preserve">2.16 </t>
  </si>
  <si>
    <t xml:space="preserve">2.17 </t>
  </si>
  <si>
    <t xml:space="preserve">2.15 </t>
  </si>
  <si>
    <t>kleedruimte heren</t>
  </si>
  <si>
    <t xml:space="preserve">0.02 </t>
  </si>
  <si>
    <t>receptie/backoffice</t>
  </si>
  <si>
    <t xml:space="preserve">0.01 </t>
  </si>
  <si>
    <t xml:space="preserve">2.01 </t>
  </si>
  <si>
    <t xml:space="preserve">0.21 </t>
  </si>
  <si>
    <t xml:space="preserve">0.18  </t>
  </si>
  <si>
    <t xml:space="preserve">0.20  </t>
  </si>
  <si>
    <t>Praktijklokaal</t>
  </si>
  <si>
    <t xml:space="preserve">0.24 </t>
  </si>
  <si>
    <t>vermogenstestbank</t>
  </si>
  <si>
    <t xml:space="preserve">0.19 </t>
  </si>
  <si>
    <t xml:space="preserve">2.08 </t>
  </si>
  <si>
    <t>Werkplaats</t>
  </si>
  <si>
    <t xml:space="preserve">0.11 </t>
  </si>
  <si>
    <t xml:space="preserve">2.06 </t>
  </si>
  <si>
    <t xml:space="preserve">0.12 </t>
  </si>
  <si>
    <t xml:space="preserve">0.13 + 0.14 </t>
  </si>
  <si>
    <t xml:space="preserve">0.09 + 0.10 </t>
  </si>
  <si>
    <t>Ubbekingecamp</t>
  </si>
  <si>
    <t>Ubbekingecamp 1</t>
  </si>
  <si>
    <t>?</t>
  </si>
  <si>
    <t>11</t>
  </si>
  <si>
    <t>X</t>
  </si>
  <si>
    <t>12</t>
  </si>
  <si>
    <t>41</t>
  </si>
  <si>
    <t>42</t>
  </si>
  <si>
    <t>14</t>
  </si>
  <si>
    <t>34</t>
  </si>
  <si>
    <t>17</t>
  </si>
  <si>
    <t>1.38</t>
  </si>
  <si>
    <t>1.36</t>
  </si>
  <si>
    <t>1.33</t>
  </si>
  <si>
    <t>1.35</t>
  </si>
  <si>
    <t>2.33</t>
  </si>
  <si>
    <t>2.32</t>
  </si>
  <si>
    <t>2.30</t>
  </si>
  <si>
    <t>Podium</t>
  </si>
  <si>
    <t>18</t>
  </si>
  <si>
    <t>10</t>
  </si>
  <si>
    <t>13</t>
  </si>
  <si>
    <t>Bibliotheek</t>
  </si>
  <si>
    <t>Garage</t>
  </si>
  <si>
    <t>Aula</t>
  </si>
  <si>
    <t>Veldlaan 2</t>
  </si>
  <si>
    <t>Mediatheek</t>
  </si>
  <si>
    <t>Gymzaal</t>
  </si>
  <si>
    <t>Ruimtesoort</t>
  </si>
  <si>
    <t>Totaal # m²</t>
  </si>
  <si>
    <t>Prijs p/j p/ruimtesoort</t>
  </si>
  <si>
    <t>n.v.t.</t>
  </si>
  <si>
    <t>Separatieglas</t>
  </si>
  <si>
    <t>Totaalprijs per jaar</t>
  </si>
  <si>
    <t>Ruimten</t>
  </si>
  <si>
    <t>Werkpr.</t>
  </si>
  <si>
    <t>Blindglas</t>
  </si>
  <si>
    <t>Gevelglas BG</t>
  </si>
  <si>
    <t>Gevelglas 1e</t>
  </si>
  <si>
    <t>Gevelglas 2e</t>
  </si>
  <si>
    <t>Gevelglas 3e</t>
  </si>
  <si>
    <t>Gevelglas 4e</t>
  </si>
  <si>
    <t>Gevelglas 5e</t>
  </si>
  <si>
    <t>Gevelglas 6e</t>
  </si>
  <si>
    <t>Totaal glas</t>
  </si>
  <si>
    <t>Binnen</t>
  </si>
  <si>
    <t>Buiten</t>
  </si>
  <si>
    <t>Van Schaikweg 98*</t>
  </si>
  <si>
    <t>*) Van Schaikweg is inclusief DC Tech</t>
  </si>
  <si>
    <t>Voor alle onderstaande tarieven geldt: inclusief al het materiaal en middelen benodigd voor de uitvoering van de werkzaamheden.</t>
  </si>
  <si>
    <t>DC-Tech</t>
  </si>
  <si>
    <t>Opmerking:</t>
  </si>
  <si>
    <t>Voor de onderlinge prijsvergelijking wordt vloeronderhoud per beurt uitgevraagd. In het Prijzenblad wordt bij Totaalprijs uitgegaan van één beurt per jaar.</t>
  </si>
  <si>
    <t>Project:</t>
  </si>
  <si>
    <t>Prijs van dit werkprogramma per m² per jaar</t>
  </si>
  <si>
    <t>Programmacode:</t>
  </si>
  <si>
    <t>Omschrijving:</t>
  </si>
  <si>
    <t>Element</t>
  </si>
  <si>
    <t>Handeling</t>
  </si>
  <si>
    <t>Resultaat omschrijving</t>
  </si>
  <si>
    <t>Aantal prestaties per jaar</t>
  </si>
  <si>
    <t>Dagelijks</t>
  </si>
  <si>
    <t>Afvalbakken</t>
  </si>
  <si>
    <t>Ledigen en indien nodig afvalzak vervangen en afvoeren</t>
  </si>
  <si>
    <t>Leeg en voorzien van schone plastic zak</t>
  </si>
  <si>
    <t>Vingertasten verwijderen en ontvlekken</t>
  </si>
  <si>
    <t>Stof- en vlekvrij, geen aangehecht vuil, geen stickers</t>
  </si>
  <si>
    <t>Gehele ruimte</t>
  </si>
  <si>
    <t>Ragen</t>
  </si>
  <si>
    <t>Spinrag verwijderen indien aanwezig</t>
  </si>
  <si>
    <t>Inventaris (meubilair, bureaus, lampen, kasten, tafels, vensterbanken)</t>
  </si>
  <si>
    <t>Klamvochtig reinigen</t>
  </si>
  <si>
    <t>Het stof- en vlekvrij opleveren van de horizontale vlakken van de inventaris tot reikhoogte (200cm)</t>
  </si>
  <si>
    <t>Lichtschakelaars</t>
  </si>
  <si>
    <t>Het stof- en vlekvrij opleveren van lichtschakelaars</t>
  </si>
  <si>
    <t>Vloer met harde afwerking (lino, marmo, epoxy, gietvloer, tegels, PVC en dergelijke)</t>
  </si>
  <si>
    <t>Stofwissen en ontvlekken</t>
  </si>
  <si>
    <t>Het stof- en vlekvrij opleveren van de vloer</t>
  </si>
  <si>
    <t>Vloer met harde houten afwerking (parket)</t>
  </si>
  <si>
    <t>Vloer zachte afwerking</t>
  </si>
  <si>
    <t>Bijtippend stofzuigen en ontvlekken</t>
  </si>
  <si>
    <t>Wekelijks</t>
  </si>
  <si>
    <t>Bureaustoelen: stoelpoten en -leuningen</t>
  </si>
  <si>
    <t>Het stof- en vlekvrij opleveren van stoelpoten en -leuningen</t>
  </si>
  <si>
    <t>Bovenzijde klamvochtig reinigen</t>
  </si>
  <si>
    <t>Bovenzijde stofvrij maken</t>
  </si>
  <si>
    <t>Stofvrij maken</t>
  </si>
  <si>
    <t>Licht stof bovenzijde, geen losliggend en aangehecht vuil</t>
  </si>
  <si>
    <t>Vensterbanken</t>
  </si>
  <si>
    <t>Het stof- en vlekvrij opleveren van vensterbanken, mits ontruimd</t>
  </si>
  <si>
    <t>Vlakmoppen enkelvoudig</t>
  </si>
  <si>
    <t>Het enkelvoudig moppen van alle harde vloeren</t>
  </si>
  <si>
    <t>Stofzuigen en ontvlekken</t>
  </si>
  <si>
    <t>Wandcontactdozen</t>
  </si>
  <si>
    <t>Het stof- en vlekvrij opleveren van wandcontactdozen</t>
  </si>
  <si>
    <t>Wanddecoratie</t>
  </si>
  <si>
    <t>Licht stof, geen aangehecht vuil</t>
  </si>
  <si>
    <t>Maandelijks</t>
  </si>
  <si>
    <t>Hoge en lage kasten</t>
  </si>
  <si>
    <t>Klamvochtig reinigen verticale vlakken</t>
  </si>
  <si>
    <t>Luchtroosters / ventilatieroosters</t>
  </si>
  <si>
    <t>Buitenzijde stof verwijderen</t>
  </si>
  <si>
    <t>Periodiek</t>
  </si>
  <si>
    <t>(Glazen)deuren inclusief deurposten</t>
  </si>
  <si>
    <t>Reinigen</t>
  </si>
  <si>
    <t>Het nat reinigen van de gehele deur met omlijstingen, inclusief het verwijderen van schopstrepen</t>
  </si>
  <si>
    <t>Geheel reinigen, buiten- en binnenzijde nat afnemen</t>
  </si>
  <si>
    <t xml:space="preserve">Stof- en vlekvrij, geen aangehecht vuil </t>
  </si>
  <si>
    <t>Hoge kasten</t>
  </si>
  <si>
    <t>Klamvochtig reinigen bovenzijde boven reikhoogte en verticale vlakken</t>
  </si>
  <si>
    <t>Het klamvochtig reinigen van de bovenzijde en de verticale vlakken van de kasten</t>
  </si>
  <si>
    <t>Inventaris / radiatoren / vensterbanken / plantenbakken</t>
  </si>
  <si>
    <t>Het (horizontaal en verticaal) nat reinigen van de inventaris, vensterbanken en radiatoren inclusief het verwijderen van kauwgom</t>
  </si>
  <si>
    <t>Wanden (afwasbaar)</t>
  </si>
  <si>
    <t>Ontvlekken</t>
  </si>
  <si>
    <t>Het plaatselijk verwijderen van vlekken en vingertasten op wanden</t>
  </si>
  <si>
    <t>Randen / richels / plinten / luchtroosters / radiatoren</t>
  </si>
  <si>
    <t>Stofvrij maken en ontvlekken</t>
  </si>
  <si>
    <t>Het geheel stof- en vlekvrij opleveren van alle hoge en lage richels, plinten en lichtarmaturen en de roosters van afzuigkanalen.
Radiatoren aan binnenzijde vrij maken van stof en rag.</t>
  </si>
  <si>
    <t>Vloer met harde afwerking (tegel, steen, epoxy, gietvloer, PVC beton en vergelijkbaar)</t>
  </si>
  <si>
    <t>Schrobben</t>
  </si>
  <si>
    <t>Stof- en vlekvrij, geen aangehecht vuil, geen kalkaanslag, geen lekstrepen, geen zeep en waterresten</t>
  </si>
  <si>
    <t>Deurpost inclusief seperatieglas</t>
  </si>
  <si>
    <t>Drenthe College-Stad&amp;Esch-Ambelt</t>
  </si>
  <si>
    <t>Plaats:</t>
  </si>
  <si>
    <t>Diversen</t>
  </si>
  <si>
    <t>Praktijklokalen</t>
  </si>
  <si>
    <t>Onderdeel</t>
  </si>
  <si>
    <t>wastafels, spoelbakken en drinkfonteinen</t>
  </si>
  <si>
    <t>nat reinigen</t>
  </si>
  <si>
    <t>Het nat reinigen waardoor aangehecht vuil, lekstrepen, kalkaanslag en zeepresten worden verwijderd</t>
  </si>
  <si>
    <t>handdoeken</t>
  </si>
  <si>
    <t>bijvullen</t>
  </si>
  <si>
    <t>het zonodig bijvullen van de handdoekautomaten</t>
  </si>
  <si>
    <t>meubilair / vensterbanken / radiatoren / prullenbakken</t>
  </si>
  <si>
    <t>reinigen</t>
  </si>
  <si>
    <t>Het nat reinigen van het meubilair, de vensterbanken, radiatoren en prullenbakken en het verwijderen van kauwgom</t>
  </si>
  <si>
    <t>opwrijven chroom</t>
  </si>
  <si>
    <t>Het opwrijven van alle chroom van was- en spoelbakken en drinkfonteinen</t>
  </si>
  <si>
    <t>wanden</t>
  </si>
  <si>
    <t>vlekverwijderen</t>
  </si>
  <si>
    <t>Het geheel stof- en vlekvrij opleveren van de wanden</t>
  </si>
  <si>
    <t>randen / richels / plinten / armaturen / luchtroosters</t>
  </si>
  <si>
    <t>stofvrij maken</t>
  </si>
  <si>
    <t>Het geheel stof- en vlekvrij opleveren van alle hoge en lage richels, plinten en lichtarmaturen en de roosters van afzuigkanalen</t>
  </si>
  <si>
    <t>(glas)deuren incl. deurposten</t>
  </si>
  <si>
    <t>geheel reinigen</t>
  </si>
  <si>
    <t>Het geheel vlekvrij opleveren van de deur met omlijstingen</t>
  </si>
  <si>
    <t>Vloeren?</t>
  </si>
  <si>
    <t>Algemene ruimten</t>
  </si>
  <si>
    <t>vloer met harde kunststof afwerking (lino, marmo, pvc)</t>
  </si>
  <si>
    <t>stofwissen en vlekken verwijderen</t>
  </si>
  <si>
    <t>vloer met harde houten afwerking (parket)</t>
  </si>
  <si>
    <t>vloer met tegel- en stenen vloeren</t>
  </si>
  <si>
    <t>verwijderen van vlekken</t>
  </si>
  <si>
    <t>Het plaatselijk enkelvoudig moppen van de tegel- en/of stenen vloeren</t>
  </si>
  <si>
    <t>vloer zachte afwerking</t>
  </si>
  <si>
    <t>tippend zuigen</t>
  </si>
  <si>
    <t>Het tippend zuigen en ontdoen van losliggend vuil tbv de zachte vloerbedekking</t>
  </si>
  <si>
    <t>meubilair</t>
  </si>
  <si>
    <t>stof-/vlekvrij maken</t>
  </si>
  <si>
    <t>Het stof- en vlekvrij opleveren van de horizontale vlakken van het meubilair</t>
  </si>
  <si>
    <t>prullenbakken</t>
  </si>
  <si>
    <t>ledigen en plastic zak vervangen</t>
  </si>
  <si>
    <t>leeg en van schone plastic zak voorzien</t>
  </si>
  <si>
    <t>afvoer rest-/papier afval</t>
  </si>
  <si>
    <t>afvoeren rest-/papier afval</t>
  </si>
  <si>
    <t>Het vanaf de bron inzamelen en het afvoeren naar een centrale plek van rest-/papier afval</t>
  </si>
  <si>
    <t>armaturen</t>
  </si>
  <si>
    <t>Het stof- en vlekvrij opleveren van armaturen op ooghoogte</t>
  </si>
  <si>
    <t>(glas)deuren</t>
  </si>
  <si>
    <t>vingertasten verwijderen</t>
  </si>
  <si>
    <t>stof- en vlekvrij, geen aangehecht vuil, geen stickers</t>
  </si>
  <si>
    <t>Het plaatselijk verwijderen van vingertasten op wanden</t>
  </si>
  <si>
    <t>enkelvoudig moppen</t>
  </si>
  <si>
    <t>zuigen en vlekken verwijderen</t>
  </si>
  <si>
    <t>Het nat reinigen van verticale vlakken van bureau  en laboratorium tafels</t>
  </si>
  <si>
    <t>sporttoestellen</t>
  </si>
  <si>
    <t>Het stof- en vlekvrij opleveren van aanwezig sporttoestellen</t>
  </si>
  <si>
    <t>vensterbanken/radiatoren/lage kasten</t>
  </si>
  <si>
    <t>Het nat reinigen van vensterbanken, lage kasten en open ruimten in kasten</t>
  </si>
  <si>
    <t>plafond</t>
  </si>
  <si>
    <t>geheel ragen</t>
  </si>
  <si>
    <t>lichte stof bij hoekpunten toegestaan, geen spinnenrag</t>
  </si>
  <si>
    <t>wanddecoratie</t>
  </si>
  <si>
    <t xml:space="preserve">stofvrij maken </t>
  </si>
  <si>
    <t>lichte stof, geen aangehecht vuil</t>
  </si>
  <si>
    <t>dubbelvoudig moppen</t>
  </si>
  <si>
    <t>Het dubbelvoudig moppen van alle harde vloeren</t>
  </si>
  <si>
    <t>Het dubbelvoudig moppen van alle tegel- en/of stenen vloeren</t>
  </si>
  <si>
    <t>randen / richels / plinten</t>
  </si>
  <si>
    <t>lichte stof bovenzijde, geen losliggend en aangehecht vuil</t>
  </si>
  <si>
    <t>luchtroosters / ventilatieroosters</t>
  </si>
  <si>
    <t>buitenzijde stof verwijderen</t>
  </si>
  <si>
    <t xml:space="preserve">meubilair </t>
  </si>
  <si>
    <t>Het klamvochtig reinigen van de verticale vlakken van het meubilair</t>
  </si>
  <si>
    <t>nat afnemen</t>
  </si>
  <si>
    <t xml:space="preserve">stof- en vlekvrij, geen aangehecht vuil </t>
  </si>
  <si>
    <t>Het plaatselijk vlekvrij opleveren van de deur met omlijstingen</t>
  </si>
  <si>
    <t>Het geheel stof- en vlekvrij opleveren van aanwezig sporttoestellen</t>
  </si>
  <si>
    <t>vloer met harde afwerking (lino, marmo, pvc en parket)</t>
  </si>
  <si>
    <t>corrigeren waslaag</t>
  </si>
  <si>
    <t>Het corrigeren van de waslaag door middel van de spraymethode tbv alle harde gesloten kunststof vloeren</t>
  </si>
  <si>
    <t>vloer met harde afwerking (tegel, steen, beton)</t>
  </si>
  <si>
    <t>schrobben</t>
  </si>
  <si>
    <t>Het schrobben van de harde stenen vloeren in verkeersruimten en techniek / praktijklokalen</t>
  </si>
  <si>
    <t>waslaag conserveren (2-laags)</t>
  </si>
  <si>
    <t>Het strippen, sealen en 2 maal conserveren van de waslaag (incl in-/uitruimen)</t>
  </si>
  <si>
    <t>Bijtippend stofzuigen</t>
  </si>
  <si>
    <t>Nat reinigen</t>
  </si>
  <si>
    <t>Bureaustoel leerkracht: stoelpoten en -leuningen</t>
  </si>
  <si>
    <t>Het enkelvoudig moppen van de stenen vloeren</t>
  </si>
  <si>
    <t>Vloer met harde afwerking (lino, marmo, epoxy, gietvloer en PVC)</t>
  </si>
  <si>
    <t>Wastafels en spoelbakken</t>
  </si>
  <si>
    <t>Oppoetsen</t>
  </si>
  <si>
    <t>Stof- en vlekvrij, geen aangehecht vuil, geen kalkaanslag. Glanzend chroom.</t>
  </si>
  <si>
    <t>Inventaris (meubilair, tafels)</t>
  </si>
  <si>
    <t>Het stof- en vlekvrij opleveren van de horizontale vlakken van de inventaris tot reikhoogte (200cm). NB: bij ruimten die beheerd worden door een cateraar gebeurt dit onderhoud i.o.m. cateraar</t>
  </si>
  <si>
    <t>Tegelwanden</t>
  </si>
  <si>
    <t>Wastafels, aanrechtblokken en spoelbakken</t>
  </si>
  <si>
    <t>Inventaris</t>
  </si>
  <si>
    <t>Het stof- en vlekvrij opleveren van de verticale vlakken van de inventaris tot reikhoogte (200cm). NB: bij ruimten die beheerd worden door een cateraar gebeurt dit onderhoud i.o.m. cateraar</t>
  </si>
  <si>
    <t>Inventaris / radiatoren / plantenbakken</t>
  </si>
  <si>
    <t>Het (horizontaal en verticaal) nat reinigen van de inventaris en radiatoren inclusief het verwijderen van kauwgom</t>
  </si>
  <si>
    <t>Directe betegeling sanitair</t>
  </si>
  <si>
    <t>Douches</t>
  </si>
  <si>
    <t>Stof- en vlekvrij, geen aangehecht vuil, geen kalkaanslag, geen lekstrepen</t>
  </si>
  <si>
    <t>Planchet</t>
  </si>
  <si>
    <t>Stof- en vlekvrij, geen losliggend en aangehecht vuil, geen zeepresten</t>
  </si>
  <si>
    <t>Sanitaire voorzieningen</t>
  </si>
  <si>
    <t>Aanvullen naar behoefte</t>
  </si>
  <si>
    <t>Minimaal 50% vol</t>
  </si>
  <si>
    <t>Schaamschot</t>
  </si>
  <si>
    <t>Stof- en vlekvrij, lichte kalkaanslag, geen aangehecht vuil, geen lekstrepen</t>
  </si>
  <si>
    <t>Spiegels</t>
  </si>
  <si>
    <t>Reinigen/streeploos drogen</t>
  </si>
  <si>
    <t>Stof- en vlekvrij, geen aangehecht vuil, geen strepen</t>
  </si>
  <si>
    <t>Spoelinstallatie</t>
  </si>
  <si>
    <t>Nat reinigen &amp; opwrijven</t>
  </si>
  <si>
    <t>Stof- en vlekvrij, geen aangehecht vuil, geen kalkaanslag</t>
  </si>
  <si>
    <t>Stenen / harde vloer</t>
  </si>
  <si>
    <t>Toiletpot, -zitting en klep</t>
  </si>
  <si>
    <t>Urinoir</t>
  </si>
  <si>
    <t>Wastafels, inclusief buitenzijde en sifons</t>
  </si>
  <si>
    <t>geen aangehecht vuil, geen lekstrepen, geen kalkaanslag, geen zeepresten</t>
  </si>
  <si>
    <t>Overige wanden (niet zijnde tegelwanden)</t>
  </si>
  <si>
    <t>Stof- en vlekvrij, geen aangehecht vuil</t>
  </si>
  <si>
    <t>Richels / plinten</t>
  </si>
  <si>
    <t>Inventaris / radiatoren</t>
  </si>
  <si>
    <t xml:space="preserve">Sanitair / tegelwanden </t>
  </si>
  <si>
    <t>Het nat reinigen, desinfecteren en/of ontkalken van het sanitair, de vloer, de tegelwanden en de afvalbakken</t>
  </si>
  <si>
    <t>In de middag is er een naloop ronde, voor het nat reinigen van de toiletpot, - zitting, klep en urinoir en het aanvullen van de sanitaire voorziening tot minimaal 50%</t>
  </si>
  <si>
    <t>Santitair incl naloop</t>
  </si>
  <si>
    <t>vloer met harde afwerking</t>
  </si>
  <si>
    <t>moppen</t>
  </si>
  <si>
    <t>directe betegeling sanitair</t>
  </si>
  <si>
    <t>stof- en vlekvrij, geen lekstrepen, geen kalkaanslag</t>
  </si>
  <si>
    <t>afvalbakken</t>
  </si>
  <si>
    <t>toiletpot en zitting</t>
  </si>
  <si>
    <t>stof- en vlekvrij, geen aangehecht vuil, geen kalkaanslag</t>
  </si>
  <si>
    <t>urinoir</t>
  </si>
  <si>
    <t>stof- en vlekvrij, lichte kalkaanslag, geen aangehecht vuil, geen lekstrepen</t>
  </si>
  <si>
    <t>schaamschot</t>
  </si>
  <si>
    <t>stof- en vlekvrij, geen aangehecht vuil, geen lekstrepen, geen kalkaanslag</t>
  </si>
  <si>
    <t>spoelinstallatie</t>
  </si>
  <si>
    <t>nat reinigen &amp; opwrijven</t>
  </si>
  <si>
    <t>wastafels</t>
  </si>
  <si>
    <t>chroomwerk wastafels</t>
  </si>
  <si>
    <t>opwrijven</t>
  </si>
  <si>
    <t>spiegels</t>
  </si>
  <si>
    <t>reinigen/streeploos drogen</t>
  </si>
  <si>
    <t>stof- en vlekvrij, geen aangehecht vuil, geen strepen</t>
  </si>
  <si>
    <t>planchet</t>
  </si>
  <si>
    <t>stof- en vlekvrij, geen losliggend en aangehecht vuil, geen zeepresten</t>
  </si>
  <si>
    <t>sanitaire voorzieningen</t>
  </si>
  <si>
    <t>aanvullen naar behoefte</t>
  </si>
  <si>
    <t>minimaal 50% vol</t>
  </si>
  <si>
    <t>keukenkastjes, aanrechtblad, gootsteen, chroomwerk</t>
  </si>
  <si>
    <t>stof- en vlekvrij maken</t>
  </si>
  <si>
    <t>het vlekvrij opleveren van keukenkastjes, aanrechtblad, gootsteen en chroomwerk</t>
  </si>
  <si>
    <t>tafels / stoelen / kasten</t>
  </si>
  <si>
    <t>overige inventaris</t>
  </si>
  <si>
    <t>stof- en vlekvrij, geen lekstrepen</t>
  </si>
  <si>
    <t>lichtknop</t>
  </si>
  <si>
    <t>stof- en vlekvrij, geen aangehecht vuil</t>
  </si>
  <si>
    <t>douches</t>
  </si>
  <si>
    <t>overige wanden</t>
  </si>
  <si>
    <t>vensterbanken/radiatoren</t>
  </si>
  <si>
    <t>stofvrij, geen aangehecht vuil</t>
  </si>
  <si>
    <t>vlekvrij maken buitenzijde sifons</t>
  </si>
  <si>
    <t>Het vlekvrij opleveren van de deur met omlijstingen</t>
  </si>
  <si>
    <t>richels / plinten</t>
  </si>
  <si>
    <t>ledigen en geheel reinigen</t>
  </si>
  <si>
    <t>sanitair / tegelwanden / radiatoren / afvalbakken</t>
  </si>
  <si>
    <t>Het nat reinigen, desinfecteren en/of ontkalken van het sanitlair, de tegelwanden, radiatoren en de afvalbakken</t>
  </si>
  <si>
    <t>vloeren?</t>
  </si>
  <si>
    <t xml:space="preserve">Lichtschakelaars </t>
  </si>
  <si>
    <t>Meubilair / lage kasten</t>
  </si>
  <si>
    <t>Inventaris / radiatoren / vensterbanken / afvalbakken</t>
  </si>
  <si>
    <t>Het (horizontaal en verticaal) nat reinigen van de inventaris, vensterbanken, afvalbakken en radiatoren inclusief het verwijderen van kauwgom</t>
  </si>
  <si>
    <t>Vloer met harde afwerking (tegel, steen, epoxy, gietvloer, PVC, beton en vergelijkbaar)</t>
  </si>
  <si>
    <t>Enkelvoudig moppen / schoenstrepen verwijderen</t>
  </si>
  <si>
    <t>Ledigen en indien nodig afvalzak vervangen</t>
  </si>
  <si>
    <t>Afvoer restafval, papier en eventueel overig separaat ingezameld afval</t>
  </si>
  <si>
    <t>Het vanaf de bron inzamelen en het afvoeren naar een centrale plek van restafval, papier en eventueel overig separaat ingezameld afval.</t>
  </si>
  <si>
    <t>Inloopmatten</t>
  </si>
  <si>
    <t>Stofzuigen en vlekken verwijderen</t>
  </si>
  <si>
    <t xml:space="preserve">Liften </t>
  </si>
  <si>
    <t>Vingertasten verwijderen en ontvlekken (verticale vlakken)</t>
  </si>
  <si>
    <t>Trapleuningen, traphekken, balustrades en dergelijke</t>
  </si>
  <si>
    <t>Afvalbakken (binnenshuis)</t>
  </si>
  <si>
    <t>Inventaris / radiatoren / vensterbanken</t>
  </si>
  <si>
    <t>Plantenbakken</t>
  </si>
  <si>
    <t>Licht stof, geen lekstrepen</t>
  </si>
  <si>
    <t>Wandcontactdozen en brandblusapparatuur</t>
  </si>
  <si>
    <t>Grootkeuken</t>
  </si>
  <si>
    <t>Het machinaal schrobben van de vloer</t>
  </si>
  <si>
    <t>wastafels en spoelbakken</t>
  </si>
  <si>
    <t>wanden &gt; 2 mtr</t>
  </si>
  <si>
    <t>Het boven rijkhoogte (&gt; 2 mtr) nat afnemen van de tegelwanden</t>
  </si>
  <si>
    <t>randen / richels / plinten &gt; 2 mtr</t>
  </si>
  <si>
    <t>separatieglas</t>
  </si>
  <si>
    <t>wassen en zemen</t>
  </si>
  <si>
    <t>Het vlek- en streepvrij opleveren van het separatieglas, inclusief omlijstingen</t>
  </si>
  <si>
    <t>Het opwrijven van chroom van de wasbakken</t>
  </si>
  <si>
    <t>Groningen</t>
  </si>
  <si>
    <t>Terra</t>
  </si>
  <si>
    <t>Hereweg 101</t>
  </si>
  <si>
    <t>Bestuursbureau</t>
  </si>
  <si>
    <t>Begane grond</t>
  </si>
  <si>
    <t>B</t>
  </si>
  <si>
    <t>C</t>
  </si>
  <si>
    <t>H</t>
  </si>
  <si>
    <t>1e etage</t>
  </si>
  <si>
    <t>2e etage</t>
  </si>
  <si>
    <t>Kassa</t>
  </si>
  <si>
    <t>EHBO ruimte</t>
  </si>
  <si>
    <t>Boogschietbaan</t>
  </si>
  <si>
    <t>Sporthal De Spreng</t>
  </si>
  <si>
    <t>Vredeveldseweg 55</t>
  </si>
  <si>
    <t>001a</t>
  </si>
  <si>
    <t>001b</t>
  </si>
  <si>
    <t>001</t>
  </si>
  <si>
    <t>002</t>
  </si>
  <si>
    <t>003</t>
  </si>
  <si>
    <t>004</t>
  </si>
  <si>
    <t>005</t>
  </si>
  <si>
    <t>005a</t>
  </si>
  <si>
    <t>006</t>
  </si>
  <si>
    <t>007</t>
  </si>
  <si>
    <t>008</t>
  </si>
  <si>
    <t>009</t>
  </si>
  <si>
    <t>010</t>
  </si>
  <si>
    <t>011</t>
  </si>
  <si>
    <t>011a</t>
  </si>
  <si>
    <t>012</t>
  </si>
  <si>
    <t>012a</t>
  </si>
  <si>
    <t>013</t>
  </si>
  <si>
    <t>013a</t>
  </si>
  <si>
    <t>013b</t>
  </si>
  <si>
    <t>E1</t>
  </si>
  <si>
    <t>014</t>
  </si>
  <si>
    <t>014a</t>
  </si>
  <si>
    <t>014B</t>
  </si>
  <si>
    <t>014b</t>
  </si>
  <si>
    <t>015</t>
  </si>
  <si>
    <t>015a</t>
  </si>
  <si>
    <t>015b</t>
  </si>
  <si>
    <t>15c</t>
  </si>
  <si>
    <t>Rubber</t>
  </si>
  <si>
    <t>15d</t>
  </si>
  <si>
    <t>15e</t>
  </si>
  <si>
    <t>15f</t>
  </si>
  <si>
    <t>15g</t>
  </si>
  <si>
    <t>15h</t>
  </si>
  <si>
    <t>16</t>
  </si>
  <si>
    <t>16a</t>
  </si>
  <si>
    <t>17a</t>
  </si>
  <si>
    <t>116</t>
  </si>
  <si>
    <t>117</t>
  </si>
  <si>
    <t>101</t>
  </si>
  <si>
    <t>102</t>
  </si>
  <si>
    <t>103</t>
  </si>
  <si>
    <t>104</t>
  </si>
  <si>
    <t>105</t>
  </si>
  <si>
    <t>106</t>
  </si>
  <si>
    <t>107</t>
  </si>
  <si>
    <t>108</t>
  </si>
  <si>
    <t>109</t>
  </si>
  <si>
    <t>110</t>
  </si>
  <si>
    <t>111</t>
  </si>
  <si>
    <t>112</t>
  </si>
  <si>
    <t>113</t>
  </si>
  <si>
    <t>114</t>
  </si>
  <si>
    <t>115</t>
  </si>
  <si>
    <t>Bijgebouw</t>
  </si>
  <si>
    <t>Dierenverblijf</t>
  </si>
  <si>
    <t>Winkel</t>
  </si>
  <si>
    <t>Eelde</t>
  </si>
  <si>
    <t>Burg. Legroweg 29</t>
  </si>
  <si>
    <t>Terra Eelde</t>
  </si>
  <si>
    <t>03</t>
  </si>
  <si>
    <t>016</t>
  </si>
  <si>
    <t>017</t>
  </si>
  <si>
    <t>018</t>
  </si>
  <si>
    <t>21</t>
  </si>
  <si>
    <t>042</t>
  </si>
  <si>
    <t>044</t>
  </si>
  <si>
    <t>043</t>
  </si>
  <si>
    <t>040</t>
  </si>
  <si>
    <t>Houtbewerking</t>
  </si>
  <si>
    <t>039</t>
  </si>
  <si>
    <t>20</t>
  </si>
  <si>
    <t>05</t>
  </si>
  <si>
    <t>06</t>
  </si>
  <si>
    <t>036</t>
  </si>
  <si>
    <t>022</t>
  </si>
  <si>
    <t>034</t>
  </si>
  <si>
    <t>02</t>
  </si>
  <si>
    <t>19</t>
  </si>
  <si>
    <t>15</t>
  </si>
  <si>
    <t>Dierverblijf</t>
  </si>
  <si>
    <t>Terra Emmen</t>
  </si>
  <si>
    <t>Huizingsbrinkweg 9</t>
  </si>
  <si>
    <t>Fitness</t>
  </si>
  <si>
    <t>Praktijkgebouw</t>
  </si>
  <si>
    <t>Agrarische techniek</t>
  </si>
  <si>
    <t>Installaties</t>
  </si>
  <si>
    <t>Kas</t>
  </si>
  <si>
    <t>Werkhorst 58</t>
  </si>
  <si>
    <t>Terra Meppel</t>
  </si>
  <si>
    <t>P7</t>
  </si>
  <si>
    <t>P6</t>
  </si>
  <si>
    <t>P5</t>
  </si>
  <si>
    <t>P4</t>
  </si>
  <si>
    <t>Zolder</t>
  </si>
  <si>
    <t>Serverruimte</t>
  </si>
  <si>
    <t>B07</t>
  </si>
  <si>
    <t>B01</t>
  </si>
  <si>
    <t>B02</t>
  </si>
  <si>
    <t>B03</t>
  </si>
  <si>
    <t>B04</t>
  </si>
  <si>
    <t>B05</t>
  </si>
  <si>
    <t>B06</t>
  </si>
  <si>
    <t>Terra Oldekerk</t>
  </si>
  <si>
    <t>Oldekerk</t>
  </si>
  <si>
    <t>Molenstraat 12</t>
  </si>
  <si>
    <t>003A</t>
  </si>
  <si>
    <t>010A</t>
  </si>
  <si>
    <t>007A</t>
  </si>
  <si>
    <t>008A</t>
  </si>
  <si>
    <t>032/039</t>
  </si>
  <si>
    <t>Techniek</t>
  </si>
  <si>
    <t>046</t>
  </si>
  <si>
    <t>038</t>
  </si>
  <si>
    <t>041</t>
  </si>
  <si>
    <t>027</t>
  </si>
  <si>
    <t>026</t>
  </si>
  <si>
    <t>025</t>
  </si>
  <si>
    <t>024</t>
  </si>
  <si>
    <t>023</t>
  </si>
  <si>
    <t>021</t>
  </si>
  <si>
    <t>020</t>
  </si>
  <si>
    <t>030</t>
  </si>
  <si>
    <t>030A</t>
  </si>
  <si>
    <t>028</t>
  </si>
  <si>
    <t>016/031</t>
  </si>
  <si>
    <t>029</t>
  </si>
  <si>
    <t>019/047</t>
  </si>
  <si>
    <t>019A</t>
  </si>
  <si>
    <t>035</t>
  </si>
  <si>
    <t>037</t>
  </si>
  <si>
    <t>P02</t>
  </si>
  <si>
    <t>P03</t>
  </si>
  <si>
    <t>P04</t>
  </si>
  <si>
    <t>P01</t>
  </si>
  <si>
    <t>P05</t>
  </si>
  <si>
    <t>P06</t>
  </si>
  <si>
    <t>p09</t>
  </si>
  <si>
    <t>T3</t>
  </si>
  <si>
    <t>P08</t>
  </si>
  <si>
    <t>p10</t>
  </si>
  <si>
    <t>P07</t>
  </si>
  <si>
    <t>P11</t>
  </si>
  <si>
    <t>P12</t>
  </si>
  <si>
    <t>T1</t>
  </si>
  <si>
    <t>P15</t>
  </si>
  <si>
    <t>P14</t>
  </si>
  <si>
    <t>T2</t>
  </si>
  <si>
    <t>P13</t>
  </si>
  <si>
    <t>1e Verdieping</t>
  </si>
  <si>
    <t>127</t>
  </si>
  <si>
    <t>126</t>
  </si>
  <si>
    <t>125</t>
  </si>
  <si>
    <t>124</t>
  </si>
  <si>
    <t>123</t>
  </si>
  <si>
    <t>106a</t>
  </si>
  <si>
    <t>107a</t>
  </si>
  <si>
    <t>CV-ruimte</t>
  </si>
  <si>
    <t>CV</t>
  </si>
  <si>
    <t>Systeembeheer</t>
  </si>
  <si>
    <t>118</t>
  </si>
  <si>
    <t>119</t>
  </si>
  <si>
    <t>121</t>
  </si>
  <si>
    <t>122</t>
  </si>
  <si>
    <t>130</t>
  </si>
  <si>
    <t>230</t>
  </si>
  <si>
    <t>228</t>
  </si>
  <si>
    <t>227</t>
  </si>
  <si>
    <t>226</t>
  </si>
  <si>
    <t>232</t>
  </si>
  <si>
    <t>209</t>
  </si>
  <si>
    <t>207</t>
  </si>
  <si>
    <t>210</t>
  </si>
  <si>
    <t>205</t>
  </si>
  <si>
    <t>208</t>
  </si>
  <si>
    <t>215</t>
  </si>
  <si>
    <t>229</t>
  </si>
  <si>
    <t>231</t>
  </si>
  <si>
    <t>223</t>
  </si>
  <si>
    <t>T</t>
  </si>
  <si>
    <t>217</t>
  </si>
  <si>
    <t>201</t>
  </si>
  <si>
    <t>203</t>
  </si>
  <si>
    <t>202</t>
  </si>
  <si>
    <t>204</t>
  </si>
  <si>
    <t>206</t>
  </si>
  <si>
    <t>212</t>
  </si>
  <si>
    <t>218</t>
  </si>
  <si>
    <t>213</t>
  </si>
  <si>
    <t>221</t>
  </si>
  <si>
    <t>222</t>
  </si>
  <si>
    <t>224</t>
  </si>
  <si>
    <t>225</t>
  </si>
  <si>
    <t>219</t>
  </si>
  <si>
    <t>E</t>
  </si>
  <si>
    <t>D1</t>
  </si>
  <si>
    <t>D2</t>
  </si>
  <si>
    <t>D3</t>
  </si>
  <si>
    <t>D4</t>
  </si>
  <si>
    <t>H1</t>
  </si>
  <si>
    <t>H2</t>
  </si>
  <si>
    <t>H3</t>
  </si>
  <si>
    <t>H4</t>
  </si>
  <si>
    <t>H5</t>
  </si>
  <si>
    <t>U2</t>
  </si>
  <si>
    <t>U</t>
  </si>
  <si>
    <t>Hamrik 4A</t>
  </si>
  <si>
    <t>Winsum</t>
  </si>
  <si>
    <t>Terra  Winsum Ripperda</t>
  </si>
  <si>
    <t>002A</t>
  </si>
  <si>
    <t>019</t>
  </si>
  <si>
    <t>002B</t>
  </si>
  <si>
    <t>031</t>
  </si>
  <si>
    <t>002C</t>
  </si>
  <si>
    <t>032</t>
  </si>
  <si>
    <t>033</t>
  </si>
  <si>
    <t>037A</t>
  </si>
  <si>
    <t>037B</t>
  </si>
  <si>
    <t>002D</t>
  </si>
  <si>
    <t>036E</t>
  </si>
  <si>
    <t>036D</t>
  </si>
  <si>
    <t>036C</t>
  </si>
  <si>
    <t>036B</t>
  </si>
  <si>
    <t>036A</t>
  </si>
  <si>
    <t>002E</t>
  </si>
  <si>
    <t>002F</t>
  </si>
  <si>
    <t>060</t>
  </si>
  <si>
    <t>059</t>
  </si>
  <si>
    <t>068</t>
  </si>
  <si>
    <t>070</t>
  </si>
  <si>
    <t>069</t>
  </si>
  <si>
    <t>049</t>
  </si>
  <si>
    <t>058</t>
  </si>
  <si>
    <t>057</t>
  </si>
  <si>
    <t>061</t>
  </si>
  <si>
    <t>048</t>
  </si>
  <si>
    <t>050</t>
  </si>
  <si>
    <t>052</t>
  </si>
  <si>
    <t>051</t>
  </si>
  <si>
    <t>045</t>
  </si>
  <si>
    <t>066/065</t>
  </si>
  <si>
    <t>053</t>
  </si>
  <si>
    <t>055</t>
  </si>
  <si>
    <t>054</t>
  </si>
  <si>
    <t>063</t>
  </si>
  <si>
    <t>G1</t>
  </si>
  <si>
    <t>K2</t>
  </si>
  <si>
    <t>G3</t>
  </si>
  <si>
    <t>K1</t>
  </si>
  <si>
    <t>G2</t>
  </si>
  <si>
    <t>Terra  de Brake</t>
  </si>
  <si>
    <t>Onderdamsterweg 43A</t>
  </si>
  <si>
    <t>K</t>
  </si>
  <si>
    <t>Paulus Potterstraat 33</t>
  </si>
  <si>
    <t>Terra  Wolvega</t>
  </si>
  <si>
    <t>Wolvega</t>
  </si>
  <si>
    <t>Dierenverblijf BG</t>
  </si>
  <si>
    <t>Hereweg 99</t>
  </si>
  <si>
    <t>Terra  MBO  Groningen</t>
  </si>
  <si>
    <t>E03a</t>
  </si>
  <si>
    <t>A03</t>
  </si>
  <si>
    <t>Cok1</t>
  </si>
  <si>
    <t>C01</t>
  </si>
  <si>
    <t>W</t>
  </si>
  <si>
    <t>G4</t>
  </si>
  <si>
    <t>D01</t>
  </si>
  <si>
    <t>D02</t>
  </si>
  <si>
    <t>Dok1</t>
  </si>
  <si>
    <t>D03</t>
  </si>
  <si>
    <t>D03a</t>
  </si>
  <si>
    <t>E01a</t>
  </si>
  <si>
    <t>G5</t>
  </si>
  <si>
    <t>Kluisjes</t>
  </si>
  <si>
    <t>E06a</t>
  </si>
  <si>
    <t>E06</t>
  </si>
  <si>
    <t>E01</t>
  </si>
  <si>
    <t>E02</t>
  </si>
  <si>
    <t>E03</t>
  </si>
  <si>
    <t>E05a</t>
  </si>
  <si>
    <t>Lassen</t>
  </si>
  <si>
    <t>E05</t>
  </si>
  <si>
    <t>E04a</t>
  </si>
  <si>
    <t>E04</t>
  </si>
  <si>
    <t>E07</t>
  </si>
  <si>
    <t>B1</t>
  </si>
  <si>
    <t>B2</t>
  </si>
  <si>
    <t>Eok2</t>
  </si>
  <si>
    <t>Eok1</t>
  </si>
  <si>
    <t>Eok3</t>
  </si>
  <si>
    <t>Do4</t>
  </si>
  <si>
    <t>Do5</t>
  </si>
  <si>
    <t>Do6</t>
  </si>
  <si>
    <t>W1/W2</t>
  </si>
  <si>
    <t>Cok0</t>
  </si>
  <si>
    <t>W5</t>
  </si>
  <si>
    <t>Cok1B</t>
  </si>
  <si>
    <t>W4</t>
  </si>
  <si>
    <t>Cok2</t>
  </si>
  <si>
    <t>Co2</t>
  </si>
  <si>
    <t>Co3</t>
  </si>
  <si>
    <t>Cok3</t>
  </si>
  <si>
    <t>Co4a</t>
  </si>
  <si>
    <t>Co4</t>
  </si>
  <si>
    <t>Cok4</t>
  </si>
  <si>
    <t>Cok5</t>
  </si>
  <si>
    <t>Cok6</t>
  </si>
  <si>
    <t>Co5</t>
  </si>
  <si>
    <t>Co5a</t>
  </si>
  <si>
    <t>C05b</t>
  </si>
  <si>
    <t>Co6</t>
  </si>
  <si>
    <t>Co6b</t>
  </si>
  <si>
    <t>Co6a</t>
  </si>
  <si>
    <t>Ao2a</t>
  </si>
  <si>
    <t>G6</t>
  </si>
  <si>
    <t>Ao2</t>
  </si>
  <si>
    <t>G7</t>
  </si>
  <si>
    <t>Aok1</t>
  </si>
  <si>
    <t>AO1</t>
  </si>
  <si>
    <t>C1k1</t>
  </si>
  <si>
    <t>C11</t>
  </si>
  <si>
    <t>C1k2</t>
  </si>
  <si>
    <t>C12</t>
  </si>
  <si>
    <t>C13</t>
  </si>
  <si>
    <t>C14</t>
  </si>
  <si>
    <t>C1k3</t>
  </si>
  <si>
    <t>C15</t>
  </si>
  <si>
    <t>C1k4</t>
  </si>
  <si>
    <t>C16</t>
  </si>
  <si>
    <t>C1k5</t>
  </si>
  <si>
    <t>C1k5b</t>
  </si>
  <si>
    <t>C1k5a</t>
  </si>
  <si>
    <t>C17</t>
  </si>
  <si>
    <t>B11</t>
  </si>
  <si>
    <t>B12</t>
  </si>
  <si>
    <t>B1k1a</t>
  </si>
  <si>
    <t>B1k1</t>
  </si>
  <si>
    <t>B17</t>
  </si>
  <si>
    <t>B18</t>
  </si>
  <si>
    <t>B19</t>
  </si>
  <si>
    <t>B18a</t>
  </si>
  <si>
    <t>Koelcel</t>
  </si>
  <si>
    <t>S</t>
  </si>
  <si>
    <t>Sa</t>
  </si>
  <si>
    <t>B1k2</t>
  </si>
  <si>
    <t>B1k2a</t>
  </si>
  <si>
    <t>B1k3</t>
  </si>
  <si>
    <t>B13</t>
  </si>
  <si>
    <t>B13a</t>
  </si>
  <si>
    <t>B14</t>
  </si>
  <si>
    <t>B14a</t>
  </si>
  <si>
    <t>B1k4</t>
  </si>
  <si>
    <t>B16</t>
  </si>
  <si>
    <t>B16a</t>
  </si>
  <si>
    <t>B16b</t>
  </si>
  <si>
    <t>B1K5</t>
  </si>
  <si>
    <t>Kl</t>
  </si>
  <si>
    <t>A2k9</t>
  </si>
  <si>
    <t>A2k10</t>
  </si>
  <si>
    <t>L</t>
  </si>
  <si>
    <t>L1/L2</t>
  </si>
  <si>
    <t>A2k11</t>
  </si>
  <si>
    <t>A21</t>
  </si>
  <si>
    <t>A22</t>
  </si>
  <si>
    <t>A2k12</t>
  </si>
  <si>
    <t>A2k13</t>
  </si>
  <si>
    <t>A2k14</t>
  </si>
  <si>
    <t>A2k15</t>
  </si>
  <si>
    <t>A25</t>
  </si>
  <si>
    <t>A2k1a</t>
  </si>
  <si>
    <t>A2k1</t>
  </si>
  <si>
    <t>A2</t>
  </si>
  <si>
    <t>A3</t>
  </si>
  <si>
    <t>A2k2</t>
  </si>
  <si>
    <t>A2k3</t>
  </si>
  <si>
    <t>A2k4</t>
  </si>
  <si>
    <t>A2k5</t>
  </si>
  <si>
    <t>A2k6</t>
  </si>
  <si>
    <t>A2k7</t>
  </si>
  <si>
    <t>A2k8</t>
  </si>
  <si>
    <t>Z1</t>
  </si>
  <si>
    <t>Z2</t>
  </si>
  <si>
    <t>A31</t>
  </si>
  <si>
    <t>A32</t>
  </si>
  <si>
    <t>A33/34</t>
  </si>
  <si>
    <t>Terra  MBO  Meppel</t>
  </si>
  <si>
    <t>Werkhorst 56</t>
  </si>
  <si>
    <t>Niveau -1</t>
  </si>
  <si>
    <t>Auditoirum</t>
  </si>
  <si>
    <t>niveau 0</t>
  </si>
  <si>
    <t>K7</t>
  </si>
  <si>
    <t>Niveau 1</t>
  </si>
  <si>
    <t>Niveau 2</t>
  </si>
  <si>
    <t>Niveau 3</t>
  </si>
  <si>
    <t>Niveau 4</t>
  </si>
  <si>
    <t>Dierenverblijf bg</t>
  </si>
  <si>
    <t xml:space="preserve">Dierverbl.1e verdieping </t>
  </si>
  <si>
    <t>OP</t>
  </si>
  <si>
    <t>MK</t>
  </si>
  <si>
    <t>k1</t>
  </si>
  <si>
    <t>cv</t>
  </si>
  <si>
    <t>wk</t>
  </si>
  <si>
    <t>V1</t>
  </si>
  <si>
    <t>Lesunit B</t>
  </si>
  <si>
    <t>Terra  Next  Eelde</t>
  </si>
  <si>
    <t>Burg. Legroweg 33</t>
  </si>
  <si>
    <t>1.08</t>
  </si>
  <si>
    <t>1.34</t>
  </si>
  <si>
    <t>0.3</t>
  </si>
  <si>
    <t>0.32</t>
  </si>
  <si>
    <t>0.31</t>
  </si>
  <si>
    <t>0.34</t>
  </si>
  <si>
    <t>Radiatoren, verwarmingselement, radiatorombouw</t>
  </si>
  <si>
    <t>Randen, richels, plinten, kabelgoten, kapstokken</t>
  </si>
  <si>
    <t>Randen, richels, plinten, kabelgoten</t>
  </si>
  <si>
    <t>Inventaris: meubilair, vakspecifiek meubilair, lampen, kasten, tafels, vensterbanken</t>
  </si>
  <si>
    <t>Werkprogramma Eelde</t>
  </si>
  <si>
    <t>Werkprogramma Groningen</t>
  </si>
  <si>
    <t>Werkprogramma Oldekerk</t>
  </si>
  <si>
    <t>Werkprogramma Winsum</t>
  </si>
  <si>
    <t>Werkprogramma Wolvega</t>
  </si>
  <si>
    <t>Berging/magazijn</t>
  </si>
  <si>
    <t>Studieruimte</t>
  </si>
  <si>
    <t>Handvaardigheid</t>
  </si>
  <si>
    <t>Lab</t>
  </si>
  <si>
    <t>Computer ruimte</t>
  </si>
  <si>
    <t>Chemicalien</t>
  </si>
  <si>
    <t>Metaalbewerking</t>
  </si>
  <si>
    <t xml:space="preserve"> </t>
  </si>
  <si>
    <t>Prijzenblad Eelde</t>
  </si>
  <si>
    <t>Prijzenblad Groningen</t>
  </si>
  <si>
    <t>Prijzenblad Oldekerk</t>
  </si>
  <si>
    <t>Prijzenblad Winsum</t>
  </si>
  <si>
    <t>Prijzenblad Wolvega</t>
  </si>
  <si>
    <t>Dieptereiniging Keukens</t>
  </si>
  <si>
    <t>Sporthal de Spreng</t>
  </si>
  <si>
    <t>Koepelglas</t>
  </si>
  <si>
    <t>Terra Groningen</t>
  </si>
  <si>
    <t>Burg Legroweg 29</t>
  </si>
  <si>
    <t>Verdiepingen</t>
  </si>
  <si>
    <t>Terra Winsum Ripperda</t>
  </si>
  <si>
    <t>Hamrik 4a</t>
  </si>
  <si>
    <t>Terra de Brake</t>
  </si>
  <si>
    <t>Onderdamsterweg 43a</t>
  </si>
  <si>
    <t>Terra Wolvega</t>
  </si>
  <si>
    <t>Terra Assen</t>
  </si>
  <si>
    <t>Terra MBO Groningen</t>
  </si>
  <si>
    <t xml:space="preserve">Terra MBO Meppel </t>
  </si>
  <si>
    <t>Terra Next Eelde</t>
  </si>
  <si>
    <t>Burg Legroweg 33</t>
  </si>
  <si>
    <t>Totaal Gevelglas *</t>
  </si>
  <si>
    <t>Vloeronderhoud</t>
  </si>
  <si>
    <t>Totale kosten</t>
  </si>
  <si>
    <t>Totaal te onderhouden Lino/Marmo in m2</t>
  </si>
  <si>
    <t>Totaal te onderhouden Tapijt  in m2</t>
  </si>
  <si>
    <t>0.50</t>
  </si>
  <si>
    <t>0.52</t>
  </si>
  <si>
    <t>0.81</t>
  </si>
  <si>
    <t>0.51</t>
  </si>
  <si>
    <t>0.66</t>
  </si>
  <si>
    <t>0.78</t>
  </si>
  <si>
    <t>0.01c</t>
  </si>
  <si>
    <t>0.10</t>
  </si>
  <si>
    <t>0.20</t>
  </si>
  <si>
    <t>0.22A</t>
  </si>
  <si>
    <t>0.22B</t>
  </si>
  <si>
    <t>0.22C</t>
  </si>
  <si>
    <t>0.33</t>
  </si>
  <si>
    <t>0.40</t>
  </si>
  <si>
    <t>0.41</t>
  </si>
  <si>
    <t>0.42</t>
  </si>
  <si>
    <t>0.43</t>
  </si>
  <si>
    <t>0.44</t>
  </si>
  <si>
    <t>0.45</t>
  </si>
  <si>
    <t>0.46</t>
  </si>
  <si>
    <t>0.47</t>
  </si>
  <si>
    <t>0.48</t>
  </si>
  <si>
    <t>0.49</t>
  </si>
  <si>
    <t>0.53</t>
  </si>
  <si>
    <t>0.54</t>
  </si>
  <si>
    <t>0.55</t>
  </si>
  <si>
    <t>0.56</t>
  </si>
  <si>
    <t>0.57</t>
  </si>
  <si>
    <t>0.58</t>
  </si>
  <si>
    <t>0.59</t>
  </si>
  <si>
    <t>0.61</t>
  </si>
  <si>
    <t>0.62</t>
  </si>
  <si>
    <t>0.63</t>
  </si>
  <si>
    <t>0.64</t>
  </si>
  <si>
    <t>0.65</t>
  </si>
  <si>
    <t>0.67</t>
  </si>
  <si>
    <t>0.68</t>
  </si>
  <si>
    <t>0.69</t>
  </si>
  <si>
    <t>0.71</t>
  </si>
  <si>
    <t>0.72</t>
  </si>
  <si>
    <t>0.73</t>
  </si>
  <si>
    <t>0.74</t>
  </si>
  <si>
    <t>0.76</t>
  </si>
  <si>
    <t>0.77</t>
  </si>
  <si>
    <t>0.79</t>
  </si>
  <si>
    <t>0.82</t>
  </si>
  <si>
    <t>0.83</t>
  </si>
  <si>
    <t>0.70</t>
  </si>
  <si>
    <t>0.60</t>
  </si>
  <si>
    <t>0.80</t>
  </si>
  <si>
    <t>0.84</t>
  </si>
  <si>
    <t>0.85</t>
  </si>
  <si>
    <t>0.86</t>
  </si>
  <si>
    <t>0.87</t>
  </si>
  <si>
    <t>0.88</t>
  </si>
  <si>
    <t>0.89</t>
  </si>
  <si>
    <t>0.90</t>
  </si>
  <si>
    <t>0.91</t>
  </si>
  <si>
    <t>0.92</t>
  </si>
  <si>
    <t>0.93</t>
  </si>
  <si>
    <t>0.94</t>
  </si>
  <si>
    <t>0.95</t>
  </si>
  <si>
    <t>0.96</t>
  </si>
  <si>
    <t>0.97</t>
  </si>
  <si>
    <t>0.98</t>
  </si>
  <si>
    <t>0.99</t>
  </si>
  <si>
    <t>0.32A</t>
  </si>
  <si>
    <t>0.32B</t>
  </si>
  <si>
    <t>0.40A</t>
  </si>
  <si>
    <t>0.40B</t>
  </si>
  <si>
    <t>0.40C</t>
  </si>
  <si>
    <t>0.40D</t>
  </si>
  <si>
    <t>0.60A</t>
  </si>
  <si>
    <t>0.62B</t>
  </si>
  <si>
    <t>0.62C</t>
  </si>
  <si>
    <t>0.69A</t>
  </si>
  <si>
    <t>0.76A</t>
  </si>
  <si>
    <t>0.96B</t>
  </si>
  <si>
    <t>0.95B</t>
  </si>
  <si>
    <t>0.88B</t>
  </si>
  <si>
    <t>1.45</t>
  </si>
  <si>
    <t>1.40</t>
  </si>
  <si>
    <t>1.43</t>
  </si>
  <si>
    <t>05B</t>
  </si>
  <si>
    <t>1.31</t>
  </si>
  <si>
    <t>1.34A</t>
  </si>
  <si>
    <t>1.37</t>
  </si>
  <si>
    <t>2.31</t>
  </si>
  <si>
    <t>2.35</t>
  </si>
  <si>
    <t>2.04/2.05</t>
  </si>
  <si>
    <t>1.20/1.21</t>
  </si>
  <si>
    <t>1-01</t>
  </si>
  <si>
    <t>1-02</t>
  </si>
  <si>
    <t>1-03</t>
  </si>
  <si>
    <t>1-04</t>
  </si>
  <si>
    <t>1-05</t>
  </si>
  <si>
    <t>1-05A</t>
  </si>
  <si>
    <t>1-05C</t>
  </si>
  <si>
    <t>1-05D</t>
  </si>
  <si>
    <t>1-07</t>
  </si>
  <si>
    <t>1-08</t>
  </si>
  <si>
    <t>1-09</t>
  </si>
  <si>
    <t>1-11</t>
  </si>
  <si>
    <t>1-12</t>
  </si>
  <si>
    <t>1-12A</t>
  </si>
  <si>
    <t>1-13</t>
  </si>
  <si>
    <t>1-14</t>
  </si>
  <si>
    <t>1-16</t>
  </si>
  <si>
    <t>1-17</t>
  </si>
  <si>
    <t>1-17A</t>
  </si>
  <si>
    <t>1-18</t>
  </si>
  <si>
    <t>1-18A</t>
  </si>
  <si>
    <t>1-19</t>
  </si>
  <si>
    <t>1-19A</t>
  </si>
  <si>
    <t>1-20</t>
  </si>
  <si>
    <t>1-20A</t>
  </si>
  <si>
    <t>1-20A1</t>
  </si>
  <si>
    <t>1-20B</t>
  </si>
  <si>
    <t>1-21A</t>
  </si>
  <si>
    <t>1-21B</t>
  </si>
  <si>
    <t>1-22</t>
  </si>
  <si>
    <t>1-23</t>
  </si>
  <si>
    <t>1-23A</t>
  </si>
  <si>
    <t>1-24</t>
  </si>
  <si>
    <t>1-25</t>
  </si>
  <si>
    <t>1-26</t>
  </si>
  <si>
    <t>1-27</t>
  </si>
  <si>
    <t>1-28</t>
  </si>
  <si>
    <t>1-29</t>
  </si>
  <si>
    <t>1-29A</t>
  </si>
  <si>
    <t>1-30</t>
  </si>
  <si>
    <t>1-31</t>
  </si>
  <si>
    <t>1-31A</t>
  </si>
  <si>
    <t>1-31B</t>
  </si>
  <si>
    <t>1-34</t>
  </si>
  <si>
    <t>1-34A</t>
  </si>
  <si>
    <t>1-38</t>
  </si>
  <si>
    <t>1-40</t>
  </si>
  <si>
    <t>1-41</t>
  </si>
  <si>
    <t>1-42</t>
  </si>
  <si>
    <t>1-43</t>
  </si>
  <si>
    <t>1-44</t>
  </si>
  <si>
    <t>1-45</t>
  </si>
  <si>
    <t>1-46</t>
  </si>
  <si>
    <t>1-47</t>
  </si>
  <si>
    <t>1-48</t>
  </si>
  <si>
    <t>1-49</t>
  </si>
  <si>
    <t>1-50</t>
  </si>
  <si>
    <t>1-51</t>
  </si>
  <si>
    <t>1-53</t>
  </si>
  <si>
    <t>1-54</t>
  </si>
  <si>
    <t>1-55</t>
  </si>
  <si>
    <t>1-55A</t>
  </si>
  <si>
    <t>1-55B</t>
  </si>
  <si>
    <t>1-56</t>
  </si>
  <si>
    <t>1-57</t>
  </si>
  <si>
    <t>1-58</t>
  </si>
  <si>
    <t>1-59</t>
  </si>
  <si>
    <t>1-61</t>
  </si>
  <si>
    <t>1-62</t>
  </si>
  <si>
    <t>1-63</t>
  </si>
  <si>
    <t>1-64</t>
  </si>
  <si>
    <t>1-65</t>
  </si>
  <si>
    <t>50A</t>
  </si>
  <si>
    <t>GANG</t>
  </si>
  <si>
    <t>2-01</t>
  </si>
  <si>
    <t>2-03</t>
  </si>
  <si>
    <t>2-04</t>
  </si>
  <si>
    <t>2-05</t>
  </si>
  <si>
    <t>2-06</t>
  </si>
  <si>
    <t>2-07</t>
  </si>
  <si>
    <t>2-08</t>
  </si>
  <si>
    <t>2-09</t>
  </si>
  <si>
    <t>2-10</t>
  </si>
  <si>
    <t>2-11</t>
  </si>
  <si>
    <t>2-12</t>
  </si>
  <si>
    <t>2-13</t>
  </si>
  <si>
    <t>2-14</t>
  </si>
  <si>
    <t>2-15</t>
  </si>
  <si>
    <t>2-16</t>
  </si>
  <si>
    <t>2-17</t>
  </si>
  <si>
    <t>2-18</t>
  </si>
  <si>
    <t>2-20</t>
  </si>
  <si>
    <t>2-22</t>
  </si>
  <si>
    <t>2-23</t>
  </si>
  <si>
    <t>2-26</t>
  </si>
  <si>
    <t>2-27</t>
  </si>
  <si>
    <t>2-30A</t>
  </si>
  <si>
    <t>2-31</t>
  </si>
  <si>
    <t>2-32</t>
  </si>
  <si>
    <t>2-33</t>
  </si>
  <si>
    <t>2-35</t>
  </si>
  <si>
    <t>2-35A</t>
  </si>
  <si>
    <t>2-35B</t>
  </si>
  <si>
    <t>2-35C</t>
  </si>
  <si>
    <t>2-35D</t>
  </si>
  <si>
    <t>2-35E</t>
  </si>
  <si>
    <t>2-36</t>
  </si>
  <si>
    <t>2-37</t>
  </si>
  <si>
    <t>2-38</t>
  </si>
  <si>
    <t>2-39/40</t>
  </si>
  <si>
    <t>2-41</t>
  </si>
  <si>
    <t>2-42</t>
  </si>
  <si>
    <t>2-43</t>
  </si>
  <si>
    <t>2-44</t>
  </si>
  <si>
    <t>2-45</t>
  </si>
  <si>
    <t>2-46</t>
  </si>
  <si>
    <t>2-47</t>
  </si>
  <si>
    <t>2-48</t>
  </si>
  <si>
    <t>2-49</t>
  </si>
  <si>
    <t>2-51</t>
  </si>
  <si>
    <t>2-51-1</t>
  </si>
  <si>
    <t>2-52</t>
  </si>
  <si>
    <t>2-53</t>
  </si>
  <si>
    <t>2-54</t>
  </si>
  <si>
    <t>2-55</t>
  </si>
  <si>
    <t>2-56</t>
  </si>
  <si>
    <t>03-01</t>
  </si>
  <si>
    <t>03-02</t>
  </si>
  <si>
    <t>03-04</t>
  </si>
  <si>
    <t>03-05</t>
  </si>
  <si>
    <t>03-06</t>
  </si>
  <si>
    <t>03-07</t>
  </si>
  <si>
    <t>03-08</t>
  </si>
  <si>
    <t>03-09</t>
  </si>
  <si>
    <t>03-10</t>
  </si>
  <si>
    <t>03-11</t>
  </si>
  <si>
    <t>03-12</t>
  </si>
  <si>
    <t>03-13</t>
  </si>
  <si>
    <t>03-13A</t>
  </si>
  <si>
    <t>03-14</t>
  </si>
  <si>
    <t>03-15</t>
  </si>
  <si>
    <t>03-15A</t>
  </si>
  <si>
    <t>03-15B</t>
  </si>
  <si>
    <t>03-15C</t>
  </si>
  <si>
    <t>03-16</t>
  </si>
  <si>
    <t>03-17</t>
  </si>
  <si>
    <t>03-18</t>
  </si>
  <si>
    <t>03-19</t>
  </si>
  <si>
    <t>03-20</t>
  </si>
  <si>
    <t>03-21</t>
  </si>
  <si>
    <t>03-23</t>
  </si>
  <si>
    <t>03-24</t>
  </si>
  <si>
    <t>03-25</t>
  </si>
  <si>
    <t>03-26</t>
  </si>
  <si>
    <t>03-27</t>
  </si>
  <si>
    <t>03-28</t>
  </si>
  <si>
    <t>03-29</t>
  </si>
  <si>
    <t>03-30</t>
  </si>
  <si>
    <t>03-30A</t>
  </si>
  <si>
    <t>03-30B</t>
  </si>
  <si>
    <t>03-30C</t>
  </si>
  <si>
    <t>03-32</t>
  </si>
  <si>
    <t>03-32A</t>
  </si>
  <si>
    <t>03-32B</t>
  </si>
  <si>
    <t>03-33</t>
  </si>
  <si>
    <t>03-34</t>
  </si>
  <si>
    <t>03-35</t>
  </si>
  <si>
    <t>03-36</t>
  </si>
  <si>
    <t>03-37</t>
  </si>
  <si>
    <t>03-38</t>
  </si>
  <si>
    <t>03-39</t>
  </si>
  <si>
    <t>03-40</t>
  </si>
  <si>
    <t>03-41</t>
  </si>
  <si>
    <t>03-42</t>
  </si>
  <si>
    <t>03-42A</t>
  </si>
  <si>
    <t>03-45</t>
  </si>
  <si>
    <t>03-46</t>
  </si>
  <si>
    <t>03-47</t>
  </si>
  <si>
    <t>04-01</t>
  </si>
  <si>
    <t>04-02</t>
  </si>
  <si>
    <t>04-03</t>
  </si>
  <si>
    <t>04-04</t>
  </si>
  <si>
    <t>04-05</t>
  </si>
  <si>
    <t>04-06</t>
  </si>
  <si>
    <t>04-07</t>
  </si>
  <si>
    <t>04-07A</t>
  </si>
  <si>
    <t>04-07B</t>
  </si>
  <si>
    <t>04-08</t>
  </si>
  <si>
    <t>04-09</t>
  </si>
  <si>
    <t>04-10</t>
  </si>
  <si>
    <t>04-11</t>
  </si>
  <si>
    <t>04-12</t>
  </si>
  <si>
    <t>04-13</t>
  </si>
  <si>
    <t>04-14</t>
  </si>
  <si>
    <t>04-15</t>
  </si>
  <si>
    <t>04-16</t>
  </si>
  <si>
    <t>05-01</t>
  </si>
  <si>
    <t>05-01A</t>
  </si>
  <si>
    <t>05-02</t>
  </si>
  <si>
    <t>05-03</t>
  </si>
  <si>
    <t>05-04</t>
  </si>
  <si>
    <t>05-05</t>
  </si>
  <si>
    <t>05-06</t>
  </si>
  <si>
    <t>05-07</t>
  </si>
  <si>
    <t>05-08</t>
  </si>
  <si>
    <t>05-09</t>
  </si>
  <si>
    <t>05-10</t>
  </si>
  <si>
    <t>05-11</t>
  </si>
  <si>
    <t>05-12</t>
  </si>
  <si>
    <t>05-13</t>
  </si>
  <si>
    <t>05-14</t>
  </si>
  <si>
    <t>05-15</t>
  </si>
  <si>
    <t>05-16</t>
  </si>
  <si>
    <t>06-01</t>
  </si>
  <si>
    <t>06-01A</t>
  </si>
  <si>
    <t>06-02</t>
  </si>
  <si>
    <t>06-03</t>
  </si>
  <si>
    <t>06-04</t>
  </si>
  <si>
    <t>06-05</t>
  </si>
  <si>
    <t>06-06</t>
  </si>
  <si>
    <t>06-07</t>
  </si>
  <si>
    <t>06-08</t>
  </si>
  <si>
    <t>06-09</t>
  </si>
  <si>
    <t>06-10</t>
  </si>
  <si>
    <t>06-10A</t>
  </si>
  <si>
    <t>06-11</t>
  </si>
  <si>
    <t>06-12</t>
  </si>
  <si>
    <t>06-13</t>
  </si>
  <si>
    <t>06-14</t>
  </si>
  <si>
    <t>07-01</t>
  </si>
  <si>
    <t>07-01A</t>
  </si>
  <si>
    <t>07-02</t>
  </si>
  <si>
    <t>07-03</t>
  </si>
  <si>
    <t>07-04</t>
  </si>
  <si>
    <t>07-05</t>
  </si>
  <si>
    <t>07-06</t>
  </si>
  <si>
    <t>07-07</t>
  </si>
  <si>
    <t>07-08</t>
  </si>
  <si>
    <t>07-09</t>
  </si>
  <si>
    <t>07-10</t>
  </si>
  <si>
    <t>07-11</t>
  </si>
  <si>
    <t>07-12</t>
  </si>
  <si>
    <t>07-13</t>
  </si>
  <si>
    <t>07-14</t>
  </si>
  <si>
    <t>07-15</t>
  </si>
  <si>
    <t>07-16</t>
  </si>
  <si>
    <t>07-17</t>
  </si>
  <si>
    <t>08-01</t>
  </si>
  <si>
    <t>08-02</t>
  </si>
  <si>
    <t>08-04</t>
  </si>
  <si>
    <t>01a</t>
  </si>
  <si>
    <t>04</t>
  </si>
  <si>
    <t>07</t>
  </si>
  <si>
    <t>08</t>
  </si>
  <si>
    <t>09</t>
  </si>
  <si>
    <t>20a</t>
  </si>
  <si>
    <t>22</t>
  </si>
  <si>
    <t>23</t>
  </si>
  <si>
    <t>24</t>
  </si>
  <si>
    <t>25</t>
  </si>
  <si>
    <t>26</t>
  </si>
  <si>
    <t>26A</t>
  </si>
  <si>
    <t>27</t>
  </si>
  <si>
    <t>27A</t>
  </si>
  <si>
    <t>27B</t>
  </si>
  <si>
    <t>27C</t>
  </si>
  <si>
    <t>28</t>
  </si>
  <si>
    <t>28a</t>
  </si>
  <si>
    <t>29</t>
  </si>
  <si>
    <t>29A</t>
  </si>
  <si>
    <t>30</t>
  </si>
  <si>
    <t>30A</t>
  </si>
  <si>
    <t>30B</t>
  </si>
  <si>
    <t>30C</t>
  </si>
  <si>
    <t>31</t>
  </si>
  <si>
    <t>32</t>
  </si>
  <si>
    <t>33</t>
  </si>
  <si>
    <t>35A</t>
  </si>
  <si>
    <t>35B</t>
  </si>
  <si>
    <t>36</t>
  </si>
  <si>
    <t>36a</t>
  </si>
  <si>
    <t>37</t>
  </si>
  <si>
    <t>38</t>
  </si>
  <si>
    <t>39</t>
  </si>
  <si>
    <t>44</t>
  </si>
  <si>
    <t>48</t>
  </si>
  <si>
    <t>50</t>
  </si>
  <si>
    <t>54</t>
  </si>
  <si>
    <t>57</t>
  </si>
  <si>
    <t>57A</t>
  </si>
  <si>
    <t>57b</t>
  </si>
  <si>
    <t>58</t>
  </si>
  <si>
    <t>58A</t>
  </si>
  <si>
    <t>60</t>
  </si>
  <si>
    <t>61</t>
  </si>
  <si>
    <t>62</t>
  </si>
  <si>
    <t>63</t>
  </si>
  <si>
    <t>65</t>
  </si>
  <si>
    <t>66</t>
  </si>
  <si>
    <t>67</t>
  </si>
  <si>
    <t>69</t>
  </si>
  <si>
    <t>69A</t>
  </si>
  <si>
    <t>70</t>
  </si>
  <si>
    <t>71</t>
  </si>
  <si>
    <t>73</t>
  </si>
  <si>
    <t>74</t>
  </si>
  <si>
    <t>74a</t>
  </si>
  <si>
    <t>75</t>
  </si>
  <si>
    <t>76</t>
  </si>
  <si>
    <t>77</t>
  </si>
  <si>
    <t>78</t>
  </si>
  <si>
    <t>79</t>
  </si>
  <si>
    <t>80</t>
  </si>
  <si>
    <t>8e verdieping</t>
  </si>
  <si>
    <t>VERKEERSRUIMTE</t>
  </si>
  <si>
    <t>0.19a</t>
  </si>
  <si>
    <t>0.27A</t>
  </si>
  <si>
    <t>GEEN RUIMTENUMMER 001</t>
  </si>
  <si>
    <t>GEEN RUIMTENUMMER 002</t>
  </si>
  <si>
    <t>GEEN RUIMTENUMMER 003</t>
  </si>
  <si>
    <t>1.09A</t>
  </si>
  <si>
    <t>1.32</t>
  </si>
  <si>
    <t>1.39</t>
  </si>
  <si>
    <t>2.34</t>
  </si>
  <si>
    <t>Per kwartaal</t>
  </si>
  <si>
    <t>Afzuigkap</t>
  </si>
  <si>
    <t>Filters/roosters</t>
  </si>
  <si>
    <t>Regelkleppen</t>
  </si>
  <si>
    <t>Brandkleppen</t>
  </si>
  <si>
    <t>Vetkanalen</t>
  </si>
  <si>
    <t>Ventilator</t>
  </si>
  <si>
    <t xml:space="preserve">Afzuigkast </t>
  </si>
  <si>
    <t>Sanitaire voorzieningen disposables</t>
  </si>
  <si>
    <t>Dieptereiniging</t>
  </si>
  <si>
    <t>Aan-aflooptafel</t>
  </si>
  <si>
    <t>Werkbank</t>
  </si>
  <si>
    <t>Wastafel</t>
  </si>
  <si>
    <t>Vaatwasser</t>
  </si>
  <si>
    <t>Koelkast</t>
  </si>
  <si>
    <t>Vrieskast</t>
  </si>
  <si>
    <t>Koffiezetautomaat</t>
  </si>
  <si>
    <t>Uitgiftebuffet, warm en koud</t>
  </si>
  <si>
    <t>Kookplaat, elektrisch</t>
  </si>
  <si>
    <t>Kookplaat, gas</t>
  </si>
  <si>
    <t>Kookplaat, inductie</t>
  </si>
  <si>
    <t>Frituurunit, elektrisch en gas</t>
  </si>
  <si>
    <t>Bain marie</t>
  </si>
  <si>
    <t>Grill</t>
  </si>
  <si>
    <t>Steam Cooker</t>
  </si>
  <si>
    <t>Heteluchtoven</t>
  </si>
  <si>
    <t>Oven</t>
  </si>
  <si>
    <t>Aanrecht</t>
  </si>
  <si>
    <t>Wand</t>
  </si>
  <si>
    <t>Vloer</t>
  </si>
  <si>
    <t>-          Tegelwand achter en tegelvloer onder het object reinigen</t>
  </si>
  <si>
    <t>-          Gehele object inclusief pootjes, vloer en wanddelen desinfecteren</t>
  </si>
  <si>
    <t>-          Aangetaste kitranden vervangen</t>
  </si>
  <si>
    <t>-          Ontkalken en reinigen van boven- en onderzijde werkblad en onderstel</t>
  </si>
  <si>
    <t>-          Verwijderen en reinigen onderliggende roosters en vervolgens terugplaatsen</t>
  </si>
  <si>
    <t>-          De tegelwand achter en de tegelvloer onder het object reinigen</t>
  </si>
  <si>
    <t>-          Aangetaste kitranden vervangen.</t>
  </si>
  <si>
    <t>-          Verwijderen van organische en anorganische vervuiling op buiten- en binnenzijde</t>
  </si>
  <si>
    <t>-          Kranen ontkalken en controleren op functioneren; spiegels reinigen</t>
  </si>
  <si>
    <t>-          Perlators demonteren, ontkalken en eventueel vervangen</t>
  </si>
  <si>
    <t>-          Sifon in- en uitwendig reinigen, zo nodig nieuwe pakkingsring aanbrengen</t>
  </si>
  <si>
    <t>-          Tegelwand tot 1 meter aan weerszijde van de wastafel tot aan bovenzijde reinigen</t>
  </si>
  <si>
    <t>-          Tegelvloer tot 1 meter aan weerszijde van de wastafel en 1 meter vanaf de wand reinigen</t>
  </si>
  <si>
    <t>-          Kitranden van de wasbak, welke zijn aangetast door schimmels, verwijderen en opnieuw aanbrengen</t>
  </si>
  <si>
    <t>-          Ontkalken en reinigen binnen- en buitenzijde</t>
  </si>
  <si>
    <t>-          Demonteren van sproeikoppen en ontkalken;  kalkvrij maken van het verwarmingselement</t>
  </si>
  <si>
    <t>-          Aangetaste kitranden aan de buitenzijde vervangen</t>
  </si>
  <si>
    <t>-          Tegelwand achter en de tegelvloer onder het object reinigen (indien bereikbaar)</t>
  </si>
  <si>
    <t>-          Buitenzijde behandelen met glansproduct</t>
  </si>
  <si>
    <t>-          Reinigen van buitenzijde en deurrubbers, alsmede het ontstoffen van de koelmotor</t>
  </si>
  <si>
    <t>-          Kammen van de koelmotor</t>
  </si>
  <si>
    <t>-          Binnenzijde reinigen (indien leeg)</t>
  </si>
  <si>
    <t>-          Tegelwand achter en tegelvloer onder het object reinigen (indien leeg)</t>
  </si>
  <si>
    <t>-          Deurrubbers, vloer en wanddelen desinfecteren</t>
  </si>
  <si>
    <t>-          Buitenzijde RVS koelkast geheel behandelen met glansproduct</t>
  </si>
  <si>
    <t>-          Vrieskast dient voor aanvang te zijn ontdooid</t>
  </si>
  <si>
    <t>-          Reinigen van buitenzijde en deurrubbers alsmede het ontstoffen van de koelmotor</t>
  </si>
  <si>
    <t>-          Buitenzijde RVS vrieskast geheel behandelen met glansproduct</t>
  </si>
  <si>
    <t>-          Demonteren en ontkalken van de uitloop van de heet water kolom</t>
  </si>
  <si>
    <t>-          Ontkalken en verwijderen koffieaanslag van buitenzijde, speciale aandacht voor aftapkraan en koffiefilter</t>
  </si>
  <si>
    <t>-          Buitenzijde RVS koffiezetautomaat geheel nabehandelen met een glansproduct</t>
  </si>
  <si>
    <t>-          Reinigen van het gehele uitgiftebuffet inclusief vaste apparatuur en buitenzijde</t>
  </si>
  <si>
    <t>-          Ontstoffen en reinigen va het motorcompartiment</t>
  </si>
  <si>
    <t>-          Uitgiftebuffet na reiniging behandelen met een glansproduct, met uitzondering van oppervlaktes welke direct in contact komen met voedsel</t>
  </si>
  <si>
    <t>-          Alle raakvlakken op het uitgiftebuffet desinfecteren</t>
  </si>
  <si>
    <t>-          Indien stekker montage en losse opstelling, object van de wand verwijderen</t>
  </si>
  <si>
    <t>-          Demonteren losse onderdelen, ontkolen en ontvetten</t>
  </si>
  <si>
    <t>-          In- en uitwendig ontvetten en ontkolen</t>
  </si>
  <si>
    <t>-          Tegelwand achter en tegelvloer onder het object reinigen en desinfecteren</t>
  </si>
  <si>
    <t>-          Onderdelen hermonteren en fornuis op werking controleren</t>
  </si>
  <si>
    <t>-          Buitenzijde RVS kookplaat geheel behandelen met een glansproduct</t>
  </si>
  <si>
    <t>-          Demonteren van losse onderdelen, ontkolen en ontvetten</t>
  </si>
  <si>
    <t>-          Onderdelen droog hermonteren en fornuis op werking controleren</t>
  </si>
  <si>
    <t>-          Indien aanwezig bedieningsknoppen demonteren, reinigen en hermonteren</t>
  </si>
  <si>
    <t>-          Indien mogelijk, object van de wand verwijderen en de tegelwand achter en de tegelvloer onder het object reinigen en desinfecteren</t>
  </si>
  <si>
    <t>-          Gehele object ontkolen en ontvetten</t>
  </si>
  <si>
    <t>-          Buitenzijde geheel behandelen met een glansproduct</t>
  </si>
  <si>
    <t>-          Geheel in- en uitwendig ontkolen en ontvetten, speciale aandacht voor de verwarmingselementen</t>
  </si>
  <si>
    <t>-          Demonteren van lossen onderdelen en het reinigen hiervan, alsmede de frituurmanden</t>
  </si>
  <si>
    <t>-          Indien onder ruimte aanwezig, deze reinigen, met speciale aandacht voor opvangbakken en aftapkraan</t>
  </si>
  <si>
    <t>-          Onderdelen hermonteren en de unit op werking controleren</t>
  </si>
  <si>
    <t>-          Buitenzijde RVS frituurunit geheel behandelen met een glansproduct.</t>
  </si>
  <si>
    <t>-          Aangetast kitranden vervangen</t>
  </si>
  <si>
    <t>-          Binnen- en buitenzijde, alsmede de pannen, deksels en aftapkraan ontkalken en reinigen</t>
  </si>
  <si>
    <t>-          Indien de bain marie verrijdbaar is, de wielen reinigen</t>
  </si>
  <si>
    <t>-          Alle RVS onderdelen aan de buitenzijde geheel behandelen met een glansproduct</t>
  </si>
  <si>
    <t>-          Demonteren van zij- en achterpanelen aan de binnenzijde van het object,  losse onderdelen ontkolen en ontvetten</t>
  </si>
  <si>
    <t>-          Buitenzijde en eventueel onderstel ontvetten en ontkalken</t>
  </si>
  <si>
    <t>-          Onderdelen hermonteren en de grill op werking controleren</t>
  </si>
  <si>
    <t>-          Gehele buitenzijde desinfecteren</t>
  </si>
  <si>
    <t>-          Buitenzijde RVS grill geheel behandelen met een glansproduct</t>
  </si>
  <si>
    <t>-          Demonteren van losse onderdelen en het ontkolen en ontvetten hiervan</t>
  </si>
  <si>
    <t>-          Indien mogelijk, object van de wand verwijderen en de tegelwand achter en de tegelvloer onder het object reinigen</t>
  </si>
  <si>
    <t>-          Gehele object in- en uitwendig ontkolen en ontvetten</t>
  </si>
  <si>
    <t>-          Onderdelen hermonteren en de steam cooker op werking controleren</t>
  </si>
  <si>
    <t>-          Buitenzijde RVS steam cooker desinfecteren en geheel behandelen met een glansproduct</t>
  </si>
  <si>
    <t>-          Demonteren van losse onderdelen zoals de zij- en achterpanelen, bakplaten en rekken etc. en het reinigen hiervan</t>
  </si>
  <si>
    <t>-          Indien mogelijk object van de wand verwijderen en de tegelwand achter en de tegelvloer onder het object reinigen</t>
  </si>
  <si>
    <t>-          Gehele object in- en uitwendig ontkolen en ontvetten met speciale aandacht voor de ventilator</t>
  </si>
  <si>
    <t>-          Onderdelen hermonteren en de heteluchtoven op werking controleren</t>
  </si>
  <si>
    <t>-          Buitenzijde RVS heteluchtoven desinfecteren en geheel behandelen met een glansproduct</t>
  </si>
  <si>
    <t>-          Onderdelen hermonteren en de oven op werking controleren</t>
  </si>
  <si>
    <t>-          Buitenzijde RVS oven geheel behandelen met een antistatisch glansproduct</t>
  </si>
  <si>
    <t>-          Demonteren van losse onderdelen zoals binnenplaat, filters, schotten etc. en het reinigen hiervan</t>
  </si>
  <si>
    <t>-          TL armaturen ontdoen van vervuiling</t>
  </si>
  <si>
    <t>-          Ontvetten en reinigen van buiten- en binnenzijde, alsmede de eerste 25 cm van het afzuigkanaal</t>
  </si>
  <si>
    <t>-          Na reinigen gehele buitenzijde behandelen met een glansproduct</t>
  </si>
  <si>
    <t>-          Het ontkalken en reinigen van aanrechtblad, spoelbak en losse onderdelen</t>
  </si>
  <si>
    <t>-          Demonteren bekersifon, inwendig reinigen, hermonteren en controleren op lekkage</t>
  </si>
  <si>
    <t>-          Ontkalken van de kraan en perlator</t>
  </si>
  <si>
    <t>-          Na reiniging behandelen met een glansproduct</t>
  </si>
  <si>
    <t>-          Gehele tegelwand ontvetten, ontkalken en vlekvrij opwrijven</t>
  </si>
  <si>
    <t>-          Gehele vloer en ontkalken</t>
  </si>
  <si>
    <t>-          Reinigen van de eventuele aanwezige tegel-, RVS of kunststofstootranden</t>
  </si>
  <si>
    <t>-          Demonteren van losse onderdelen zoals binnen plaat, filters, schotten en het reinigen hiervan</t>
  </si>
  <si>
    <t>-          Ontvetten en reinigen van buiten- en binnenzijde van de afzuigkap</t>
  </si>
  <si>
    <t>-          Demonteren</t>
  </si>
  <si>
    <t>-          In-en uitwendig reinigen</t>
  </si>
  <si>
    <t>-          Drogen en behandelen met antistatische spray</t>
  </si>
  <si>
    <t>-          Hermonteren</t>
  </si>
  <si>
    <t>-          Reinigen regelkleppen</t>
  </si>
  <si>
    <t>-          Regelklep terugplaatsen in de aangetroffen stand</t>
  </si>
  <si>
    <t>-          Reinigen brandkleppen</t>
  </si>
  <si>
    <t>-          Brandklep terugplaatsen in de aangetroffen stand</t>
  </si>
  <si>
    <t>-          Reinigen van de vetkanalen</t>
  </si>
  <si>
    <t>-          Reinigen van de luchtgeleider</t>
  </si>
  <si>
    <t>-          Reinigen van de meet- en regelapparatuur</t>
  </si>
  <si>
    <t>-          Reinigen van de ventilatorruimte</t>
  </si>
  <si>
    <t>-          Reinigen van de ventilator, ventilatorschoepen en aandrijfassen</t>
  </si>
  <si>
    <t>-          Reinigen kleppenregister</t>
  </si>
  <si>
    <t>-          Reinigen geluiddemper</t>
  </si>
  <si>
    <t>-          Motor/elektrisch gedeelte</t>
  </si>
  <si>
    <t>-          Reinigen buitenluchtrooster</t>
  </si>
  <si>
    <t>-          Reinigen filtersectie</t>
  </si>
  <si>
    <t>-          Reinigen dempersectie</t>
  </si>
  <si>
    <t>-          Reinigen ventilatorruimten, ventilatoren, ventilatorschoepen en aandrijfassen</t>
  </si>
  <si>
    <t>-          Vervangen filters</t>
  </si>
  <si>
    <t xml:space="preserve">-          De filters worden voor aanvang van werkzaamheden door Opdrachtgever ter beschikking gesteld. </t>
  </si>
  <si>
    <t>INSPECTIE VETAFZUIG- EN PLAFONDAFZUIGSYSTEEM</t>
  </si>
  <si>
    <t>Stadionplein 9</t>
  </si>
  <si>
    <t>Gehele object alsmede losse onderdelen ontkalken en reinigen</t>
  </si>
  <si>
    <t>Sproeigarnituur ontkalken, bekersifon demonteren en inwendig reinigen, controleren lekkage</t>
  </si>
  <si>
    <t>Tegelwand achter en tegelvloer onder het object reinigen</t>
  </si>
  <si>
    <t>Gehele object inclusief pootjes, vloer en wanddelen desinfecteren</t>
  </si>
  <si>
    <t>Na reinigen behandelen met glansproduct</t>
  </si>
  <si>
    <t>Aangetaste kitranden vervangen</t>
  </si>
  <si>
    <t>0.6</t>
  </si>
  <si>
    <t>Hoofdentree</t>
  </si>
  <si>
    <t>Centrale hal</t>
  </si>
  <si>
    <t>Projectruimte</t>
  </si>
  <si>
    <t>Patch ruimte</t>
  </si>
  <si>
    <t>Proceshal</t>
  </si>
  <si>
    <t>Toiletruimte</t>
  </si>
  <si>
    <t>Praktica electro</t>
  </si>
  <si>
    <t>2e Verdieping</t>
  </si>
  <si>
    <t>Geen vlekken en vingertasten op wanden</t>
  </si>
  <si>
    <t>Het Stof- en vlekvrij, opleveren van de vloer geen aangehecht vuil.</t>
  </si>
  <si>
    <t>Geen vuil, lekstrepen, kalkaanslag en zeepresten zichtbaar.</t>
  </si>
  <si>
    <t>Bovenzijde stofvrij</t>
  </si>
  <si>
    <t>Lichte stof bovenzijde, geen losliggend en aangehecht vuil</t>
  </si>
  <si>
    <t>Stof- en vlekvrij van vensterbanken, mits ontruimd</t>
  </si>
  <si>
    <t>Stof- en vlekvrij opleveren van wandcontactdozen</t>
  </si>
  <si>
    <t>Lichte stof, geen aangehecht vuil</t>
  </si>
  <si>
    <t>Stof- en vlekvrij, geen aangehecht vuil, geen stickers, geen strepen</t>
  </si>
  <si>
    <t>Deurpost inclusief seperatieglas en deurklink</t>
  </si>
  <si>
    <t>Vloer met harde afwerking (hout, lino, marmo, epoxy, gietvloer, tegels, PVC en dergelijke)</t>
  </si>
  <si>
    <t>Vloer met harde afwerking (steen, lino, marmo, epoxy, gietvloer en PVC)</t>
  </si>
  <si>
    <t>Afvalbakken restafval (gerelateerd aan opleiding)</t>
  </si>
  <si>
    <t xml:space="preserve">Deur en deurklink </t>
  </si>
  <si>
    <t>Geen spinrag aanwezig</t>
  </si>
  <si>
    <t>Deur en deurklink</t>
  </si>
  <si>
    <t>Het Stof- en vlekvrij opleveren, geen aangehecht vuil, geen stickers en geen strepen</t>
  </si>
  <si>
    <t>Stof- en vlekvrij opleveren van de horizontale vlakken van de inventaris tot reikhoogte (200cm)</t>
  </si>
  <si>
    <t>Stadionplein</t>
  </si>
  <si>
    <t>Geen (vinger)vlekken op de wanden</t>
  </si>
  <si>
    <t>Stof- en vlekvrij, geen aangehecht vuil.</t>
  </si>
  <si>
    <t>Ingezameld afval</t>
  </si>
  <si>
    <t>Stof en vlekvrij</t>
  </si>
  <si>
    <t>Stof- en vlekvrij van de horizontale vlakken van de inventaris tot reikhoogte (200cm)</t>
  </si>
  <si>
    <t>Stof- en vlekvrij</t>
  </si>
  <si>
    <t>Stof- en vlekvrij inventaris, vensterbanken (mits ontruimd) en radiatoren inclusief het verwijderen van kauwgom</t>
  </si>
  <si>
    <t>Het geheel reinigen van de vloer; (Machinaal) schrobben / Schrob zuigen</t>
  </si>
  <si>
    <t>Stof- en vlekvrij tot reikhoogte (200cm)</t>
  </si>
  <si>
    <t>Stof- en vlekvrij van het meubilair en kasten tot reikhoogte (200cm)</t>
  </si>
  <si>
    <t>Opslag</t>
  </si>
  <si>
    <t xml:space="preserve">Stof- en vlekvrij </t>
  </si>
  <si>
    <t>Stof- en vlekvrij, mits ontruimd</t>
  </si>
  <si>
    <t>*</t>
  </si>
  <si>
    <t>Geheel stof- en vlekvrij opleveren van alle hoge en lage richels, plinten en lichtarmaturen en de roosters van afzuigkanalen.
Radiatoren aan binnenzijde vrij maken van stof en rag.</t>
  </si>
  <si>
    <t>Geheel stof- en vlekvrij opleveren van alle hoge en lage richels, plinten en lichtarmaturen en de roosters van afzuigkanalen.
Radiatoren aan binnenzijde vrij van stof en rag.</t>
  </si>
  <si>
    <t>Stof- en vlekvrij opleveren, geen aangehecht vuil, geen stickers en geen strepen</t>
  </si>
  <si>
    <t>Stof- en vlekvrij opleveren</t>
  </si>
  <si>
    <t>Suikerlaan 42</t>
  </si>
  <si>
    <t>Suikerterrein</t>
  </si>
  <si>
    <t>Proeflokaal</t>
  </si>
  <si>
    <t>Betonvloer</t>
  </si>
  <si>
    <t>0.1</t>
  </si>
  <si>
    <t>0.1a</t>
  </si>
  <si>
    <t>0.2</t>
  </si>
  <si>
    <t>0.21a</t>
  </si>
  <si>
    <t>0.24b</t>
  </si>
  <si>
    <t>0.25a</t>
  </si>
  <si>
    <t>0.2b</t>
  </si>
  <si>
    <t>0.31b</t>
  </si>
  <si>
    <t>0.31e</t>
  </si>
  <si>
    <t>0.39a</t>
  </si>
  <si>
    <t>0.39b</t>
  </si>
  <si>
    <t>0.39c</t>
  </si>
  <si>
    <t>0.3a</t>
  </si>
  <si>
    <t>0.3b</t>
  </si>
  <si>
    <t>0.3c</t>
  </si>
  <si>
    <t>0.3d</t>
  </si>
  <si>
    <t>0.3e</t>
  </si>
  <si>
    <t>0.5</t>
  </si>
  <si>
    <t>0.55a</t>
  </si>
  <si>
    <t>0.7</t>
  </si>
  <si>
    <t>0.7a</t>
  </si>
  <si>
    <t>0.7b</t>
  </si>
  <si>
    <t>0.9</t>
  </si>
  <si>
    <t>0.9a</t>
  </si>
  <si>
    <t>ONBEKEND</t>
  </si>
  <si>
    <t>51</t>
  </si>
  <si>
    <t>52</t>
  </si>
  <si>
    <t>53</t>
  </si>
  <si>
    <t>Sporthal</t>
  </si>
  <si>
    <t>Technische ruimte</t>
  </si>
  <si>
    <t>Werkkast</t>
  </si>
  <si>
    <t>Meldkamer</t>
  </si>
  <si>
    <t>Docentenkamer</t>
  </si>
  <si>
    <t>Catering</t>
  </si>
  <si>
    <t>Kast</t>
  </si>
  <si>
    <t>Onbekend</t>
  </si>
  <si>
    <t>Leerbedrijf</t>
  </si>
  <si>
    <t>Repro</t>
  </si>
  <si>
    <t>Trappenhuis</t>
  </si>
  <si>
    <t>Ruimte</t>
  </si>
  <si>
    <t>Vakspecifieke ruimte (kraamlokaal</t>
  </si>
  <si>
    <t>Hal</t>
  </si>
  <si>
    <t>Opslag keuken</t>
  </si>
  <si>
    <t>Huishoudkunde</t>
  </si>
  <si>
    <t>Locker</t>
  </si>
  <si>
    <t>Spoelkeuken</t>
  </si>
  <si>
    <t>Toneel</t>
  </si>
  <si>
    <t>Skills</t>
  </si>
  <si>
    <t>Marmoleum</t>
  </si>
  <si>
    <t>DCTerra</t>
  </si>
  <si>
    <t>Leskeuken</t>
  </si>
  <si>
    <t>x</t>
  </si>
  <si>
    <t>Anna Paulownalaan</t>
  </si>
  <si>
    <t>Vredeveldseweg 57</t>
  </si>
  <si>
    <t>Pantry</t>
  </si>
  <si>
    <t>AH 16</t>
  </si>
  <si>
    <t>AH 17</t>
  </si>
  <si>
    <t>Auditorium</t>
  </si>
  <si>
    <t>Keuken catering</t>
  </si>
  <si>
    <t>0.05a</t>
  </si>
  <si>
    <t>0.05A</t>
  </si>
  <si>
    <t>0.14A</t>
  </si>
  <si>
    <t>0.14B</t>
  </si>
  <si>
    <t>TAPIJT</t>
  </si>
  <si>
    <t>120</t>
  </si>
  <si>
    <t>128</t>
  </si>
  <si>
    <t>129</t>
  </si>
  <si>
    <t>131</t>
  </si>
  <si>
    <t>132</t>
  </si>
  <si>
    <t>133</t>
  </si>
  <si>
    <t>134</t>
  </si>
  <si>
    <t>136</t>
  </si>
  <si>
    <t>137</t>
  </si>
  <si>
    <t>138</t>
  </si>
  <si>
    <t>139</t>
  </si>
  <si>
    <t>140</t>
  </si>
  <si>
    <t>141</t>
  </si>
  <si>
    <t>142</t>
  </si>
  <si>
    <t>143</t>
  </si>
  <si>
    <t>144</t>
  </si>
  <si>
    <t>145</t>
  </si>
  <si>
    <t>147</t>
  </si>
  <si>
    <t>148</t>
  </si>
  <si>
    <t>149</t>
  </si>
  <si>
    <t>203a</t>
  </si>
  <si>
    <t>211</t>
  </si>
  <si>
    <t>214</t>
  </si>
  <si>
    <t>216</t>
  </si>
  <si>
    <t>220</t>
  </si>
  <si>
    <t>0.38 A</t>
  </si>
  <si>
    <t>0.38 B</t>
  </si>
  <si>
    <t>0.38 C</t>
  </si>
  <si>
    <t>0.41 A</t>
  </si>
  <si>
    <t>0.41 B</t>
  </si>
  <si>
    <t>4.13</t>
  </si>
  <si>
    <t>1.02 A</t>
  </si>
  <si>
    <t>1.04 A</t>
  </si>
  <si>
    <t>1.04 B</t>
  </si>
  <si>
    <t>1.04 C</t>
  </si>
  <si>
    <t>1.04 D</t>
  </si>
  <si>
    <t>1.05 A</t>
  </si>
  <si>
    <t>1.05 B</t>
  </si>
  <si>
    <t>1.41</t>
  </si>
  <si>
    <t>1.42</t>
  </si>
  <si>
    <t>1.44</t>
  </si>
  <si>
    <t>4.07</t>
  </si>
  <si>
    <t>TECHNISCHE RUIMTE</t>
  </si>
  <si>
    <t>4.21</t>
  </si>
  <si>
    <t>4.19</t>
  </si>
  <si>
    <t>STEEN</t>
  </si>
  <si>
    <t>4.01</t>
  </si>
  <si>
    <t>4.02</t>
  </si>
  <si>
    <t>4.03</t>
  </si>
  <si>
    <t>4.04</t>
  </si>
  <si>
    <t>4.05</t>
  </si>
  <si>
    <t>4.06</t>
  </si>
  <si>
    <t>4.08</t>
  </si>
  <si>
    <t>4.09</t>
  </si>
  <si>
    <t>4.10</t>
  </si>
  <si>
    <t>4.11</t>
  </si>
  <si>
    <t>4.12</t>
  </si>
  <si>
    <t>4.14</t>
  </si>
  <si>
    <t>4.15</t>
  </si>
  <si>
    <t>4.16</t>
  </si>
  <si>
    <t>4.17</t>
  </si>
  <si>
    <t>4.18</t>
  </si>
  <si>
    <t>4.20</t>
  </si>
  <si>
    <t>4.22</t>
  </si>
  <si>
    <t>4.23</t>
  </si>
  <si>
    <t>4.24</t>
  </si>
  <si>
    <t>4.25</t>
  </si>
  <si>
    <t>4.26</t>
  </si>
  <si>
    <t>4.27</t>
  </si>
  <si>
    <t>5.1</t>
  </si>
  <si>
    <t>5.10</t>
  </si>
  <si>
    <t>5.11</t>
  </si>
  <si>
    <t>5.12</t>
  </si>
  <si>
    <t>5.13</t>
  </si>
  <si>
    <t>5.14</t>
  </si>
  <si>
    <t>5.15</t>
  </si>
  <si>
    <t>5.16</t>
  </si>
  <si>
    <t>5.17</t>
  </si>
  <si>
    <t>5.18</t>
  </si>
  <si>
    <t>5.19</t>
  </si>
  <si>
    <t>5.2</t>
  </si>
  <si>
    <t>5.20</t>
  </si>
  <si>
    <t>5.21</t>
  </si>
  <si>
    <t>5.22</t>
  </si>
  <si>
    <t>5.23</t>
  </si>
  <si>
    <t>5.24</t>
  </si>
  <si>
    <t>5.25</t>
  </si>
  <si>
    <t>5.3</t>
  </si>
  <si>
    <t>5.4</t>
  </si>
  <si>
    <t>5.5</t>
  </si>
  <si>
    <t>5.6</t>
  </si>
  <si>
    <t>5.7</t>
  </si>
  <si>
    <t>5.8</t>
  </si>
  <si>
    <t>5.9</t>
  </si>
  <si>
    <t>Mixers</t>
  </si>
  <si>
    <t>Coating</t>
  </si>
  <si>
    <t>Praktijkruimte</t>
  </si>
  <si>
    <t>Vinyl</t>
  </si>
  <si>
    <t>Spreekruimte</t>
  </si>
  <si>
    <t>Inventaris (banken/kasten/tafel)</t>
  </si>
  <si>
    <t>Afval- / prullen- en papierbakken, geheel reinigen</t>
  </si>
  <si>
    <t>Deuren incl. sponning en omlijsting geheel reinigen</t>
  </si>
  <si>
    <t>Gym- en speelinstrumenten geheel reinigen</t>
  </si>
  <si>
    <t>Kasten hoog en laag, geheel reinigen</t>
  </si>
  <si>
    <t>Harde gesloten vloeren machinaal schrobben (m.u.v. marmoleum)</t>
  </si>
  <si>
    <t>Verticale vlakken inventaris en radiatoren geheel reinigen</t>
  </si>
  <si>
    <t>Wanden open baksteen: geheel uitzuigen</t>
  </si>
  <si>
    <t>Afval-, prullen- en papierbakken, inventaris en radiatoren geheel reinigen en kauwgom verwijderen</t>
  </si>
  <si>
    <t>Naloopronde jaarbeurt in laatste week zomervakantie</t>
  </si>
  <si>
    <r>
      <t xml:space="preserve">Op deze en navolgende tabbladen van dezelfde paarse kleur staan de werkprogramma's per ruimtesoort. Er zijn 7 van deze tabbladen. De ruimtesoort staat gelijk aan het werkprgramma. Bij het programma is de handeling en het resultaat van een dergelijke handeling beknopt beschreven. De gebruikte termen zijn conform de NIFIM terminologie zoals deze zijn toegevoegd als Bijlage bij de aanbestedingsdocumenten.
</t>
    </r>
    <r>
      <rPr>
        <b/>
        <sz val="12"/>
        <color theme="1"/>
        <rFont val="Calibri"/>
        <family val="2"/>
        <scheme val="minor"/>
      </rPr>
      <t xml:space="preserve">Hier dient u in de </t>
    </r>
    <r>
      <rPr>
        <b/>
        <u/>
        <sz val="12"/>
        <color theme="1"/>
        <rFont val="Calibri"/>
        <family val="2"/>
        <scheme val="minor"/>
      </rPr>
      <t>groene cellen</t>
    </r>
    <r>
      <rPr>
        <b/>
        <sz val="12"/>
        <color theme="1"/>
        <rFont val="Calibri"/>
        <family val="2"/>
        <scheme val="minor"/>
      </rPr>
      <t xml:space="preserve"> een prijs per programma per vierkante meter op te geven!</t>
    </r>
    <r>
      <rPr>
        <sz val="11"/>
        <color theme="1"/>
        <rFont val="Calibri"/>
        <family val="2"/>
        <scheme val="minor"/>
      </rPr>
      <t xml:space="preserve">
</t>
    </r>
  </si>
  <si>
    <t>Geheel reinigen</t>
  </si>
  <si>
    <t>Geheel uitzuigen</t>
  </si>
  <si>
    <t>Praktijklokaal schilder</t>
  </si>
  <si>
    <t>DC Assen</t>
  </si>
  <si>
    <t xml:space="preserve">Van Schaikweg </t>
  </si>
  <si>
    <t>Terra Groningen (kantoor)</t>
  </si>
  <si>
    <t>Gevelglas met hoogwerker</t>
  </si>
  <si>
    <t>VOLGT</t>
  </si>
  <si>
    <t>Veldlaan</t>
  </si>
  <si>
    <t>Suikerlaan 51</t>
  </si>
  <si>
    <t>Totale kosten per beurt</t>
  </si>
  <si>
    <t>Prijzen exclusief btw per beurt</t>
  </si>
  <si>
    <r>
      <t xml:space="preserve">Totaalprijs glasbewassing, inclusief kozijnen en vensterbank en </t>
    </r>
    <r>
      <rPr>
        <b/>
        <u/>
        <sz val="12"/>
        <rFont val="Calibri"/>
        <family val="2"/>
        <scheme val="minor"/>
      </rPr>
      <t>alle</t>
    </r>
    <r>
      <rPr>
        <sz val="12"/>
        <rFont val="Calibri"/>
        <family val="2"/>
        <scheme val="minor"/>
      </rPr>
      <t xml:space="preserve"> materialen als hoogwerkers, steigers enzovoorts. Koepelglasen seperatieglas is dubbelvoudig gemeten.</t>
    </r>
  </si>
  <si>
    <r>
      <t xml:space="preserve">Dit tabblad bevat een opgave van de vierkant meters glas die de Aanbestedende Dienst heeft. Bovenaan in Rij 3 wordt het totaalbedrag x2 gedaan, gezien de twee beurten per jaar. De totaalprijs wordt automatisch verwerkt bij Totaalprijs.
</t>
    </r>
    <r>
      <rPr>
        <b/>
        <sz val="12"/>
        <color theme="1"/>
        <rFont val="Calibri"/>
        <family val="2"/>
        <scheme val="minor"/>
      </rPr>
      <t xml:space="preserve">Hier dient u in de </t>
    </r>
    <r>
      <rPr>
        <b/>
        <u/>
        <sz val="12"/>
        <color theme="1"/>
        <rFont val="Calibri"/>
        <family val="2"/>
        <scheme val="minor"/>
      </rPr>
      <t>groene cellen</t>
    </r>
    <r>
      <rPr>
        <b/>
        <sz val="12"/>
        <color theme="1"/>
        <rFont val="Calibri"/>
        <family val="2"/>
        <scheme val="minor"/>
      </rPr>
      <t xml:space="preserve"> een prijs per locatie in te voeren!</t>
    </r>
    <r>
      <rPr>
        <sz val="11"/>
        <color theme="1"/>
        <rFont val="Calibri"/>
        <family val="2"/>
        <scheme val="minor"/>
      </rPr>
      <t xml:space="preserve">
</t>
    </r>
  </si>
  <si>
    <t>1.1-</t>
  </si>
  <si>
    <t>1.2-</t>
  </si>
  <si>
    <t>1.4-</t>
  </si>
  <si>
    <t>1.3-</t>
  </si>
  <si>
    <t>1.5-</t>
  </si>
  <si>
    <t xml:space="preserve">Gietvloer </t>
  </si>
  <si>
    <t>1.6-</t>
  </si>
  <si>
    <t>1.7-</t>
  </si>
  <si>
    <t>1.8-</t>
  </si>
  <si>
    <t>1.11-</t>
  </si>
  <si>
    <t>1.12-</t>
  </si>
  <si>
    <t>1.13-</t>
  </si>
  <si>
    <t>1.14-</t>
  </si>
  <si>
    <t>1.15-</t>
  </si>
  <si>
    <t>1.16-</t>
  </si>
  <si>
    <t>1.9-</t>
  </si>
  <si>
    <t xml:space="preserve">Trappenhuis </t>
  </si>
  <si>
    <t xml:space="preserve">Tapijt </t>
  </si>
  <si>
    <t>1.7</t>
  </si>
  <si>
    <t>1.5</t>
  </si>
  <si>
    <t>1.8</t>
  </si>
  <si>
    <t>1.3</t>
  </si>
  <si>
    <t>2.4</t>
  </si>
  <si>
    <t>2.3a</t>
  </si>
  <si>
    <t xml:space="preserve">Garderobe </t>
  </si>
  <si>
    <t>2.7</t>
  </si>
  <si>
    <t>2.23a</t>
  </si>
  <si>
    <t>2.23b</t>
  </si>
  <si>
    <t>2.21a</t>
  </si>
  <si>
    <t>2.3</t>
  </si>
  <si>
    <t>3.3</t>
  </si>
  <si>
    <t xml:space="preserve">Kantoor </t>
  </si>
  <si>
    <t>3.13a</t>
  </si>
  <si>
    <t>3.3a</t>
  </si>
  <si>
    <t>Pvc</t>
  </si>
  <si>
    <t>3.5</t>
  </si>
  <si>
    <t>4.1</t>
  </si>
  <si>
    <t>4.2</t>
  </si>
  <si>
    <t>603a</t>
  </si>
  <si>
    <t>4.3</t>
  </si>
  <si>
    <t xml:space="preserve">Werkplek </t>
  </si>
  <si>
    <t>603b</t>
  </si>
  <si>
    <t>4.4</t>
  </si>
  <si>
    <t>B09</t>
  </si>
  <si>
    <t>B10</t>
  </si>
  <si>
    <t>Hygiëne Sluis</t>
  </si>
  <si>
    <t>Huisdieren klein</t>
  </si>
  <si>
    <t>Beton</t>
  </si>
  <si>
    <t>Wasruimte</t>
  </si>
  <si>
    <t xml:space="preserve">Huisdieren groot </t>
  </si>
  <si>
    <t>Aquarium lokaal</t>
  </si>
  <si>
    <t xml:space="preserve">Werkplaats </t>
  </si>
  <si>
    <t xml:space="preserve">Beton </t>
  </si>
  <si>
    <t xml:space="preserve">Lokaal </t>
  </si>
  <si>
    <t>Staal</t>
  </si>
  <si>
    <t>Lokaal paraveterinair</t>
  </si>
  <si>
    <t>BG</t>
  </si>
  <si>
    <t>Lino</t>
  </si>
  <si>
    <t>0.08a</t>
  </si>
  <si>
    <t xml:space="preserve">Trappen incl. Bordes </t>
  </si>
  <si>
    <t xml:space="preserve">Conciërge </t>
  </si>
  <si>
    <t xml:space="preserve">Werkhok </t>
  </si>
  <si>
    <t>DC 11</t>
  </si>
  <si>
    <t>DC 28</t>
  </si>
  <si>
    <t xml:space="preserve">voorraadkast </t>
  </si>
  <si>
    <t>PHO 01</t>
  </si>
  <si>
    <t xml:space="preserve">Entree restaurant </t>
  </si>
  <si>
    <t>PHO 04</t>
  </si>
  <si>
    <t>Voortuintje dan.</t>
  </si>
  <si>
    <t>PH 05</t>
  </si>
  <si>
    <t xml:space="preserve">Kleedruimte dames </t>
  </si>
  <si>
    <t>PHO 08.1</t>
  </si>
  <si>
    <t xml:space="preserve">Toilet, douche </t>
  </si>
  <si>
    <t xml:space="preserve">Kleedruimte heren </t>
  </si>
  <si>
    <t>PHO 09.1</t>
  </si>
  <si>
    <t xml:space="preserve">Restaurant </t>
  </si>
  <si>
    <t>PHO 02</t>
  </si>
  <si>
    <t>DC 27.1</t>
  </si>
  <si>
    <t>DC 27.1a</t>
  </si>
  <si>
    <t>DC 012</t>
  </si>
  <si>
    <t>Gang grijs</t>
  </si>
  <si>
    <t>DC 32</t>
  </si>
  <si>
    <t>Toilet dames</t>
  </si>
  <si>
    <t>DC 35</t>
  </si>
  <si>
    <t>Toilet heren</t>
  </si>
  <si>
    <t>DC 34</t>
  </si>
  <si>
    <t>DC 33</t>
  </si>
  <si>
    <t>PDC 08</t>
  </si>
  <si>
    <t>0.35 a</t>
  </si>
  <si>
    <t>0.35 B</t>
  </si>
  <si>
    <t xml:space="preserve">PDC </t>
  </si>
  <si>
    <t>0.36a</t>
  </si>
  <si>
    <t>PDC 09</t>
  </si>
  <si>
    <t>0.36 B</t>
  </si>
  <si>
    <t>DC 36.0</t>
  </si>
  <si>
    <t>PDC 07</t>
  </si>
  <si>
    <t>DC 03</t>
  </si>
  <si>
    <t>Trap rood</t>
  </si>
  <si>
    <t>DC 30</t>
  </si>
  <si>
    <t>DC 49</t>
  </si>
  <si>
    <t>DC 50</t>
  </si>
  <si>
    <t>DC 45</t>
  </si>
  <si>
    <t>DC 25</t>
  </si>
  <si>
    <t>DC 22</t>
  </si>
  <si>
    <t xml:space="preserve">DC </t>
  </si>
  <si>
    <t>DC 25.4</t>
  </si>
  <si>
    <t>DC 25.5</t>
  </si>
  <si>
    <t>DC 36.1</t>
  </si>
  <si>
    <t>DC 26.1</t>
  </si>
  <si>
    <t>DC 24.3</t>
  </si>
  <si>
    <t>DC 27.4</t>
  </si>
  <si>
    <t>DC 24.2</t>
  </si>
  <si>
    <t>DC 26.3</t>
  </si>
  <si>
    <t>PDCE 02</t>
  </si>
  <si>
    <t>PDCE 03</t>
  </si>
  <si>
    <t>Magazijn</t>
  </si>
  <si>
    <t>PCDE 03.1</t>
  </si>
  <si>
    <t xml:space="preserve">Spreekkamer </t>
  </si>
  <si>
    <t>DC 24.1</t>
  </si>
  <si>
    <t>DC 19</t>
  </si>
  <si>
    <t>archief</t>
  </si>
  <si>
    <t>DC 47</t>
  </si>
  <si>
    <t>DC 48</t>
  </si>
  <si>
    <t>DC 27.3</t>
  </si>
  <si>
    <t>Leerplein</t>
  </si>
  <si>
    <t>DC 63</t>
  </si>
  <si>
    <t>DC 59</t>
  </si>
  <si>
    <t>DC 64</t>
  </si>
  <si>
    <t>DC 15</t>
  </si>
  <si>
    <t>DC 20</t>
  </si>
  <si>
    <t>DC 25.1</t>
  </si>
  <si>
    <t>2.21 a</t>
  </si>
  <si>
    <t>DC 21</t>
  </si>
  <si>
    <t>DC 18</t>
  </si>
  <si>
    <t>2.24 a</t>
  </si>
  <si>
    <t>DC 25.2</t>
  </si>
  <si>
    <t>2.24 B</t>
  </si>
  <si>
    <t>DC 24.6</t>
  </si>
  <si>
    <t>DC 24.4</t>
  </si>
  <si>
    <t>DC 16</t>
  </si>
  <si>
    <t>DC 37.2</t>
  </si>
  <si>
    <t>PDCE 05</t>
  </si>
  <si>
    <t>PDCE 04</t>
  </si>
  <si>
    <t>PDCE 01</t>
  </si>
  <si>
    <t>PCDE 06</t>
  </si>
  <si>
    <t>DC 17</t>
  </si>
  <si>
    <t>DC 62</t>
  </si>
  <si>
    <t>DC 61</t>
  </si>
  <si>
    <t>3e etage</t>
  </si>
  <si>
    <t>DC 04</t>
  </si>
  <si>
    <t>DC 25.10b</t>
  </si>
  <si>
    <t>25.10 B</t>
  </si>
  <si>
    <t>DC 25.10a</t>
  </si>
  <si>
    <t>DC 25.10</t>
  </si>
  <si>
    <t>DC 25.7</t>
  </si>
  <si>
    <t>DC 25.8</t>
  </si>
  <si>
    <t>3.27/3.28</t>
  </si>
  <si>
    <t>DC 26.2</t>
  </si>
  <si>
    <t>DC 23a</t>
  </si>
  <si>
    <t>Archief</t>
  </si>
  <si>
    <t>DC 69</t>
  </si>
  <si>
    <t>DC 23.b</t>
  </si>
  <si>
    <t>DC 14</t>
  </si>
  <si>
    <t>DC 07</t>
  </si>
  <si>
    <t>DC 09</t>
  </si>
  <si>
    <t>DC 08</t>
  </si>
  <si>
    <t>DC 05</t>
  </si>
  <si>
    <t>DC 06 2</t>
  </si>
  <si>
    <t>DC 06.1</t>
  </si>
  <si>
    <t>DC 23</t>
  </si>
  <si>
    <t>DC 10</t>
  </si>
  <si>
    <t>DC 04e</t>
  </si>
  <si>
    <t>DC 04d</t>
  </si>
  <si>
    <t>Niet in Onderhoud</t>
  </si>
  <si>
    <t xml:space="preserve">Werkruimte personeel </t>
  </si>
  <si>
    <t>P 102</t>
  </si>
  <si>
    <t>Entree/hal</t>
  </si>
  <si>
    <t xml:space="preserve">Pulastic </t>
  </si>
  <si>
    <t>Kleedkamer/douche</t>
  </si>
  <si>
    <t>0.01a</t>
  </si>
  <si>
    <t>Beweegbox</t>
  </si>
  <si>
    <t>Toestelberging</t>
  </si>
  <si>
    <t>Buitenberging</t>
  </si>
  <si>
    <t xml:space="preserve">Sporthal </t>
  </si>
  <si>
    <t xml:space="preserve">Overdekte fietsenstalling </t>
  </si>
  <si>
    <t>0.12a</t>
  </si>
  <si>
    <t xml:space="preserve">Toilet dames </t>
  </si>
  <si>
    <t>0.11a</t>
  </si>
  <si>
    <t>0.10a</t>
  </si>
  <si>
    <t xml:space="preserve">Toilet heren </t>
  </si>
  <si>
    <t>0.09a</t>
  </si>
  <si>
    <t>Miva toilet</t>
  </si>
  <si>
    <t>81/82</t>
  </si>
  <si>
    <t>Rijlabels</t>
  </si>
  <si>
    <t>Eindtotaal</t>
  </si>
  <si>
    <t>(Meerdere items)</t>
  </si>
  <si>
    <t>Anna Paulowna</t>
  </si>
  <si>
    <t>Van Schaikweg</t>
  </si>
  <si>
    <t>Sradionplein</t>
  </si>
  <si>
    <t>Glas</t>
  </si>
  <si>
    <t>prijs per beurt per jaar</t>
  </si>
  <si>
    <t>Prijs p/j glas</t>
  </si>
  <si>
    <t>Prijs p/j glas (2 beurten)</t>
  </si>
  <si>
    <t>Recoaten Circa 1 x in de 5 jaar</t>
  </si>
  <si>
    <t>Topstrippen topcoaten 1x per jaar</t>
  </si>
  <si>
    <t>Volsprayen 1 x per jaar</t>
  </si>
  <si>
    <t xml:space="preserve">Vloer met harde afwerking </t>
  </si>
  <si>
    <t>Stenen / harde vloer / gietvloer / vloer met harde afwerking / marmo/lino  (tegel, steen, epoxy, gietvloer, PVC, beton en vergelijkbaar)</t>
  </si>
  <si>
    <t>Recoaten bedrag</t>
  </si>
  <si>
    <t>Vloeronderhoud gaat op regiebasis, om een beeld te krijgen van de kosten dient Inschrijver onderstaand in te vullen, zie ook 3.2.</t>
  </si>
  <si>
    <t>a0.</t>
  </si>
  <si>
    <t>a0..</t>
  </si>
  <si>
    <t>a0...</t>
  </si>
  <si>
    <t>a0.01</t>
  </si>
  <si>
    <t>a0.02</t>
  </si>
  <si>
    <t>a0.03</t>
  </si>
  <si>
    <t>a0.04</t>
  </si>
  <si>
    <t>a0.05</t>
  </si>
  <si>
    <t>a0.06</t>
  </si>
  <si>
    <t>a0.07</t>
  </si>
  <si>
    <t>a0.08</t>
  </si>
  <si>
    <t>a0.08a</t>
  </si>
  <si>
    <t>a0.09</t>
  </si>
  <si>
    <t>a0.09a</t>
  </si>
  <si>
    <t>a0.10</t>
  </si>
  <si>
    <t>a0.11</t>
  </si>
  <si>
    <t>a0.12</t>
  </si>
  <si>
    <t>a0.13</t>
  </si>
  <si>
    <t>a0.14</t>
  </si>
  <si>
    <t>a0.15</t>
  </si>
  <si>
    <t>a0.16</t>
  </si>
  <si>
    <t>a0.17</t>
  </si>
  <si>
    <t>a0.18</t>
  </si>
  <si>
    <t>a0.19</t>
  </si>
  <si>
    <t>a0.20</t>
  </si>
  <si>
    <t>a0.23</t>
  </si>
  <si>
    <t>a0.24</t>
  </si>
  <si>
    <t>a0.25</t>
  </si>
  <si>
    <t>a0.26</t>
  </si>
  <si>
    <t>a0.27</t>
  </si>
  <si>
    <t>a0.28</t>
  </si>
  <si>
    <t>a0.29</t>
  </si>
  <si>
    <t>a0.30</t>
  </si>
  <si>
    <t>a0.31</t>
  </si>
  <si>
    <t>a0.32</t>
  </si>
  <si>
    <t>a0.33</t>
  </si>
  <si>
    <t>a0.34</t>
  </si>
  <si>
    <t>B0.004</t>
  </si>
  <si>
    <t>b0.02</t>
  </si>
  <si>
    <t>b0.03</t>
  </si>
  <si>
    <t>b0.05</t>
  </si>
  <si>
    <t>b0.06</t>
  </si>
  <si>
    <t>b0.07</t>
  </si>
  <si>
    <t>b0.08</t>
  </si>
  <si>
    <t>b0.09</t>
  </si>
  <si>
    <t>b0.10</t>
  </si>
  <si>
    <t>b0.11</t>
  </si>
  <si>
    <t>b0.12</t>
  </si>
  <si>
    <t>b0.13</t>
  </si>
  <si>
    <t>b0.16</t>
  </si>
  <si>
    <t>b0.17</t>
  </si>
  <si>
    <t>b0.18</t>
  </si>
  <si>
    <t>b0.19</t>
  </si>
  <si>
    <t>b0.20</t>
  </si>
  <si>
    <t>b0.21</t>
  </si>
  <si>
    <t>b0.22</t>
  </si>
  <si>
    <t>b0.23</t>
  </si>
  <si>
    <t>b0.24</t>
  </si>
  <si>
    <t>b0.25</t>
  </si>
  <si>
    <t>b0.26</t>
  </si>
  <si>
    <t>b0.27</t>
  </si>
  <si>
    <t>b0.28</t>
  </si>
  <si>
    <t>b0.28a</t>
  </si>
  <si>
    <t>b0.29</t>
  </si>
  <si>
    <t>b0.30</t>
  </si>
  <si>
    <t>c0.01</t>
  </si>
  <si>
    <t>c0.02</t>
  </si>
  <si>
    <t>c0.04</t>
  </si>
  <si>
    <t>c0.09</t>
  </si>
  <si>
    <t>c0.10</t>
  </si>
  <si>
    <t>c0.11</t>
  </si>
  <si>
    <t>c0.12</t>
  </si>
  <si>
    <t>c0.13</t>
  </si>
  <si>
    <t>c0.14</t>
  </si>
  <si>
    <t>c0.15</t>
  </si>
  <si>
    <t>c0.16</t>
  </si>
  <si>
    <t>c0.17</t>
  </si>
  <si>
    <t>c0.18</t>
  </si>
  <si>
    <t>c0.19</t>
  </si>
  <si>
    <t>c0.20</t>
  </si>
  <si>
    <t>d0.01</t>
  </si>
  <si>
    <t>d0.02</t>
  </si>
  <si>
    <t>d0.03</t>
  </si>
  <si>
    <t>d0.04</t>
  </si>
  <si>
    <t>d0.05</t>
  </si>
  <si>
    <t>d0.06</t>
  </si>
  <si>
    <t>d0.07</t>
  </si>
  <si>
    <t>d0.08</t>
  </si>
  <si>
    <t>d0.09</t>
  </si>
  <si>
    <t>d0.10</t>
  </si>
  <si>
    <t>d0.11</t>
  </si>
  <si>
    <t>d0.12</t>
  </si>
  <si>
    <t>d0.13</t>
  </si>
  <si>
    <t>d0.14</t>
  </si>
  <si>
    <t>d0.15</t>
  </si>
  <si>
    <t>d0.16</t>
  </si>
  <si>
    <t>d0.17</t>
  </si>
  <si>
    <t>d0.18</t>
  </si>
  <si>
    <t>d0.19</t>
  </si>
  <si>
    <t>d0.20</t>
  </si>
  <si>
    <t>e0.01</t>
  </si>
  <si>
    <t>e0.03</t>
  </si>
  <si>
    <t>e0.04</t>
  </si>
  <si>
    <t>e0.05</t>
  </si>
  <si>
    <t>e0.06</t>
  </si>
  <si>
    <t>eO.02</t>
  </si>
  <si>
    <t>Berging</t>
  </si>
  <si>
    <t>BERGING</t>
  </si>
  <si>
    <t>WERKKAST</t>
  </si>
  <si>
    <t>TECHNIEKRUIMTE</t>
  </si>
  <si>
    <t>ENTREE</t>
  </si>
  <si>
    <t>KANTOOR</t>
  </si>
  <si>
    <t>120.45</t>
  </si>
  <si>
    <t>a1.01</t>
  </si>
  <si>
    <t>a1.02</t>
  </si>
  <si>
    <t>a1.03</t>
  </si>
  <si>
    <t>a1.04</t>
  </si>
  <si>
    <t>a1.05</t>
  </si>
  <si>
    <t>a1.06</t>
  </si>
  <si>
    <t>a1.07</t>
  </si>
  <si>
    <t>a1.08</t>
  </si>
  <si>
    <t>a1.09</t>
  </si>
  <si>
    <t>a1.10</t>
  </si>
  <si>
    <t>a1.11</t>
  </si>
  <si>
    <t>a1.12</t>
  </si>
  <si>
    <t>a1.13</t>
  </si>
  <si>
    <t>a1.14</t>
  </si>
  <si>
    <t>a1.15</t>
  </si>
  <si>
    <t>a1.16</t>
  </si>
  <si>
    <t>a1.17</t>
  </si>
  <si>
    <t>a1.18</t>
  </si>
  <si>
    <t>a1.19</t>
  </si>
  <si>
    <t>a1.20</t>
  </si>
  <si>
    <t>a1.21</t>
  </si>
  <si>
    <t>a1.22</t>
  </si>
  <si>
    <t>a1.23</t>
  </si>
  <si>
    <t>a1.24</t>
  </si>
  <si>
    <t>a1.25</t>
  </si>
  <si>
    <t>a1.26</t>
  </si>
  <si>
    <t>b1.01</t>
  </si>
  <si>
    <t>b1.02</t>
  </si>
  <si>
    <t>b1.03</t>
  </si>
  <si>
    <t>b1.04</t>
  </si>
  <si>
    <t>b1.05</t>
  </si>
  <si>
    <t>b1.06</t>
  </si>
  <si>
    <t>b1.07</t>
  </si>
  <si>
    <t>b1.08</t>
  </si>
  <si>
    <t>b1.09</t>
  </si>
  <si>
    <t>b1.10</t>
  </si>
  <si>
    <t>b1.11</t>
  </si>
  <si>
    <t>b1.12</t>
  </si>
  <si>
    <t>b1.13</t>
  </si>
  <si>
    <t>b1.14</t>
  </si>
  <si>
    <t>b1.15</t>
  </si>
  <si>
    <t>b1.16</t>
  </si>
  <si>
    <t>b1.17</t>
  </si>
  <si>
    <t>b1.18</t>
  </si>
  <si>
    <t>b1.19</t>
  </si>
  <si>
    <t>b1.20</t>
  </si>
  <si>
    <t>b1.21</t>
  </si>
  <si>
    <t>b1.22</t>
  </si>
  <si>
    <t>b1.23</t>
  </si>
  <si>
    <t>b1.24</t>
  </si>
  <si>
    <t>b1.25</t>
  </si>
  <si>
    <t>b1.26</t>
  </si>
  <si>
    <t>b1.27</t>
  </si>
  <si>
    <t>b1.28</t>
  </si>
  <si>
    <t>c1.01</t>
  </si>
  <si>
    <t>c1.02</t>
  </si>
  <si>
    <t>c1.03</t>
  </si>
  <si>
    <t>c1.04</t>
  </si>
  <si>
    <t>c1.05</t>
  </si>
  <si>
    <t>c1.06</t>
  </si>
  <si>
    <t>c1.07</t>
  </si>
  <si>
    <t>c1.08</t>
  </si>
  <si>
    <t>c1.09</t>
  </si>
  <si>
    <t>c1.10</t>
  </si>
  <si>
    <t>c1.11</t>
  </si>
  <si>
    <t>e1.01</t>
  </si>
  <si>
    <t>e1.02</t>
  </si>
  <si>
    <t>e1.03</t>
  </si>
  <si>
    <t>e1.04</t>
  </si>
  <si>
    <t>e1.05</t>
  </si>
  <si>
    <t>BVP/STAGE</t>
  </si>
  <si>
    <t>0.49A</t>
  </si>
  <si>
    <t>12m2</t>
  </si>
  <si>
    <t>Vloeren: stofwissen en ontvlekken</t>
  </si>
  <si>
    <t>a0.001</t>
  </si>
  <si>
    <t>Vloer dweilen</t>
  </si>
  <si>
    <t>Keukens (dieptereiniging)</t>
  </si>
  <si>
    <r>
      <t xml:space="preserve">Dit tabblad bevat een opgave van de keukens die de Aanbestedende Dienst heeft waar dagelijks en wekelijks de vloer schoongemaakt dient te worden en waar jaarlijks een Dieptereiniging uitgevoerd dient te worden. De opgave is een Totaalprijs per locatie, per Keuken.
</t>
    </r>
    <r>
      <rPr>
        <b/>
        <sz val="12"/>
        <rFont val="Calibri"/>
        <family val="2"/>
        <scheme val="minor"/>
      </rPr>
      <t xml:space="preserve">Hier dient u in de </t>
    </r>
    <r>
      <rPr>
        <b/>
        <u/>
        <sz val="12"/>
        <rFont val="Calibri"/>
        <family val="2"/>
        <scheme val="minor"/>
      </rPr>
      <t>groene cellen</t>
    </r>
    <r>
      <rPr>
        <b/>
        <sz val="12"/>
        <rFont val="Calibri"/>
        <family val="2"/>
        <scheme val="minor"/>
      </rPr>
      <t xml:space="preserve"> een prijs in te voeren! </t>
    </r>
    <r>
      <rPr>
        <sz val="11"/>
        <rFont val="Calibri"/>
        <family val="2"/>
        <scheme val="minor"/>
      </rPr>
      <t xml:space="preserve">
</t>
    </r>
  </si>
  <si>
    <t>Spoelen</t>
  </si>
  <si>
    <t>Kleedkamer</t>
  </si>
  <si>
    <t>Spreekkamer</t>
  </si>
  <si>
    <t>Stilteruimte</t>
  </si>
  <si>
    <t>Multifunctionele ruimte</t>
  </si>
  <si>
    <t>Beton mono</t>
  </si>
  <si>
    <t>Personeelskamer</t>
  </si>
  <si>
    <t>Zorg</t>
  </si>
  <si>
    <t>Teamkamer</t>
  </si>
  <si>
    <t>Verkeersrumte</t>
  </si>
  <si>
    <t>0.51B</t>
  </si>
  <si>
    <t>0.71A</t>
  </si>
  <si>
    <t>0.51A</t>
  </si>
  <si>
    <t>0.75</t>
  </si>
  <si>
    <t>Kunstof</t>
  </si>
  <si>
    <t>Droogloopmat</t>
  </si>
  <si>
    <t>Vloeren Keukens</t>
  </si>
  <si>
    <t>Stukadoors</t>
  </si>
  <si>
    <r>
      <t>Op dit tabblad wordt het Totaalbedrag van de Werkprogramma's (inclusief Glasbewassing) per Locatie in beeld gebracht. Verder wordt de prijs voor Dieptereiniging en Vloeren in beeld gebracht; dit betreft een prijs per jaar Exclusief BTW.</t>
    </r>
    <r>
      <rPr>
        <b/>
        <sz val="12"/>
        <color theme="1"/>
        <rFont val="Calibri"/>
        <family val="2"/>
        <scheme val="minor"/>
      </rPr>
      <t xml:space="preserve"> Inschrijver hoeft hier </t>
    </r>
    <r>
      <rPr>
        <b/>
        <u/>
        <sz val="12"/>
        <color theme="1"/>
        <rFont val="Calibri"/>
        <family val="2"/>
        <scheme val="minor"/>
      </rPr>
      <t>niets</t>
    </r>
    <r>
      <rPr>
        <b/>
        <sz val="12"/>
        <color theme="1"/>
        <rFont val="Calibri"/>
        <family val="2"/>
        <scheme val="minor"/>
      </rPr>
      <t xml:space="preserve"> in te vullen.</t>
    </r>
    <r>
      <rPr>
        <b/>
        <sz val="11"/>
        <color theme="1"/>
        <rFont val="Calibri"/>
        <family val="2"/>
        <scheme val="minor"/>
      </rPr>
      <t xml:space="preserve"> </t>
    </r>
    <r>
      <rPr>
        <b/>
        <sz val="12"/>
        <color theme="1"/>
        <rFont val="Calibri"/>
        <family val="2"/>
        <scheme val="minor"/>
      </rPr>
      <t>De prijzen worden automatisch overgenomen!</t>
    </r>
  </si>
  <si>
    <t>Vloeren keukens</t>
  </si>
  <si>
    <t>Opp.m²</t>
  </si>
  <si>
    <t>Som van Opp.m²</t>
  </si>
  <si>
    <t>Prijs Tapijt</t>
  </si>
  <si>
    <t>Prijs per m2 voor 1 beurt per jaar</t>
  </si>
  <si>
    <t>Drie keer per jaar</t>
  </si>
  <si>
    <t>Stofzuigen en ontvlekken, vlakmoppen enkelvoudig</t>
  </si>
  <si>
    <t>Randen, richels, kapstokken, schakelaars, contactdozen, plinten, ventilatie- en luchtroosters, kabelgoten, buizen en leidingen, vensterbanken, brandblussers, ook boven 2 meter</t>
  </si>
  <si>
    <t>Harde gesloten vloeren reinigen</t>
  </si>
  <si>
    <t>Topstrippen topcoaten 1x per vier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</si>
</sst>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164" formatCode="_-* #,##0.00_-;_-* #,##0.00\-;_-* &quot;-&quot;??_-;_-@_-"/>
    <numFmt numFmtId="165" formatCode="_-* #,##0_-;_-* #,##0\-;_-* &quot;-&quot;??_-;_-@_-"/>
    <numFmt numFmtId="166" formatCode="0\ &quot;m²&quot;"/>
    <numFmt numFmtId="167" formatCode="#,###\ &quot;m²&quot;"/>
    <numFmt numFmtId="168" formatCode="#,##0\ &quot;m²&quot;"/>
    <numFmt numFmtId="169" formatCode="_ &quot;€&quot;\ * #,##0.00&quot; excl. btw per m²&quot;"/>
    <numFmt numFmtId="170" formatCode="&quot;€&quot;\ #,##0.00"/>
    <numFmt numFmtId="171" formatCode="_ * #,##0_ ;_ * \-#,##0_ ;_ * &quot;-&quot;??_ ;_ @_ "/>
    <numFmt numFmtId="172" formatCode="_ &quot;€&quot;\ * #,##0.0000_ ;_ &quot;€&quot;\ * \-#,##0.0000_ ;_ &quot;€&quot;\ * &quot;-&quot;??_ ;_ @_ "/>
    <numFmt numFmtId="173" formatCode="_ &quot;€&quot;\ * #,##0.0_ ;_ &quot;€&quot;\ * \-#,##0.0_ ;_ &quot;€&quot;\ * &quot;-&quot;??_ ;_ @_ "/>
  </numFmts>
  <fonts count="65" x14ac:knownFonts="1">
    <font>
      <sz val="11"/>
      <color theme="1"/>
      <name val="Calibri"/>
      <family val="2"/>
      <scheme val="minor"/>
    </font>
    <font>
      <b/>
      <sz val="10"/>
      <name val="Arial"/>
      <family val="2"/>
    </font>
    <font>
      <sz val="8"/>
      <name val="Arial"/>
      <family val="2"/>
    </font>
    <font>
      <b/>
      <sz val="11"/>
      <color theme="1"/>
      <name val="Calibri"/>
      <family val="2"/>
      <scheme val="minor"/>
    </font>
    <font>
      <b/>
      <sz val="11"/>
      <color theme="0"/>
      <name val="Calibri"/>
      <family val="2"/>
      <scheme val="minor"/>
    </font>
    <font>
      <sz val="10"/>
      <name val="Arial"/>
      <family val="2"/>
    </font>
    <font>
      <b/>
      <sz val="10"/>
      <color theme="0"/>
      <name val="Verdana"/>
      <family val="2"/>
    </font>
    <font>
      <sz val="10"/>
      <name val="Helv"/>
    </font>
    <font>
      <b/>
      <sz val="16"/>
      <color theme="0"/>
      <name val="Calibri"/>
      <family val="2"/>
      <scheme val="minor"/>
    </font>
    <font>
      <sz val="16"/>
      <color theme="1"/>
      <name val="Calibri"/>
      <family val="2"/>
      <scheme val="minor"/>
    </font>
    <font>
      <sz val="11"/>
      <color theme="1"/>
      <name val="Calibri"/>
      <family val="2"/>
      <scheme val="minor"/>
    </font>
    <font>
      <i/>
      <u/>
      <sz val="11"/>
      <color theme="1"/>
      <name val="Calibri"/>
      <family val="2"/>
      <scheme val="minor"/>
    </font>
    <font>
      <sz val="11"/>
      <name val="Calibri"/>
      <family val="2"/>
      <scheme val="minor"/>
    </font>
    <font>
      <sz val="10"/>
      <name val="Calibri"/>
      <family val="2"/>
      <scheme val="minor"/>
    </font>
    <font>
      <sz val="12"/>
      <name val="Calibri"/>
      <family val="2"/>
      <scheme val="minor"/>
    </font>
    <font>
      <sz val="12"/>
      <color theme="1"/>
      <name val="Calibri"/>
      <family val="2"/>
      <scheme val="minor"/>
    </font>
    <font>
      <b/>
      <sz val="12"/>
      <color theme="1"/>
      <name val="Calibri"/>
      <family val="2"/>
      <scheme val="minor"/>
    </font>
    <font>
      <b/>
      <u/>
      <sz val="12"/>
      <name val="Calibri"/>
      <family val="2"/>
      <scheme val="minor"/>
    </font>
    <font>
      <b/>
      <sz val="12"/>
      <name val="Calibri"/>
      <family val="2"/>
      <scheme val="minor"/>
    </font>
    <font>
      <b/>
      <sz val="14"/>
      <color theme="0"/>
      <name val="Calibri"/>
      <family val="2"/>
      <scheme val="minor"/>
    </font>
    <font>
      <b/>
      <sz val="14"/>
      <name val="Calibri"/>
      <family val="2"/>
      <scheme val="minor"/>
    </font>
    <font>
      <sz val="36"/>
      <color theme="0"/>
      <name val="Calibri"/>
      <family val="2"/>
      <scheme val="minor"/>
    </font>
    <font>
      <b/>
      <u/>
      <sz val="12"/>
      <color theme="1"/>
      <name val="Calibri"/>
      <family val="2"/>
      <scheme val="minor"/>
    </font>
    <font>
      <u/>
      <sz val="11"/>
      <color theme="10"/>
      <name val="Calibri"/>
      <family val="2"/>
      <scheme val="minor"/>
    </font>
    <font>
      <b/>
      <sz val="10"/>
      <name val="Calibri"/>
      <family val="2"/>
      <scheme val="minor"/>
    </font>
    <font>
      <sz val="8"/>
      <name val="Calibri"/>
      <family val="2"/>
      <scheme val="minor"/>
    </font>
    <font>
      <i/>
      <u/>
      <sz val="10"/>
      <color rgb="FFFF0000"/>
      <name val="Calibri"/>
      <family val="2"/>
      <scheme val="minor"/>
    </font>
    <font>
      <i/>
      <u/>
      <sz val="10"/>
      <name val="Calibri"/>
      <family val="2"/>
      <scheme val="minor"/>
    </font>
    <font>
      <b/>
      <sz val="12"/>
      <color theme="0"/>
      <name val="Calibri"/>
      <family val="2"/>
      <scheme val="minor"/>
    </font>
    <font>
      <b/>
      <sz val="10"/>
      <color theme="0"/>
      <name val="Calibri"/>
      <family val="2"/>
      <scheme val="minor"/>
    </font>
    <font>
      <sz val="28"/>
      <color theme="0"/>
      <name val="Calibri"/>
      <family val="2"/>
      <scheme val="minor"/>
    </font>
    <font>
      <b/>
      <u/>
      <sz val="14"/>
      <name val="Calibri"/>
      <family val="2"/>
      <scheme val="minor"/>
    </font>
    <font>
      <sz val="10"/>
      <color theme="1"/>
      <name val="Calibri"/>
      <family val="2"/>
      <scheme val="minor"/>
    </font>
    <font>
      <i/>
      <sz val="11"/>
      <color theme="1"/>
      <name val="Calibri"/>
      <family val="2"/>
      <scheme val="minor"/>
    </font>
    <font>
      <u/>
      <sz val="11"/>
      <color theme="1"/>
      <name val="Calibri"/>
      <family val="2"/>
      <scheme val="minor"/>
    </font>
    <font>
      <sz val="10"/>
      <name val="Verdana"/>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u/>
      <sz val="14"/>
      <color theme="1"/>
      <name val="Calibri"/>
      <family val="2"/>
      <scheme val="minor"/>
    </font>
    <font>
      <i/>
      <u/>
      <sz val="10"/>
      <color theme="1"/>
      <name val="Calibri"/>
      <family val="2"/>
      <scheme val="minor"/>
    </font>
    <font>
      <sz val="10"/>
      <color indexed="8"/>
      <name val="Arial"/>
      <family val="2"/>
    </font>
    <font>
      <b/>
      <sz val="10"/>
      <color rgb="FF0070C0"/>
      <name val="Verdana"/>
      <family val="2"/>
    </font>
    <font>
      <sz val="10"/>
      <color indexed="8"/>
      <name val="Verdana"/>
      <family val="2"/>
    </font>
    <font>
      <sz val="10"/>
      <color theme="1"/>
      <name val="Verdana"/>
      <family val="2"/>
    </font>
    <font>
      <sz val="10"/>
      <color rgb="FF000000"/>
      <name val="Verdana"/>
      <family val="2"/>
    </font>
    <font>
      <b/>
      <sz val="11"/>
      <name val="Calibri"/>
      <family val="2"/>
      <scheme val="minor"/>
    </font>
    <font>
      <sz val="10"/>
      <color rgb="FF000000"/>
      <name val="Calibri"/>
      <family val="2"/>
    </font>
    <font>
      <sz val="10"/>
      <color theme="1"/>
      <name val="Calibri"/>
      <family val="2"/>
    </font>
    <font>
      <sz val="10"/>
      <name val="Verdana"/>
      <family val="2"/>
    </font>
  </fonts>
  <fills count="37">
    <fill>
      <patternFill patternType="none"/>
    </fill>
    <fill>
      <patternFill patternType="gray125"/>
    </fill>
    <fill>
      <patternFill patternType="solid">
        <fgColor rgb="FFFFC000"/>
        <bgColor indexed="64"/>
      </patternFill>
    </fill>
    <fill>
      <patternFill patternType="solid">
        <fgColor rgb="FF00B050"/>
        <bgColor indexed="64"/>
      </patternFill>
    </fill>
    <fill>
      <patternFill patternType="solid">
        <fgColor theme="7" tint="0.39997558519241921"/>
        <bgColor indexed="64"/>
      </patternFill>
    </fill>
    <fill>
      <patternFill patternType="solid">
        <fgColor rgb="FF7030A0"/>
        <bgColor indexed="64"/>
      </patternFill>
    </fill>
    <fill>
      <patternFill patternType="solid">
        <fgColor theme="9"/>
        <bgColor indexed="64"/>
      </patternFill>
    </fill>
    <fill>
      <patternFill patternType="solid">
        <fgColor rgb="FFC00000"/>
        <bgColor indexed="64"/>
      </patternFill>
    </fill>
    <fill>
      <patternFill patternType="solid">
        <fgColor rgb="FFFFDDDF"/>
        <bgColor indexed="64"/>
      </patternFill>
    </fill>
    <fill>
      <patternFill patternType="solid">
        <fgColor rgb="FFD5002D"/>
        <bgColor indexed="64"/>
      </patternFill>
    </fill>
    <fill>
      <patternFill patternType="solid">
        <fgColor rgb="FFFFFF00"/>
        <bgColor indexed="64"/>
      </patternFill>
    </fill>
    <fill>
      <patternFill patternType="solid">
        <fgColor rgb="FF0070C0"/>
        <bgColor indexed="64"/>
      </patternFill>
    </fill>
    <fill>
      <patternFill patternType="solid">
        <fgColor rgb="FF70A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92D050"/>
        <bgColor indexed="64"/>
      </patternFill>
    </fill>
  </fills>
  <borders count="101">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ck">
        <color rgb="FF002060"/>
      </left>
      <right style="thick">
        <color rgb="FF002060"/>
      </right>
      <top style="thick">
        <color rgb="FF002060"/>
      </top>
      <bottom style="thick">
        <color rgb="FF002060"/>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002060"/>
      </left>
      <right style="thick">
        <color rgb="FF002060"/>
      </right>
      <top style="thick">
        <color rgb="FF002060"/>
      </top>
      <bottom/>
      <diagonal/>
    </border>
    <border>
      <left style="thick">
        <color rgb="FF002060"/>
      </left>
      <right style="thick">
        <color rgb="FF002060"/>
      </right>
      <top/>
      <bottom style="thick">
        <color rgb="FF002060"/>
      </bottom>
      <diagonal/>
    </border>
    <border>
      <left/>
      <right style="thin">
        <color indexed="64"/>
      </right>
      <top/>
      <bottom/>
      <diagonal/>
    </border>
    <border>
      <left/>
      <right style="thin">
        <color indexed="64"/>
      </right>
      <top style="medium">
        <color indexed="64"/>
      </top>
      <bottom/>
      <diagonal/>
    </border>
    <border>
      <left/>
      <right style="thin">
        <color indexed="64"/>
      </right>
      <top style="thin">
        <color indexed="64"/>
      </top>
      <bottom/>
      <diagonal/>
    </border>
    <border>
      <left style="thick">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ck">
        <color rgb="FF002060"/>
      </right>
      <top style="thick">
        <color rgb="FF002060"/>
      </top>
      <bottom/>
      <diagonal/>
    </border>
    <border>
      <left/>
      <right style="thick">
        <color rgb="FF002060"/>
      </right>
      <top/>
      <bottom/>
      <diagonal/>
    </border>
    <border>
      <left/>
      <right style="thick">
        <color rgb="FF002060"/>
      </right>
      <top/>
      <bottom style="thick">
        <color rgb="FF002060"/>
      </bottom>
      <diagonal/>
    </border>
    <border>
      <left style="thin">
        <color indexed="64"/>
      </left>
      <right/>
      <top/>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right style="thick">
        <color indexed="64"/>
      </right>
      <top style="medium">
        <color indexed="64"/>
      </top>
      <bottom style="medium">
        <color indexed="64"/>
      </bottom>
      <diagonal/>
    </border>
    <border>
      <left style="thick">
        <color indexed="64"/>
      </left>
      <right/>
      <top style="thick">
        <color indexed="64"/>
      </top>
      <bottom/>
      <diagonal/>
    </border>
    <border>
      <left style="thick">
        <color indexed="64"/>
      </left>
      <right/>
      <top/>
      <bottom style="thick">
        <color indexed="64"/>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n">
        <color rgb="FF505050"/>
      </left>
      <right style="thin">
        <color rgb="FF505050"/>
      </right>
      <top style="thin">
        <color rgb="FF505050"/>
      </top>
      <bottom style="thin">
        <color rgb="FF505050"/>
      </bottom>
      <diagonal/>
    </border>
  </borders>
  <cellStyleXfs count="49">
    <xf numFmtId="0" fontId="0" fillId="0" borderId="0"/>
    <xf numFmtId="164" fontId="5" fillId="0" borderId="0" applyFont="0" applyFill="0" applyBorder="0" applyAlignment="0" applyProtection="0"/>
    <xf numFmtId="0" fontId="5" fillId="0" borderId="0"/>
    <xf numFmtId="0" fontId="7" fillId="0" borderId="0"/>
    <xf numFmtId="44" fontId="10" fillId="0" borderId="0" applyFont="0" applyFill="0" applyBorder="0" applyAlignment="0" applyProtection="0"/>
    <xf numFmtId="0" fontId="23" fillId="0" borderId="0" applyNumberFormat="0" applyFill="0" applyBorder="0" applyAlignment="0" applyProtection="0"/>
    <xf numFmtId="0" fontId="36" fillId="0" borderId="0"/>
    <xf numFmtId="0" fontId="37" fillId="13"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19" borderId="0" applyNumberFormat="0" applyBorder="0" applyAlignment="0" applyProtection="0"/>
    <xf numFmtId="0" fontId="37" fillId="22" borderId="0" applyNumberFormat="0" applyBorder="0" applyAlignment="0" applyProtection="0"/>
    <xf numFmtId="0" fontId="38" fillId="23"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30" borderId="0" applyNumberFormat="0" applyBorder="0" applyAlignment="0" applyProtection="0"/>
    <xf numFmtId="0" fontId="39" fillId="31" borderId="58" applyNumberFormat="0" applyAlignment="0" applyProtection="0"/>
    <xf numFmtId="0" fontId="40" fillId="32" borderId="59" applyNumberFormat="0" applyAlignment="0" applyProtection="0"/>
    <xf numFmtId="0" fontId="41" fillId="0" borderId="60" applyNumberFormat="0" applyFill="0" applyAlignment="0" applyProtection="0"/>
    <xf numFmtId="0" fontId="42" fillId="15" borderId="0" applyNumberFormat="0" applyBorder="0" applyAlignment="0" applyProtection="0"/>
    <xf numFmtId="0" fontId="43" fillId="18" borderId="58" applyNumberFormat="0" applyAlignment="0" applyProtection="0"/>
    <xf numFmtId="0" fontId="44" fillId="0" borderId="61" applyNumberFormat="0" applyFill="0" applyAlignment="0" applyProtection="0"/>
    <xf numFmtId="0" fontId="45" fillId="0" borderId="62" applyNumberFormat="0" applyFill="0" applyAlignment="0" applyProtection="0"/>
    <xf numFmtId="0" fontId="46" fillId="0" borderId="63" applyNumberFormat="0" applyFill="0" applyAlignment="0" applyProtection="0"/>
    <xf numFmtId="0" fontId="46" fillId="0" borderId="0" applyNumberFormat="0" applyFill="0" applyBorder="0" applyAlignment="0" applyProtection="0"/>
    <xf numFmtId="0" fontId="47" fillId="33" borderId="0" applyNumberFormat="0" applyBorder="0" applyAlignment="0" applyProtection="0"/>
    <xf numFmtId="0" fontId="5" fillId="34" borderId="64" applyNumberFormat="0" applyFont="0" applyAlignment="0" applyProtection="0"/>
    <xf numFmtId="0" fontId="48" fillId="14" borderId="0" applyNumberFormat="0" applyBorder="0" applyAlignment="0" applyProtection="0"/>
    <xf numFmtId="0" fontId="49" fillId="0" borderId="0" applyNumberFormat="0" applyFill="0" applyBorder="0" applyAlignment="0" applyProtection="0"/>
    <xf numFmtId="0" fontId="50" fillId="0" borderId="65" applyNumberFormat="0" applyFill="0" applyAlignment="0" applyProtection="0"/>
    <xf numFmtId="0" fontId="51" fillId="31" borderId="66" applyNumberFormat="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6" fillId="0" borderId="0">
      <alignment vertical="top"/>
    </xf>
  </cellStyleXfs>
  <cellXfs count="608">
    <xf numFmtId="0" fontId="0" fillId="0" borderId="0" xfId="0"/>
    <xf numFmtId="0" fontId="2" fillId="0" borderId="7" xfId="0" applyFont="1" applyBorder="1" applyAlignment="1">
      <alignment vertical="top" wrapText="1"/>
    </xf>
    <xf numFmtId="0" fontId="1" fillId="0" borderId="8" xfId="0" applyFont="1" applyBorder="1" applyAlignment="1">
      <alignment vertical="top" wrapText="1"/>
    </xf>
    <xf numFmtId="0" fontId="1" fillId="0" borderId="8" xfId="0" applyFont="1" applyBorder="1" applyAlignment="1">
      <alignment horizontal="left" vertical="top" wrapText="1"/>
    </xf>
    <xf numFmtId="0" fontId="2" fillId="0" borderId="6" xfId="0" applyFont="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2" fillId="0" borderId="9" xfId="0" applyFont="1" applyBorder="1" applyAlignment="1">
      <alignment vertical="top" wrapText="1"/>
    </xf>
    <xf numFmtId="0" fontId="2" fillId="0" borderId="13" xfId="0" applyFont="1" applyBorder="1" applyAlignment="1">
      <alignment vertical="top" wrapText="1"/>
    </xf>
    <xf numFmtId="0" fontId="2" fillId="0" borderId="10" xfId="0" applyFont="1" applyBorder="1" applyAlignment="1">
      <alignment vertical="top" wrapText="1"/>
    </xf>
    <xf numFmtId="0" fontId="2" fillId="0" borderId="14" xfId="0" applyFont="1" applyBorder="1" applyAlignment="1">
      <alignment vertical="top" wrapText="1"/>
    </xf>
    <xf numFmtId="0" fontId="2" fillId="0" borderId="15" xfId="0" applyFont="1" applyBorder="1" applyAlignment="1">
      <alignment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3" fillId="0" borderId="4" xfId="0" applyFont="1" applyBorder="1"/>
    <xf numFmtId="0" fontId="3" fillId="0" borderId="5" xfId="0" applyFont="1" applyBorder="1"/>
    <xf numFmtId="0" fontId="3" fillId="0" borderId="16" xfId="0" applyFont="1" applyBorder="1"/>
    <xf numFmtId="0" fontId="3" fillId="0" borderId="0" xfId="0" applyFont="1"/>
    <xf numFmtId="0" fontId="2" fillId="0" borderId="17" xfId="0" applyFont="1" applyBorder="1" applyAlignment="1">
      <alignment vertical="top" wrapText="1"/>
    </xf>
    <xf numFmtId="0" fontId="2" fillId="0" borderId="8" xfId="0" applyFont="1" applyBorder="1" applyAlignment="1">
      <alignment vertical="top" wrapText="1"/>
    </xf>
    <xf numFmtId="0" fontId="0" fillId="0" borderId="0" xfId="0" applyAlignment="1">
      <alignment horizontal="center"/>
    </xf>
    <xf numFmtId="0" fontId="2" fillId="0" borderId="18" xfId="0" applyFont="1" applyBorder="1" applyAlignment="1">
      <alignment vertical="top" wrapText="1"/>
    </xf>
    <xf numFmtId="0" fontId="2" fillId="0" borderId="19" xfId="0" applyFont="1" applyBorder="1" applyAlignment="1">
      <alignment vertical="top" wrapText="1"/>
    </xf>
    <xf numFmtId="0" fontId="2" fillId="0" borderId="20" xfId="0" applyFont="1" applyBorder="1" applyAlignment="1">
      <alignment vertical="top" wrapText="1"/>
    </xf>
    <xf numFmtId="0" fontId="2" fillId="0" borderId="21" xfId="0" applyFont="1" applyBorder="1" applyAlignment="1">
      <alignment horizontal="center" vertical="top" wrapText="1"/>
    </xf>
    <xf numFmtId="0" fontId="2" fillId="0" borderId="22" xfId="0" applyFont="1" applyBorder="1" applyAlignment="1">
      <alignment horizontal="center" vertical="top" wrapText="1"/>
    </xf>
    <xf numFmtId="0" fontId="2" fillId="0" borderId="23" xfId="0" applyFont="1" applyBorder="1" applyAlignment="1">
      <alignment horizontal="center" vertical="top" wrapText="1"/>
    </xf>
    <xf numFmtId="0" fontId="2" fillId="0" borderId="24" xfId="0" applyFont="1" applyBorder="1" applyAlignment="1">
      <alignment vertical="top" wrapText="1"/>
    </xf>
    <xf numFmtId="0" fontId="1" fillId="0" borderId="8" xfId="0" applyFont="1" applyBorder="1" applyAlignment="1">
      <alignment horizontal="center" vertical="top" wrapText="1"/>
    </xf>
    <xf numFmtId="0" fontId="2" fillId="0" borderId="0" xfId="0" applyFont="1" applyAlignment="1">
      <alignment vertical="top" wrapText="1"/>
    </xf>
    <xf numFmtId="0" fontId="2" fillId="0" borderId="25" xfId="0" applyFont="1" applyBorder="1" applyAlignment="1">
      <alignment horizontal="center" vertical="top" wrapText="1"/>
    </xf>
    <xf numFmtId="167" fontId="0" fillId="0" borderId="0" xfId="0" applyNumberFormat="1"/>
    <xf numFmtId="168" fontId="0" fillId="0" borderId="0" xfId="0" applyNumberFormat="1"/>
    <xf numFmtId="0" fontId="0" fillId="0" borderId="0" xfId="0" applyAlignment="1">
      <alignment vertical="top"/>
    </xf>
    <xf numFmtId="0" fontId="0" fillId="0" borderId="0" xfId="0" applyAlignment="1">
      <alignment wrapText="1"/>
    </xf>
    <xf numFmtId="0" fontId="11" fillId="0" borderId="0" xfId="0" applyFont="1"/>
    <xf numFmtId="0" fontId="0" fillId="0" borderId="0" xfId="0" applyAlignment="1">
      <alignment horizontal="center" vertical="center"/>
    </xf>
    <xf numFmtId="0" fontId="0" fillId="0" borderId="2" xfId="0" applyBorder="1"/>
    <xf numFmtId="0" fontId="14" fillId="0" borderId="0" xfId="0" applyFont="1" applyAlignment="1">
      <alignment vertical="top"/>
    </xf>
    <xf numFmtId="0" fontId="15" fillId="0" borderId="0" xfId="0" applyFont="1"/>
    <xf numFmtId="0" fontId="13" fillId="0" borderId="0" xfId="0" applyFont="1" applyAlignment="1">
      <alignment vertical="top"/>
    </xf>
    <xf numFmtId="0" fontId="18" fillId="0" borderId="0" xfId="0" applyFont="1" applyAlignment="1">
      <alignment vertical="top"/>
    </xf>
    <xf numFmtId="169" fontId="14" fillId="0" borderId="0" xfId="0" applyNumberFormat="1" applyFont="1" applyAlignment="1" applyProtection="1">
      <alignment vertical="top"/>
      <protection locked="0"/>
    </xf>
    <xf numFmtId="167" fontId="9" fillId="0" borderId="0" xfId="0" applyNumberFormat="1" applyFont="1"/>
    <xf numFmtId="44" fontId="0" fillId="0" borderId="0" xfId="4" applyFont="1"/>
    <xf numFmtId="167" fontId="9" fillId="0" borderId="0" xfId="0" applyNumberFormat="1" applyFont="1" applyAlignment="1">
      <alignment horizontal="center"/>
    </xf>
    <xf numFmtId="170" fontId="14" fillId="0" borderId="0" xfId="0" applyNumberFormat="1" applyFont="1" applyAlignment="1">
      <alignment vertical="top"/>
    </xf>
    <xf numFmtId="170" fontId="13" fillId="0" borderId="0" xfId="0" applyNumberFormat="1" applyFont="1" applyAlignment="1">
      <alignment vertical="top"/>
    </xf>
    <xf numFmtId="170" fontId="0" fillId="0" borderId="0" xfId="0" applyNumberFormat="1"/>
    <xf numFmtId="44" fontId="0" fillId="0" borderId="0" xfId="4" applyFont="1" applyFill="1"/>
    <xf numFmtId="170" fontId="13" fillId="0" borderId="7" xfId="2" applyNumberFormat="1" applyFont="1" applyBorder="1" applyProtection="1">
      <protection locked="0"/>
    </xf>
    <xf numFmtId="170" fontId="26" fillId="0" borderId="7" xfId="2" applyNumberFormat="1" applyFont="1" applyBorder="1" applyProtection="1">
      <protection locked="0"/>
    </xf>
    <xf numFmtId="167" fontId="19" fillId="9" borderId="40" xfId="0" applyNumberFormat="1" applyFont="1" applyFill="1" applyBorder="1"/>
    <xf numFmtId="0" fontId="0" fillId="0" borderId="14" xfId="0" applyBorder="1"/>
    <xf numFmtId="0" fontId="0" fillId="0" borderId="15" xfId="0" applyBorder="1"/>
    <xf numFmtId="0" fontId="0" fillId="0" borderId="10" xfId="0" applyBorder="1"/>
    <xf numFmtId="167" fontId="8" fillId="9" borderId="31" xfId="0" applyNumberFormat="1" applyFont="1" applyFill="1" applyBorder="1"/>
    <xf numFmtId="0" fontId="4" fillId="9" borderId="41" xfId="0" applyFont="1" applyFill="1" applyBorder="1"/>
    <xf numFmtId="168" fontId="0" fillId="9" borderId="42" xfId="0" applyNumberFormat="1" applyFill="1" applyBorder="1"/>
    <xf numFmtId="167" fontId="0" fillId="8" borderId="4" xfId="0" applyNumberFormat="1" applyFill="1" applyBorder="1"/>
    <xf numFmtId="167" fontId="0" fillId="8" borderId="16" xfId="0" applyNumberFormat="1" applyFill="1" applyBorder="1"/>
    <xf numFmtId="167" fontId="0" fillId="0" borderId="32" xfId="0" applyNumberFormat="1" applyBorder="1"/>
    <xf numFmtId="168" fontId="0" fillId="0" borderId="33" xfId="0" applyNumberFormat="1" applyBorder="1"/>
    <xf numFmtId="167" fontId="0" fillId="0" borderId="34" xfId="0" applyNumberFormat="1" applyBorder="1"/>
    <xf numFmtId="168" fontId="0" fillId="0" borderId="35" xfId="0" applyNumberFormat="1" applyBorder="1"/>
    <xf numFmtId="167" fontId="0" fillId="0" borderId="36" xfId="0" applyNumberFormat="1" applyBorder="1"/>
    <xf numFmtId="168" fontId="0" fillId="0" borderId="37" xfId="0" applyNumberFormat="1" applyBorder="1"/>
    <xf numFmtId="0" fontId="0" fillId="0" borderId="41" xfId="0" applyBorder="1"/>
    <xf numFmtId="167" fontId="0" fillId="0" borderId="42" xfId="0" applyNumberFormat="1" applyBorder="1"/>
    <xf numFmtId="165" fontId="6" fillId="9" borderId="27" xfId="1" applyNumberFormat="1" applyFont="1" applyFill="1" applyBorder="1" applyAlignment="1" applyProtection="1">
      <alignment horizontal="left" vertical="center" wrapText="1"/>
      <protection locked="0" hidden="1"/>
    </xf>
    <xf numFmtId="49" fontId="6" fillId="9" borderId="28" xfId="1" applyNumberFormat="1" applyFont="1" applyFill="1" applyBorder="1" applyAlignment="1" applyProtection="1">
      <alignment horizontal="left" vertical="center" wrapText="1"/>
      <protection locked="0" hidden="1"/>
    </xf>
    <xf numFmtId="165" fontId="6" fillId="9" borderId="29" xfId="1" applyNumberFormat="1" applyFont="1" applyFill="1" applyBorder="1" applyAlignment="1" applyProtection="1">
      <alignment horizontal="left" vertical="center" wrapText="1"/>
      <protection locked="0" hidden="1"/>
    </xf>
    <xf numFmtId="0" fontId="28" fillId="9" borderId="4" xfId="0" applyFont="1" applyFill="1" applyBorder="1"/>
    <xf numFmtId="0" fontId="28" fillId="9" borderId="16" xfId="0" applyFont="1" applyFill="1" applyBorder="1"/>
    <xf numFmtId="0" fontId="8" fillId="9" borderId="38" xfId="0" applyFont="1" applyFill="1" applyBorder="1" applyAlignment="1">
      <alignment vertical="top"/>
    </xf>
    <xf numFmtId="0" fontId="8" fillId="9" borderId="38" xfId="0" applyFont="1" applyFill="1" applyBorder="1"/>
    <xf numFmtId="167" fontId="0" fillId="9" borderId="42" xfId="0" applyNumberFormat="1" applyFill="1" applyBorder="1"/>
    <xf numFmtId="0" fontId="0" fillId="0" borderId="32" xfId="0" applyBorder="1"/>
    <xf numFmtId="167" fontId="0" fillId="0" borderId="33" xfId="0" applyNumberFormat="1" applyBorder="1"/>
    <xf numFmtId="0" fontId="0" fillId="0" borderId="34" xfId="0" applyBorder="1"/>
    <xf numFmtId="167" fontId="0" fillId="0" borderId="35" xfId="0" applyNumberFormat="1" applyBorder="1"/>
    <xf numFmtId="0" fontId="0" fillId="0" borderId="36" xfId="0" applyBorder="1"/>
    <xf numFmtId="167" fontId="0" fillId="0" borderId="37" xfId="0" applyNumberFormat="1" applyBorder="1"/>
    <xf numFmtId="167" fontId="19" fillId="9" borderId="7" xfId="0" applyNumberFormat="1" applyFont="1" applyFill="1" applyBorder="1"/>
    <xf numFmtId="44" fontId="8" fillId="9" borderId="31" xfId="4" applyFont="1" applyFill="1" applyBorder="1" applyAlignment="1">
      <alignment horizontal="left" vertical="center"/>
    </xf>
    <xf numFmtId="167" fontId="19" fillId="9" borderId="46" xfId="0" applyNumberFormat="1" applyFont="1" applyFill="1" applyBorder="1"/>
    <xf numFmtId="0" fontId="31" fillId="8" borderId="38" xfId="5" applyFont="1" applyFill="1" applyBorder="1" applyAlignment="1">
      <alignment vertical="top"/>
    </xf>
    <xf numFmtId="170" fontId="13" fillId="0" borderId="26" xfId="2" applyNumberFormat="1" applyFont="1" applyBorder="1" applyProtection="1">
      <protection locked="0"/>
    </xf>
    <xf numFmtId="0" fontId="12" fillId="0" borderId="0" xfId="0" applyFont="1" applyAlignment="1">
      <alignment vertical="center"/>
    </xf>
    <xf numFmtId="44" fontId="28" fillId="0" borderId="0" xfId="4" applyFont="1" applyFill="1" applyBorder="1" applyAlignment="1">
      <alignment shrinkToFit="1"/>
    </xf>
    <xf numFmtId="44" fontId="0" fillId="0" borderId="0" xfId="4" applyFont="1" applyFill="1" applyBorder="1"/>
    <xf numFmtId="49" fontId="29" fillId="9" borderId="31" xfId="1" applyNumberFormat="1" applyFont="1" applyFill="1" applyBorder="1" applyAlignment="1" applyProtection="1">
      <alignment horizontal="center" vertical="center" wrapText="1"/>
      <protection locked="0" hidden="1"/>
    </xf>
    <xf numFmtId="165" fontId="29" fillId="9" borderId="31" xfId="1" applyNumberFormat="1" applyFont="1" applyFill="1" applyBorder="1" applyAlignment="1" applyProtection="1">
      <alignment horizontal="center" vertical="center" wrapText="1"/>
      <protection locked="0" hidden="1"/>
    </xf>
    <xf numFmtId="0" fontId="0" fillId="0" borderId="7" xfId="0" applyBorder="1" applyAlignment="1">
      <alignment horizontal="right"/>
    </xf>
    <xf numFmtId="0" fontId="13" fillId="0" borderId="6" xfId="0" applyFont="1" applyBorder="1" applyAlignment="1">
      <alignment vertical="top" wrapText="1"/>
    </xf>
    <xf numFmtId="0" fontId="13" fillId="0" borderId="7" xfId="0" applyFont="1" applyBorder="1" applyAlignment="1">
      <alignment vertical="top" wrapText="1"/>
    </xf>
    <xf numFmtId="0" fontId="13" fillId="0" borderId="9" xfId="0" applyFont="1" applyBorder="1" applyAlignment="1">
      <alignment vertical="top" wrapText="1"/>
    </xf>
    <xf numFmtId="0" fontId="20" fillId="0" borderId="38" xfId="0" applyFont="1" applyBorder="1" applyAlignment="1">
      <alignment vertical="top"/>
    </xf>
    <xf numFmtId="0" fontId="31" fillId="11" borderId="43" xfId="5" applyFont="1" applyFill="1" applyBorder="1" applyAlignment="1">
      <alignment vertical="top"/>
    </xf>
    <xf numFmtId="0" fontId="31" fillId="10" borderId="43" xfId="5" applyFont="1" applyFill="1" applyBorder="1" applyAlignment="1">
      <alignment vertical="top"/>
    </xf>
    <xf numFmtId="44" fontId="19" fillId="9" borderId="4" xfId="4" applyFont="1" applyFill="1" applyBorder="1" applyAlignment="1">
      <alignment shrinkToFit="1"/>
    </xf>
    <xf numFmtId="44" fontId="18" fillId="0" borderId="31" xfId="4" applyFont="1" applyFill="1" applyBorder="1" applyAlignment="1" applyProtection="1">
      <alignment vertical="top"/>
      <protection locked="0"/>
    </xf>
    <xf numFmtId="44" fontId="0" fillId="0" borderId="0" xfId="4" applyFont="1" applyBorder="1"/>
    <xf numFmtId="44" fontId="18" fillId="9" borderId="53" xfId="4" applyFont="1" applyFill="1" applyBorder="1" applyAlignment="1" applyProtection="1">
      <alignment horizontal="right" vertical="top"/>
      <protection locked="0"/>
    </xf>
    <xf numFmtId="44" fontId="18" fillId="9" borderId="42" xfId="4" applyFont="1" applyFill="1" applyBorder="1" applyAlignment="1" applyProtection="1">
      <alignment horizontal="right" vertical="top"/>
      <protection locked="0"/>
    </xf>
    <xf numFmtId="0" fontId="0" fillId="9" borderId="41" xfId="0" applyFill="1" applyBorder="1"/>
    <xf numFmtId="0" fontId="15" fillId="0" borderId="7" xfId="0" applyFont="1" applyBorder="1"/>
    <xf numFmtId="44" fontId="15" fillId="0" borderId="30" xfId="4" applyFont="1" applyFill="1" applyBorder="1"/>
    <xf numFmtId="44" fontId="15" fillId="0" borderId="47" xfId="4" applyFont="1" applyFill="1" applyBorder="1"/>
    <xf numFmtId="167" fontId="19" fillId="9" borderId="40" xfId="0" applyNumberFormat="1" applyFont="1" applyFill="1" applyBorder="1" applyAlignment="1">
      <alignment horizontal="center"/>
    </xf>
    <xf numFmtId="0" fontId="0" fillId="0" borderId="55" xfId="0" applyBorder="1"/>
    <xf numFmtId="44" fontId="0" fillId="0" borderId="7" xfId="4" applyFont="1" applyFill="1" applyBorder="1"/>
    <xf numFmtId="44" fontId="0" fillId="0" borderId="11" xfId="4" applyFont="1" applyFill="1" applyBorder="1"/>
    <xf numFmtId="44" fontId="0" fillId="0" borderId="12" xfId="4" applyFont="1" applyFill="1" applyBorder="1"/>
    <xf numFmtId="0" fontId="0" fillId="0" borderId="6" xfId="0" applyBorder="1" applyAlignment="1">
      <alignment horizontal="right"/>
    </xf>
    <xf numFmtId="44" fontId="0" fillId="0" borderId="6" xfId="4" applyFont="1" applyFill="1" applyBorder="1"/>
    <xf numFmtId="44" fontId="0" fillId="0" borderId="13" xfId="4" applyFont="1" applyFill="1" applyBorder="1"/>
    <xf numFmtId="167" fontId="8" fillId="9" borderId="56" xfId="0" applyNumberFormat="1" applyFont="1" applyFill="1" applyBorder="1" applyAlignment="1">
      <alignment horizontal="left" vertical="center"/>
    </xf>
    <xf numFmtId="44" fontId="8" fillId="9" borderId="57" xfId="4" applyFont="1" applyFill="1" applyBorder="1" applyAlignment="1">
      <alignment horizontal="left" vertical="center"/>
    </xf>
    <xf numFmtId="167" fontId="8" fillId="9" borderId="41" xfId="0" applyNumberFormat="1" applyFont="1" applyFill="1" applyBorder="1" applyAlignment="1">
      <alignment horizontal="left" vertical="center"/>
    </xf>
    <xf numFmtId="167" fontId="8" fillId="9" borderId="3" xfId="0" applyNumberFormat="1" applyFont="1" applyFill="1" applyBorder="1" applyAlignment="1">
      <alignment horizontal="left" vertical="center"/>
    </xf>
    <xf numFmtId="44" fontId="0" fillId="0" borderId="11" xfId="4" applyFont="1" applyFill="1" applyBorder="1" applyAlignment="1">
      <alignment horizontal="center"/>
    </xf>
    <xf numFmtId="44" fontId="0" fillId="0" borderId="12" xfId="4" applyFont="1" applyFill="1" applyBorder="1" applyAlignment="1">
      <alignment horizontal="center"/>
    </xf>
    <xf numFmtId="167" fontId="0" fillId="0" borderId="0" xfId="0" applyNumberFormat="1" applyAlignment="1">
      <alignment horizontal="center"/>
    </xf>
    <xf numFmtId="44" fontId="8" fillId="9" borderId="50" xfId="4" applyFont="1" applyFill="1" applyBorder="1" applyAlignment="1">
      <alignment horizontal="center" vertical="center"/>
    </xf>
    <xf numFmtId="0" fontId="32" fillId="0" borderId="0" xfId="0" applyFont="1"/>
    <xf numFmtId="0" fontId="32" fillId="0" borderId="0" xfId="0" applyFont="1" applyAlignment="1">
      <alignment horizontal="center"/>
    </xf>
    <xf numFmtId="0" fontId="13" fillId="0" borderId="8" xfId="0" applyFont="1" applyBorder="1" applyAlignment="1">
      <alignment vertical="top" wrapText="1"/>
    </xf>
    <xf numFmtId="0" fontId="0" fillId="0" borderId="0" xfId="0" applyAlignment="1">
      <alignment vertical="center"/>
    </xf>
    <xf numFmtId="0" fontId="32" fillId="0" borderId="0" xfId="0" applyFont="1" applyAlignment="1">
      <alignment horizontal="right" vertical="top"/>
    </xf>
    <xf numFmtId="0" fontId="19" fillId="9" borderId="31" xfId="0" applyFont="1" applyFill="1" applyBorder="1" applyAlignment="1">
      <alignment horizontal="center"/>
    </xf>
    <xf numFmtId="0" fontId="19" fillId="9" borderId="16" xfId="0" applyFont="1" applyFill="1" applyBorder="1" applyAlignment="1">
      <alignment horizontal="center"/>
    </xf>
    <xf numFmtId="0" fontId="28" fillId="9" borderId="3" xfId="0" applyFont="1" applyFill="1" applyBorder="1"/>
    <xf numFmtId="0" fontId="34" fillId="0" borderId="0" xfId="0" applyFont="1"/>
    <xf numFmtId="0" fontId="28" fillId="9" borderId="5" xfId="0" applyFont="1" applyFill="1" applyBorder="1"/>
    <xf numFmtId="0" fontId="28" fillId="9" borderId="1" xfId="0" applyFont="1" applyFill="1" applyBorder="1"/>
    <xf numFmtId="0" fontId="28" fillId="9" borderId="2" xfId="0" applyFont="1" applyFill="1" applyBorder="1" applyAlignment="1">
      <alignment horizontal="left"/>
    </xf>
    <xf numFmtId="0" fontId="16" fillId="8" borderId="7" xfId="0" applyFont="1" applyFill="1" applyBorder="1"/>
    <xf numFmtId="44" fontId="16" fillId="6" borderId="7" xfId="4" applyFont="1" applyFill="1" applyBorder="1" applyAlignment="1">
      <alignment horizontal="center"/>
    </xf>
    <xf numFmtId="44" fontId="28" fillId="9" borderId="19" xfId="4" applyFont="1" applyFill="1" applyBorder="1" applyAlignment="1"/>
    <xf numFmtId="44" fontId="0" fillId="0" borderId="0" xfId="0" applyNumberFormat="1"/>
    <xf numFmtId="44" fontId="0" fillId="0" borderId="69" xfId="4" applyFont="1" applyFill="1" applyBorder="1"/>
    <xf numFmtId="0" fontId="0" fillId="0" borderId="17" xfId="0" applyBorder="1"/>
    <xf numFmtId="0" fontId="19" fillId="9" borderId="56" xfId="0" applyFont="1" applyFill="1" applyBorder="1"/>
    <xf numFmtId="167" fontId="19" fillId="9" borderId="57" xfId="0" applyNumberFormat="1" applyFont="1" applyFill="1" applyBorder="1"/>
    <xf numFmtId="167" fontId="19" fillId="9" borderId="28" xfId="0" applyNumberFormat="1" applyFont="1" applyFill="1" applyBorder="1"/>
    <xf numFmtId="167" fontId="19" fillId="9" borderId="70" xfId="0" applyNumberFormat="1" applyFont="1" applyFill="1" applyBorder="1"/>
    <xf numFmtId="167" fontId="19" fillId="9" borderId="56" xfId="0" applyNumberFormat="1" applyFont="1" applyFill="1" applyBorder="1" applyAlignment="1">
      <alignment horizontal="center"/>
    </xf>
    <xf numFmtId="167" fontId="19" fillId="9" borderId="31" xfId="0" applyNumberFormat="1" applyFont="1" applyFill="1" applyBorder="1" applyAlignment="1">
      <alignment horizontal="center"/>
    </xf>
    <xf numFmtId="167" fontId="0" fillId="0" borderId="41" xfId="0" applyNumberFormat="1" applyBorder="1"/>
    <xf numFmtId="168" fontId="0" fillId="0" borderId="42" xfId="0" applyNumberFormat="1" applyBorder="1"/>
    <xf numFmtId="0" fontId="31" fillId="3" borderId="43" xfId="5" applyFont="1" applyFill="1" applyBorder="1" applyAlignment="1">
      <alignment vertical="top"/>
    </xf>
    <xf numFmtId="0" fontId="31" fillId="7" borderId="44" xfId="5" applyFont="1" applyFill="1" applyBorder="1" applyAlignment="1">
      <alignment vertical="top"/>
    </xf>
    <xf numFmtId="0" fontId="0" fillId="0" borderId="38" xfId="0" applyBorder="1" applyAlignment="1">
      <alignment horizontal="left" vertical="center" wrapText="1"/>
    </xf>
    <xf numFmtId="0" fontId="12" fillId="0" borderId="38" xfId="0" applyFont="1" applyBorder="1" applyAlignment="1">
      <alignment horizontal="left" vertical="center" wrapText="1"/>
    </xf>
    <xf numFmtId="0" fontId="54" fillId="4" borderId="4" xfId="5" applyFont="1" applyFill="1" applyBorder="1" applyAlignment="1">
      <alignment vertical="top"/>
    </xf>
    <xf numFmtId="0" fontId="54" fillId="4" borderId="5" xfId="5" applyFont="1" applyFill="1" applyBorder="1" applyAlignment="1">
      <alignment vertical="top"/>
    </xf>
    <xf numFmtId="0" fontId="54" fillId="4" borderId="16" xfId="5" applyFont="1" applyFill="1" applyBorder="1" applyAlignment="1">
      <alignment vertical="top"/>
    </xf>
    <xf numFmtId="0" fontId="13" fillId="0" borderId="30" xfId="2" applyFont="1" applyBorder="1" applyAlignment="1" applyProtection="1">
      <alignment horizontal="left" vertical="center"/>
      <protection locked="0"/>
    </xf>
    <xf numFmtId="49" fontId="13" fillId="0" borderId="7" xfId="2" applyNumberFormat="1" applyFont="1" applyBorder="1" applyAlignment="1" applyProtection="1">
      <alignment horizontal="left" vertical="center"/>
      <protection locked="0"/>
    </xf>
    <xf numFmtId="49" fontId="13" fillId="0" borderId="6" xfId="2" applyNumberFormat="1" applyFont="1" applyBorder="1" applyAlignment="1" applyProtection="1">
      <alignment horizontal="left" vertical="center"/>
      <protection locked="0"/>
    </xf>
    <xf numFmtId="49" fontId="13" fillId="0" borderId="9" xfId="2" applyNumberFormat="1" applyFont="1" applyBorder="1" applyAlignment="1" applyProtection="1">
      <alignment horizontal="left" vertical="center"/>
      <protection locked="0"/>
    </xf>
    <xf numFmtId="170" fontId="26" fillId="0" borderId="39" xfId="2" applyNumberFormat="1" applyFont="1" applyBorder="1" applyProtection="1">
      <protection locked="0"/>
    </xf>
    <xf numFmtId="168" fontId="26" fillId="0" borderId="77" xfId="2" applyNumberFormat="1" applyFont="1" applyBorder="1" applyAlignment="1" applyProtection="1">
      <alignment horizontal="center" wrapText="1"/>
      <protection locked="0"/>
    </xf>
    <xf numFmtId="168" fontId="13" fillId="0" borderId="7" xfId="2" applyNumberFormat="1" applyFont="1" applyBorder="1" applyAlignment="1" applyProtection="1">
      <alignment wrapText="1"/>
      <protection locked="0"/>
    </xf>
    <xf numFmtId="168" fontId="26" fillId="0" borderId="7" xfId="2" applyNumberFormat="1" applyFont="1" applyBorder="1" applyAlignment="1" applyProtection="1">
      <alignment wrapText="1"/>
      <protection locked="0"/>
    </xf>
    <xf numFmtId="49" fontId="13" fillId="0" borderId="26" xfId="2" applyNumberFormat="1" applyFont="1" applyBorder="1" applyAlignment="1" applyProtection="1">
      <alignment horizontal="left" vertical="center"/>
      <protection locked="0"/>
    </xf>
    <xf numFmtId="170" fontId="13" fillId="0" borderId="6" xfId="2" applyNumberFormat="1" applyFont="1" applyBorder="1" applyProtection="1">
      <protection locked="0"/>
    </xf>
    <xf numFmtId="168" fontId="13" fillId="0" borderId="6" xfId="2" applyNumberFormat="1" applyFont="1" applyBorder="1" applyAlignment="1" applyProtection="1">
      <alignment wrapText="1"/>
      <protection locked="0"/>
    </xf>
    <xf numFmtId="170" fontId="26" fillId="0" borderId="52" xfId="2" applyNumberFormat="1" applyFont="1" applyBorder="1" applyProtection="1">
      <protection locked="0"/>
    </xf>
    <xf numFmtId="168" fontId="26" fillId="0" borderId="9" xfId="2" applyNumberFormat="1" applyFont="1" applyBorder="1" applyAlignment="1" applyProtection="1">
      <alignment wrapText="1"/>
      <protection locked="0"/>
    </xf>
    <xf numFmtId="168" fontId="13" fillId="0" borderId="54" xfId="2" applyNumberFormat="1" applyFont="1" applyBorder="1" applyAlignment="1" applyProtection="1">
      <alignment horizontal="center" wrapText="1"/>
      <protection locked="0"/>
    </xf>
    <xf numFmtId="0" fontId="13" fillId="0" borderId="79" xfId="2" applyFont="1" applyBorder="1" applyAlignment="1" applyProtection="1">
      <alignment horizontal="left" vertical="center"/>
      <protection locked="0"/>
    </xf>
    <xf numFmtId="168" fontId="13" fillId="0" borderId="19" xfId="2" applyNumberFormat="1" applyFont="1" applyBorder="1" applyAlignment="1" applyProtection="1">
      <alignment horizontal="center" wrapText="1"/>
      <protection locked="0"/>
    </xf>
    <xf numFmtId="168" fontId="26" fillId="0" borderId="19" xfId="2" applyNumberFormat="1" applyFont="1" applyBorder="1" applyAlignment="1" applyProtection="1">
      <alignment horizontal="center" wrapText="1"/>
      <protection locked="0"/>
    </xf>
    <xf numFmtId="168" fontId="13" fillId="0" borderId="28" xfId="2" applyNumberFormat="1" applyFont="1" applyBorder="1" applyAlignment="1" applyProtection="1">
      <alignment wrapText="1"/>
      <protection locked="0"/>
    </xf>
    <xf numFmtId="168" fontId="26" fillId="0" borderId="52" xfId="2" applyNumberFormat="1" applyFont="1" applyBorder="1" applyAlignment="1" applyProtection="1">
      <alignment wrapText="1"/>
      <protection locked="0"/>
    </xf>
    <xf numFmtId="168" fontId="26" fillId="0" borderId="8" xfId="2" applyNumberFormat="1" applyFont="1" applyBorder="1" applyAlignment="1" applyProtection="1">
      <alignment wrapText="1"/>
      <protection locked="0"/>
    </xf>
    <xf numFmtId="168" fontId="13" fillId="0" borderId="26" xfId="2" applyNumberFormat="1" applyFont="1" applyBorder="1" applyAlignment="1" applyProtection="1">
      <alignment wrapText="1"/>
      <protection locked="0"/>
    </xf>
    <xf numFmtId="170" fontId="26" fillId="0" borderId="9" xfId="2" applyNumberFormat="1" applyFont="1" applyBorder="1" applyProtection="1">
      <protection locked="0"/>
    </xf>
    <xf numFmtId="168" fontId="27" fillId="0" borderId="6" xfId="2" applyNumberFormat="1" applyFont="1" applyBorder="1" applyAlignment="1" applyProtection="1">
      <alignment horizontal="center" wrapText="1"/>
      <protection locked="0"/>
    </xf>
    <xf numFmtId="0" fontId="24" fillId="2" borderId="6" xfId="0" applyFont="1" applyFill="1" applyBorder="1" applyAlignment="1">
      <alignment horizontal="center" vertical="center"/>
    </xf>
    <xf numFmtId="0" fontId="55" fillId="0" borderId="11" xfId="0" applyFont="1" applyBorder="1"/>
    <xf numFmtId="168" fontId="27" fillId="0" borderId="8" xfId="2" applyNumberFormat="1" applyFont="1" applyBorder="1" applyAlignment="1" applyProtection="1">
      <alignment horizontal="center" wrapText="1"/>
      <protection locked="0"/>
    </xf>
    <xf numFmtId="0" fontId="24" fillId="2" borderId="8" xfId="0" applyFont="1" applyFill="1" applyBorder="1" applyAlignment="1">
      <alignment horizontal="center" vertical="center"/>
    </xf>
    <xf numFmtId="0" fontId="55" fillId="0" borderId="69" xfId="0" applyFont="1" applyBorder="1" applyAlignment="1">
      <alignment horizontal="center"/>
    </xf>
    <xf numFmtId="168" fontId="27" fillId="0" borderId="9" xfId="2" applyNumberFormat="1" applyFont="1" applyBorder="1" applyAlignment="1" applyProtection="1">
      <alignment horizontal="center" wrapText="1"/>
      <protection locked="0"/>
    </xf>
    <xf numFmtId="0" fontId="24" fillId="2" borderId="9" xfId="0" applyFont="1" applyFill="1" applyBorder="1" applyAlignment="1">
      <alignment horizontal="center" vertical="center"/>
    </xf>
    <xf numFmtId="0" fontId="55" fillId="0" borderId="13" xfId="0" applyFont="1" applyBorder="1" applyAlignment="1">
      <alignment horizontal="center"/>
    </xf>
    <xf numFmtId="168" fontId="27" fillId="0" borderId="28" xfId="2" applyNumberFormat="1" applyFont="1" applyBorder="1" applyAlignment="1" applyProtection="1">
      <alignment horizontal="center" wrapText="1"/>
      <protection locked="0"/>
    </xf>
    <xf numFmtId="0" fontId="24" fillId="2" borderId="28" xfId="0" applyFont="1" applyFill="1" applyBorder="1" applyAlignment="1">
      <alignment horizontal="center" vertical="center"/>
    </xf>
    <xf numFmtId="0" fontId="55" fillId="0" borderId="70" xfId="0" applyFont="1" applyBorder="1"/>
    <xf numFmtId="168" fontId="27" fillId="0" borderId="7" xfId="2" applyNumberFormat="1" applyFont="1" applyBorder="1" applyAlignment="1" applyProtection="1">
      <alignment horizontal="center" wrapText="1"/>
      <protection locked="0"/>
    </xf>
    <xf numFmtId="0" fontId="24" fillId="2" borderId="7" xfId="0" applyFont="1" applyFill="1" applyBorder="1" applyAlignment="1">
      <alignment horizontal="center" vertical="center"/>
    </xf>
    <xf numFmtId="0" fontId="55" fillId="0" borderId="12" xfId="0" applyFont="1" applyBorder="1" applyAlignment="1">
      <alignment horizontal="center"/>
    </xf>
    <xf numFmtId="0" fontId="55" fillId="0" borderId="12" xfId="0" applyFont="1" applyBorder="1"/>
    <xf numFmtId="168" fontId="27" fillId="0" borderId="52" xfId="2" applyNumberFormat="1" applyFont="1" applyBorder="1" applyAlignment="1" applyProtection="1">
      <alignment horizontal="center" wrapText="1"/>
      <protection locked="0"/>
    </xf>
    <xf numFmtId="0" fontId="24" fillId="2" borderId="52" xfId="0" applyFont="1" applyFill="1" applyBorder="1" applyAlignment="1">
      <alignment horizontal="center" vertical="center"/>
    </xf>
    <xf numFmtId="0" fontId="55" fillId="0" borderId="80" xfId="0" applyFont="1" applyBorder="1" applyAlignment="1">
      <alignment horizontal="center"/>
    </xf>
    <xf numFmtId="168" fontId="27" fillId="0" borderId="26" xfId="2" applyNumberFormat="1" applyFont="1" applyBorder="1" applyAlignment="1" applyProtection="1">
      <alignment horizontal="center" wrapText="1"/>
      <protection locked="0"/>
    </xf>
    <xf numFmtId="0" fontId="24" fillId="2" borderId="26" xfId="0" applyFont="1" applyFill="1" applyBorder="1" applyAlignment="1">
      <alignment horizontal="center" vertical="center"/>
    </xf>
    <xf numFmtId="0" fontId="55" fillId="0" borderId="81" xfId="0" applyFont="1" applyBorder="1"/>
    <xf numFmtId="168" fontId="13" fillId="0" borderId="18" xfId="2" applyNumberFormat="1" applyFont="1" applyBorder="1" applyAlignment="1" applyProtection="1">
      <alignment horizontal="center" wrapText="1"/>
      <protection locked="0"/>
    </xf>
    <xf numFmtId="168" fontId="26" fillId="0" borderId="83" xfId="2" applyNumberFormat="1" applyFont="1" applyBorder="1" applyAlignment="1" applyProtection="1">
      <alignment horizontal="center" wrapText="1"/>
      <protection locked="0"/>
    </xf>
    <xf numFmtId="168" fontId="26" fillId="0" borderId="24" xfId="2" applyNumberFormat="1" applyFont="1" applyBorder="1" applyAlignment="1" applyProtection="1">
      <alignment horizontal="center" wrapText="1"/>
      <protection locked="0"/>
    </xf>
    <xf numFmtId="168" fontId="13" fillId="0" borderId="10" xfId="2" applyNumberFormat="1" applyFont="1" applyBorder="1" applyAlignment="1" applyProtection="1">
      <alignment wrapText="1"/>
      <protection locked="0"/>
    </xf>
    <xf numFmtId="168" fontId="26" fillId="0" borderId="17" xfId="2" applyNumberFormat="1" applyFont="1" applyBorder="1" applyAlignment="1" applyProtection="1">
      <alignment wrapText="1"/>
      <protection locked="0"/>
    </xf>
    <xf numFmtId="168" fontId="26" fillId="0" borderId="15" xfId="2" applyNumberFormat="1" applyFont="1" applyBorder="1" applyAlignment="1" applyProtection="1">
      <alignment wrapText="1"/>
      <protection locked="0"/>
    </xf>
    <xf numFmtId="168" fontId="13" fillId="0" borderId="55" xfId="2" applyNumberFormat="1" applyFont="1" applyBorder="1" applyAlignment="1" applyProtection="1">
      <alignment wrapText="1"/>
      <protection locked="0"/>
    </xf>
    <xf numFmtId="168" fontId="13" fillId="0" borderId="18" xfId="2" applyNumberFormat="1" applyFont="1" applyBorder="1" applyAlignment="1" applyProtection="1">
      <alignment wrapText="1"/>
      <protection locked="0"/>
    </xf>
    <xf numFmtId="168" fontId="26" fillId="0" borderId="20" xfId="2" applyNumberFormat="1" applyFont="1" applyBorder="1" applyAlignment="1" applyProtection="1">
      <alignment wrapText="1"/>
      <protection locked="0"/>
    </xf>
    <xf numFmtId="168" fontId="26" fillId="0" borderId="24" xfId="2" applyNumberFormat="1" applyFont="1" applyBorder="1" applyAlignment="1" applyProtection="1">
      <alignment wrapText="1"/>
      <protection locked="0"/>
    </xf>
    <xf numFmtId="168" fontId="13" fillId="0" borderId="29" xfId="2" applyNumberFormat="1" applyFont="1" applyBorder="1" applyAlignment="1" applyProtection="1">
      <alignment wrapText="1"/>
      <protection locked="0"/>
    </xf>
    <xf numFmtId="168" fontId="26" fillId="0" borderId="19" xfId="2" applyNumberFormat="1" applyFont="1" applyBorder="1" applyAlignment="1" applyProtection="1">
      <alignment wrapText="1"/>
      <protection locked="0"/>
    </xf>
    <xf numFmtId="168" fontId="13" fillId="0" borderId="19" xfId="2" applyNumberFormat="1" applyFont="1" applyBorder="1" applyAlignment="1" applyProtection="1">
      <alignment wrapText="1"/>
      <protection locked="0"/>
    </xf>
    <xf numFmtId="168" fontId="26" fillId="0" borderId="83" xfId="2" applyNumberFormat="1" applyFont="1" applyBorder="1" applyAlignment="1" applyProtection="1">
      <alignment wrapText="1"/>
      <protection locked="0"/>
    </xf>
    <xf numFmtId="168" fontId="13" fillId="0" borderId="54" xfId="2" applyNumberFormat="1" applyFont="1" applyBorder="1" applyAlignment="1" applyProtection="1">
      <alignment wrapText="1"/>
      <protection locked="0"/>
    </xf>
    <xf numFmtId="168" fontId="13" fillId="0" borderId="21" xfId="2" applyNumberFormat="1" applyFont="1" applyBorder="1" applyAlignment="1" applyProtection="1">
      <alignment wrapText="1"/>
      <protection locked="0"/>
    </xf>
    <xf numFmtId="168" fontId="13" fillId="0" borderId="84" xfId="2" applyNumberFormat="1" applyFont="1" applyBorder="1" applyAlignment="1" applyProtection="1">
      <alignment wrapText="1"/>
      <protection locked="0"/>
    </xf>
    <xf numFmtId="49" fontId="13" fillId="0" borderId="67" xfId="2" applyNumberFormat="1" applyFont="1" applyBorder="1" applyAlignment="1" applyProtection="1">
      <alignment horizontal="left" vertical="center"/>
      <protection locked="0"/>
    </xf>
    <xf numFmtId="165" fontId="29" fillId="9" borderId="85" xfId="1" applyNumberFormat="1" applyFont="1" applyFill="1" applyBorder="1" applyAlignment="1" applyProtection="1">
      <alignment horizontal="center" vertical="center" wrapText="1"/>
      <protection locked="0" hidden="1"/>
    </xf>
    <xf numFmtId="49" fontId="29" fillId="9" borderId="53" xfId="1" applyNumberFormat="1" applyFont="1" applyFill="1" applyBorder="1" applyAlignment="1" applyProtection="1">
      <alignment horizontal="center" vertical="center" wrapText="1"/>
      <protection locked="0" hidden="1"/>
    </xf>
    <xf numFmtId="0" fontId="13" fillId="0" borderId="72" xfId="2" applyFont="1" applyBorder="1" applyAlignment="1" applyProtection="1">
      <alignment horizontal="left" vertical="center"/>
      <protection locked="0"/>
    </xf>
    <xf numFmtId="0" fontId="13" fillId="0" borderId="71" xfId="2" applyFont="1" applyBorder="1" applyAlignment="1" applyProtection="1">
      <alignment horizontal="left" vertical="center"/>
      <protection locked="0"/>
    </xf>
    <xf numFmtId="0" fontId="13" fillId="0" borderId="73" xfId="2" applyFont="1" applyBorder="1" applyAlignment="1" applyProtection="1">
      <alignment horizontal="left" vertical="center"/>
      <protection locked="0"/>
    </xf>
    <xf numFmtId="0" fontId="24" fillId="8" borderId="31" xfId="2" applyFont="1" applyFill="1" applyBorder="1" applyAlignment="1" applyProtection="1">
      <alignment horizontal="center" vertical="center" wrapText="1"/>
      <protection locked="0"/>
    </xf>
    <xf numFmtId="0" fontId="19" fillId="9" borderId="32" xfId="0" applyFont="1" applyFill="1" applyBorder="1" applyAlignment="1">
      <alignment vertical="top"/>
    </xf>
    <xf numFmtId="44" fontId="19" fillId="9" borderId="40" xfId="4" applyFont="1" applyFill="1" applyBorder="1" applyAlignment="1">
      <alignment shrinkToFit="1"/>
    </xf>
    <xf numFmtId="44" fontId="19" fillId="9" borderId="28" xfId="4" applyFont="1" applyFill="1" applyBorder="1" applyAlignment="1">
      <alignment shrinkToFit="1"/>
    </xf>
    <xf numFmtId="44" fontId="19" fillId="9" borderId="70" xfId="4" applyFont="1" applyFill="1" applyBorder="1" applyAlignment="1">
      <alignment shrinkToFit="1"/>
    </xf>
    <xf numFmtId="167" fontId="8" fillId="9" borderId="51" xfId="0" applyNumberFormat="1" applyFont="1" applyFill="1" applyBorder="1" applyAlignment="1">
      <alignment horizontal="left" vertical="center"/>
    </xf>
    <xf numFmtId="44" fontId="8" fillId="9" borderId="80" xfId="4" applyFont="1" applyFill="1" applyBorder="1" applyAlignment="1">
      <alignment horizontal="left" vertical="center"/>
    </xf>
    <xf numFmtId="0" fontId="35" fillId="0" borderId="7" xfId="2" applyFont="1" applyBorder="1" applyAlignment="1" applyProtection="1">
      <alignment horizontal="center"/>
      <protection locked="0"/>
    </xf>
    <xf numFmtId="166" fontId="35" fillId="0" borderId="7" xfId="3" applyNumberFormat="1" applyFont="1" applyBorder="1" applyAlignment="1">
      <alignment horizontal="center"/>
    </xf>
    <xf numFmtId="0" fontId="6" fillId="0" borderId="0" xfId="0" applyFont="1" applyAlignment="1">
      <alignment horizontal="left" vertical="center" wrapText="1"/>
    </xf>
    <xf numFmtId="0" fontId="35" fillId="0" borderId="7" xfId="2" applyFont="1" applyBorder="1" applyProtection="1">
      <protection locked="0"/>
    </xf>
    <xf numFmtId="44" fontId="35" fillId="0" borderId="7" xfId="4" applyFont="1" applyFill="1" applyBorder="1" applyAlignment="1">
      <alignment horizontal="center"/>
    </xf>
    <xf numFmtId="2" fontId="35" fillId="12" borderId="7" xfId="4" applyNumberFormat="1" applyFont="1" applyFill="1" applyBorder="1" applyAlignment="1">
      <alignment horizontal="center"/>
    </xf>
    <xf numFmtId="44" fontId="59" fillId="0" borderId="7" xfId="4" applyFont="1" applyFill="1" applyBorder="1"/>
    <xf numFmtId="0" fontId="59" fillId="0" borderId="0" xfId="0" applyFont="1"/>
    <xf numFmtId="0" fontId="58" fillId="0" borderId="7" xfId="6" applyFont="1" applyBorder="1" applyAlignment="1">
      <alignment vertical="top"/>
    </xf>
    <xf numFmtId="166" fontId="59" fillId="0" borderId="0" xfId="0" applyNumberFormat="1" applyFont="1"/>
    <xf numFmtId="44" fontId="59" fillId="0" borderId="0" xfId="4" applyFont="1" applyFill="1"/>
    <xf numFmtId="2" fontId="59" fillId="0" borderId="0" xfId="4" applyNumberFormat="1" applyFont="1" applyFill="1"/>
    <xf numFmtId="0" fontId="58" fillId="0" borderId="7" xfId="0" applyFont="1" applyBorder="1" applyAlignment="1">
      <alignment vertical="top"/>
    </xf>
    <xf numFmtId="0" fontId="4" fillId="9" borderId="0" xfId="0" applyFont="1" applyFill="1"/>
    <xf numFmtId="0" fontId="13" fillId="0" borderId="19" xfId="0" applyFont="1" applyBorder="1" applyAlignment="1">
      <alignment vertical="top" wrapText="1"/>
    </xf>
    <xf numFmtId="0" fontId="13" fillId="0" borderId="18" xfId="0" applyFont="1" applyBorder="1" applyAlignment="1">
      <alignment vertical="top" wrapText="1"/>
    </xf>
    <xf numFmtId="0" fontId="13" fillId="0" borderId="0" xfId="0" applyFont="1" applyAlignment="1">
      <alignment horizontal="center" vertical="top" wrapText="1"/>
    </xf>
    <xf numFmtId="0" fontId="4" fillId="0" borderId="0" xfId="0" applyFont="1" applyAlignment="1">
      <alignment horizontal="center" vertical="top" wrapText="1"/>
    </xf>
    <xf numFmtId="0" fontId="4" fillId="9" borderId="40" xfId="0" applyFont="1" applyFill="1" applyBorder="1" applyAlignment="1">
      <alignment vertical="top" wrapText="1"/>
    </xf>
    <xf numFmtId="0" fontId="4" fillId="9" borderId="28" xfId="0" applyFont="1" applyFill="1" applyBorder="1" applyAlignment="1">
      <alignment vertical="top" wrapText="1"/>
    </xf>
    <xf numFmtId="0" fontId="4" fillId="9" borderId="70" xfId="0" applyFont="1" applyFill="1" applyBorder="1" applyAlignment="1">
      <alignment vertical="top" wrapText="1"/>
    </xf>
    <xf numFmtId="0" fontId="13" fillId="8" borderId="14" xfId="0" applyFont="1" applyFill="1" applyBorder="1" applyAlignment="1">
      <alignment vertical="top" wrapText="1"/>
    </xf>
    <xf numFmtId="0" fontId="13" fillId="0" borderId="12" xfId="0" applyFont="1" applyBorder="1" applyAlignment="1">
      <alignment vertical="top" wrapText="1"/>
    </xf>
    <xf numFmtId="0" fontId="13" fillId="8" borderId="15" xfId="0" applyFont="1" applyFill="1" applyBorder="1" applyAlignment="1">
      <alignment vertical="top" wrapText="1"/>
    </xf>
    <xf numFmtId="0" fontId="13" fillId="0" borderId="13" xfId="0" applyFont="1" applyBorder="1" applyAlignment="1">
      <alignment vertical="top" wrapText="1"/>
    </xf>
    <xf numFmtId="0" fontId="13" fillId="0" borderId="11" xfId="0" applyFont="1" applyBorder="1" applyAlignment="1">
      <alignment vertical="top" wrapText="1"/>
    </xf>
    <xf numFmtId="0" fontId="13" fillId="8" borderId="10" xfId="0" applyFont="1" applyFill="1" applyBorder="1" applyAlignment="1">
      <alignment vertical="top" wrapText="1"/>
    </xf>
    <xf numFmtId="0" fontId="13" fillId="8" borderId="17" xfId="0" applyFont="1" applyFill="1" applyBorder="1" applyAlignment="1">
      <alignment vertical="top" wrapText="1"/>
    </xf>
    <xf numFmtId="0" fontId="13" fillId="0" borderId="69" xfId="0" applyFont="1" applyBorder="1" applyAlignment="1">
      <alignment vertical="top" wrapText="1"/>
    </xf>
    <xf numFmtId="0" fontId="13" fillId="0" borderId="80" xfId="0" applyFont="1" applyBorder="1" applyAlignment="1">
      <alignment vertical="top" wrapText="1"/>
    </xf>
    <xf numFmtId="0" fontId="13" fillId="0" borderId="81" xfId="0" applyFont="1" applyBorder="1" applyAlignment="1">
      <alignment vertical="top" wrapText="1"/>
    </xf>
    <xf numFmtId="0" fontId="13" fillId="0" borderId="52" xfId="0" applyFont="1" applyBorder="1" applyAlignment="1">
      <alignment vertical="top" wrapText="1"/>
    </xf>
    <xf numFmtId="0" fontId="63" fillId="0" borderId="7" xfId="0" applyFont="1" applyBorder="1" applyAlignment="1">
      <alignment vertical="center" wrapText="1"/>
    </xf>
    <xf numFmtId="0" fontId="62" fillId="8" borderId="14" xfId="0" applyFont="1" applyFill="1" applyBorder="1" applyAlignment="1">
      <alignment vertical="center" wrapText="1"/>
    </xf>
    <xf numFmtId="0" fontId="63" fillId="0" borderId="12" xfId="0" applyFont="1" applyBorder="1" applyAlignment="1">
      <alignment vertical="center" wrapText="1"/>
    </xf>
    <xf numFmtId="0" fontId="13" fillId="8" borderId="51" xfId="0" applyFont="1" applyFill="1" applyBorder="1" applyAlignment="1">
      <alignment vertical="top" wrapText="1"/>
    </xf>
    <xf numFmtId="0" fontId="32" fillId="0" borderId="88" xfId="0" applyFont="1" applyBorder="1" applyAlignment="1">
      <alignment vertical="top"/>
    </xf>
    <xf numFmtId="0" fontId="32" fillId="0" borderId="88" xfId="0" applyFont="1" applyBorder="1" applyAlignment="1">
      <alignment horizontal="center" vertical="top"/>
    </xf>
    <xf numFmtId="0" fontId="13" fillId="8" borderId="55" xfId="0" applyFont="1" applyFill="1" applyBorder="1" applyAlignment="1">
      <alignment vertical="top" wrapText="1"/>
    </xf>
    <xf numFmtId="0" fontId="13" fillId="0" borderId="26" xfId="0" applyFont="1" applyBorder="1" applyAlignment="1">
      <alignment vertical="top" wrapText="1"/>
    </xf>
    <xf numFmtId="0" fontId="32" fillId="0" borderId="12" xfId="0" applyFont="1" applyBorder="1" applyAlignment="1">
      <alignment horizontal="center" vertical="top"/>
    </xf>
    <xf numFmtId="0" fontId="32" fillId="0" borderId="88" xfId="0" applyFont="1" applyBorder="1"/>
    <xf numFmtId="0" fontId="13" fillId="0" borderId="35" xfId="0" applyFont="1" applyBorder="1" applyAlignment="1">
      <alignment vertical="top" wrapText="1"/>
    </xf>
    <xf numFmtId="0" fontId="13" fillId="8" borderId="6" xfId="0" applyFont="1" applyFill="1" applyBorder="1" applyAlignment="1">
      <alignment vertical="top" wrapText="1"/>
    </xf>
    <xf numFmtId="0" fontId="13" fillId="8" borderId="7" xfId="0" applyFont="1" applyFill="1" applyBorder="1" applyAlignment="1">
      <alignment vertical="top" wrapText="1"/>
    </xf>
    <xf numFmtId="0" fontId="13" fillId="8" borderId="9" xfId="0" applyFont="1" applyFill="1" applyBorder="1" applyAlignment="1">
      <alignment vertical="top" wrapText="1"/>
    </xf>
    <xf numFmtId="0" fontId="32" fillId="0" borderId="69" xfId="0" applyFont="1" applyBorder="1"/>
    <xf numFmtId="0" fontId="13" fillId="35" borderId="12" xfId="0" applyFont="1" applyFill="1" applyBorder="1" applyAlignment="1">
      <alignment vertical="top" wrapText="1"/>
    </xf>
    <xf numFmtId="0" fontId="32" fillId="0" borderId="11" xfId="0" applyFont="1" applyBorder="1"/>
    <xf numFmtId="0" fontId="32" fillId="0" borderId="12" xfId="0" applyFont="1" applyBorder="1" applyAlignment="1">
      <alignment vertical="top"/>
    </xf>
    <xf numFmtId="0" fontId="13" fillId="8" borderId="0" xfId="0" applyFont="1" applyFill="1" applyAlignment="1">
      <alignment horizontal="center" vertical="top" wrapText="1"/>
    </xf>
    <xf numFmtId="0" fontId="13" fillId="0" borderId="89" xfId="0" applyFont="1" applyBorder="1" applyAlignment="1">
      <alignment vertical="top" wrapText="1"/>
    </xf>
    <xf numFmtId="0" fontId="32" fillId="0" borderId="11" xfId="0" applyFont="1" applyBorder="1" applyAlignment="1">
      <alignment vertical="top"/>
    </xf>
    <xf numFmtId="0" fontId="13" fillId="0" borderId="20" xfId="0" applyFont="1" applyBorder="1" applyAlignment="1">
      <alignment vertical="top" wrapText="1"/>
    </xf>
    <xf numFmtId="0" fontId="32" fillId="0" borderId="33" xfId="0" applyFont="1" applyBorder="1" applyAlignment="1">
      <alignment vertical="top"/>
    </xf>
    <xf numFmtId="0" fontId="13" fillId="8" borderId="32" xfId="0" applyFont="1" applyFill="1" applyBorder="1" applyAlignment="1">
      <alignment vertical="top" wrapText="1"/>
    </xf>
    <xf numFmtId="166" fontId="6" fillId="9" borderId="28" xfId="1" applyNumberFormat="1" applyFont="1" applyFill="1" applyBorder="1" applyAlignment="1" applyProtection="1">
      <alignment horizontal="left" vertical="center" wrapText="1"/>
      <protection locked="0" hidden="1"/>
    </xf>
    <xf numFmtId="44" fontId="6" fillId="9" borderId="28" xfId="4" applyFont="1" applyFill="1" applyBorder="1" applyAlignment="1" applyProtection="1">
      <alignment horizontal="left" vertical="center" wrapText="1"/>
      <protection locked="0" hidden="1"/>
    </xf>
    <xf numFmtId="2" fontId="6" fillId="9" borderId="28" xfId="4" applyNumberFormat="1" applyFont="1" applyFill="1" applyBorder="1" applyAlignment="1" applyProtection="1">
      <alignment horizontal="left" vertical="center" wrapText="1"/>
      <protection locked="0" hidden="1"/>
    </xf>
    <xf numFmtId="0" fontId="35" fillId="0" borderId="7" xfId="2" applyFont="1" applyBorder="1" applyAlignment="1" applyProtection="1">
      <alignment vertical="top"/>
      <protection locked="0"/>
    </xf>
    <xf numFmtId="0" fontId="35" fillId="0" borderId="7" xfId="2" applyFont="1" applyBorder="1"/>
    <xf numFmtId="0" fontId="35" fillId="0" borderId="7" xfId="2" applyFont="1" applyBorder="1" applyAlignment="1" applyProtection="1">
      <alignment horizontal="left"/>
      <protection locked="0"/>
    </xf>
    <xf numFmtId="0" fontId="35" fillId="0" borderId="7" xfId="3" applyFont="1" applyBorder="1" applyProtection="1">
      <protection locked="0"/>
    </xf>
    <xf numFmtId="0" fontId="35" fillId="0" borderId="7" xfId="3" applyFont="1" applyBorder="1" applyAlignment="1" applyProtection="1">
      <alignment vertical="top"/>
      <protection locked="0"/>
    </xf>
    <xf numFmtId="0" fontId="59" fillId="0" borderId="7" xfId="0" applyFont="1" applyBorder="1"/>
    <xf numFmtId="49" fontId="35" fillId="0" borderId="7" xfId="2" applyNumberFormat="1" applyFont="1" applyBorder="1" applyAlignment="1" applyProtection="1">
      <alignment horizontal="left"/>
      <protection locked="0"/>
    </xf>
    <xf numFmtId="0" fontId="60" fillId="0" borderId="7" xfId="0" applyFont="1" applyBorder="1" applyAlignment="1">
      <alignment vertical="center" wrapText="1"/>
    </xf>
    <xf numFmtId="0" fontId="59" fillId="0" borderId="7" xfId="0" applyFont="1" applyBorder="1" applyAlignment="1">
      <alignment vertical="top" wrapText="1"/>
    </xf>
    <xf numFmtId="0" fontId="35" fillId="0" borderId="7" xfId="3" applyFont="1" applyBorder="1"/>
    <xf numFmtId="0" fontId="58" fillId="0" borderId="7" xfId="0" applyFont="1" applyBorder="1" applyAlignment="1">
      <alignment horizontal="left" vertical="top"/>
    </xf>
    <xf numFmtId="0" fontId="57" fillId="0" borderId="7" xfId="3" applyFont="1" applyBorder="1" applyProtection="1">
      <protection locked="0"/>
    </xf>
    <xf numFmtId="0" fontId="35" fillId="0" borderId="7" xfId="2" applyFont="1" applyBorder="1" applyAlignment="1">
      <alignment vertical="top"/>
    </xf>
    <xf numFmtId="0" fontId="35" fillId="0" borderId="7" xfId="2" applyFont="1" applyBorder="1" applyAlignment="1" applyProtection="1">
      <alignment horizontal="left" vertical="top"/>
      <protection locked="0"/>
    </xf>
    <xf numFmtId="0" fontId="59" fillId="0" borderId="7" xfId="0" applyFont="1" applyBorder="1" applyAlignment="1">
      <alignment vertical="top"/>
    </xf>
    <xf numFmtId="2" fontId="6" fillId="9" borderId="29" xfId="1" applyNumberFormat="1" applyFont="1" applyFill="1" applyBorder="1" applyAlignment="1" applyProtection="1">
      <alignment horizontal="center" vertical="center" wrapText="1"/>
      <protection locked="0" hidden="1"/>
    </xf>
    <xf numFmtId="2" fontId="35" fillId="0" borderId="7" xfId="3" applyNumberFormat="1" applyFont="1" applyBorder="1" applyAlignment="1" applyProtection="1">
      <alignment horizontal="center"/>
      <protection locked="0"/>
    </xf>
    <xf numFmtId="2" fontId="59" fillId="0" borderId="0" xfId="0" applyNumberFormat="1" applyFont="1" applyAlignment="1">
      <alignment horizontal="center"/>
    </xf>
    <xf numFmtId="2" fontId="58" fillId="0" borderId="7" xfId="6" applyNumberFormat="1" applyFont="1" applyBorder="1" applyAlignment="1">
      <alignment horizontal="center" vertical="top"/>
    </xf>
    <xf numFmtId="2" fontId="59" fillId="0" borderId="7" xfId="0" applyNumberFormat="1" applyFont="1" applyBorder="1" applyAlignment="1">
      <alignment horizontal="center"/>
    </xf>
    <xf numFmtId="2" fontId="58" fillId="0" borderId="7" xfId="0" applyNumberFormat="1" applyFont="1" applyBorder="1" applyAlignment="1">
      <alignment horizontal="center" vertical="top"/>
    </xf>
    <xf numFmtId="44" fontId="18" fillId="12" borderId="31" xfId="4" applyFont="1" applyFill="1" applyBorder="1" applyAlignment="1" applyProtection="1">
      <alignment vertical="top"/>
      <protection locked="0"/>
    </xf>
    <xf numFmtId="44" fontId="32" fillId="0" borderId="0" xfId="4" applyFont="1" applyFill="1" applyBorder="1" applyAlignment="1">
      <alignment horizontal="center"/>
    </xf>
    <xf numFmtId="49" fontId="29" fillId="0" borderId="0" xfId="1" applyNumberFormat="1" applyFont="1" applyFill="1" applyBorder="1" applyAlignment="1" applyProtection="1">
      <alignment horizontal="center" vertical="center" wrapText="1"/>
      <protection locked="0" hidden="1"/>
    </xf>
    <xf numFmtId="49" fontId="35" fillId="0" borderId="7" xfId="2" applyNumberFormat="1" applyFont="1" applyBorder="1" applyProtection="1">
      <protection locked="0"/>
    </xf>
    <xf numFmtId="0" fontId="31" fillId="5" borderId="4" xfId="5" applyFont="1" applyFill="1" applyBorder="1" applyAlignment="1">
      <alignment vertical="top"/>
    </xf>
    <xf numFmtId="0" fontId="31" fillId="5" borderId="5" xfId="5" applyFont="1" applyFill="1" applyBorder="1" applyAlignment="1">
      <alignment vertical="top"/>
    </xf>
    <xf numFmtId="165" fontId="6" fillId="9" borderId="27" xfId="1" applyNumberFormat="1" applyFont="1" applyFill="1" applyBorder="1" applyAlignment="1" applyProtection="1">
      <alignment vertical="center" wrapText="1"/>
      <protection locked="0" hidden="1"/>
    </xf>
    <xf numFmtId="0" fontId="59" fillId="0" borderId="0" xfId="0" applyFont="1" applyAlignment="1">
      <alignment horizontal="left"/>
    </xf>
    <xf numFmtId="49" fontId="59" fillId="0" borderId="0" xfId="0" applyNumberFormat="1" applyFont="1"/>
    <xf numFmtId="49" fontId="29" fillId="9" borderId="41" xfId="1" applyNumberFormat="1" applyFont="1" applyFill="1" applyBorder="1" applyAlignment="1" applyProtection="1">
      <alignment horizontal="center" vertical="center" wrapText="1"/>
      <protection locked="0" hidden="1"/>
    </xf>
    <xf numFmtId="0" fontId="4" fillId="9" borderId="0" xfId="0" applyFont="1" applyFill="1" applyAlignment="1">
      <alignment horizontal="center" vertical="center" textRotation="90"/>
    </xf>
    <xf numFmtId="0" fontId="31" fillId="5" borderId="16" xfId="5" applyFont="1" applyFill="1" applyBorder="1" applyAlignment="1">
      <alignment vertical="top"/>
    </xf>
    <xf numFmtId="0" fontId="13" fillId="8" borderId="54" xfId="0" applyFont="1" applyFill="1" applyBorder="1" applyAlignment="1">
      <alignment wrapText="1"/>
    </xf>
    <xf numFmtId="0" fontId="13" fillId="8" borderId="19" xfId="0" applyFont="1" applyFill="1" applyBorder="1" applyAlignment="1">
      <alignment wrapText="1"/>
    </xf>
    <xf numFmtId="0" fontId="13" fillId="8" borderId="10" xfId="0" applyFont="1" applyFill="1" applyBorder="1" applyAlignment="1">
      <alignment wrapText="1"/>
    </xf>
    <xf numFmtId="0" fontId="13" fillId="8" borderId="14" xfId="0" applyFont="1" applyFill="1" applyBorder="1" applyAlignment="1">
      <alignment wrapText="1"/>
    </xf>
    <xf numFmtId="0" fontId="13" fillId="8" borderId="15" xfId="0" applyFont="1" applyFill="1" applyBorder="1" applyAlignment="1">
      <alignment wrapText="1"/>
    </xf>
    <xf numFmtId="168" fontId="13" fillId="0" borderId="91" xfId="2" applyNumberFormat="1" applyFont="1" applyBorder="1" applyAlignment="1" applyProtection="1">
      <alignment wrapText="1"/>
      <protection locked="0"/>
    </xf>
    <xf numFmtId="168" fontId="26" fillId="0" borderId="92" xfId="2" applyNumberFormat="1" applyFont="1" applyBorder="1" applyAlignment="1" applyProtection="1">
      <alignment wrapText="1"/>
      <protection locked="0"/>
    </xf>
    <xf numFmtId="168" fontId="13" fillId="0" borderId="93" xfId="2" applyNumberFormat="1" applyFont="1" applyBorder="1" applyAlignment="1" applyProtection="1">
      <alignment wrapText="1"/>
      <protection locked="0"/>
    </xf>
    <xf numFmtId="168" fontId="26" fillId="0" borderId="94" xfId="2" applyNumberFormat="1" applyFont="1" applyBorder="1" applyAlignment="1" applyProtection="1">
      <alignment wrapText="1"/>
      <protection locked="0"/>
    </xf>
    <xf numFmtId="168" fontId="13" fillId="0" borderId="27" xfId="2" applyNumberFormat="1" applyFont="1" applyBorder="1" applyAlignment="1" applyProtection="1">
      <alignment wrapText="1"/>
      <protection locked="0"/>
    </xf>
    <xf numFmtId="168" fontId="26" fillId="0" borderId="95" xfId="2" applyNumberFormat="1" applyFont="1" applyBorder="1" applyAlignment="1" applyProtection="1">
      <alignment wrapText="1"/>
      <protection locked="0"/>
    </xf>
    <xf numFmtId="168" fontId="13" fillId="0" borderId="95" xfId="2" applyNumberFormat="1" applyFont="1" applyBorder="1" applyAlignment="1" applyProtection="1">
      <alignment wrapText="1"/>
      <protection locked="0"/>
    </xf>
    <xf numFmtId="168" fontId="26" fillId="0" borderId="90" xfId="2" applyNumberFormat="1" applyFont="1" applyBorder="1" applyAlignment="1" applyProtection="1">
      <alignment wrapText="1"/>
      <protection locked="0"/>
    </xf>
    <xf numFmtId="49" fontId="29" fillId="2" borderId="31" xfId="1" applyNumberFormat="1" applyFont="1" applyFill="1" applyBorder="1" applyAlignment="1" applyProtection="1">
      <alignment horizontal="center" vertical="top" wrapText="1"/>
      <protection locked="0" hidden="1"/>
    </xf>
    <xf numFmtId="165" fontId="29" fillId="9" borderId="96" xfId="1" applyNumberFormat="1" applyFont="1" applyFill="1" applyBorder="1" applyAlignment="1" applyProtection="1">
      <alignment horizontal="center" vertical="center" wrapText="1"/>
      <protection locked="0" hidden="1"/>
    </xf>
    <xf numFmtId="165" fontId="29" fillId="9" borderId="97" xfId="1" applyNumberFormat="1" applyFont="1" applyFill="1" applyBorder="1" applyAlignment="1" applyProtection="1">
      <alignment horizontal="center" vertical="center" wrapText="1"/>
      <protection locked="0" hidden="1"/>
    </xf>
    <xf numFmtId="170" fontId="29" fillId="9" borderId="97" xfId="1" applyNumberFormat="1" applyFont="1" applyFill="1" applyBorder="1" applyAlignment="1" applyProtection="1">
      <alignment horizontal="left" vertical="top" wrapText="1"/>
      <protection locked="0" hidden="1"/>
    </xf>
    <xf numFmtId="49" fontId="29" fillId="9" borderId="53" xfId="1" applyNumberFormat="1" applyFont="1" applyFill="1" applyBorder="1" applyAlignment="1" applyProtection="1">
      <alignment horizontal="center" vertical="top" wrapText="1"/>
      <protection locked="0" hidden="1"/>
    </xf>
    <xf numFmtId="49" fontId="29" fillId="2" borderId="96" xfId="1" applyNumberFormat="1" applyFont="1" applyFill="1" applyBorder="1" applyAlignment="1" applyProtection="1">
      <alignment horizontal="center" vertical="top" wrapText="1"/>
      <protection locked="0" hidden="1"/>
    </xf>
    <xf numFmtId="49" fontId="29" fillId="2" borderId="98" xfId="1" applyNumberFormat="1" applyFont="1" applyFill="1" applyBorder="1" applyAlignment="1" applyProtection="1">
      <alignment horizontal="center" vertical="top" wrapText="1"/>
      <protection locked="0" hidden="1"/>
    </xf>
    <xf numFmtId="49" fontId="29" fillId="2" borderId="97" xfId="1" applyNumberFormat="1" applyFont="1" applyFill="1" applyBorder="1" applyAlignment="1" applyProtection="1">
      <alignment horizontal="center" vertical="top" wrapText="1"/>
      <protection locked="0" hidden="1"/>
    </xf>
    <xf numFmtId="49" fontId="29" fillId="2" borderId="53" xfId="1" applyNumberFormat="1" applyFont="1" applyFill="1" applyBorder="1" applyAlignment="1" applyProtection="1">
      <alignment horizontal="center" vertical="top" wrapText="1"/>
      <protection locked="0" hidden="1"/>
    </xf>
    <xf numFmtId="49" fontId="29" fillId="9" borderId="97" xfId="1" applyNumberFormat="1" applyFont="1" applyFill="1" applyBorder="1" applyAlignment="1" applyProtection="1">
      <alignment horizontal="center" vertical="top" wrapText="1"/>
      <protection locked="0" hidden="1"/>
    </xf>
    <xf numFmtId="49" fontId="24" fillId="2" borderId="73" xfId="1" applyNumberFormat="1" applyFont="1" applyFill="1" applyBorder="1" applyAlignment="1" applyProtection="1">
      <alignment horizontal="center" vertical="top" wrapText="1"/>
      <protection locked="0" hidden="1"/>
    </xf>
    <xf numFmtId="49" fontId="29" fillId="9" borderId="99" xfId="1" applyNumberFormat="1" applyFont="1" applyFill="1" applyBorder="1" applyAlignment="1" applyProtection="1">
      <alignment horizontal="center" vertical="top" wrapText="1"/>
      <protection locked="0" hidden="1"/>
    </xf>
    <xf numFmtId="168" fontId="13" fillId="0" borderId="0" xfId="2" applyNumberFormat="1" applyFont="1" applyAlignment="1" applyProtection="1">
      <alignment wrapText="1"/>
      <protection locked="0"/>
    </xf>
    <xf numFmtId="168" fontId="13" fillId="10" borderId="18" xfId="2" applyNumberFormat="1" applyFont="1" applyFill="1" applyBorder="1" applyAlignment="1" applyProtection="1">
      <alignment horizontal="center" wrapText="1"/>
      <protection locked="0"/>
    </xf>
    <xf numFmtId="44" fontId="0" fillId="0" borderId="0" xfId="4" applyFont="1" applyAlignment="1">
      <alignment wrapText="1"/>
    </xf>
    <xf numFmtId="44" fontId="13" fillId="0" borderId="0" xfId="4" applyFont="1" applyAlignment="1">
      <alignment vertical="top"/>
    </xf>
    <xf numFmtId="44" fontId="29" fillId="9" borderId="53" xfId="4" applyFont="1" applyFill="1" applyBorder="1" applyAlignment="1" applyProtection="1">
      <alignment horizontal="center" vertical="top" wrapText="1"/>
      <protection locked="0" hidden="1"/>
    </xf>
    <xf numFmtId="44" fontId="14" fillId="0" borderId="10" xfId="4" applyFont="1" applyFill="1" applyBorder="1" applyAlignment="1" applyProtection="1">
      <alignment vertical="top"/>
      <protection locked="0"/>
    </xf>
    <xf numFmtId="44" fontId="14" fillId="0" borderId="6" xfId="4" applyFont="1" applyFill="1" applyBorder="1" applyAlignment="1" applyProtection="1">
      <alignment vertical="top"/>
      <protection locked="0"/>
    </xf>
    <xf numFmtId="44" fontId="14" fillId="0" borderId="11" xfId="4" applyFont="1" applyFill="1" applyBorder="1" applyAlignment="1" applyProtection="1">
      <alignment vertical="top"/>
      <protection locked="0"/>
    </xf>
    <xf numFmtId="49" fontId="29" fillId="9" borderId="31" xfId="1" applyNumberFormat="1" applyFont="1" applyFill="1" applyBorder="1" applyAlignment="1" applyProtection="1">
      <alignment horizontal="center" vertical="top" wrapText="1"/>
      <protection locked="0" hidden="1"/>
    </xf>
    <xf numFmtId="168" fontId="13" fillId="0" borderId="16" xfId="2" applyNumberFormat="1" applyFont="1" applyBorder="1" applyAlignment="1" applyProtection="1">
      <alignment wrapText="1"/>
      <protection locked="0"/>
    </xf>
    <xf numFmtId="168" fontId="26" fillId="0" borderId="15" xfId="2" applyNumberFormat="1" applyFont="1" applyBorder="1" applyAlignment="1" applyProtection="1">
      <alignment horizontal="right" wrapText="1"/>
      <protection locked="0"/>
    </xf>
    <xf numFmtId="168" fontId="13" fillId="0" borderId="55" xfId="2" applyNumberFormat="1" applyFont="1" applyBorder="1" applyAlignment="1" applyProtection="1">
      <alignment horizontal="right" wrapText="1"/>
      <protection locked="0"/>
    </xf>
    <xf numFmtId="168" fontId="13" fillId="0" borderId="10" xfId="2" applyNumberFormat="1" applyFont="1" applyBorder="1" applyAlignment="1" applyProtection="1">
      <alignment horizontal="right" wrapText="1"/>
      <protection locked="0"/>
    </xf>
    <xf numFmtId="168" fontId="13" fillId="0" borderId="14" xfId="2" applyNumberFormat="1" applyFont="1" applyBorder="1" applyAlignment="1" applyProtection="1">
      <alignment horizontal="right" wrapText="1"/>
      <protection locked="0"/>
    </xf>
    <xf numFmtId="168" fontId="26" fillId="0" borderId="14" xfId="2" applyNumberFormat="1" applyFont="1" applyBorder="1" applyAlignment="1" applyProtection="1">
      <alignment horizontal="right" wrapText="1"/>
      <protection locked="0"/>
    </xf>
    <xf numFmtId="0" fontId="35" fillId="0" borderId="30" xfId="2" applyFont="1" applyBorder="1" applyProtection="1">
      <protection locked="0"/>
    </xf>
    <xf numFmtId="0" fontId="35" fillId="0" borderId="7" xfId="3" applyFont="1" applyBorder="1" applyAlignment="1" applyProtection="1">
      <alignment horizontal="center"/>
      <protection locked="0"/>
    </xf>
    <xf numFmtId="0" fontId="35" fillId="0" borderId="7" xfId="3" applyFont="1" applyBorder="1" applyAlignment="1" applyProtection="1">
      <alignment horizontal="center" vertical="center"/>
      <protection locked="0"/>
    </xf>
    <xf numFmtId="0" fontId="35" fillId="0" borderId="8" xfId="3" applyFont="1" applyBorder="1" applyProtection="1">
      <protection locked="0"/>
    </xf>
    <xf numFmtId="0" fontId="35" fillId="0" borderId="79" xfId="2" applyFont="1" applyBorder="1" applyProtection="1">
      <protection locked="0"/>
    </xf>
    <xf numFmtId="0" fontId="35" fillId="0" borderId="26" xfId="2" applyFont="1" applyBorder="1" applyAlignment="1" applyProtection="1">
      <alignment horizontal="center"/>
      <protection locked="0"/>
    </xf>
    <xf numFmtId="0" fontId="35" fillId="0" borderId="26" xfId="3" applyFont="1" applyBorder="1" applyProtection="1">
      <protection locked="0"/>
    </xf>
    <xf numFmtId="0" fontId="59" fillId="0" borderId="7" xfId="0" applyFont="1" applyBorder="1" applyAlignment="1">
      <alignment horizontal="center" vertical="center"/>
    </xf>
    <xf numFmtId="0" fontId="59" fillId="0" borderId="7" xfId="0" applyFont="1" applyBorder="1" applyAlignment="1">
      <alignment horizontal="center"/>
    </xf>
    <xf numFmtId="0" fontId="58" fillId="0" borderId="7" xfId="6" applyFont="1" applyBorder="1" applyAlignment="1">
      <alignment horizontal="center" vertical="top"/>
    </xf>
    <xf numFmtId="166" fontId="6" fillId="9" borderId="28" xfId="1" applyNumberFormat="1" applyFont="1" applyFill="1" applyBorder="1" applyAlignment="1" applyProtection="1">
      <alignment horizontal="center" vertical="center" wrapText="1"/>
      <protection locked="0" hidden="1"/>
    </xf>
    <xf numFmtId="0" fontId="35" fillId="0" borderId="100" xfId="3" applyFont="1" applyBorder="1" applyProtection="1">
      <protection locked="0"/>
    </xf>
    <xf numFmtId="0" fontId="0" fillId="0" borderId="0" xfId="0" pivotButton="1"/>
    <xf numFmtId="0" fontId="0" fillId="0" borderId="0" xfId="0" applyAlignment="1">
      <alignment horizontal="left"/>
    </xf>
    <xf numFmtId="0" fontId="0" fillId="0" borderId="0" xfId="0" applyAlignment="1">
      <alignment horizontal="left" indent="1"/>
    </xf>
    <xf numFmtId="171" fontId="0" fillId="0" borderId="0" xfId="0" applyNumberFormat="1"/>
    <xf numFmtId="0" fontId="0" fillId="0" borderId="0" xfId="0" applyAlignment="1">
      <alignment horizontal="left" indent="2"/>
    </xf>
    <xf numFmtId="167" fontId="32" fillId="0" borderId="6" xfId="0" applyNumberFormat="1" applyFont="1" applyBorder="1" applyAlignment="1">
      <alignment horizontal="center"/>
    </xf>
    <xf numFmtId="167" fontId="32" fillId="0" borderId="7" xfId="0" applyNumberFormat="1" applyFont="1" applyBorder="1" applyAlignment="1">
      <alignment horizontal="center"/>
    </xf>
    <xf numFmtId="167" fontId="32" fillId="0" borderId="9" xfId="0" applyNumberFormat="1" applyFont="1" applyBorder="1" applyAlignment="1">
      <alignment horizontal="center"/>
    </xf>
    <xf numFmtId="167" fontId="32" fillId="0" borderId="26" xfId="0" applyNumberFormat="1" applyFont="1" applyBorder="1" applyAlignment="1">
      <alignment horizontal="center"/>
    </xf>
    <xf numFmtId="167" fontId="32" fillId="0" borderId="67" xfId="0" applyNumberFormat="1" applyFont="1" applyBorder="1" applyAlignment="1">
      <alignment horizontal="center"/>
    </xf>
    <xf numFmtId="0" fontId="13" fillId="0" borderId="47" xfId="2" applyFont="1" applyBorder="1" applyAlignment="1" applyProtection="1">
      <alignment horizontal="left" vertical="center"/>
      <protection locked="0"/>
    </xf>
    <xf numFmtId="49" fontId="13" fillId="0" borderId="8" xfId="2" applyNumberFormat="1" applyFont="1" applyBorder="1" applyAlignment="1" applyProtection="1">
      <alignment horizontal="left" vertical="center"/>
      <protection locked="0"/>
    </xf>
    <xf numFmtId="167" fontId="32" fillId="0" borderId="8" xfId="0" applyNumberFormat="1" applyFont="1" applyBorder="1" applyAlignment="1">
      <alignment horizontal="center"/>
    </xf>
    <xf numFmtId="44" fontId="32" fillId="12" borderId="6" xfId="4" applyFont="1" applyFill="1" applyBorder="1" applyAlignment="1">
      <alignment horizontal="center"/>
    </xf>
    <xf numFmtId="44" fontId="32" fillId="12" borderId="26" xfId="4" applyFont="1" applyFill="1" applyBorder="1" applyAlignment="1">
      <alignment horizontal="center"/>
    </xf>
    <xf numFmtId="44" fontId="32" fillId="12" borderId="7" xfId="4" applyFont="1" applyFill="1" applyBorder="1" applyAlignment="1">
      <alignment horizontal="center"/>
    </xf>
    <xf numFmtId="44" fontId="32" fillId="12" borderId="8" xfId="4" applyFont="1" applyFill="1" applyBorder="1" applyAlignment="1">
      <alignment horizontal="center"/>
    </xf>
    <xf numFmtId="44" fontId="32" fillId="12" borderId="9" xfId="4" applyFont="1" applyFill="1" applyBorder="1" applyAlignment="1">
      <alignment horizontal="center"/>
    </xf>
    <xf numFmtId="44" fontId="32" fillId="12" borderId="67" xfId="4" applyFont="1" applyFill="1" applyBorder="1" applyAlignment="1">
      <alignment horizontal="center"/>
    </xf>
    <xf numFmtId="2" fontId="64" fillId="12" borderId="7" xfId="4" applyNumberFormat="1" applyFont="1" applyFill="1" applyBorder="1" applyAlignment="1">
      <alignment horizontal="center"/>
    </xf>
    <xf numFmtId="49" fontId="29" fillId="9" borderId="42" xfId="1" applyNumberFormat="1" applyFont="1" applyFill="1" applyBorder="1" applyAlignment="1" applyProtection="1">
      <alignment horizontal="center" vertical="center" wrapText="1"/>
      <protection locked="0" hidden="1"/>
    </xf>
    <xf numFmtId="2" fontId="35" fillId="0" borderId="100" xfId="3" applyNumberFormat="1" applyFont="1" applyBorder="1" applyAlignment="1" applyProtection="1">
      <alignment horizontal="center"/>
      <protection locked="0"/>
    </xf>
    <xf numFmtId="2" fontId="35" fillId="0" borderId="8" xfId="3" applyNumberFormat="1" applyFont="1" applyBorder="1" applyAlignment="1" applyProtection="1">
      <alignment horizontal="center"/>
      <protection locked="0"/>
    </xf>
    <xf numFmtId="2" fontId="35" fillId="0" borderId="26" xfId="3" applyNumberFormat="1" applyFont="1" applyBorder="1" applyAlignment="1" applyProtection="1">
      <alignment horizontal="center"/>
      <protection locked="0"/>
    </xf>
    <xf numFmtId="0" fontId="35" fillId="0" borderId="19" xfId="3" applyFont="1" applyBorder="1" applyAlignment="1" applyProtection="1">
      <alignment horizontal="center" vertical="center"/>
      <protection locked="0"/>
    </xf>
    <xf numFmtId="0" fontId="35" fillId="0" borderId="0" xfId="2" applyFont="1" applyProtection="1">
      <protection locked="0"/>
    </xf>
    <xf numFmtId="0" fontId="35" fillId="0" borderId="0" xfId="2" applyFont="1" applyAlignment="1" applyProtection="1">
      <alignment horizontal="left"/>
      <protection locked="0"/>
    </xf>
    <xf numFmtId="49" fontId="35" fillId="0" borderId="0" xfId="2" applyNumberFormat="1" applyFont="1" applyAlignment="1" applyProtection="1">
      <alignment horizontal="left"/>
      <protection locked="0"/>
    </xf>
    <xf numFmtId="0" fontId="35" fillId="0" borderId="0" xfId="3" applyFont="1" applyProtection="1">
      <protection locked="0"/>
    </xf>
    <xf numFmtId="0" fontId="58" fillId="0" borderId="0" xfId="6" applyFont="1" applyAlignment="1">
      <alignment vertical="top"/>
    </xf>
    <xf numFmtId="0" fontId="58" fillId="0" borderId="0" xfId="6" applyFont="1" applyAlignment="1">
      <alignment horizontal="center" vertical="top"/>
    </xf>
    <xf numFmtId="166" fontId="35" fillId="0" borderId="0" xfId="3" applyNumberFormat="1" applyFont="1" applyAlignment="1">
      <alignment horizontal="center"/>
    </xf>
    <xf numFmtId="0" fontId="35" fillId="0" borderId="0" xfId="2" applyFont="1" applyAlignment="1">
      <alignment vertical="top"/>
    </xf>
    <xf numFmtId="0" fontId="35" fillId="0" borderId="0" xfId="2" applyFont="1" applyAlignment="1" applyProtection="1">
      <alignment horizontal="left" vertical="top"/>
      <protection locked="0"/>
    </xf>
    <xf numFmtId="0" fontId="35" fillId="0" borderId="0" xfId="3" applyFont="1" applyAlignment="1" applyProtection="1">
      <alignment vertical="top"/>
      <protection locked="0"/>
    </xf>
    <xf numFmtId="2" fontId="58" fillId="0" borderId="0" xfId="6" applyNumberFormat="1" applyFont="1" applyAlignment="1">
      <alignment horizontal="center" vertical="top"/>
    </xf>
    <xf numFmtId="0" fontId="35" fillId="0" borderId="0" xfId="2" applyFont="1"/>
    <xf numFmtId="2" fontId="35" fillId="0" borderId="0" xfId="3" applyNumberFormat="1" applyFont="1" applyAlignment="1" applyProtection="1">
      <alignment horizontal="center"/>
      <protection locked="0"/>
    </xf>
    <xf numFmtId="0" fontId="35" fillId="0" borderId="27" xfId="2" applyFont="1" applyBorder="1" applyAlignment="1" applyProtection="1">
      <alignment horizontal="left"/>
      <protection locked="0"/>
    </xf>
    <xf numFmtId="49" fontId="35" fillId="0" borderId="27" xfId="2" applyNumberFormat="1" applyFont="1" applyBorder="1" applyAlignment="1" applyProtection="1">
      <alignment horizontal="left"/>
      <protection locked="0"/>
    </xf>
    <xf numFmtId="0" fontId="35" fillId="0" borderId="27" xfId="3" applyFont="1" applyBorder="1" applyProtection="1">
      <protection locked="0"/>
    </xf>
    <xf numFmtId="0" fontId="58" fillId="0" borderId="27" xfId="6" applyFont="1" applyBorder="1" applyAlignment="1">
      <alignment horizontal="center" vertical="top"/>
    </xf>
    <xf numFmtId="0" fontId="35" fillId="0" borderId="90" xfId="2" applyFont="1" applyBorder="1"/>
    <xf numFmtId="0" fontId="35" fillId="0" borderId="90" xfId="2" applyFont="1" applyBorder="1" applyAlignment="1" applyProtection="1">
      <alignment horizontal="left"/>
      <protection locked="0"/>
    </xf>
    <xf numFmtId="0" fontId="35" fillId="0" borderId="90" xfId="3" applyFont="1" applyBorder="1" applyProtection="1">
      <protection locked="0"/>
    </xf>
    <xf numFmtId="2" fontId="35" fillId="0" borderId="90" xfId="3" applyNumberFormat="1" applyFont="1" applyBorder="1" applyAlignment="1" applyProtection="1">
      <alignment horizontal="center"/>
      <protection locked="0"/>
    </xf>
    <xf numFmtId="0" fontId="35" fillId="0" borderId="27" xfId="2" applyFont="1" applyBorder="1"/>
    <xf numFmtId="2" fontId="35" fillId="0" borderId="27" xfId="3" applyNumberFormat="1" applyFont="1" applyBorder="1" applyAlignment="1" applyProtection="1">
      <alignment horizontal="center"/>
      <protection locked="0"/>
    </xf>
    <xf numFmtId="2" fontId="58" fillId="0" borderId="90" xfId="0" applyNumberFormat="1" applyFont="1" applyBorder="1" applyAlignment="1">
      <alignment horizontal="center" vertical="top"/>
    </xf>
    <xf numFmtId="0" fontId="59" fillId="0" borderId="27" xfId="0" applyFont="1" applyBorder="1" applyAlignment="1">
      <alignment horizontal="left"/>
    </xf>
    <xf numFmtId="0" fontId="35" fillId="0" borderId="27" xfId="2" applyFont="1" applyBorder="1" applyAlignment="1">
      <alignment horizontal="left"/>
    </xf>
    <xf numFmtId="166" fontId="35" fillId="0" borderId="49" xfId="3" applyNumberFormat="1" applyFont="1" applyBorder="1" applyAlignment="1">
      <alignment horizontal="left"/>
    </xf>
    <xf numFmtId="0" fontId="35" fillId="0" borderId="0" xfId="2" applyFont="1" applyAlignment="1">
      <alignment horizontal="left"/>
    </xf>
    <xf numFmtId="166" fontId="35" fillId="0" borderId="88" xfId="3" applyNumberFormat="1" applyFont="1" applyBorder="1" applyAlignment="1">
      <alignment horizontal="left"/>
    </xf>
    <xf numFmtId="0" fontId="35" fillId="0" borderId="0" xfId="3" applyFont="1" applyAlignment="1" applyProtection="1">
      <alignment horizontal="left"/>
      <protection locked="0"/>
    </xf>
    <xf numFmtId="0" fontId="35" fillId="0" borderId="90" xfId="2" applyFont="1" applyBorder="1" applyAlignment="1">
      <alignment horizontal="left"/>
    </xf>
    <xf numFmtId="0" fontId="35" fillId="0" borderId="90" xfId="3" applyFont="1" applyBorder="1" applyAlignment="1" applyProtection="1">
      <alignment horizontal="left"/>
      <protection locked="0"/>
    </xf>
    <xf numFmtId="166" fontId="35" fillId="0" borderId="50" xfId="3" applyNumberFormat="1" applyFont="1" applyBorder="1" applyAlignment="1">
      <alignment horizontal="left"/>
    </xf>
    <xf numFmtId="0" fontId="35" fillId="0" borderId="53" xfId="2" applyFont="1" applyBorder="1"/>
    <xf numFmtId="0" fontId="35" fillId="0" borderId="53" xfId="2" applyFont="1" applyBorder="1" applyAlignment="1" applyProtection="1">
      <alignment horizontal="left"/>
      <protection locked="0"/>
    </xf>
    <xf numFmtId="0" fontId="35" fillId="0" borderId="53" xfId="3" applyFont="1" applyBorder="1" applyProtection="1">
      <protection locked="0"/>
    </xf>
    <xf numFmtId="2" fontId="35" fillId="0" borderId="53" xfId="3" applyNumberFormat="1" applyFont="1" applyBorder="1" applyAlignment="1" applyProtection="1">
      <alignment horizontal="center"/>
      <protection locked="0"/>
    </xf>
    <xf numFmtId="0" fontId="35" fillId="0" borderId="27" xfId="2" applyFont="1" applyBorder="1" applyProtection="1">
      <protection locked="0"/>
    </xf>
    <xf numFmtId="0" fontId="35" fillId="8" borderId="4" xfId="2" applyFont="1" applyFill="1" applyBorder="1" applyProtection="1">
      <protection locked="0"/>
    </xf>
    <xf numFmtId="0" fontId="35" fillId="8" borderId="5" xfId="2" applyFont="1" applyFill="1" applyBorder="1" applyProtection="1">
      <protection locked="0"/>
    </xf>
    <xf numFmtId="49" fontId="35" fillId="8" borderId="5" xfId="2" applyNumberFormat="1" applyFont="1" applyFill="1" applyBorder="1" applyProtection="1">
      <protection locked="0"/>
    </xf>
    <xf numFmtId="0" fontId="35" fillId="8" borderId="16" xfId="2" applyFont="1" applyFill="1" applyBorder="1" applyProtection="1">
      <protection locked="0"/>
    </xf>
    <xf numFmtId="49" fontId="35" fillId="8" borderId="4" xfId="2" applyNumberFormat="1" applyFont="1" applyFill="1" applyBorder="1" applyProtection="1">
      <protection locked="0"/>
    </xf>
    <xf numFmtId="49" fontId="35" fillId="8" borderId="16" xfId="2" applyNumberFormat="1" applyFont="1" applyFill="1" applyBorder="1" applyProtection="1">
      <protection locked="0"/>
    </xf>
    <xf numFmtId="0" fontId="35" fillId="8" borderId="4" xfId="2" applyFont="1" applyFill="1" applyBorder="1" applyAlignment="1" applyProtection="1">
      <alignment horizontal="left"/>
      <protection locked="0"/>
    </xf>
    <xf numFmtId="0" fontId="35" fillId="8" borderId="5" xfId="2" applyFont="1" applyFill="1" applyBorder="1" applyAlignment="1" applyProtection="1">
      <alignment horizontal="left"/>
      <protection locked="0"/>
    </xf>
    <xf numFmtId="0" fontId="35" fillId="8" borderId="16" xfId="2" applyFont="1" applyFill="1" applyBorder="1" applyAlignment="1" applyProtection="1">
      <alignment horizontal="left"/>
      <protection locked="0"/>
    </xf>
    <xf numFmtId="0" fontId="35" fillId="8" borderId="31" xfId="2" applyFont="1" applyFill="1" applyBorder="1" applyProtection="1">
      <protection locked="0"/>
    </xf>
    <xf numFmtId="166" fontId="35" fillId="0" borderId="42" xfId="3" applyNumberFormat="1" applyFont="1" applyBorder="1" applyAlignment="1">
      <alignment horizontal="left"/>
    </xf>
    <xf numFmtId="0" fontId="35" fillId="0" borderId="7" xfId="2" applyFont="1" applyBorder="1" applyAlignment="1" applyProtection="1">
      <alignment horizontal="center" vertical="center"/>
      <protection locked="0"/>
    </xf>
    <xf numFmtId="0" fontId="35" fillId="0" borderId="30" xfId="2" applyFont="1" applyBorder="1" applyAlignment="1" applyProtection="1">
      <alignment horizontal="center" vertical="center"/>
      <protection locked="0"/>
    </xf>
    <xf numFmtId="165" fontId="6" fillId="9" borderId="29" xfId="1" applyNumberFormat="1" applyFont="1" applyFill="1" applyBorder="1" applyAlignment="1" applyProtection="1">
      <alignment horizontal="center" vertical="center" wrapText="1"/>
      <protection locked="0" hidden="1"/>
    </xf>
    <xf numFmtId="0" fontId="35" fillId="0" borderId="8" xfId="2" applyFont="1" applyBorder="1" applyAlignment="1" applyProtection="1">
      <alignment horizontal="center" vertical="center"/>
      <protection locked="0"/>
    </xf>
    <xf numFmtId="0" fontId="35" fillId="0" borderId="39" xfId="2" applyFont="1" applyBorder="1" applyAlignment="1" applyProtection="1">
      <alignment horizontal="center" vertical="center"/>
      <protection locked="0"/>
    </xf>
    <xf numFmtId="0" fontId="35" fillId="0" borderId="26" xfId="2" applyFont="1" applyBorder="1" applyAlignment="1" applyProtection="1">
      <alignment horizontal="center" vertical="center"/>
      <protection locked="0"/>
    </xf>
    <xf numFmtId="0" fontId="58" fillId="0" borderId="7" xfId="6" applyFont="1" applyBorder="1" applyAlignment="1">
      <alignment horizontal="center" vertical="center"/>
    </xf>
    <xf numFmtId="0" fontId="64" fillId="0" borderId="7" xfId="2" applyFont="1" applyBorder="1" applyAlignment="1" applyProtection="1">
      <alignment horizontal="center" vertical="center"/>
      <protection locked="0"/>
    </xf>
    <xf numFmtId="0" fontId="58" fillId="0" borderId="7" xfId="0" applyFont="1" applyBorder="1" applyAlignment="1">
      <alignment horizontal="center" vertical="center"/>
    </xf>
    <xf numFmtId="0" fontId="35" fillId="0" borderId="100" xfId="2" applyFont="1" applyBorder="1" applyAlignment="1" applyProtection="1">
      <alignment horizontal="center" vertical="center"/>
      <protection locked="0"/>
    </xf>
    <xf numFmtId="0" fontId="59" fillId="0" borderId="0" xfId="0" applyFont="1" applyAlignment="1">
      <alignment horizontal="center" vertical="center"/>
    </xf>
    <xf numFmtId="2" fontId="58" fillId="0" borderId="7" xfId="6" applyNumberFormat="1" applyFont="1" applyBorder="1" applyAlignment="1">
      <alignment horizontal="center" vertical="center"/>
    </xf>
    <xf numFmtId="2" fontId="35" fillId="0" borderId="7" xfId="3" applyNumberFormat="1" applyFont="1" applyBorder="1" applyAlignment="1" applyProtection="1">
      <alignment horizontal="center" vertical="center"/>
      <protection locked="0"/>
    </xf>
    <xf numFmtId="2" fontId="59" fillId="0" borderId="7" xfId="0" applyNumberFormat="1" applyFont="1" applyBorder="1" applyAlignment="1">
      <alignment horizontal="center" vertical="center"/>
    </xf>
    <xf numFmtId="2" fontId="58" fillId="0" borderId="7" xfId="0" applyNumberFormat="1" applyFont="1" applyBorder="1" applyAlignment="1">
      <alignment horizontal="center" vertical="center"/>
    </xf>
    <xf numFmtId="2" fontId="59" fillId="0" borderId="0" xfId="0" applyNumberFormat="1" applyFont="1" applyAlignment="1">
      <alignment horizontal="center" vertical="center"/>
    </xf>
    <xf numFmtId="44" fontId="28" fillId="9" borderId="19" xfId="4" applyFont="1" applyFill="1" applyBorder="1"/>
    <xf numFmtId="0" fontId="4" fillId="0" borderId="0" xfId="0" applyFont="1"/>
    <xf numFmtId="0" fontId="4" fillId="9" borderId="1" xfId="0" applyFont="1" applyFill="1" applyBorder="1"/>
    <xf numFmtId="0" fontId="4" fillId="9" borderId="49" xfId="0" applyFont="1" applyFill="1" applyBorder="1"/>
    <xf numFmtId="0" fontId="0" fillId="8" borderId="3" xfId="0" applyFill="1" applyBorder="1"/>
    <xf numFmtId="0" fontId="0" fillId="8" borderId="50" xfId="0" applyFill="1" applyBorder="1"/>
    <xf numFmtId="0" fontId="0" fillId="8" borderId="2" xfId="0" applyFill="1" applyBorder="1"/>
    <xf numFmtId="0" fontId="0" fillId="8" borderId="88" xfId="0" applyFill="1" applyBorder="1"/>
    <xf numFmtId="0" fontId="13" fillId="8" borderId="18" xfId="0" applyFont="1" applyFill="1" applyBorder="1" applyAlignment="1">
      <alignment wrapText="1"/>
    </xf>
    <xf numFmtId="0" fontId="13" fillId="8" borderId="24" xfId="0" applyFont="1" applyFill="1" applyBorder="1" applyAlignment="1">
      <alignment wrapText="1"/>
    </xf>
    <xf numFmtId="172" fontId="32" fillId="0" borderId="6" xfId="4" applyNumberFormat="1" applyFont="1" applyBorder="1" applyAlignment="1">
      <alignment horizontal="center"/>
    </xf>
    <xf numFmtId="172" fontId="32" fillId="0" borderId="26" xfId="4" applyNumberFormat="1" applyFont="1" applyBorder="1" applyAlignment="1">
      <alignment horizontal="center"/>
    </xf>
    <xf numFmtId="172" fontId="32" fillId="0" borderId="7" xfId="4" applyNumberFormat="1" applyFont="1" applyBorder="1" applyAlignment="1">
      <alignment horizontal="center"/>
    </xf>
    <xf numFmtId="172" fontId="32" fillId="0" borderId="8" xfId="4" applyNumberFormat="1" applyFont="1" applyBorder="1" applyAlignment="1">
      <alignment horizontal="center"/>
    </xf>
    <xf numFmtId="172" fontId="32" fillId="0" borderId="9" xfId="4" applyNumberFormat="1" applyFont="1" applyBorder="1" applyAlignment="1">
      <alignment horizontal="center"/>
    </xf>
    <xf numFmtId="172" fontId="32" fillId="0" borderId="67" xfId="4" applyNumberFormat="1" applyFont="1" applyBorder="1" applyAlignment="1">
      <alignment horizontal="center"/>
    </xf>
    <xf numFmtId="173" fontId="32" fillId="0" borderId="6" xfId="4" applyNumberFormat="1" applyFont="1" applyBorder="1" applyAlignment="1">
      <alignment horizontal="center"/>
    </xf>
    <xf numFmtId="173" fontId="32" fillId="0" borderId="26" xfId="4" applyNumberFormat="1" applyFont="1" applyBorder="1" applyAlignment="1">
      <alignment horizontal="center"/>
    </xf>
    <xf numFmtId="173" fontId="32" fillId="0" borderId="7" xfId="4" applyNumberFormat="1" applyFont="1" applyBorder="1" applyAlignment="1">
      <alignment horizontal="center"/>
    </xf>
    <xf numFmtId="173" fontId="32" fillId="0" borderId="8" xfId="4" applyNumberFormat="1" applyFont="1" applyBorder="1" applyAlignment="1">
      <alignment horizontal="center"/>
    </xf>
    <xf numFmtId="173" fontId="32" fillId="0" borderId="9" xfId="4" applyNumberFormat="1" applyFont="1" applyBorder="1" applyAlignment="1">
      <alignment horizontal="center"/>
    </xf>
    <xf numFmtId="173" fontId="32" fillId="0" borderId="67" xfId="4" applyNumberFormat="1" applyFont="1" applyBorder="1" applyAlignment="1">
      <alignment horizontal="center"/>
    </xf>
    <xf numFmtId="44" fontId="32" fillId="0" borderId="6" xfId="4" applyFont="1" applyBorder="1" applyAlignment="1">
      <alignment horizontal="center"/>
    </xf>
    <xf numFmtId="44" fontId="32" fillId="0" borderId="26" xfId="4" applyFont="1" applyFill="1" applyBorder="1" applyAlignment="1">
      <alignment horizontal="center"/>
    </xf>
    <xf numFmtId="0" fontId="58" fillId="0" borderId="0" xfId="0" applyFont="1" applyAlignment="1">
      <alignment vertical="top"/>
    </xf>
    <xf numFmtId="0" fontId="58" fillId="0" borderId="90" xfId="0" applyFont="1" applyBorder="1" applyAlignment="1">
      <alignment vertical="top"/>
    </xf>
    <xf numFmtId="0" fontId="58" fillId="0" borderId="27" xfId="6" applyFont="1" applyBorder="1" applyAlignment="1">
      <alignment vertical="top"/>
    </xf>
    <xf numFmtId="0" fontId="0" fillId="0" borderId="74" xfId="0" applyBorder="1" applyAlignment="1">
      <alignment horizontal="left" vertical="center" wrapText="1"/>
    </xf>
    <xf numFmtId="0" fontId="0" fillId="0" borderId="75" xfId="0" applyBorder="1" applyAlignment="1">
      <alignment horizontal="left" vertical="center" wrapText="1"/>
    </xf>
    <xf numFmtId="0" fontId="0" fillId="0" borderId="76" xfId="0" applyBorder="1" applyAlignment="1">
      <alignment horizontal="left" vertical="center" wrapText="1"/>
    </xf>
    <xf numFmtId="0" fontId="30" fillId="9" borderId="47" xfId="0" applyFont="1" applyFill="1" applyBorder="1" applyAlignment="1">
      <alignment horizontal="center" vertical="center" textRotation="90"/>
    </xf>
    <xf numFmtId="0" fontId="30" fillId="9" borderId="45" xfId="0" applyFont="1" applyFill="1" applyBorder="1" applyAlignment="1">
      <alignment horizontal="center" vertical="center" textRotation="90"/>
    </xf>
    <xf numFmtId="0" fontId="0" fillId="0" borderId="8" xfId="0" applyBorder="1" applyAlignment="1">
      <alignment horizontal="center"/>
    </xf>
    <xf numFmtId="167" fontId="19" fillId="9" borderId="28" xfId="0" applyNumberFormat="1" applyFont="1" applyFill="1" applyBorder="1" applyAlignment="1">
      <alignment horizontal="center"/>
    </xf>
    <xf numFmtId="167" fontId="19" fillId="9" borderId="67" xfId="0" applyNumberFormat="1" applyFont="1" applyFill="1" applyBorder="1" applyAlignment="1">
      <alignment horizontal="center"/>
    </xf>
    <xf numFmtId="167" fontId="19" fillId="9" borderId="68" xfId="0" applyNumberFormat="1" applyFont="1" applyFill="1" applyBorder="1" applyAlignment="1">
      <alignment horizontal="center"/>
    </xf>
    <xf numFmtId="0" fontId="0" fillId="0" borderId="7" xfId="0" applyBorder="1" applyAlignment="1">
      <alignment horizontal="center"/>
    </xf>
    <xf numFmtId="0" fontId="0" fillId="0" borderId="6" xfId="0" applyBorder="1" applyAlignment="1">
      <alignment horizontal="center"/>
    </xf>
    <xf numFmtId="167" fontId="19" fillId="9" borderId="73" xfId="0" applyNumberFormat="1" applyFont="1" applyFill="1" applyBorder="1" applyAlignment="1">
      <alignment horizontal="center"/>
    </xf>
    <xf numFmtId="167" fontId="0" fillId="0" borderId="18" xfId="0" applyNumberFormat="1" applyBorder="1" applyAlignment="1">
      <alignment horizontal="right"/>
    </xf>
    <xf numFmtId="167" fontId="0" fillId="0" borderId="72" xfId="0" applyNumberFormat="1" applyBorder="1" applyAlignment="1">
      <alignment horizontal="right"/>
    </xf>
    <xf numFmtId="0" fontId="21" fillId="9" borderId="21" xfId="0" applyFont="1" applyFill="1" applyBorder="1" applyAlignment="1">
      <alignment horizontal="center" vertical="center" textRotation="90"/>
    </xf>
    <xf numFmtId="0" fontId="21" fillId="9" borderId="22" xfId="0" applyFont="1" applyFill="1" applyBorder="1" applyAlignment="1">
      <alignment horizontal="center" vertical="center" textRotation="90"/>
    </xf>
    <xf numFmtId="167" fontId="0" fillId="0" borderId="19" xfId="0" applyNumberFormat="1" applyBorder="1" applyAlignment="1">
      <alignment horizontal="right"/>
    </xf>
    <xf numFmtId="167" fontId="0" fillId="0" borderId="30" xfId="0" applyNumberFormat="1" applyBorder="1" applyAlignment="1">
      <alignment horizontal="right"/>
    </xf>
    <xf numFmtId="167" fontId="0" fillId="0" borderId="24" xfId="0" applyNumberFormat="1" applyBorder="1" applyAlignment="1">
      <alignment horizontal="right"/>
    </xf>
    <xf numFmtId="167" fontId="0" fillId="0" borderId="71" xfId="0" applyNumberFormat="1" applyBorder="1" applyAlignment="1">
      <alignment horizontal="right"/>
    </xf>
    <xf numFmtId="167" fontId="0" fillId="0" borderId="6" xfId="0" applyNumberFormat="1" applyBorder="1" applyAlignment="1">
      <alignment horizontal="right"/>
    </xf>
    <xf numFmtId="167" fontId="0" fillId="0" borderId="26" xfId="0" applyNumberFormat="1" applyBorder="1" applyAlignment="1">
      <alignment horizontal="right"/>
    </xf>
    <xf numFmtId="167" fontId="0" fillId="0" borderId="54" xfId="0" applyNumberFormat="1" applyBorder="1" applyAlignment="1">
      <alignment horizontal="right"/>
    </xf>
    <xf numFmtId="167" fontId="0" fillId="0" borderId="9" xfId="0" applyNumberFormat="1" applyBorder="1" applyAlignment="1">
      <alignment horizontal="right"/>
    </xf>
    <xf numFmtId="0" fontId="0" fillId="0" borderId="9" xfId="0" applyBorder="1" applyAlignment="1">
      <alignment horizontal="center"/>
    </xf>
    <xf numFmtId="167" fontId="0" fillId="0" borderId="7" xfId="0" applyNumberFormat="1" applyBorder="1" applyAlignment="1">
      <alignment horizontal="right"/>
    </xf>
    <xf numFmtId="0" fontId="21" fillId="9" borderId="4" xfId="0" applyFont="1" applyFill="1" applyBorder="1" applyAlignment="1">
      <alignment horizontal="center" vertical="center" textRotation="90"/>
    </xf>
    <xf numFmtId="0" fontId="21" fillId="9" borderId="5" xfId="0" applyFont="1" applyFill="1" applyBorder="1" applyAlignment="1">
      <alignment horizontal="center" vertical="center" textRotation="90"/>
    </xf>
    <xf numFmtId="167" fontId="19" fillId="9" borderId="42" xfId="0" applyNumberFormat="1" applyFont="1" applyFill="1" applyBorder="1" applyAlignment="1">
      <alignment horizontal="center"/>
    </xf>
    <xf numFmtId="167" fontId="19" fillId="9" borderId="29" xfId="0" applyNumberFormat="1" applyFont="1" applyFill="1" applyBorder="1" applyAlignment="1">
      <alignment horizontal="center"/>
    </xf>
    <xf numFmtId="167" fontId="19" fillId="9" borderId="49" xfId="0" applyNumberFormat="1" applyFont="1" applyFill="1" applyBorder="1" applyAlignment="1">
      <alignment horizontal="center"/>
    </xf>
    <xf numFmtId="0" fontId="21" fillId="9" borderId="2" xfId="0" applyFont="1" applyFill="1" applyBorder="1" applyAlignment="1">
      <alignment horizontal="center" vertical="center" textRotation="90"/>
    </xf>
    <xf numFmtId="167" fontId="19" fillId="9" borderId="28" xfId="0" applyNumberFormat="1" applyFont="1" applyFill="1" applyBorder="1" applyAlignment="1">
      <alignment horizontal="left"/>
    </xf>
    <xf numFmtId="0" fontId="0" fillId="0" borderId="19" xfId="0" applyBorder="1" applyAlignment="1">
      <alignment horizontal="center"/>
    </xf>
    <xf numFmtId="0" fontId="0" fillId="0" borderId="30" xfId="0" applyBorder="1" applyAlignment="1">
      <alignment horizontal="center"/>
    </xf>
    <xf numFmtId="0" fontId="0" fillId="0" borderId="24" xfId="0" applyBorder="1" applyAlignment="1">
      <alignment horizontal="center"/>
    </xf>
    <xf numFmtId="0" fontId="0" fillId="0" borderId="71" xfId="0" applyBorder="1" applyAlignment="1">
      <alignment horizontal="center"/>
    </xf>
    <xf numFmtId="0" fontId="0" fillId="0" borderId="18" xfId="0" applyBorder="1" applyAlignment="1">
      <alignment horizontal="center"/>
    </xf>
    <xf numFmtId="0" fontId="0" fillId="0" borderId="72" xfId="0" applyBorder="1" applyAlignment="1">
      <alignment horizontal="center"/>
    </xf>
    <xf numFmtId="167" fontId="19" fillId="9" borderId="68" xfId="0" applyNumberFormat="1" applyFont="1" applyFill="1" applyBorder="1" applyAlignment="1">
      <alignment horizontal="left"/>
    </xf>
    <xf numFmtId="167" fontId="19" fillId="9" borderId="73" xfId="0" applyNumberFormat="1" applyFont="1" applyFill="1" applyBorder="1" applyAlignment="1">
      <alignment horizontal="left"/>
    </xf>
    <xf numFmtId="0" fontId="21" fillId="9" borderId="27" xfId="0" applyFont="1" applyFill="1" applyBorder="1" applyAlignment="1">
      <alignment horizontal="center" vertical="center" textRotation="90"/>
    </xf>
    <xf numFmtId="0" fontId="21" fillId="9" borderId="0" xfId="0" applyFont="1" applyFill="1" applyAlignment="1">
      <alignment horizontal="center" vertical="center" textRotation="90"/>
    </xf>
    <xf numFmtId="44" fontId="13" fillId="36" borderId="45" xfId="4" applyFont="1" applyFill="1" applyBorder="1" applyAlignment="1" applyProtection="1">
      <alignment horizontal="center" vertical="center" wrapText="1"/>
      <protection locked="0"/>
    </xf>
    <xf numFmtId="44" fontId="13" fillId="36" borderId="78" xfId="4" applyFont="1" applyFill="1" applyBorder="1" applyAlignment="1" applyProtection="1">
      <alignment horizontal="center" vertical="center" wrapText="1"/>
      <protection locked="0"/>
    </xf>
    <xf numFmtId="44" fontId="13" fillId="36" borderId="46" xfId="4" applyFont="1" applyFill="1" applyBorder="1" applyAlignment="1" applyProtection="1">
      <alignment horizontal="center" vertical="center" wrapText="1"/>
      <protection locked="0"/>
    </xf>
    <xf numFmtId="0" fontId="13" fillId="0" borderId="40" xfId="2" applyFont="1" applyBorder="1" applyAlignment="1" applyProtection="1">
      <alignment horizontal="left" vertical="center"/>
      <protection locked="0"/>
    </xf>
    <xf numFmtId="0" fontId="13" fillId="0" borderId="51" xfId="2" applyFont="1" applyBorder="1" applyAlignment="1" applyProtection="1">
      <alignment horizontal="left" vertical="center"/>
      <protection locked="0"/>
    </xf>
    <xf numFmtId="49" fontId="13" fillId="0" borderId="28" xfId="2" applyNumberFormat="1" applyFont="1" applyBorder="1" applyAlignment="1" applyProtection="1">
      <alignment horizontal="left" vertical="center"/>
      <protection locked="0"/>
    </xf>
    <xf numFmtId="49" fontId="13" fillId="0" borderId="52" xfId="2" applyNumberFormat="1" applyFont="1" applyBorder="1" applyAlignment="1" applyProtection="1">
      <alignment horizontal="left" vertical="center"/>
      <protection locked="0"/>
    </xf>
    <xf numFmtId="0" fontId="13" fillId="0" borderId="46" xfId="2" applyFont="1" applyBorder="1" applyAlignment="1" applyProtection="1">
      <alignment horizontal="center" vertical="center" wrapText="1"/>
      <protection locked="0"/>
    </xf>
    <xf numFmtId="0" fontId="13" fillId="0" borderId="78" xfId="2" applyFont="1" applyBorder="1" applyAlignment="1" applyProtection="1">
      <alignment horizontal="center" vertical="center" wrapText="1"/>
      <protection locked="0"/>
    </xf>
    <xf numFmtId="0" fontId="13" fillId="0" borderId="45" xfId="2" applyFont="1" applyBorder="1" applyAlignment="1" applyProtection="1">
      <alignment horizontal="center" vertical="center" wrapText="1"/>
      <protection locked="0"/>
    </xf>
    <xf numFmtId="49" fontId="13" fillId="0" borderId="39" xfId="2" applyNumberFormat="1" applyFont="1" applyBorder="1" applyAlignment="1" applyProtection="1">
      <alignment horizontal="left" vertical="center"/>
      <protection locked="0"/>
    </xf>
    <xf numFmtId="0" fontId="13" fillId="8" borderId="2" xfId="2" applyFont="1" applyFill="1" applyBorder="1" applyAlignment="1" applyProtection="1">
      <alignment horizontal="center" vertical="center" wrapText="1"/>
      <protection locked="0"/>
    </xf>
    <xf numFmtId="0" fontId="13" fillId="0" borderId="82" xfId="2" applyFont="1" applyBorder="1" applyAlignment="1" applyProtection="1">
      <alignment horizontal="left" vertical="center"/>
      <protection locked="0"/>
    </xf>
    <xf numFmtId="0" fontId="13" fillId="8" borderId="4" xfId="2" applyFont="1" applyFill="1" applyBorder="1" applyAlignment="1" applyProtection="1">
      <alignment horizontal="center" vertical="center" wrapText="1"/>
      <protection locked="0"/>
    </xf>
    <xf numFmtId="0" fontId="13" fillId="8" borderId="5" xfId="2" applyFont="1" applyFill="1" applyBorder="1" applyAlignment="1" applyProtection="1">
      <alignment horizontal="center" vertical="center" wrapText="1"/>
      <protection locked="0"/>
    </xf>
    <xf numFmtId="0" fontId="13" fillId="8" borderId="16" xfId="2" applyFont="1" applyFill="1" applyBorder="1" applyAlignment="1" applyProtection="1">
      <alignment horizontal="center" vertical="center" wrapText="1"/>
      <protection locked="0"/>
    </xf>
    <xf numFmtId="0" fontId="13" fillId="0" borderId="55" xfId="2" applyFont="1" applyBorder="1" applyAlignment="1" applyProtection="1">
      <alignment horizontal="left" vertical="center"/>
      <protection locked="0"/>
    </xf>
    <xf numFmtId="0" fontId="13" fillId="0" borderId="15" xfId="2" applyFont="1" applyBorder="1" applyAlignment="1" applyProtection="1">
      <alignment horizontal="left" vertical="center"/>
      <protection locked="0"/>
    </xf>
    <xf numFmtId="49" fontId="13" fillId="0" borderId="26" xfId="2" applyNumberFormat="1" applyFont="1" applyBorder="1" applyAlignment="1" applyProtection="1">
      <alignment horizontal="left" vertical="center"/>
      <protection locked="0"/>
    </xf>
    <xf numFmtId="49" fontId="13" fillId="0" borderId="9" xfId="2" applyNumberFormat="1" applyFont="1" applyBorder="1" applyAlignment="1" applyProtection="1">
      <alignment horizontal="left" vertical="center"/>
      <protection locked="0"/>
    </xf>
    <xf numFmtId="0" fontId="33" fillId="2" borderId="41" xfId="0" applyFont="1" applyFill="1" applyBorder="1" applyAlignment="1">
      <alignment horizontal="center" vertical="center"/>
    </xf>
    <xf numFmtId="0" fontId="33" fillId="2" borderId="42" xfId="0" applyFont="1" applyFill="1" applyBorder="1" applyAlignment="1">
      <alignment horizontal="center" vertical="center"/>
    </xf>
    <xf numFmtId="0" fontId="13" fillId="8" borderId="77" xfId="2" applyFont="1" applyFill="1" applyBorder="1" applyAlignment="1" applyProtection="1">
      <alignment horizontal="center" vertical="center" wrapText="1"/>
      <protection locked="0"/>
    </xf>
    <xf numFmtId="0" fontId="13" fillId="0" borderId="10" xfId="2" applyFont="1" applyBorder="1" applyAlignment="1" applyProtection="1">
      <alignment horizontal="left" vertical="center"/>
      <protection locked="0"/>
    </xf>
    <xf numFmtId="0" fontId="13" fillId="0" borderId="14" xfId="2" applyFont="1" applyBorder="1" applyAlignment="1" applyProtection="1">
      <alignment horizontal="left" vertical="center"/>
      <protection locked="0"/>
    </xf>
    <xf numFmtId="49" fontId="13" fillId="0" borderId="6" xfId="2" applyNumberFormat="1" applyFont="1" applyBorder="1" applyAlignment="1" applyProtection="1">
      <alignment horizontal="left" vertical="center"/>
      <protection locked="0"/>
    </xf>
    <xf numFmtId="49" fontId="13" fillId="0" borderId="7" xfId="2" applyNumberFormat="1" applyFont="1" applyBorder="1" applyAlignment="1" applyProtection="1">
      <alignment horizontal="left" vertical="center"/>
      <protection locked="0"/>
    </xf>
    <xf numFmtId="168" fontId="13" fillId="0" borderId="6" xfId="2" applyNumberFormat="1" applyFont="1" applyBorder="1" applyAlignment="1" applyProtection="1">
      <alignment horizontal="center" wrapText="1"/>
      <protection locked="0"/>
    </xf>
    <xf numFmtId="168" fontId="13" fillId="0" borderId="7" xfId="2" applyNumberFormat="1" applyFont="1" applyBorder="1" applyAlignment="1" applyProtection="1">
      <alignment horizontal="center" wrapText="1"/>
      <protection locked="0"/>
    </xf>
    <xf numFmtId="168" fontId="13" fillId="0" borderId="19" xfId="2" applyNumberFormat="1" applyFont="1" applyBorder="1" applyAlignment="1" applyProtection="1">
      <alignment horizontal="center" wrapText="1"/>
      <protection locked="0"/>
    </xf>
    <xf numFmtId="168" fontId="26" fillId="0" borderId="7" xfId="2" applyNumberFormat="1" applyFont="1" applyBorder="1" applyAlignment="1" applyProtection="1">
      <alignment horizontal="center" wrapText="1"/>
      <protection locked="0"/>
    </xf>
    <xf numFmtId="168" fontId="26" fillId="0" borderId="19" xfId="2" applyNumberFormat="1" applyFont="1" applyBorder="1" applyAlignment="1" applyProtection="1">
      <alignment horizontal="center" wrapText="1"/>
      <protection locked="0"/>
    </xf>
    <xf numFmtId="168" fontId="26" fillId="0" borderId="9" xfId="2" applyNumberFormat="1" applyFont="1" applyBorder="1" applyAlignment="1" applyProtection="1">
      <alignment horizontal="center" wrapText="1"/>
      <protection locked="0"/>
    </xf>
    <xf numFmtId="0" fontId="0" fillId="8" borderId="0" xfId="0" applyFill="1"/>
    <xf numFmtId="0" fontId="0" fillId="0" borderId="0" xfId="0"/>
    <xf numFmtId="0" fontId="4" fillId="9" borderId="0" xfId="0" applyFont="1" applyFill="1"/>
    <xf numFmtId="0" fontId="61" fillId="9" borderId="0" xfId="0" applyFont="1" applyFill="1"/>
    <xf numFmtId="0" fontId="24" fillId="8" borderId="21" xfId="2" applyFont="1" applyFill="1" applyBorder="1" applyAlignment="1" applyProtection="1">
      <alignment horizontal="center" vertical="center" wrapText="1"/>
      <protection locked="0"/>
    </xf>
    <xf numFmtId="0" fontId="24" fillId="8" borderId="23" xfId="2" applyFont="1" applyFill="1" applyBorder="1" applyAlignment="1" applyProtection="1">
      <alignment horizontal="center" vertical="center" wrapText="1"/>
      <protection locked="0"/>
    </xf>
    <xf numFmtId="0" fontId="24" fillId="8" borderId="22" xfId="2" applyFont="1" applyFill="1" applyBorder="1" applyAlignment="1" applyProtection="1">
      <alignment horizontal="center" vertical="center" wrapText="1"/>
      <protection locked="0"/>
    </xf>
    <xf numFmtId="0" fontId="24" fillId="8" borderId="25" xfId="2" applyFont="1" applyFill="1" applyBorder="1" applyAlignment="1" applyProtection="1">
      <alignment horizontal="center" vertical="center" wrapText="1"/>
      <protection locked="0"/>
    </xf>
    <xf numFmtId="0" fontId="24" fillId="8" borderId="84" xfId="2" applyFont="1" applyFill="1" applyBorder="1" applyAlignment="1" applyProtection="1">
      <alignment horizontal="center" vertical="center" wrapText="1"/>
      <protection locked="0"/>
    </xf>
    <xf numFmtId="0" fontId="4" fillId="9" borderId="4" xfId="0" applyFont="1" applyFill="1" applyBorder="1" applyAlignment="1">
      <alignment horizontal="center" vertical="center" textRotation="90"/>
    </xf>
    <xf numFmtId="0" fontId="4" fillId="9" borderId="5" xfId="0" applyFont="1" applyFill="1" applyBorder="1" applyAlignment="1">
      <alignment horizontal="center" vertical="center" textRotation="90"/>
    </xf>
    <xf numFmtId="0" fontId="4" fillId="9" borderId="16" xfId="0" applyFont="1" applyFill="1" applyBorder="1" applyAlignment="1">
      <alignment horizontal="center" vertical="center" textRotation="90"/>
    </xf>
    <xf numFmtId="0" fontId="4" fillId="9" borderId="48" xfId="0" applyFont="1" applyFill="1" applyBorder="1" applyAlignment="1">
      <alignment horizontal="center" vertical="center" textRotation="90"/>
    </xf>
    <xf numFmtId="0" fontId="4" fillId="9" borderId="1" xfId="0" applyFont="1" applyFill="1" applyBorder="1" applyAlignment="1">
      <alignment horizontal="center" vertical="center" textRotation="90" wrapText="1"/>
    </xf>
    <xf numFmtId="0" fontId="4" fillId="9" borderId="3" xfId="0" applyFont="1" applyFill="1" applyBorder="1" applyAlignment="1">
      <alignment horizontal="center" vertical="center" textRotation="90" wrapText="1"/>
    </xf>
    <xf numFmtId="0" fontId="4" fillId="9" borderId="48" xfId="0" applyFont="1" applyFill="1" applyBorder="1" applyAlignment="1">
      <alignment horizontal="center" vertical="center" textRotation="90" wrapText="1"/>
    </xf>
    <xf numFmtId="0" fontId="4" fillId="9" borderId="87" xfId="0" applyFont="1" applyFill="1" applyBorder="1" applyAlignment="1">
      <alignment horizontal="center" vertical="center" textRotation="90" wrapText="1"/>
    </xf>
    <xf numFmtId="0" fontId="3" fillId="0" borderId="4" xfId="0" applyFont="1" applyBorder="1" applyAlignment="1">
      <alignment horizontal="center" vertical="center" textRotation="90"/>
    </xf>
    <xf numFmtId="0" fontId="3" fillId="0" borderId="16" xfId="0" applyFont="1" applyBorder="1" applyAlignment="1">
      <alignment horizontal="center" vertical="center" textRotation="90"/>
    </xf>
    <xf numFmtId="0" fontId="3" fillId="0" borderId="5" xfId="0" applyFont="1" applyBorder="1" applyAlignment="1">
      <alignment horizontal="center" vertical="center" textRotation="90"/>
    </xf>
    <xf numFmtId="0" fontId="3" fillId="0" borderId="4" xfId="0" applyFont="1" applyBorder="1" applyAlignment="1">
      <alignment horizontal="center" vertical="center" textRotation="90" wrapText="1"/>
    </xf>
    <xf numFmtId="0" fontId="3" fillId="0" borderId="5" xfId="0" applyFont="1" applyBorder="1" applyAlignment="1">
      <alignment horizontal="center" vertical="center" textRotation="90" wrapText="1"/>
    </xf>
    <xf numFmtId="0" fontId="3" fillId="0" borderId="16" xfId="0" applyFont="1" applyBorder="1" applyAlignment="1">
      <alignment horizontal="center" vertical="center" textRotation="90" wrapText="1"/>
    </xf>
    <xf numFmtId="0" fontId="4" fillId="9" borderId="2" xfId="0" applyFont="1" applyFill="1" applyBorder="1" applyAlignment="1">
      <alignment horizontal="center" vertical="center" textRotation="90" wrapText="1"/>
    </xf>
    <xf numFmtId="0" fontId="4" fillId="9" borderId="1" xfId="0" applyFont="1" applyFill="1" applyBorder="1" applyAlignment="1">
      <alignment horizontal="center" vertical="center" textRotation="90"/>
    </xf>
    <xf numFmtId="0" fontId="4" fillId="9" borderId="2" xfId="0" applyFont="1" applyFill="1" applyBorder="1" applyAlignment="1">
      <alignment horizontal="center" vertical="center" textRotation="90"/>
    </xf>
    <xf numFmtId="0" fontId="4" fillId="9" borderId="3" xfId="0" applyFont="1" applyFill="1" applyBorder="1" applyAlignment="1">
      <alignment horizontal="center" vertical="center" textRotation="90"/>
    </xf>
    <xf numFmtId="0" fontId="4" fillId="9" borderId="86" xfId="0" applyFont="1" applyFill="1" applyBorder="1" applyAlignment="1">
      <alignment horizontal="center" vertical="center" textRotation="90"/>
    </xf>
    <xf numFmtId="0" fontId="4" fillId="9" borderId="87" xfId="0" applyFont="1" applyFill="1" applyBorder="1" applyAlignment="1">
      <alignment horizontal="center" vertical="center" textRotation="90"/>
    </xf>
    <xf numFmtId="0" fontId="13" fillId="10" borderId="0" xfId="0" applyFont="1" applyFill="1" applyAlignment="1">
      <alignment horizontal="left" vertical="top" wrapText="1"/>
    </xf>
    <xf numFmtId="0" fontId="4" fillId="9" borderId="4" xfId="0" applyFont="1" applyFill="1" applyBorder="1" applyAlignment="1">
      <alignment horizontal="center" vertical="center" textRotation="90" wrapText="1"/>
    </xf>
    <xf numFmtId="0" fontId="4" fillId="9" borderId="5" xfId="0" applyFont="1" applyFill="1" applyBorder="1" applyAlignment="1">
      <alignment horizontal="center" vertical="center" textRotation="90" wrapText="1"/>
    </xf>
    <xf numFmtId="0" fontId="4" fillId="9" borderId="10" xfId="0" applyFont="1" applyFill="1" applyBorder="1" applyAlignment="1">
      <alignment horizontal="center" vertical="center" textRotation="90"/>
    </xf>
    <xf numFmtId="0" fontId="4" fillId="9" borderId="14" xfId="0" applyFont="1" applyFill="1" applyBorder="1" applyAlignment="1">
      <alignment horizontal="center" vertical="center" textRotation="90"/>
    </xf>
    <xf numFmtId="0" fontId="4" fillId="9" borderId="15" xfId="0" applyFont="1" applyFill="1" applyBorder="1" applyAlignment="1">
      <alignment horizontal="center" vertical="center" textRotation="90"/>
    </xf>
    <xf numFmtId="0" fontId="3" fillId="0" borderId="1" xfId="0" applyFont="1" applyBorder="1" applyAlignment="1">
      <alignment horizontal="center" vertical="center" textRotation="90"/>
    </xf>
    <xf numFmtId="0" fontId="3" fillId="0" borderId="2" xfId="0" applyFont="1" applyBorder="1" applyAlignment="1">
      <alignment horizontal="center" vertical="center" textRotation="90"/>
    </xf>
    <xf numFmtId="0" fontId="3" fillId="0" borderId="3" xfId="0" applyFont="1" applyBorder="1" applyAlignment="1">
      <alignment horizontal="center" vertical="center" textRotation="90"/>
    </xf>
  </cellXfs>
  <cellStyles count="49">
    <cellStyle name="20% - Accent1 2" xfId="7" xr:uid="{BCED5080-26E9-46E7-88E8-A29BACE76139}"/>
    <cellStyle name="20% - Accent2 2" xfId="8" xr:uid="{87A5AC45-681E-4780-BC7E-6574DE45CEA6}"/>
    <cellStyle name="20% - Accent3 2" xfId="9" xr:uid="{804C3429-62A8-4644-86C3-3E5C220C9A31}"/>
    <cellStyle name="20% - Accent4 2" xfId="10" xr:uid="{E66793A9-00DE-4218-959E-046694E2EB92}"/>
    <cellStyle name="20% - Accent5 2" xfId="11" xr:uid="{B4B0DB2C-5758-47F4-9FE0-F9B1FBF15F74}"/>
    <cellStyle name="20% - Accent6 2" xfId="12" xr:uid="{DBC3035D-DDF2-4E00-BD02-4D3E0F695A45}"/>
    <cellStyle name="40% - Accent1 2" xfId="13" xr:uid="{AC2A708A-5126-44A1-9778-25FB1909959E}"/>
    <cellStyle name="40% - Accent2 2" xfId="14" xr:uid="{6340900B-50BD-4B7E-96FB-91B9BB5D7F38}"/>
    <cellStyle name="40% - Accent3 2" xfId="15" xr:uid="{B668C11D-DC01-4568-A250-EAF68F6CF73A}"/>
    <cellStyle name="40% - Accent4 2" xfId="16" xr:uid="{DF4CD27D-1C0C-4CDD-BB8E-2E50959E7E0E}"/>
    <cellStyle name="40% - Accent5 2" xfId="17" xr:uid="{D2E74FBA-DE46-4121-9B21-465DEBE6843D}"/>
    <cellStyle name="40% - Accent6 2" xfId="18" xr:uid="{8A60F15D-26D4-42AE-B1EF-BE82852DEEAA}"/>
    <cellStyle name="60% - Accent1 2" xfId="19" xr:uid="{BED99ED1-A5C7-44AB-BFCD-613564C65890}"/>
    <cellStyle name="60% - Accent2 2" xfId="20" xr:uid="{AD0A3CBE-2F22-482E-B2AE-440A03C0A91C}"/>
    <cellStyle name="60% - Accent3 2" xfId="21" xr:uid="{E1BFB210-6200-4AC7-B39D-DA1EC2B8D132}"/>
    <cellStyle name="60% - Accent4 2" xfId="22" xr:uid="{3D41CE4B-68B1-47AF-B0BD-49F3114DD2CD}"/>
    <cellStyle name="60% - Accent5 2" xfId="23" xr:uid="{35CBD661-BA1A-45B4-9F89-ABAF7D310A6D}"/>
    <cellStyle name="60% - Accent6 2" xfId="24" xr:uid="{A03DF47B-D4EF-4049-9458-E0C47370C8F3}"/>
    <cellStyle name="Accent1 2" xfId="25" xr:uid="{382AB58D-1944-4913-9FEE-6567C2B8D71E}"/>
    <cellStyle name="Accent2 2" xfId="26" xr:uid="{84B9C537-FCEE-428F-B19F-D9A734ED03F3}"/>
    <cellStyle name="Accent3 2" xfId="27" xr:uid="{DE2713BC-CD3D-49F7-8A49-13DA4E54E4B8}"/>
    <cellStyle name="Accent4 2" xfId="28" xr:uid="{AD4F54A0-2717-443A-813C-29E7B0747AC1}"/>
    <cellStyle name="Accent5 2" xfId="29" xr:uid="{125C6D2F-FC10-42F5-AD61-53765350AB18}"/>
    <cellStyle name="Accent6 2" xfId="30" xr:uid="{3884FAEF-5E9B-4E00-9154-3FD775769A54}"/>
    <cellStyle name="Berekening 2" xfId="31" xr:uid="{E3E75113-C8CC-47F9-BFFA-D8ECF52D9343}"/>
    <cellStyle name="Controlecel 2" xfId="32" xr:uid="{73918C8F-27E6-4EAB-9302-5B0B135E7FC8}"/>
    <cellStyle name="Gekoppelde cel 2" xfId="33" xr:uid="{BACB260A-9C73-48E2-85AA-C881B4B6E0BF}"/>
    <cellStyle name="Goed 2" xfId="34" xr:uid="{B14459A8-E7DE-46C6-92E4-1C113E9A9F27}"/>
    <cellStyle name="Hyperlink" xfId="5" builtinId="8"/>
    <cellStyle name="Invoer 2" xfId="35" xr:uid="{E4F1E496-3C5F-4F41-9A3E-B5B4C24AE643}"/>
    <cellStyle name="Komma_calculatiemodule-versie2" xfId="1" xr:uid="{00000000-0005-0000-0000-000001000000}"/>
    <cellStyle name="Kop 1 2" xfId="36" xr:uid="{E7EF1F17-C47F-4AFF-BFE1-609FFDAD330C}"/>
    <cellStyle name="Kop 2 2" xfId="37" xr:uid="{1EA4D298-F226-43E3-B6C3-66A639E0C1A4}"/>
    <cellStyle name="Kop 3 2" xfId="38" xr:uid="{95D40D71-FB72-41CA-B31D-A23EEBA6ADB4}"/>
    <cellStyle name="Kop 4 2" xfId="39" xr:uid="{549B30E2-1242-4A38-83E1-49C780DD3E02}"/>
    <cellStyle name="Neutraal 2" xfId="40" xr:uid="{3397AF22-D034-49EF-894F-F2F4374C0E9F}"/>
    <cellStyle name="Notitie 2" xfId="41" xr:uid="{0E54DA9B-536E-4FB4-B833-F729AD486FA0}"/>
    <cellStyle name="Ongeldig 2" xfId="42" xr:uid="{455890D2-EA71-48DD-B43A-5FA52124732E}"/>
    <cellStyle name="Standaard" xfId="0" builtinId="0"/>
    <cellStyle name="Standaard 2" xfId="6" xr:uid="{0E52C071-7337-48EB-A47D-96E24F2F52C0}"/>
    <cellStyle name="Standaard 3" xfId="48" xr:uid="{A9A85F7A-E599-4B2D-A81B-25F354118AFE}"/>
    <cellStyle name="Standaard_calculatiemodule-versie2" xfId="2" xr:uid="{00000000-0005-0000-0000-000003000000}"/>
    <cellStyle name="Standaard_Ruimtestaat - VWT-gouden versie miv 01-09-06" xfId="3" xr:uid="{00000000-0005-0000-0000-000004000000}"/>
    <cellStyle name="Titel 2" xfId="43" xr:uid="{1C9045A7-0DDB-49D5-8D58-D2CBC99E82A4}"/>
    <cellStyle name="Totaal 2" xfId="44" xr:uid="{78BE0BC1-04D8-4D4E-8B1E-41638005885F}"/>
    <cellStyle name="Uitvoer 2" xfId="45" xr:uid="{7A9BC2E1-B1E6-42CA-B7E3-5BC254EE4073}"/>
    <cellStyle name="Valuta" xfId="4" builtinId="4"/>
    <cellStyle name="Verklarende tekst 2" xfId="46" xr:uid="{A930753A-8242-4579-8561-F4A8F8DC89B1}"/>
    <cellStyle name="Waarschuwingstekst 2" xfId="47" xr:uid="{0684FABB-1E1B-46BA-8E02-E43E8CFC3ADA}"/>
  </cellStyles>
  <dxfs count="3">
    <dxf>
      <numFmt numFmtId="171" formatCode="_ * #,##0_ ;_ * \-#,##0_ ;_ * &quot;-&quot;??_ ;_ @_ "/>
    </dxf>
    <dxf>
      <numFmt numFmtId="171" formatCode="_ * #,##0_ ;_ * \-#,##0_ ;_ * &quot;-&quot;??_ ;_ @_ "/>
    </dxf>
    <dxf>
      <numFmt numFmtId="171" formatCode="_ * #,##0_ ;_ * \-#,##0_ ;_ * &quot;-&quot;??_ ;_ @_ "/>
    </dxf>
  </dxfs>
  <tableStyles count="0" defaultTableStyle="TableStyleMedium2" defaultPivotStyle="PivotStyleLight16"/>
  <colors>
    <mruColors>
      <color rgb="FFFFDDDF"/>
      <color rgb="FF70AD47"/>
      <color rgb="FFD5002D"/>
      <color rgb="FFFF7C8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0</xdr:row>
      <xdr:rowOff>19050</xdr:rowOff>
    </xdr:from>
    <xdr:to>
      <xdr:col>9</xdr:col>
      <xdr:colOff>603032</xdr:colOff>
      <xdr:row>2</xdr:row>
      <xdr:rowOff>130788</xdr:rowOff>
    </xdr:to>
    <xdr:pic>
      <xdr:nvPicPr>
        <xdr:cNvPr id="2" name="Afbeelding 1">
          <a:extLst>
            <a:ext uri="{FF2B5EF4-FFF2-40B4-BE49-F238E27FC236}">
              <a16:creationId xmlns:a16="http://schemas.microsoft.com/office/drawing/2014/main" id="{135C1C50-C218-3133-9656-F924D2A3443A}"/>
            </a:ext>
          </a:extLst>
        </xdr:cNvPr>
        <xdr:cNvPicPr>
          <a:picLocks noChangeAspect="1"/>
        </xdr:cNvPicPr>
      </xdr:nvPicPr>
      <xdr:blipFill>
        <a:blip xmlns:r="http://schemas.openxmlformats.org/officeDocument/2006/relationships" r:embed="rId1"/>
        <a:stretch>
          <a:fillRect/>
        </a:stretch>
      </xdr:blipFill>
      <xdr:spPr>
        <a:xfrm>
          <a:off x="12401550" y="19050"/>
          <a:ext cx="4816257" cy="12071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114300</xdr:colOff>
      <xdr:row>0</xdr:row>
      <xdr:rowOff>38100</xdr:rowOff>
    </xdr:from>
    <xdr:to>
      <xdr:col>11</xdr:col>
      <xdr:colOff>1212632</xdr:colOff>
      <xdr:row>6</xdr:row>
      <xdr:rowOff>45063</xdr:rowOff>
    </xdr:to>
    <xdr:pic>
      <xdr:nvPicPr>
        <xdr:cNvPr id="2" name="Afbeelding 1">
          <a:extLst>
            <a:ext uri="{FF2B5EF4-FFF2-40B4-BE49-F238E27FC236}">
              <a16:creationId xmlns:a16="http://schemas.microsoft.com/office/drawing/2014/main" id="{3E312C68-9D96-5D35-F2F5-FD996B1CE42F}"/>
            </a:ext>
          </a:extLst>
        </xdr:cNvPr>
        <xdr:cNvPicPr>
          <a:picLocks noChangeAspect="1"/>
        </xdr:cNvPicPr>
      </xdr:nvPicPr>
      <xdr:blipFill>
        <a:blip xmlns:r="http://schemas.openxmlformats.org/officeDocument/2006/relationships" r:embed="rId1"/>
        <a:stretch>
          <a:fillRect/>
        </a:stretch>
      </xdr:blipFill>
      <xdr:spPr>
        <a:xfrm>
          <a:off x="9077325" y="38100"/>
          <a:ext cx="4816257" cy="1207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57150</xdr:colOff>
      <xdr:row>0</xdr:row>
      <xdr:rowOff>28575</xdr:rowOff>
    </xdr:from>
    <xdr:to>
      <xdr:col>4</xdr:col>
      <xdr:colOff>1511082</xdr:colOff>
      <xdr:row>6</xdr:row>
      <xdr:rowOff>613</xdr:rowOff>
    </xdr:to>
    <xdr:pic>
      <xdr:nvPicPr>
        <xdr:cNvPr id="2" name="Afbeelding 1">
          <a:extLst>
            <a:ext uri="{FF2B5EF4-FFF2-40B4-BE49-F238E27FC236}">
              <a16:creationId xmlns:a16="http://schemas.microsoft.com/office/drawing/2014/main" id="{69AB6562-E8D7-E37D-8D82-BFC6D30743FE}"/>
            </a:ext>
          </a:extLst>
        </xdr:cNvPr>
        <xdr:cNvPicPr>
          <a:picLocks noChangeAspect="1"/>
        </xdr:cNvPicPr>
      </xdr:nvPicPr>
      <xdr:blipFill>
        <a:blip xmlns:r="http://schemas.openxmlformats.org/officeDocument/2006/relationships" r:embed="rId1"/>
        <a:stretch>
          <a:fillRect/>
        </a:stretch>
      </xdr:blipFill>
      <xdr:spPr>
        <a:xfrm>
          <a:off x="5772150" y="28575"/>
          <a:ext cx="4816257" cy="12071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xdr:colOff>
      <xdr:row>0</xdr:row>
      <xdr:rowOff>19050</xdr:rowOff>
    </xdr:from>
    <xdr:to>
      <xdr:col>11</xdr:col>
      <xdr:colOff>1133257</xdr:colOff>
      <xdr:row>6</xdr:row>
      <xdr:rowOff>613</xdr:rowOff>
    </xdr:to>
    <xdr:pic>
      <xdr:nvPicPr>
        <xdr:cNvPr id="2" name="Afbeelding 1">
          <a:extLst>
            <a:ext uri="{FF2B5EF4-FFF2-40B4-BE49-F238E27FC236}">
              <a16:creationId xmlns:a16="http://schemas.microsoft.com/office/drawing/2014/main" id="{79D20497-B45D-19AD-D7D1-3CE037EED8EF}"/>
            </a:ext>
          </a:extLst>
        </xdr:cNvPr>
        <xdr:cNvPicPr>
          <a:picLocks noChangeAspect="1"/>
        </xdr:cNvPicPr>
      </xdr:nvPicPr>
      <xdr:blipFill>
        <a:blip xmlns:r="http://schemas.openxmlformats.org/officeDocument/2006/relationships" r:embed="rId1"/>
        <a:stretch>
          <a:fillRect/>
        </a:stretch>
      </xdr:blipFill>
      <xdr:spPr>
        <a:xfrm>
          <a:off x="8934450" y="19050"/>
          <a:ext cx="4816257" cy="12071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28575</xdr:colOff>
      <xdr:row>0</xdr:row>
      <xdr:rowOff>38100</xdr:rowOff>
    </xdr:from>
    <xdr:to>
      <xdr:col>11</xdr:col>
      <xdr:colOff>1114207</xdr:colOff>
      <xdr:row>6</xdr:row>
      <xdr:rowOff>45063</xdr:rowOff>
    </xdr:to>
    <xdr:pic>
      <xdr:nvPicPr>
        <xdr:cNvPr id="2" name="Afbeelding 1">
          <a:extLst>
            <a:ext uri="{FF2B5EF4-FFF2-40B4-BE49-F238E27FC236}">
              <a16:creationId xmlns:a16="http://schemas.microsoft.com/office/drawing/2014/main" id="{28917917-F5C6-EE13-1EEC-90EA1106BA53}"/>
            </a:ext>
          </a:extLst>
        </xdr:cNvPr>
        <xdr:cNvPicPr>
          <a:picLocks noChangeAspect="1"/>
        </xdr:cNvPicPr>
      </xdr:nvPicPr>
      <xdr:blipFill>
        <a:blip xmlns:r="http://schemas.openxmlformats.org/officeDocument/2006/relationships" r:embed="rId1"/>
        <a:stretch>
          <a:fillRect/>
        </a:stretch>
      </xdr:blipFill>
      <xdr:spPr>
        <a:xfrm>
          <a:off x="8991600" y="38100"/>
          <a:ext cx="4816257" cy="12071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38100</xdr:colOff>
      <xdr:row>0</xdr:row>
      <xdr:rowOff>0</xdr:rowOff>
    </xdr:from>
    <xdr:to>
      <xdr:col>11</xdr:col>
      <xdr:colOff>1133257</xdr:colOff>
      <xdr:row>6</xdr:row>
      <xdr:rowOff>10138</xdr:rowOff>
    </xdr:to>
    <xdr:pic>
      <xdr:nvPicPr>
        <xdr:cNvPr id="2" name="Afbeelding 1">
          <a:extLst>
            <a:ext uri="{FF2B5EF4-FFF2-40B4-BE49-F238E27FC236}">
              <a16:creationId xmlns:a16="http://schemas.microsoft.com/office/drawing/2014/main" id="{5479B0D7-D4B7-E0C2-EB41-67DF266A9FFC}"/>
            </a:ext>
          </a:extLst>
        </xdr:cNvPr>
        <xdr:cNvPicPr>
          <a:picLocks noChangeAspect="1"/>
        </xdr:cNvPicPr>
      </xdr:nvPicPr>
      <xdr:blipFill>
        <a:blip xmlns:r="http://schemas.openxmlformats.org/officeDocument/2006/relationships" r:embed="rId1"/>
        <a:stretch>
          <a:fillRect/>
        </a:stretch>
      </xdr:blipFill>
      <xdr:spPr>
        <a:xfrm>
          <a:off x="9001125" y="0"/>
          <a:ext cx="4816257" cy="12071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66675</xdr:colOff>
      <xdr:row>0</xdr:row>
      <xdr:rowOff>28575</xdr:rowOff>
    </xdr:from>
    <xdr:to>
      <xdr:col>11</xdr:col>
      <xdr:colOff>1152307</xdr:colOff>
      <xdr:row>6</xdr:row>
      <xdr:rowOff>35538</xdr:rowOff>
    </xdr:to>
    <xdr:pic>
      <xdr:nvPicPr>
        <xdr:cNvPr id="3" name="Afbeelding 2">
          <a:extLst>
            <a:ext uri="{FF2B5EF4-FFF2-40B4-BE49-F238E27FC236}">
              <a16:creationId xmlns:a16="http://schemas.microsoft.com/office/drawing/2014/main" id="{458B2ACA-D38B-2D05-8F95-2B09C183064D}"/>
            </a:ext>
          </a:extLst>
        </xdr:cNvPr>
        <xdr:cNvPicPr>
          <a:picLocks noChangeAspect="1"/>
        </xdr:cNvPicPr>
      </xdr:nvPicPr>
      <xdr:blipFill>
        <a:blip xmlns:r="http://schemas.openxmlformats.org/officeDocument/2006/relationships" r:embed="rId1"/>
        <a:stretch>
          <a:fillRect/>
        </a:stretch>
      </xdr:blipFill>
      <xdr:spPr>
        <a:xfrm>
          <a:off x="9029700" y="28575"/>
          <a:ext cx="4816257" cy="12071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95250</xdr:colOff>
      <xdr:row>0</xdr:row>
      <xdr:rowOff>47625</xdr:rowOff>
    </xdr:from>
    <xdr:to>
      <xdr:col>11</xdr:col>
      <xdr:colOff>1193582</xdr:colOff>
      <xdr:row>6</xdr:row>
      <xdr:rowOff>54588</xdr:rowOff>
    </xdr:to>
    <xdr:pic>
      <xdr:nvPicPr>
        <xdr:cNvPr id="2" name="Afbeelding 1">
          <a:extLst>
            <a:ext uri="{FF2B5EF4-FFF2-40B4-BE49-F238E27FC236}">
              <a16:creationId xmlns:a16="http://schemas.microsoft.com/office/drawing/2014/main" id="{9A0568DF-484C-CA67-9E41-01B8C43326F6}"/>
            </a:ext>
          </a:extLst>
        </xdr:cNvPr>
        <xdr:cNvPicPr>
          <a:picLocks noChangeAspect="1"/>
        </xdr:cNvPicPr>
      </xdr:nvPicPr>
      <xdr:blipFill>
        <a:blip xmlns:r="http://schemas.openxmlformats.org/officeDocument/2006/relationships" r:embed="rId1"/>
        <a:stretch>
          <a:fillRect/>
        </a:stretch>
      </xdr:blipFill>
      <xdr:spPr>
        <a:xfrm>
          <a:off x="9001125" y="47625"/>
          <a:ext cx="4816257" cy="12071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76200</xdr:colOff>
      <xdr:row>0</xdr:row>
      <xdr:rowOff>28575</xdr:rowOff>
    </xdr:from>
    <xdr:to>
      <xdr:col>11</xdr:col>
      <xdr:colOff>1174532</xdr:colOff>
      <xdr:row>6</xdr:row>
      <xdr:rowOff>35538</xdr:rowOff>
    </xdr:to>
    <xdr:pic>
      <xdr:nvPicPr>
        <xdr:cNvPr id="2" name="Afbeelding 1">
          <a:extLst>
            <a:ext uri="{FF2B5EF4-FFF2-40B4-BE49-F238E27FC236}">
              <a16:creationId xmlns:a16="http://schemas.microsoft.com/office/drawing/2014/main" id="{7CB2A86B-F134-BE15-30F5-C7DEA8278D0E}"/>
            </a:ext>
          </a:extLst>
        </xdr:cNvPr>
        <xdr:cNvPicPr>
          <a:picLocks noChangeAspect="1"/>
        </xdr:cNvPicPr>
      </xdr:nvPicPr>
      <xdr:blipFill>
        <a:blip xmlns:r="http://schemas.openxmlformats.org/officeDocument/2006/relationships" r:embed="rId1"/>
        <a:stretch>
          <a:fillRect/>
        </a:stretch>
      </xdr:blipFill>
      <xdr:spPr>
        <a:xfrm>
          <a:off x="9039225" y="28575"/>
          <a:ext cx="4816257" cy="12071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76200</xdr:colOff>
      <xdr:row>0</xdr:row>
      <xdr:rowOff>57150</xdr:rowOff>
    </xdr:from>
    <xdr:to>
      <xdr:col>11</xdr:col>
      <xdr:colOff>1174532</xdr:colOff>
      <xdr:row>6</xdr:row>
      <xdr:rowOff>64113</xdr:rowOff>
    </xdr:to>
    <xdr:pic>
      <xdr:nvPicPr>
        <xdr:cNvPr id="3" name="Afbeelding 2">
          <a:extLst>
            <a:ext uri="{FF2B5EF4-FFF2-40B4-BE49-F238E27FC236}">
              <a16:creationId xmlns:a16="http://schemas.microsoft.com/office/drawing/2014/main" id="{DA9D5B67-0509-12F5-70FF-79CF44CE531F}"/>
            </a:ext>
          </a:extLst>
        </xdr:cNvPr>
        <xdr:cNvPicPr>
          <a:picLocks noChangeAspect="1"/>
        </xdr:cNvPicPr>
      </xdr:nvPicPr>
      <xdr:blipFill>
        <a:blip xmlns:r="http://schemas.openxmlformats.org/officeDocument/2006/relationships" r:embed="rId1"/>
        <a:stretch>
          <a:fillRect/>
        </a:stretch>
      </xdr:blipFill>
      <xdr:spPr>
        <a:xfrm>
          <a:off x="9039225" y="57150"/>
          <a:ext cx="4816257" cy="12071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ADM\DC-Gedeeld\FD-Aanbestedingen\2015\Europese%20aanbestedingen\Schoonmaak\Voorbereiding\Europese%20aanbesteding%202010\Kopie%20van%20Calculatiemodel%20definiti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DC"/>
      <sheetName val="kengetal Overig"/>
      <sheetName val="locaties"/>
      <sheetName val="totaal per locatie"/>
      <sheetName val="locatie anna palowna"/>
      <sheetName val="locatie flintstraat"/>
      <sheetName val="locatie van schaikweg"/>
      <sheetName val="locatie veldlaan"/>
      <sheetName val="locatie stadionplein"/>
      <sheetName val="locatie aska"/>
      <sheetName val="locatie idee ict"/>
      <sheetName val="locatie cicero"/>
      <sheetName val="locatie ahg fokkerstraat"/>
      <sheetName val="locatie stuifzandseweg"/>
      <sheetName val="locatie werkhorst"/>
      <sheetName val="sociale voorzieningen"/>
      <sheetName val="sociale lasten"/>
      <sheetName val="tariefopbouw"/>
      <sheetName val="gemiddeld tarief"/>
      <sheetName val="onregelmatigheidsmatrix"/>
      <sheetName val="extra werkzaamheden"/>
    </sheetNames>
    <sheetDataSet>
      <sheetData sheetId="0">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1.9</v>
          </cell>
          <cell r="B18" t="str">
            <v>Portaal</v>
          </cell>
          <cell r="C18" t="str">
            <v>Verkeersruimten</v>
          </cell>
          <cell r="D18" t="str">
            <v>5/w</v>
          </cell>
          <cell r="E18">
            <v>0</v>
          </cell>
          <cell r="F18" t="str">
            <v>4/w</v>
          </cell>
          <cell r="G18">
            <v>0</v>
          </cell>
          <cell r="H18" t="str">
            <v>3/w</v>
          </cell>
          <cell r="I18">
            <v>0</v>
          </cell>
          <cell r="J18" t="str">
            <v>2/w</v>
          </cell>
          <cell r="K18">
            <v>0</v>
          </cell>
          <cell r="L18" t="str">
            <v>1/w</v>
          </cell>
          <cell r="M18">
            <v>0</v>
          </cell>
        </row>
        <row r="19">
          <cell r="A19" t="str">
            <v>1.10</v>
          </cell>
          <cell r="B19" t="str">
            <v>Proceshal</v>
          </cell>
          <cell r="C19" t="str">
            <v>Verkeersruimten</v>
          </cell>
          <cell r="D19" t="str">
            <v>5/w</v>
          </cell>
          <cell r="E19">
            <v>0</v>
          </cell>
          <cell r="F19" t="str">
            <v>4/w</v>
          </cell>
          <cell r="G19">
            <v>0</v>
          </cell>
          <cell r="H19" t="str">
            <v>3/w</v>
          </cell>
          <cell r="I19">
            <v>0</v>
          </cell>
          <cell r="J19" t="str">
            <v>2/w</v>
          </cell>
          <cell r="K19">
            <v>0</v>
          </cell>
          <cell r="L19" t="str">
            <v>1/w</v>
          </cell>
          <cell r="M19">
            <v>0</v>
          </cell>
        </row>
        <row r="20">
          <cell r="A20" t="str">
            <v>2.1</v>
          </cell>
          <cell r="B20" t="str">
            <v>Kantoorruimte</v>
          </cell>
          <cell r="C20" t="str">
            <v>Werkkamers/Theorielokalen</v>
          </cell>
          <cell r="D20" t="str">
            <v>5/w</v>
          </cell>
          <cell r="E20">
            <v>0</v>
          </cell>
          <cell r="F20" t="str">
            <v>4/w</v>
          </cell>
          <cell r="G20">
            <v>0</v>
          </cell>
          <cell r="H20" t="str">
            <v>3/w</v>
          </cell>
          <cell r="I20">
            <v>0</v>
          </cell>
          <cell r="J20" t="str">
            <v>2/w</v>
          </cell>
          <cell r="K20">
            <v>0</v>
          </cell>
          <cell r="L20" t="str">
            <v>1/w</v>
          </cell>
          <cell r="M20">
            <v>0</v>
          </cell>
        </row>
        <row r="21">
          <cell r="A21" t="str">
            <v>2.2</v>
          </cell>
          <cell r="B21" t="str">
            <v>Computerlokaal</v>
          </cell>
          <cell r="C21" t="str">
            <v>Werkkamers/Theorielokalen</v>
          </cell>
          <cell r="D21" t="str">
            <v>5/w</v>
          </cell>
          <cell r="E21">
            <v>0</v>
          </cell>
          <cell r="F21" t="str">
            <v>4/w</v>
          </cell>
          <cell r="G21">
            <v>0</v>
          </cell>
          <cell r="H21" t="str">
            <v>3/w</v>
          </cell>
          <cell r="I21">
            <v>0</v>
          </cell>
          <cell r="J21" t="str">
            <v>2/w</v>
          </cell>
          <cell r="K21">
            <v>0</v>
          </cell>
          <cell r="L21" t="str">
            <v>1/w</v>
          </cell>
          <cell r="M21">
            <v>0</v>
          </cell>
        </row>
        <row r="22">
          <cell r="A22" t="str">
            <v>2.3</v>
          </cell>
          <cell r="B22" t="str">
            <v>Computerruimte</v>
          </cell>
          <cell r="C22" t="str">
            <v>Werkkamers/Theorielokalen</v>
          </cell>
          <cell r="D22" t="str">
            <v>5/w</v>
          </cell>
          <cell r="E22">
            <v>0</v>
          </cell>
          <cell r="F22" t="str">
            <v>4/w</v>
          </cell>
          <cell r="G22">
            <v>0</v>
          </cell>
          <cell r="H22" t="str">
            <v>3/w</v>
          </cell>
          <cell r="I22">
            <v>0</v>
          </cell>
          <cell r="J22" t="str">
            <v>2/w</v>
          </cell>
          <cell r="K22">
            <v>0</v>
          </cell>
          <cell r="L22" t="str">
            <v>1/w</v>
          </cell>
          <cell r="M22">
            <v>0</v>
          </cell>
        </row>
        <row r="23">
          <cell r="A23" t="str">
            <v>2.4</v>
          </cell>
          <cell r="B23" t="str">
            <v>Werkruimte</v>
          </cell>
          <cell r="C23" t="str">
            <v>Werkkamers/Theorielokalen</v>
          </cell>
          <cell r="D23" t="str">
            <v>5/w</v>
          </cell>
          <cell r="E23">
            <v>0</v>
          </cell>
          <cell r="F23" t="str">
            <v>4/w</v>
          </cell>
          <cell r="G23">
            <v>0</v>
          </cell>
          <cell r="H23" t="str">
            <v>3/w</v>
          </cell>
          <cell r="I23">
            <v>0</v>
          </cell>
          <cell r="J23" t="str">
            <v>2/w</v>
          </cell>
          <cell r="K23">
            <v>0</v>
          </cell>
          <cell r="L23" t="str">
            <v>1/w</v>
          </cell>
          <cell r="M23">
            <v>0</v>
          </cell>
        </row>
        <row r="24">
          <cell r="A24" t="str">
            <v>2.5</v>
          </cell>
          <cell r="B24" t="str">
            <v>Docentenkamer</v>
          </cell>
          <cell r="C24" t="str">
            <v>Werkkamers/Theorielokalen</v>
          </cell>
          <cell r="D24" t="str">
            <v>5/w</v>
          </cell>
          <cell r="E24">
            <v>0</v>
          </cell>
          <cell r="F24" t="str">
            <v>4/w</v>
          </cell>
          <cell r="G24">
            <v>0</v>
          </cell>
          <cell r="H24" t="str">
            <v>3/w</v>
          </cell>
          <cell r="I24">
            <v>0</v>
          </cell>
          <cell r="J24" t="str">
            <v>2/w</v>
          </cell>
          <cell r="K24">
            <v>0</v>
          </cell>
          <cell r="L24" t="str">
            <v>1/w</v>
          </cell>
          <cell r="M24">
            <v>0</v>
          </cell>
        </row>
        <row r="25">
          <cell r="A25" t="str">
            <v>2.6</v>
          </cell>
          <cell r="B25" t="str">
            <v>Flexruimte</v>
          </cell>
          <cell r="C25" t="str">
            <v>Werkkamers/Theorielokalen</v>
          </cell>
          <cell r="D25" t="str">
            <v>5/w</v>
          </cell>
          <cell r="E25">
            <v>0</v>
          </cell>
          <cell r="F25" t="str">
            <v>4/w</v>
          </cell>
          <cell r="G25">
            <v>0</v>
          </cell>
          <cell r="H25" t="str">
            <v>3/w</v>
          </cell>
          <cell r="I25">
            <v>0</v>
          </cell>
          <cell r="J25" t="str">
            <v>2/w</v>
          </cell>
          <cell r="K25">
            <v>0</v>
          </cell>
          <cell r="L25" t="str">
            <v>1/w</v>
          </cell>
          <cell r="M25">
            <v>0</v>
          </cell>
        </row>
        <row r="26">
          <cell r="A26" t="str">
            <v>2.7</v>
          </cell>
          <cell r="B26" t="str">
            <v>Les-/theorielokaal</v>
          </cell>
          <cell r="C26" t="str">
            <v>Werkkamers/Theorielokalen</v>
          </cell>
          <cell r="D26" t="str">
            <v>5/w</v>
          </cell>
          <cell r="E26">
            <v>0</v>
          </cell>
          <cell r="F26" t="str">
            <v>4/w</v>
          </cell>
          <cell r="G26">
            <v>0</v>
          </cell>
          <cell r="H26" t="str">
            <v>3/w</v>
          </cell>
          <cell r="I26">
            <v>0</v>
          </cell>
          <cell r="J26" t="str">
            <v>2/w</v>
          </cell>
          <cell r="K26">
            <v>0</v>
          </cell>
          <cell r="L26" t="str">
            <v>1/w</v>
          </cell>
          <cell r="M26">
            <v>0</v>
          </cell>
        </row>
        <row r="27">
          <cell r="A27" t="str">
            <v>2.8</v>
          </cell>
          <cell r="B27" t="str">
            <v>Receptieruimte</v>
          </cell>
          <cell r="C27" t="str">
            <v>Werkkamers/Theorielokalen</v>
          </cell>
          <cell r="D27" t="str">
            <v>5/w</v>
          </cell>
          <cell r="E27">
            <v>0</v>
          </cell>
          <cell r="F27" t="str">
            <v>4/w</v>
          </cell>
          <cell r="G27">
            <v>0</v>
          </cell>
          <cell r="H27" t="str">
            <v>3/w</v>
          </cell>
          <cell r="I27">
            <v>0</v>
          </cell>
          <cell r="J27" t="str">
            <v>2/w</v>
          </cell>
          <cell r="K27">
            <v>0</v>
          </cell>
          <cell r="L27" t="str">
            <v>1/w</v>
          </cell>
          <cell r="M27">
            <v>0</v>
          </cell>
        </row>
        <row r="28">
          <cell r="A28" t="str">
            <v>2.9</v>
          </cell>
          <cell r="B28" t="str">
            <v>Spreekkamer</v>
          </cell>
          <cell r="C28" t="str">
            <v>Werkkamers/Theorielokalen</v>
          </cell>
          <cell r="D28" t="str">
            <v>5/w</v>
          </cell>
          <cell r="E28">
            <v>0</v>
          </cell>
          <cell r="F28" t="str">
            <v>4/w</v>
          </cell>
          <cell r="G28">
            <v>0</v>
          </cell>
          <cell r="H28" t="str">
            <v>3/w</v>
          </cell>
          <cell r="I28">
            <v>0</v>
          </cell>
          <cell r="J28" t="str">
            <v>2/w</v>
          </cell>
          <cell r="K28">
            <v>0</v>
          </cell>
          <cell r="L28" t="str">
            <v>1/w</v>
          </cell>
          <cell r="M28">
            <v>0</v>
          </cell>
        </row>
        <row r="29">
          <cell r="A29" t="str">
            <v>2.10</v>
          </cell>
          <cell r="B29" t="str">
            <v>Studieruimte</v>
          </cell>
          <cell r="C29" t="str">
            <v>Werkkamers/Theorielokalen</v>
          </cell>
          <cell r="D29" t="str">
            <v>5/w</v>
          </cell>
          <cell r="E29">
            <v>0</v>
          </cell>
          <cell r="F29" t="str">
            <v>4/w</v>
          </cell>
          <cell r="G29">
            <v>0</v>
          </cell>
          <cell r="H29" t="str">
            <v>3/w</v>
          </cell>
          <cell r="I29">
            <v>0</v>
          </cell>
          <cell r="J29" t="str">
            <v>2/w</v>
          </cell>
          <cell r="K29">
            <v>0</v>
          </cell>
          <cell r="L29" t="str">
            <v>1/w</v>
          </cell>
          <cell r="M29">
            <v>0</v>
          </cell>
        </row>
        <row r="30">
          <cell r="A30" t="str">
            <v>2.11</v>
          </cell>
          <cell r="B30" t="str">
            <v>Studio</v>
          </cell>
          <cell r="C30" t="str">
            <v>Werkkamers/Theorielokalen</v>
          </cell>
          <cell r="D30" t="str">
            <v>5/w</v>
          </cell>
          <cell r="E30">
            <v>0</v>
          </cell>
          <cell r="F30" t="str">
            <v>4/w</v>
          </cell>
          <cell r="G30">
            <v>0</v>
          </cell>
          <cell r="H30" t="str">
            <v>3/w</v>
          </cell>
          <cell r="I30">
            <v>0</v>
          </cell>
          <cell r="J30" t="str">
            <v>2/w</v>
          </cell>
          <cell r="K30">
            <v>0</v>
          </cell>
          <cell r="L30" t="str">
            <v>1/w</v>
          </cell>
          <cell r="M30">
            <v>0</v>
          </cell>
        </row>
        <row r="31">
          <cell r="A31" t="str">
            <v>2.12</v>
          </cell>
          <cell r="B31" t="str">
            <v>Vergaderruimte</v>
          </cell>
          <cell r="C31" t="str">
            <v>Werkkamers/Theorielokalen</v>
          </cell>
          <cell r="D31" t="str">
            <v>5/w</v>
          </cell>
          <cell r="E31">
            <v>0</v>
          </cell>
          <cell r="F31" t="str">
            <v>4/w</v>
          </cell>
          <cell r="G31">
            <v>0</v>
          </cell>
          <cell r="H31" t="str">
            <v>3/w</v>
          </cell>
          <cell r="I31">
            <v>0</v>
          </cell>
          <cell r="J31" t="str">
            <v>2/w</v>
          </cell>
          <cell r="K31">
            <v>0</v>
          </cell>
          <cell r="L31" t="str">
            <v>1/w</v>
          </cell>
          <cell r="M31">
            <v>0</v>
          </cell>
        </row>
        <row r="32">
          <cell r="A32" t="str">
            <v>3.1</v>
          </cell>
          <cell r="B32" t="str">
            <v>Dramalokaal</v>
          </cell>
          <cell r="C32" t="str">
            <v>Vakspecifieke lokalen</v>
          </cell>
          <cell r="D32" t="str">
            <v>5/w</v>
          </cell>
          <cell r="E32">
            <v>0</v>
          </cell>
          <cell r="F32" t="str">
            <v>4/w</v>
          </cell>
          <cell r="G32">
            <v>0</v>
          </cell>
          <cell r="H32" t="str">
            <v>3/w</v>
          </cell>
          <cell r="I32">
            <v>0</v>
          </cell>
          <cell r="J32" t="str">
            <v>2/w</v>
          </cell>
          <cell r="K32">
            <v>0</v>
          </cell>
          <cell r="L32" t="str">
            <v>1/w</v>
          </cell>
          <cell r="M32">
            <v>0</v>
          </cell>
        </row>
        <row r="33">
          <cell r="A33" t="str">
            <v>3.2</v>
          </cell>
          <cell r="B33" t="str">
            <v>Gastenverblijf</v>
          </cell>
          <cell r="C33" t="str">
            <v>Vakspecifieke lokalen</v>
          </cell>
          <cell r="D33" t="str">
            <v>5/w</v>
          </cell>
          <cell r="E33">
            <v>0</v>
          </cell>
          <cell r="F33" t="str">
            <v>4/w</v>
          </cell>
          <cell r="G33">
            <v>0</v>
          </cell>
          <cell r="H33" t="str">
            <v>3/w</v>
          </cell>
          <cell r="I33">
            <v>0</v>
          </cell>
          <cell r="J33" t="str">
            <v>2/w</v>
          </cell>
          <cell r="K33">
            <v>0</v>
          </cell>
          <cell r="L33" t="str">
            <v>1/w</v>
          </cell>
          <cell r="M33">
            <v>0</v>
          </cell>
        </row>
        <row r="34">
          <cell r="A34" t="str">
            <v>3.3</v>
          </cell>
          <cell r="B34" t="str">
            <v>Lokaal Verpleegkunde</v>
          </cell>
          <cell r="C34" t="str">
            <v>Vakspecifieke lokalen</v>
          </cell>
          <cell r="D34" t="str">
            <v>5/w</v>
          </cell>
          <cell r="E34">
            <v>0</v>
          </cell>
          <cell r="F34" t="str">
            <v>4/w</v>
          </cell>
          <cell r="G34">
            <v>0</v>
          </cell>
          <cell r="H34" t="str">
            <v>3/w</v>
          </cell>
          <cell r="I34">
            <v>0</v>
          </cell>
          <cell r="J34" t="str">
            <v>2/w</v>
          </cell>
          <cell r="K34">
            <v>0</v>
          </cell>
          <cell r="L34" t="str">
            <v>1/w</v>
          </cell>
          <cell r="M34">
            <v>0</v>
          </cell>
        </row>
        <row r="35">
          <cell r="A35" t="str">
            <v>3.4</v>
          </cell>
          <cell r="B35" t="str">
            <v>Lokaal Huishoudkunde</v>
          </cell>
          <cell r="C35" t="str">
            <v>Vakspecifieke lokalen</v>
          </cell>
          <cell r="D35" t="str">
            <v>5/w</v>
          </cell>
          <cell r="E35">
            <v>0</v>
          </cell>
          <cell r="F35" t="str">
            <v>4/w</v>
          </cell>
          <cell r="G35">
            <v>0</v>
          </cell>
          <cell r="H35" t="str">
            <v>3/w</v>
          </cell>
          <cell r="I35">
            <v>0</v>
          </cell>
          <cell r="J35" t="str">
            <v>2/w</v>
          </cell>
          <cell r="K35">
            <v>0</v>
          </cell>
          <cell r="L35" t="str">
            <v>1/w</v>
          </cell>
          <cell r="M35">
            <v>0</v>
          </cell>
        </row>
        <row r="36">
          <cell r="A36" t="str">
            <v>3.5</v>
          </cell>
          <cell r="B36" t="str">
            <v>Kookleslokaal</v>
          </cell>
          <cell r="C36" t="str">
            <v>Vakspecifieke lokalen</v>
          </cell>
          <cell r="D36" t="str">
            <v>5/w</v>
          </cell>
          <cell r="E36">
            <v>0</v>
          </cell>
          <cell r="F36" t="str">
            <v>4/w</v>
          </cell>
          <cell r="G36">
            <v>0</v>
          </cell>
          <cell r="H36" t="str">
            <v>3/w</v>
          </cell>
          <cell r="I36">
            <v>0</v>
          </cell>
          <cell r="J36" t="str">
            <v>2/w</v>
          </cell>
          <cell r="K36">
            <v>0</v>
          </cell>
          <cell r="L36" t="str">
            <v>1/w</v>
          </cell>
          <cell r="M36">
            <v>0</v>
          </cell>
        </row>
        <row r="37">
          <cell r="A37" t="str">
            <v>3.6</v>
          </cell>
          <cell r="B37" t="str">
            <v>Kraamlokaal</v>
          </cell>
          <cell r="C37" t="str">
            <v>Vakspecifieke lokalen</v>
          </cell>
          <cell r="D37" t="str">
            <v>5/w</v>
          </cell>
          <cell r="E37">
            <v>0</v>
          </cell>
          <cell r="F37" t="str">
            <v>4/w</v>
          </cell>
          <cell r="G37">
            <v>0</v>
          </cell>
          <cell r="H37" t="str">
            <v>3/w</v>
          </cell>
          <cell r="I37">
            <v>0</v>
          </cell>
          <cell r="J37" t="str">
            <v>2/w</v>
          </cell>
          <cell r="K37">
            <v>0</v>
          </cell>
          <cell r="L37" t="str">
            <v>1/w</v>
          </cell>
          <cell r="M37">
            <v>0</v>
          </cell>
        </row>
        <row r="38">
          <cell r="A38" t="str">
            <v>3.7</v>
          </cell>
          <cell r="B38" t="str">
            <v>Opleidingsrestaurant</v>
          </cell>
          <cell r="C38" t="str">
            <v>Vakspecifieke lokalen</v>
          </cell>
          <cell r="D38" t="str">
            <v>5/w</v>
          </cell>
          <cell r="E38">
            <v>0</v>
          </cell>
          <cell r="F38" t="str">
            <v>4/w</v>
          </cell>
          <cell r="G38">
            <v>0</v>
          </cell>
          <cell r="H38" t="str">
            <v>3/w</v>
          </cell>
          <cell r="I38">
            <v>0</v>
          </cell>
          <cell r="J38" t="str">
            <v>2/w</v>
          </cell>
          <cell r="K38">
            <v>0</v>
          </cell>
          <cell r="L38" t="str">
            <v>1/w</v>
          </cell>
          <cell r="M38">
            <v>0</v>
          </cell>
        </row>
        <row r="39">
          <cell r="A39" t="str">
            <v>3.8</v>
          </cell>
          <cell r="B39" t="str">
            <v>Praktijklokaal</v>
          </cell>
          <cell r="C39" t="str">
            <v>Vakspecifieke lokalen</v>
          </cell>
          <cell r="D39" t="str">
            <v>5/w</v>
          </cell>
          <cell r="E39">
            <v>0</v>
          </cell>
          <cell r="F39" t="str">
            <v>4/w</v>
          </cell>
          <cell r="G39">
            <v>0</v>
          </cell>
          <cell r="H39" t="str">
            <v>3/w</v>
          </cell>
          <cell r="I39">
            <v>0</v>
          </cell>
          <cell r="J39" t="str">
            <v>2/w</v>
          </cell>
          <cell r="K39">
            <v>0</v>
          </cell>
          <cell r="L39" t="str">
            <v>1/w</v>
          </cell>
          <cell r="M39">
            <v>0</v>
          </cell>
        </row>
        <row r="40">
          <cell r="A40" t="str">
            <v>3.9</v>
          </cell>
          <cell r="B40" t="str">
            <v>Separeerruimte</v>
          </cell>
          <cell r="C40" t="str">
            <v>Vakspecifieke lokalen</v>
          </cell>
          <cell r="D40" t="str">
            <v>5/w</v>
          </cell>
          <cell r="E40">
            <v>0</v>
          </cell>
          <cell r="F40" t="str">
            <v>4/w</v>
          </cell>
          <cell r="G40">
            <v>0</v>
          </cell>
          <cell r="H40" t="str">
            <v>3/w</v>
          </cell>
          <cell r="I40">
            <v>0</v>
          </cell>
          <cell r="J40" t="str">
            <v>2/w</v>
          </cell>
          <cell r="K40">
            <v>0</v>
          </cell>
          <cell r="L40" t="str">
            <v>1/w</v>
          </cell>
          <cell r="M40">
            <v>0</v>
          </cell>
        </row>
        <row r="41">
          <cell r="A41" t="str">
            <v>3.10</v>
          </cell>
          <cell r="B41" t="str">
            <v>Technieklokaal</v>
          </cell>
          <cell r="C41" t="str">
            <v>Vakspecifieke lokalen</v>
          </cell>
          <cell r="D41" t="str">
            <v>5/w</v>
          </cell>
          <cell r="E41">
            <v>0</v>
          </cell>
          <cell r="F41" t="str">
            <v>4/w</v>
          </cell>
          <cell r="G41">
            <v>0</v>
          </cell>
          <cell r="H41" t="str">
            <v>3/w</v>
          </cell>
          <cell r="I41">
            <v>0</v>
          </cell>
          <cell r="J41" t="str">
            <v>2/w</v>
          </cell>
          <cell r="K41">
            <v>0</v>
          </cell>
          <cell r="L41" t="str">
            <v>1/w</v>
          </cell>
          <cell r="M41">
            <v>0</v>
          </cell>
        </row>
        <row r="42">
          <cell r="A42" t="str">
            <v>3.11</v>
          </cell>
          <cell r="B42" t="str">
            <v>Handvaardigheidslokaal</v>
          </cell>
          <cell r="C42" t="str">
            <v>Vakspecifieke lokalen</v>
          </cell>
          <cell r="D42" t="str">
            <v>5/w</v>
          </cell>
          <cell r="E42">
            <v>0</v>
          </cell>
          <cell r="F42" t="str">
            <v>4/w</v>
          </cell>
          <cell r="G42">
            <v>0</v>
          </cell>
          <cell r="H42" t="str">
            <v>3/w</v>
          </cell>
          <cell r="I42">
            <v>0</v>
          </cell>
          <cell r="J42" t="str">
            <v>2/w</v>
          </cell>
          <cell r="K42">
            <v>0</v>
          </cell>
          <cell r="L42" t="str">
            <v>1/w</v>
          </cell>
          <cell r="M42">
            <v>0</v>
          </cell>
        </row>
        <row r="43">
          <cell r="A43" t="str">
            <v>3.12</v>
          </cell>
          <cell r="B43" t="str">
            <v>Tekenlokaal</v>
          </cell>
          <cell r="C43" t="str">
            <v>Vakspecifieke lokalen</v>
          </cell>
          <cell r="D43" t="str">
            <v>5/w</v>
          </cell>
          <cell r="E43">
            <v>0</v>
          </cell>
          <cell r="F43" t="str">
            <v>4/w</v>
          </cell>
          <cell r="G43">
            <v>0</v>
          </cell>
          <cell r="H43" t="str">
            <v>3/w</v>
          </cell>
          <cell r="I43">
            <v>0</v>
          </cell>
          <cell r="J43" t="str">
            <v>2/w</v>
          </cell>
          <cell r="K43">
            <v>0</v>
          </cell>
          <cell r="L43" t="str">
            <v>1/w</v>
          </cell>
          <cell r="M43">
            <v>0</v>
          </cell>
        </row>
        <row r="44">
          <cell r="A44" t="str">
            <v>3.13</v>
          </cell>
          <cell r="B44" t="str">
            <v>Waskeuken</v>
          </cell>
          <cell r="C44" t="str">
            <v>Vakspecifieke lokalen</v>
          </cell>
          <cell r="D44" t="str">
            <v>5/w</v>
          </cell>
          <cell r="E44">
            <v>0</v>
          </cell>
          <cell r="F44" t="str">
            <v>4/w</v>
          </cell>
          <cell r="G44">
            <v>0</v>
          </cell>
          <cell r="H44" t="str">
            <v>3/w</v>
          </cell>
          <cell r="I44">
            <v>0</v>
          </cell>
          <cell r="J44" t="str">
            <v>2/w</v>
          </cell>
          <cell r="K44">
            <v>0</v>
          </cell>
          <cell r="L44" t="str">
            <v>1/w</v>
          </cell>
          <cell r="M44">
            <v>0</v>
          </cell>
        </row>
        <row r="45">
          <cell r="A45" t="str">
            <v>3.14</v>
          </cell>
          <cell r="B45" t="str">
            <v>Winkellokaal</v>
          </cell>
          <cell r="C45" t="str">
            <v>Vakspecifieke lokalen</v>
          </cell>
          <cell r="D45" t="str">
            <v>5/w</v>
          </cell>
          <cell r="E45">
            <v>0</v>
          </cell>
          <cell r="F45" t="str">
            <v>4/w</v>
          </cell>
          <cell r="G45">
            <v>0</v>
          </cell>
          <cell r="H45" t="str">
            <v>3/w</v>
          </cell>
          <cell r="I45">
            <v>0</v>
          </cell>
          <cell r="J45" t="str">
            <v>2/w</v>
          </cell>
          <cell r="K45">
            <v>0</v>
          </cell>
          <cell r="L45" t="str">
            <v>1/w</v>
          </cell>
          <cell r="M45">
            <v>0</v>
          </cell>
        </row>
        <row r="46">
          <cell r="A46" t="str">
            <v>3.15</v>
          </cell>
          <cell r="B46" t="str">
            <v>Laboratorium</v>
          </cell>
          <cell r="C46" t="str">
            <v>Vakspecifieke lokalen</v>
          </cell>
          <cell r="D46" t="str">
            <v>5/w</v>
          </cell>
          <cell r="E46">
            <v>0</v>
          </cell>
          <cell r="F46" t="str">
            <v>4/w</v>
          </cell>
          <cell r="G46">
            <v>0</v>
          </cell>
          <cell r="H46" t="str">
            <v>3/w</v>
          </cell>
          <cell r="I46">
            <v>0</v>
          </cell>
          <cell r="J46" t="str">
            <v>2/w</v>
          </cell>
          <cell r="K46">
            <v>0</v>
          </cell>
          <cell r="L46" t="str">
            <v>1/w</v>
          </cell>
          <cell r="M46">
            <v>0</v>
          </cell>
        </row>
        <row r="47">
          <cell r="A47" t="str">
            <v>4.1</v>
          </cell>
          <cell r="B47" t="str">
            <v>Autotechniek</v>
          </cell>
          <cell r="C47" t="str">
            <v>Praktijklokalen</v>
          </cell>
          <cell r="D47" t="str">
            <v>5/w</v>
          </cell>
          <cell r="E47">
            <v>0</v>
          </cell>
          <cell r="F47" t="str">
            <v>4/w</v>
          </cell>
          <cell r="G47">
            <v>0</v>
          </cell>
          <cell r="H47" t="str">
            <v>3/w</v>
          </cell>
          <cell r="I47">
            <v>0</v>
          </cell>
          <cell r="J47" t="str">
            <v>2/w</v>
          </cell>
          <cell r="K47">
            <v>0</v>
          </cell>
          <cell r="L47" t="str">
            <v>1/w</v>
          </cell>
          <cell r="M47">
            <v>0</v>
          </cell>
        </row>
        <row r="48">
          <cell r="A48" t="str">
            <v>4.2</v>
          </cell>
          <cell r="B48" t="str">
            <v>Bakkerij</v>
          </cell>
          <cell r="C48" t="str">
            <v>Praktijklokalen</v>
          </cell>
          <cell r="D48" t="str">
            <v>5/w</v>
          </cell>
          <cell r="E48">
            <v>0</v>
          </cell>
          <cell r="F48" t="str">
            <v>4/w</v>
          </cell>
          <cell r="G48">
            <v>0</v>
          </cell>
          <cell r="H48" t="str">
            <v>3/w</v>
          </cell>
          <cell r="I48">
            <v>0</v>
          </cell>
          <cell r="J48" t="str">
            <v>2/w</v>
          </cell>
          <cell r="K48">
            <v>0</v>
          </cell>
          <cell r="L48" t="str">
            <v>1/w</v>
          </cell>
          <cell r="M48">
            <v>0</v>
          </cell>
        </row>
        <row r="49">
          <cell r="A49" t="str">
            <v>4.3</v>
          </cell>
          <cell r="B49" t="str">
            <v>Elektrotechnieklokaal</v>
          </cell>
          <cell r="C49" t="str">
            <v>Praktijklokalen</v>
          </cell>
          <cell r="D49" t="str">
            <v>5/w</v>
          </cell>
          <cell r="E49">
            <v>0</v>
          </cell>
          <cell r="F49" t="str">
            <v>4/w</v>
          </cell>
          <cell r="G49">
            <v>0</v>
          </cell>
          <cell r="H49" t="str">
            <v>3/w</v>
          </cell>
          <cell r="I49">
            <v>0</v>
          </cell>
          <cell r="J49" t="str">
            <v>2/w</v>
          </cell>
          <cell r="K49">
            <v>0</v>
          </cell>
          <cell r="L49" t="str">
            <v>1/w</v>
          </cell>
          <cell r="M49">
            <v>0</v>
          </cell>
        </row>
        <row r="50">
          <cell r="A50" t="str">
            <v>4.4</v>
          </cell>
          <cell r="B50" t="str">
            <v>Houtbewerkingslokaal</v>
          </cell>
          <cell r="C50" t="str">
            <v>Praktijklokalen</v>
          </cell>
          <cell r="D50" t="str">
            <v>5/w</v>
          </cell>
          <cell r="E50">
            <v>0</v>
          </cell>
          <cell r="F50" t="str">
            <v>4/w</v>
          </cell>
          <cell r="G50">
            <v>0</v>
          </cell>
          <cell r="H50" t="str">
            <v>3/w</v>
          </cell>
          <cell r="I50">
            <v>0</v>
          </cell>
          <cell r="J50" t="str">
            <v>2/w</v>
          </cell>
          <cell r="K50">
            <v>0</v>
          </cell>
          <cell r="L50" t="str">
            <v>1/w</v>
          </cell>
          <cell r="M50">
            <v>0</v>
          </cell>
        </row>
        <row r="51">
          <cell r="A51" t="str">
            <v>4.5</v>
          </cell>
          <cell r="B51" t="str">
            <v>Praktijklokaal</v>
          </cell>
          <cell r="C51" t="str">
            <v>Praktijklokalen</v>
          </cell>
          <cell r="D51" t="str">
            <v>5/w</v>
          </cell>
          <cell r="E51">
            <v>0</v>
          </cell>
          <cell r="F51" t="str">
            <v>4/w</v>
          </cell>
          <cell r="G51">
            <v>0</v>
          </cell>
          <cell r="H51" t="str">
            <v>3/w</v>
          </cell>
          <cell r="I51">
            <v>0</v>
          </cell>
          <cell r="J51" t="str">
            <v>2/w</v>
          </cell>
          <cell r="K51">
            <v>0</v>
          </cell>
          <cell r="L51" t="str">
            <v>1/w</v>
          </cell>
          <cell r="M51">
            <v>0</v>
          </cell>
        </row>
        <row r="52">
          <cell r="A52" t="str">
            <v>4.6</v>
          </cell>
          <cell r="B52" t="str">
            <v>Praktijkruimte</v>
          </cell>
          <cell r="C52" t="str">
            <v>Praktijklokalen</v>
          </cell>
          <cell r="D52" t="str">
            <v>5/w</v>
          </cell>
          <cell r="E52">
            <v>0</v>
          </cell>
          <cell r="F52" t="str">
            <v>4/w</v>
          </cell>
          <cell r="G52">
            <v>0</v>
          </cell>
          <cell r="H52" t="str">
            <v>3/w</v>
          </cell>
          <cell r="I52">
            <v>0</v>
          </cell>
          <cell r="J52" t="str">
            <v>2/w</v>
          </cell>
          <cell r="K52">
            <v>0</v>
          </cell>
          <cell r="L52" t="str">
            <v>1/w</v>
          </cell>
          <cell r="M52">
            <v>0</v>
          </cell>
        </row>
        <row r="53">
          <cell r="A53" t="str">
            <v>4.7</v>
          </cell>
          <cell r="B53" t="str">
            <v>Werkplaats</v>
          </cell>
          <cell r="C53" t="str">
            <v>Praktijklokalen</v>
          </cell>
          <cell r="D53" t="str">
            <v>5/w</v>
          </cell>
          <cell r="E53">
            <v>0</v>
          </cell>
          <cell r="F53" t="str">
            <v>4/w</v>
          </cell>
          <cell r="G53">
            <v>0</v>
          </cell>
          <cell r="H53" t="str">
            <v>3/w</v>
          </cell>
          <cell r="I53">
            <v>0</v>
          </cell>
          <cell r="J53" t="str">
            <v>2/w</v>
          </cell>
          <cell r="K53">
            <v>0</v>
          </cell>
          <cell r="L53" t="str">
            <v>1/w</v>
          </cell>
          <cell r="M53">
            <v>0</v>
          </cell>
        </row>
        <row r="54">
          <cell r="A54" t="str">
            <v>5.1</v>
          </cell>
          <cell r="B54" t="str">
            <v>Archief</v>
          </cell>
          <cell r="C54" t="str">
            <v>Algemene ruimten</v>
          </cell>
          <cell r="D54" t="str">
            <v>5/w</v>
          </cell>
          <cell r="E54">
            <v>0</v>
          </cell>
          <cell r="F54" t="str">
            <v>4/w</v>
          </cell>
          <cell r="G54">
            <v>0</v>
          </cell>
          <cell r="H54" t="str">
            <v>3/w</v>
          </cell>
          <cell r="I54">
            <v>0</v>
          </cell>
          <cell r="J54" t="str">
            <v>2/w</v>
          </cell>
          <cell r="K54">
            <v>0</v>
          </cell>
          <cell r="L54" t="str">
            <v>1/w</v>
          </cell>
          <cell r="M54">
            <v>0</v>
          </cell>
        </row>
        <row r="55">
          <cell r="A55" t="str">
            <v>5.2</v>
          </cell>
          <cell r="B55" t="str">
            <v>Auditorium</v>
          </cell>
          <cell r="C55" t="str">
            <v>Algemene ruimten</v>
          </cell>
          <cell r="D55" t="str">
            <v>5/w</v>
          </cell>
          <cell r="E55">
            <v>0</v>
          </cell>
          <cell r="F55" t="str">
            <v>4/w</v>
          </cell>
          <cell r="G55">
            <v>0</v>
          </cell>
          <cell r="H55" t="str">
            <v>3/w</v>
          </cell>
          <cell r="I55">
            <v>0</v>
          </cell>
          <cell r="J55" t="str">
            <v>2/w</v>
          </cell>
          <cell r="K55">
            <v>0</v>
          </cell>
          <cell r="L55" t="str">
            <v>1/w</v>
          </cell>
          <cell r="M55">
            <v>0</v>
          </cell>
        </row>
        <row r="56">
          <cell r="A56" t="str">
            <v>5.3</v>
          </cell>
          <cell r="B56" t="str">
            <v>Aula</v>
          </cell>
          <cell r="C56" t="str">
            <v>Algemene ruimten</v>
          </cell>
          <cell r="D56" t="str">
            <v>5/w</v>
          </cell>
          <cell r="E56">
            <v>0</v>
          </cell>
          <cell r="F56" t="str">
            <v>4/w</v>
          </cell>
          <cell r="G56">
            <v>0</v>
          </cell>
          <cell r="H56" t="str">
            <v>3/w</v>
          </cell>
          <cell r="I56">
            <v>0</v>
          </cell>
          <cell r="J56" t="str">
            <v>2/w</v>
          </cell>
          <cell r="K56">
            <v>0</v>
          </cell>
          <cell r="L56" t="str">
            <v>1/w</v>
          </cell>
          <cell r="M56">
            <v>0</v>
          </cell>
        </row>
        <row r="57">
          <cell r="A57" t="str">
            <v>5.4</v>
          </cell>
          <cell r="B57" t="str">
            <v>Berging</v>
          </cell>
          <cell r="C57" t="str">
            <v>Algemene ruimten</v>
          </cell>
          <cell r="D57" t="str">
            <v>5/w</v>
          </cell>
          <cell r="E57">
            <v>0</v>
          </cell>
          <cell r="F57" t="str">
            <v>4/w</v>
          </cell>
          <cell r="G57">
            <v>0</v>
          </cell>
          <cell r="H57" t="str">
            <v>3/w</v>
          </cell>
          <cell r="I57">
            <v>0</v>
          </cell>
          <cell r="J57" t="str">
            <v>2/w</v>
          </cell>
          <cell r="K57">
            <v>0</v>
          </cell>
          <cell r="L57" t="str">
            <v>1/w</v>
          </cell>
          <cell r="M57">
            <v>0</v>
          </cell>
        </row>
        <row r="58">
          <cell r="A58" t="str">
            <v>5.5</v>
          </cell>
          <cell r="B58" t="str">
            <v>Bibliotheek</v>
          </cell>
          <cell r="C58" t="str">
            <v>Algemene ruimten</v>
          </cell>
          <cell r="D58" t="str">
            <v>5/w</v>
          </cell>
          <cell r="E58">
            <v>0</v>
          </cell>
          <cell r="F58" t="str">
            <v>4/w</v>
          </cell>
          <cell r="G58">
            <v>0</v>
          </cell>
          <cell r="H58" t="str">
            <v>3/w</v>
          </cell>
          <cell r="I58">
            <v>0</v>
          </cell>
          <cell r="J58" t="str">
            <v>2/w</v>
          </cell>
          <cell r="K58">
            <v>0</v>
          </cell>
          <cell r="L58" t="str">
            <v>1/w</v>
          </cell>
          <cell r="M58">
            <v>0</v>
          </cell>
        </row>
        <row r="59">
          <cell r="A59" t="str">
            <v>5.6</v>
          </cell>
          <cell r="B59" t="str">
            <v>Containerruimte</v>
          </cell>
          <cell r="C59" t="str">
            <v>Algemene ruimten</v>
          </cell>
          <cell r="D59" t="str">
            <v>5/w</v>
          </cell>
          <cell r="E59">
            <v>0</v>
          </cell>
          <cell r="F59" t="str">
            <v>4/w</v>
          </cell>
          <cell r="G59">
            <v>0</v>
          </cell>
          <cell r="H59" t="str">
            <v>3/w</v>
          </cell>
          <cell r="I59">
            <v>0</v>
          </cell>
          <cell r="J59" t="str">
            <v>2/w</v>
          </cell>
          <cell r="K59">
            <v>0</v>
          </cell>
          <cell r="L59" t="str">
            <v>1/w</v>
          </cell>
          <cell r="M59">
            <v>0</v>
          </cell>
        </row>
        <row r="60">
          <cell r="A60" t="str">
            <v>5.7</v>
          </cell>
          <cell r="B60" t="str">
            <v>Kopieerruimte</v>
          </cell>
          <cell r="C60" t="str">
            <v>Algemene ruimten</v>
          </cell>
          <cell r="D60" t="str">
            <v>5/w</v>
          </cell>
          <cell r="E60">
            <v>0</v>
          </cell>
          <cell r="F60" t="str">
            <v>4/w</v>
          </cell>
          <cell r="G60">
            <v>0</v>
          </cell>
          <cell r="H60" t="str">
            <v>3/w</v>
          </cell>
          <cell r="I60">
            <v>0</v>
          </cell>
          <cell r="J60" t="str">
            <v>2/w</v>
          </cell>
          <cell r="K60">
            <v>0</v>
          </cell>
          <cell r="L60" t="str">
            <v>1/w</v>
          </cell>
          <cell r="M60">
            <v>0</v>
          </cell>
        </row>
        <row r="61">
          <cell r="A61" t="str">
            <v>5.8</v>
          </cell>
          <cell r="B61" t="str">
            <v>Fitnessruimte</v>
          </cell>
          <cell r="C61" t="str">
            <v>Algemene ruimten</v>
          </cell>
          <cell r="D61" t="str">
            <v>5/w</v>
          </cell>
          <cell r="E61">
            <v>0</v>
          </cell>
          <cell r="F61" t="str">
            <v>4/w</v>
          </cell>
          <cell r="G61">
            <v>0</v>
          </cell>
          <cell r="H61" t="str">
            <v>3/w</v>
          </cell>
          <cell r="I61">
            <v>0</v>
          </cell>
          <cell r="J61" t="str">
            <v>2/w</v>
          </cell>
          <cell r="K61">
            <v>0</v>
          </cell>
          <cell r="L61" t="str">
            <v>1/w</v>
          </cell>
          <cell r="M61">
            <v>0</v>
          </cell>
        </row>
        <row r="62">
          <cell r="A62" t="str">
            <v>5.9</v>
          </cell>
          <cell r="B62" t="str">
            <v>Forum</v>
          </cell>
          <cell r="C62" t="str">
            <v>Algemene ruimten</v>
          </cell>
          <cell r="D62" t="str">
            <v>5/w</v>
          </cell>
          <cell r="E62">
            <v>0</v>
          </cell>
          <cell r="F62" t="str">
            <v>4/w</v>
          </cell>
          <cell r="G62">
            <v>0</v>
          </cell>
          <cell r="H62" t="str">
            <v>3/w</v>
          </cell>
          <cell r="I62">
            <v>0</v>
          </cell>
          <cell r="J62" t="str">
            <v>2/w</v>
          </cell>
          <cell r="K62">
            <v>0</v>
          </cell>
          <cell r="L62" t="str">
            <v>1/w</v>
          </cell>
          <cell r="M62">
            <v>0</v>
          </cell>
        </row>
        <row r="63">
          <cell r="A63" t="str">
            <v>5.10</v>
          </cell>
          <cell r="B63" t="str">
            <v>Groepsruimte</v>
          </cell>
          <cell r="C63" t="str">
            <v>Algemene ruimten</v>
          </cell>
          <cell r="D63" t="str">
            <v>5/w</v>
          </cell>
          <cell r="E63">
            <v>0</v>
          </cell>
          <cell r="F63" t="str">
            <v>4/w</v>
          </cell>
          <cell r="G63">
            <v>0</v>
          </cell>
          <cell r="H63" t="str">
            <v>3/w</v>
          </cell>
          <cell r="I63">
            <v>0</v>
          </cell>
          <cell r="J63" t="str">
            <v>2/w</v>
          </cell>
          <cell r="K63">
            <v>0</v>
          </cell>
          <cell r="L63" t="str">
            <v>1/w</v>
          </cell>
          <cell r="M63">
            <v>0</v>
          </cell>
        </row>
        <row r="64">
          <cell r="A64" t="str">
            <v>5.11</v>
          </cell>
          <cell r="B64" t="str">
            <v>Huiskamer</v>
          </cell>
          <cell r="C64" t="str">
            <v>Algemene ruimten</v>
          </cell>
          <cell r="D64" t="str">
            <v>5/w</v>
          </cell>
          <cell r="E64">
            <v>0</v>
          </cell>
          <cell r="F64" t="str">
            <v>4/w</v>
          </cell>
          <cell r="G64">
            <v>0</v>
          </cell>
          <cell r="H64" t="str">
            <v>3/w</v>
          </cell>
          <cell r="I64">
            <v>0</v>
          </cell>
          <cell r="J64" t="str">
            <v>2/w</v>
          </cell>
          <cell r="K64">
            <v>0</v>
          </cell>
          <cell r="L64" t="str">
            <v>1/w</v>
          </cell>
          <cell r="M64">
            <v>0</v>
          </cell>
        </row>
        <row r="65">
          <cell r="A65" t="str">
            <v>5.12</v>
          </cell>
          <cell r="B65" t="str">
            <v>Kluisruimte</v>
          </cell>
          <cell r="C65" t="str">
            <v>Algemene ruimten</v>
          </cell>
          <cell r="D65" t="str">
            <v>5/w</v>
          </cell>
          <cell r="E65">
            <v>0</v>
          </cell>
          <cell r="F65" t="str">
            <v>4/w</v>
          </cell>
          <cell r="G65">
            <v>0</v>
          </cell>
          <cell r="H65" t="str">
            <v>3/w</v>
          </cell>
          <cell r="I65">
            <v>0</v>
          </cell>
          <cell r="J65" t="str">
            <v>2/w</v>
          </cell>
          <cell r="K65">
            <v>0</v>
          </cell>
          <cell r="L65" t="str">
            <v>1/w</v>
          </cell>
          <cell r="M65">
            <v>0</v>
          </cell>
        </row>
        <row r="66">
          <cell r="A66" t="str">
            <v>5.13</v>
          </cell>
          <cell r="B66" t="str">
            <v>Magazijn</v>
          </cell>
          <cell r="C66" t="str">
            <v>Algemene ruimten</v>
          </cell>
          <cell r="D66" t="str">
            <v>5/w</v>
          </cell>
          <cell r="E66">
            <v>0</v>
          </cell>
          <cell r="F66" t="str">
            <v>4/w</v>
          </cell>
          <cell r="G66">
            <v>0</v>
          </cell>
          <cell r="H66" t="str">
            <v>3/w</v>
          </cell>
          <cell r="I66">
            <v>0</v>
          </cell>
          <cell r="J66" t="str">
            <v>2/w</v>
          </cell>
          <cell r="K66">
            <v>0</v>
          </cell>
          <cell r="L66" t="str">
            <v>1/w</v>
          </cell>
          <cell r="M66">
            <v>0</v>
          </cell>
        </row>
        <row r="67">
          <cell r="A67" t="str">
            <v>5.14</v>
          </cell>
          <cell r="B67" t="str">
            <v>Mediatheek</v>
          </cell>
          <cell r="C67" t="str">
            <v>Algemene ruimten</v>
          </cell>
          <cell r="D67" t="str">
            <v>5/w</v>
          </cell>
          <cell r="E67">
            <v>0</v>
          </cell>
          <cell r="F67" t="str">
            <v>4/w</v>
          </cell>
          <cell r="G67">
            <v>0</v>
          </cell>
          <cell r="H67" t="str">
            <v>3/w</v>
          </cell>
          <cell r="I67">
            <v>0</v>
          </cell>
          <cell r="J67" t="str">
            <v>2/w</v>
          </cell>
          <cell r="K67">
            <v>0</v>
          </cell>
          <cell r="L67" t="str">
            <v>1/w</v>
          </cell>
          <cell r="M67">
            <v>0</v>
          </cell>
        </row>
        <row r="68">
          <cell r="A68" t="str">
            <v>5.15</v>
          </cell>
          <cell r="B68" t="str">
            <v>Open leercentrum</v>
          </cell>
          <cell r="C68" t="str">
            <v>Algemene ruimten</v>
          </cell>
          <cell r="D68" t="str">
            <v>5/w</v>
          </cell>
          <cell r="E68">
            <v>0</v>
          </cell>
          <cell r="F68" t="str">
            <v>4/w</v>
          </cell>
          <cell r="G68">
            <v>0</v>
          </cell>
          <cell r="H68" t="str">
            <v>3/w</v>
          </cell>
          <cell r="I68">
            <v>0</v>
          </cell>
          <cell r="J68" t="str">
            <v>2/w</v>
          </cell>
          <cell r="K68">
            <v>0</v>
          </cell>
          <cell r="L68" t="str">
            <v>1/w</v>
          </cell>
          <cell r="M68">
            <v>0</v>
          </cell>
        </row>
        <row r="69">
          <cell r="A69" t="str">
            <v>5.16</v>
          </cell>
          <cell r="B69" t="str">
            <v>Opslag</v>
          </cell>
          <cell r="C69" t="str">
            <v>Algemene ruimten</v>
          </cell>
          <cell r="D69" t="str">
            <v>5/w</v>
          </cell>
          <cell r="E69">
            <v>0</v>
          </cell>
          <cell r="F69" t="str">
            <v>4/w</v>
          </cell>
          <cell r="G69">
            <v>0</v>
          </cell>
          <cell r="H69" t="str">
            <v>3/w</v>
          </cell>
          <cell r="I69">
            <v>0</v>
          </cell>
          <cell r="J69" t="str">
            <v>2/w</v>
          </cell>
          <cell r="K69">
            <v>0</v>
          </cell>
          <cell r="L69" t="str">
            <v>1/w</v>
          </cell>
          <cell r="M69">
            <v>0</v>
          </cell>
        </row>
        <row r="70">
          <cell r="A70" t="str">
            <v>5.17</v>
          </cell>
          <cell r="B70" t="str">
            <v>Sportzaal</v>
          </cell>
          <cell r="C70" t="str">
            <v>Algemene ruimten</v>
          </cell>
          <cell r="D70" t="str">
            <v>5/w</v>
          </cell>
          <cell r="E70">
            <v>0</v>
          </cell>
          <cell r="F70" t="str">
            <v>4/w</v>
          </cell>
          <cell r="G70">
            <v>0</v>
          </cell>
          <cell r="H70" t="str">
            <v>3/w</v>
          </cell>
          <cell r="I70">
            <v>0</v>
          </cell>
          <cell r="J70" t="str">
            <v>2/w</v>
          </cell>
          <cell r="K70">
            <v>0</v>
          </cell>
          <cell r="L70" t="str">
            <v>1/w</v>
          </cell>
          <cell r="M70">
            <v>0</v>
          </cell>
        </row>
        <row r="71">
          <cell r="A71" t="str">
            <v>5.18</v>
          </cell>
          <cell r="B71" t="str">
            <v>Voorraadruimte</v>
          </cell>
          <cell r="C71" t="str">
            <v>Algemene ruimten</v>
          </cell>
          <cell r="D71" t="str">
            <v>5/w</v>
          </cell>
          <cell r="E71">
            <v>0</v>
          </cell>
          <cell r="F71" t="str">
            <v>4/w</v>
          </cell>
          <cell r="G71">
            <v>0</v>
          </cell>
          <cell r="H71" t="str">
            <v>3/w</v>
          </cell>
          <cell r="I71">
            <v>0</v>
          </cell>
          <cell r="J71" t="str">
            <v>2/w</v>
          </cell>
          <cell r="K71">
            <v>0</v>
          </cell>
          <cell r="L71" t="str">
            <v>1/w</v>
          </cell>
          <cell r="M71">
            <v>0</v>
          </cell>
        </row>
        <row r="72">
          <cell r="A72" t="str">
            <v>5.19</v>
          </cell>
          <cell r="B72" t="str">
            <v>Wachtruimte</v>
          </cell>
          <cell r="C72" t="str">
            <v>Algemene ruimten</v>
          </cell>
          <cell r="D72" t="str">
            <v>5/w</v>
          </cell>
          <cell r="E72">
            <v>0</v>
          </cell>
          <cell r="F72" t="str">
            <v>4/w</v>
          </cell>
          <cell r="G72">
            <v>0</v>
          </cell>
          <cell r="H72" t="str">
            <v>3/w</v>
          </cell>
          <cell r="I72">
            <v>0</v>
          </cell>
          <cell r="J72" t="str">
            <v>2/w</v>
          </cell>
          <cell r="K72">
            <v>0</v>
          </cell>
          <cell r="L72" t="str">
            <v>1/w</v>
          </cell>
          <cell r="M72">
            <v>0</v>
          </cell>
        </row>
        <row r="73">
          <cell r="A73" t="str">
            <v>6.1</v>
          </cell>
          <cell r="B73" t="str">
            <v>Uitgifteruimte</v>
          </cell>
          <cell r="C73" t="str">
            <v>Restauratieve ruimten</v>
          </cell>
          <cell r="D73" t="str">
            <v>5/w</v>
          </cell>
          <cell r="E73">
            <v>0</v>
          </cell>
          <cell r="F73" t="str">
            <v>4/w</v>
          </cell>
          <cell r="G73">
            <v>0</v>
          </cell>
          <cell r="H73" t="str">
            <v>3/w</v>
          </cell>
          <cell r="I73">
            <v>0</v>
          </cell>
          <cell r="J73" t="str">
            <v>2/w</v>
          </cell>
          <cell r="K73">
            <v>0</v>
          </cell>
          <cell r="L73" t="str">
            <v>1/w</v>
          </cell>
          <cell r="M73">
            <v>0</v>
          </cell>
        </row>
        <row r="74">
          <cell r="A74" t="str">
            <v>6.2</v>
          </cell>
          <cell r="B74" t="str">
            <v>Horeca keuken</v>
          </cell>
          <cell r="C74" t="str">
            <v>Restauratieve ruimten</v>
          </cell>
          <cell r="D74" t="str">
            <v>5/w</v>
          </cell>
          <cell r="E74">
            <v>0</v>
          </cell>
          <cell r="F74" t="str">
            <v>4/w</v>
          </cell>
          <cell r="G74">
            <v>0</v>
          </cell>
          <cell r="H74" t="str">
            <v>3/w</v>
          </cell>
          <cell r="I74">
            <v>0</v>
          </cell>
          <cell r="J74" t="str">
            <v>2/w</v>
          </cell>
          <cell r="K74">
            <v>0</v>
          </cell>
          <cell r="L74" t="str">
            <v>1/w</v>
          </cell>
          <cell r="M74">
            <v>0</v>
          </cell>
        </row>
        <row r="75">
          <cell r="A75" t="str">
            <v>6.3</v>
          </cell>
          <cell r="B75" t="str">
            <v>Kantine</v>
          </cell>
          <cell r="C75" t="str">
            <v>Restauratieve ruimten</v>
          </cell>
          <cell r="D75" t="str">
            <v>5/w</v>
          </cell>
          <cell r="E75">
            <v>0</v>
          </cell>
          <cell r="F75" t="str">
            <v>4/w</v>
          </cell>
          <cell r="G75">
            <v>0</v>
          </cell>
          <cell r="H75" t="str">
            <v>3/w</v>
          </cell>
          <cell r="I75">
            <v>0</v>
          </cell>
          <cell r="J75" t="str">
            <v>2/w</v>
          </cell>
          <cell r="K75">
            <v>0</v>
          </cell>
          <cell r="L75" t="str">
            <v>1/w</v>
          </cell>
          <cell r="M75">
            <v>0</v>
          </cell>
        </row>
        <row r="76">
          <cell r="A76" t="str">
            <v>6.4</v>
          </cell>
          <cell r="B76" t="str">
            <v>Pantry</v>
          </cell>
          <cell r="C76" t="str">
            <v>Restauratieve ruimten</v>
          </cell>
          <cell r="D76" t="str">
            <v>5/w</v>
          </cell>
          <cell r="E76">
            <v>0</v>
          </cell>
          <cell r="F76" t="str">
            <v>4/w</v>
          </cell>
          <cell r="G76">
            <v>0</v>
          </cell>
          <cell r="H76" t="str">
            <v>3/w</v>
          </cell>
          <cell r="I76">
            <v>0</v>
          </cell>
          <cell r="J76" t="str">
            <v>2/w</v>
          </cell>
          <cell r="K76">
            <v>0</v>
          </cell>
          <cell r="L76" t="str">
            <v>1/w</v>
          </cell>
          <cell r="M76">
            <v>0</v>
          </cell>
        </row>
        <row r="77">
          <cell r="A77" t="str">
            <v>6.5</v>
          </cell>
          <cell r="B77" t="str">
            <v>Teamruimte</v>
          </cell>
          <cell r="C77" t="str">
            <v>Restauratieve ruimten</v>
          </cell>
          <cell r="D77" t="str">
            <v>5/w</v>
          </cell>
          <cell r="E77">
            <v>0</v>
          </cell>
          <cell r="F77" t="str">
            <v>4/w</v>
          </cell>
          <cell r="G77">
            <v>0</v>
          </cell>
          <cell r="H77" t="str">
            <v>3/w</v>
          </cell>
          <cell r="I77">
            <v>0</v>
          </cell>
          <cell r="J77" t="str">
            <v>2/w</v>
          </cell>
          <cell r="K77">
            <v>0</v>
          </cell>
          <cell r="L77" t="str">
            <v>1/w</v>
          </cell>
          <cell r="M77">
            <v>0</v>
          </cell>
        </row>
        <row r="78">
          <cell r="A78" t="str">
            <v>6.6</v>
          </cell>
          <cell r="B78" t="str">
            <v>Restaurant</v>
          </cell>
          <cell r="C78" t="str">
            <v>Restauratieve ruimten</v>
          </cell>
          <cell r="D78" t="str">
            <v>5/w</v>
          </cell>
          <cell r="E78">
            <v>0</v>
          </cell>
          <cell r="F78" t="str">
            <v>4/w</v>
          </cell>
          <cell r="G78">
            <v>0</v>
          </cell>
          <cell r="H78" t="str">
            <v>3/w</v>
          </cell>
          <cell r="I78">
            <v>0</v>
          </cell>
          <cell r="J78" t="str">
            <v>2/w</v>
          </cell>
          <cell r="K78">
            <v>0</v>
          </cell>
          <cell r="L78" t="str">
            <v>1/w</v>
          </cell>
          <cell r="M78">
            <v>0</v>
          </cell>
        </row>
        <row r="79">
          <cell r="A79" t="str">
            <v>6.7</v>
          </cell>
          <cell r="B79" t="str">
            <v>Serviesruimte</v>
          </cell>
          <cell r="C79" t="str">
            <v>Restauratieve ruimten</v>
          </cell>
          <cell r="D79" t="str">
            <v>5/w</v>
          </cell>
          <cell r="E79">
            <v>0</v>
          </cell>
          <cell r="F79" t="str">
            <v>4/w</v>
          </cell>
          <cell r="G79">
            <v>0</v>
          </cell>
          <cell r="H79" t="str">
            <v>3/w</v>
          </cell>
          <cell r="I79">
            <v>0</v>
          </cell>
          <cell r="J79" t="str">
            <v>2/w</v>
          </cell>
          <cell r="K79">
            <v>0</v>
          </cell>
          <cell r="L79" t="str">
            <v>1/w</v>
          </cell>
          <cell r="M79">
            <v>0</v>
          </cell>
        </row>
        <row r="80">
          <cell r="A80" t="str">
            <v>6.8</v>
          </cell>
          <cell r="B80" t="str">
            <v>Spoelkeuken</v>
          </cell>
          <cell r="C80" t="str">
            <v>Restauratieve ruimten</v>
          </cell>
          <cell r="D80" t="str">
            <v>5/w</v>
          </cell>
          <cell r="E80">
            <v>0</v>
          </cell>
          <cell r="F80" t="str">
            <v>4/w</v>
          </cell>
          <cell r="G80">
            <v>0</v>
          </cell>
          <cell r="H80" t="str">
            <v>3/w</v>
          </cell>
          <cell r="I80">
            <v>0</v>
          </cell>
          <cell r="J80" t="str">
            <v>2/w</v>
          </cell>
          <cell r="K80">
            <v>0</v>
          </cell>
          <cell r="L80" t="str">
            <v>1/w</v>
          </cell>
          <cell r="M80">
            <v>0</v>
          </cell>
        </row>
        <row r="81">
          <cell r="A81" t="str">
            <v>6.9</v>
          </cell>
          <cell r="B81" t="str">
            <v>Spoelruimte</v>
          </cell>
          <cell r="C81" t="str">
            <v>Restauratieve ruimten</v>
          </cell>
          <cell r="D81" t="str">
            <v>5/w</v>
          </cell>
          <cell r="E81">
            <v>0</v>
          </cell>
          <cell r="F81" t="str">
            <v>4/w</v>
          </cell>
          <cell r="G81">
            <v>0</v>
          </cell>
          <cell r="H81" t="str">
            <v>3/w</v>
          </cell>
          <cell r="I81">
            <v>0</v>
          </cell>
          <cell r="J81" t="str">
            <v>2/w</v>
          </cell>
          <cell r="K81">
            <v>0</v>
          </cell>
          <cell r="L81" t="str">
            <v>1/w</v>
          </cell>
          <cell r="M81">
            <v>0</v>
          </cell>
        </row>
        <row r="82">
          <cell r="A82" t="str">
            <v>7.1</v>
          </cell>
          <cell r="B82" t="str">
            <v>Badkamer</v>
          </cell>
          <cell r="C82" t="str">
            <v>Sanitair</v>
          </cell>
          <cell r="D82" t="str">
            <v>5/w</v>
          </cell>
          <cell r="E82">
            <v>0</v>
          </cell>
          <cell r="F82" t="str">
            <v>4/w</v>
          </cell>
          <cell r="G82">
            <v>0</v>
          </cell>
          <cell r="H82" t="str">
            <v>3/w</v>
          </cell>
          <cell r="I82">
            <v>0</v>
          </cell>
          <cell r="J82" t="str">
            <v>2/w</v>
          </cell>
          <cell r="K82">
            <v>0</v>
          </cell>
          <cell r="L82" t="str">
            <v>1/w</v>
          </cell>
          <cell r="M82">
            <v>0</v>
          </cell>
        </row>
        <row r="83">
          <cell r="A83" t="str">
            <v>7.2</v>
          </cell>
          <cell r="B83" t="str">
            <v>Toiletruimte</v>
          </cell>
          <cell r="C83" t="str">
            <v>Sanitair</v>
          </cell>
          <cell r="D83" t="str">
            <v>5/w</v>
          </cell>
          <cell r="E83">
            <v>0</v>
          </cell>
          <cell r="F83" t="str">
            <v>4/w</v>
          </cell>
          <cell r="G83">
            <v>0</v>
          </cell>
          <cell r="H83" t="str">
            <v>3/w</v>
          </cell>
          <cell r="I83">
            <v>0</v>
          </cell>
          <cell r="J83" t="str">
            <v>2/w</v>
          </cell>
          <cell r="K83">
            <v>0</v>
          </cell>
          <cell r="L83" t="str">
            <v>1/w</v>
          </cell>
          <cell r="M83">
            <v>0</v>
          </cell>
        </row>
        <row r="84">
          <cell r="A84" t="str">
            <v>7.3</v>
          </cell>
          <cell r="B84" t="str">
            <v>Douche</v>
          </cell>
          <cell r="C84" t="str">
            <v>Sanitair</v>
          </cell>
          <cell r="D84" t="str">
            <v>5/w</v>
          </cell>
          <cell r="E84">
            <v>0</v>
          </cell>
          <cell r="F84" t="str">
            <v>4/w</v>
          </cell>
          <cell r="G84">
            <v>0</v>
          </cell>
          <cell r="H84" t="str">
            <v>3/w</v>
          </cell>
          <cell r="I84">
            <v>0</v>
          </cell>
          <cell r="J84" t="str">
            <v>2/w</v>
          </cell>
          <cell r="K84">
            <v>0</v>
          </cell>
          <cell r="L84" t="str">
            <v>1/w</v>
          </cell>
          <cell r="M84">
            <v>0</v>
          </cell>
        </row>
        <row r="85">
          <cell r="A85" t="str">
            <v>7.4</v>
          </cell>
          <cell r="B85" t="str">
            <v>Kleedkamer</v>
          </cell>
          <cell r="C85" t="str">
            <v>Sanitair</v>
          </cell>
          <cell r="D85" t="str">
            <v>5/w</v>
          </cell>
          <cell r="E85">
            <v>0</v>
          </cell>
          <cell r="F85" t="str">
            <v>4/w</v>
          </cell>
          <cell r="G85">
            <v>0</v>
          </cell>
          <cell r="H85" t="str">
            <v>3/w</v>
          </cell>
          <cell r="I85">
            <v>0</v>
          </cell>
          <cell r="J85" t="str">
            <v>2/w</v>
          </cell>
          <cell r="K85">
            <v>0</v>
          </cell>
          <cell r="L85" t="str">
            <v>1/w</v>
          </cell>
          <cell r="M85">
            <v>0</v>
          </cell>
        </row>
        <row r="86">
          <cell r="A86" t="str">
            <v>7.5</v>
          </cell>
          <cell r="B86" t="str">
            <v>Toiletgroep</v>
          </cell>
          <cell r="C86" t="str">
            <v>Sanitair</v>
          </cell>
          <cell r="D86" t="str">
            <v>5/w</v>
          </cell>
          <cell r="E86">
            <v>0</v>
          </cell>
          <cell r="F86" t="str">
            <v>4/w</v>
          </cell>
          <cell r="G86">
            <v>0</v>
          </cell>
          <cell r="H86" t="str">
            <v>3/w</v>
          </cell>
          <cell r="I86">
            <v>0</v>
          </cell>
          <cell r="J86" t="str">
            <v>2/w</v>
          </cell>
          <cell r="K86">
            <v>0</v>
          </cell>
          <cell r="L86" t="str">
            <v>1/w</v>
          </cell>
          <cell r="M86">
            <v>0</v>
          </cell>
        </row>
        <row r="87">
          <cell r="A87" t="str">
            <v>7.6</v>
          </cell>
          <cell r="B87" t="str">
            <v>Miva toiletruimte</v>
          </cell>
          <cell r="C87" t="str">
            <v>Sanitair</v>
          </cell>
          <cell r="D87" t="str">
            <v>5/w</v>
          </cell>
          <cell r="E87">
            <v>0</v>
          </cell>
          <cell r="F87" t="str">
            <v>4/w</v>
          </cell>
          <cell r="G87">
            <v>0</v>
          </cell>
          <cell r="H87" t="str">
            <v>3/w</v>
          </cell>
          <cell r="I87">
            <v>0</v>
          </cell>
          <cell r="J87" t="str">
            <v>2/w</v>
          </cell>
          <cell r="K87">
            <v>0</v>
          </cell>
          <cell r="L87" t="str">
            <v>1/w</v>
          </cell>
          <cell r="M87">
            <v>0</v>
          </cell>
        </row>
        <row r="88">
          <cell r="A88" t="str">
            <v>7.7</v>
          </cell>
          <cell r="B88" t="str">
            <v>Toilet/wasruimte</v>
          </cell>
          <cell r="C88" t="str">
            <v>Sanitair</v>
          </cell>
          <cell r="D88" t="str">
            <v>5/w</v>
          </cell>
          <cell r="E88">
            <v>0</v>
          </cell>
          <cell r="F88" t="str">
            <v>4/w</v>
          </cell>
          <cell r="G88">
            <v>0</v>
          </cell>
          <cell r="H88" t="str">
            <v>3/w</v>
          </cell>
          <cell r="I88">
            <v>0</v>
          </cell>
          <cell r="J88" t="str">
            <v>2/w</v>
          </cell>
          <cell r="K88">
            <v>0</v>
          </cell>
          <cell r="L88" t="str">
            <v>1/w</v>
          </cell>
          <cell r="M88">
            <v>0</v>
          </cell>
        </row>
        <row r="89">
          <cell r="A89" t="str">
            <v>7.8</v>
          </cell>
          <cell r="B89" t="str">
            <v>Voorruimte</v>
          </cell>
          <cell r="C89" t="str">
            <v>Sanitair</v>
          </cell>
          <cell r="D89" t="str">
            <v>5/w</v>
          </cell>
          <cell r="E89">
            <v>0</v>
          </cell>
          <cell r="F89" t="str">
            <v>4/w</v>
          </cell>
          <cell r="G89">
            <v>0</v>
          </cell>
          <cell r="H89" t="str">
            <v>3/w</v>
          </cell>
          <cell r="I89">
            <v>0</v>
          </cell>
          <cell r="J89" t="str">
            <v>2/w</v>
          </cell>
          <cell r="K89">
            <v>0</v>
          </cell>
          <cell r="L89" t="str">
            <v>1/w</v>
          </cell>
          <cell r="M89">
            <v>0</v>
          </cell>
        </row>
        <row r="90">
          <cell r="A90" t="str">
            <v>7.9</v>
          </cell>
          <cell r="B90" t="str">
            <v>Wasruimte</v>
          </cell>
          <cell r="C90" t="str">
            <v>Sanitair</v>
          </cell>
          <cell r="D90" t="str">
            <v>5/w</v>
          </cell>
          <cell r="E90">
            <v>0</v>
          </cell>
          <cell r="F90" t="str">
            <v>4/w</v>
          </cell>
          <cell r="G90">
            <v>0</v>
          </cell>
          <cell r="H90" t="str">
            <v>3/w</v>
          </cell>
          <cell r="I90">
            <v>0</v>
          </cell>
          <cell r="J90" t="str">
            <v>2/w</v>
          </cell>
          <cell r="K90">
            <v>0</v>
          </cell>
          <cell r="L90" t="str">
            <v>1/w</v>
          </cell>
          <cell r="M90">
            <v>0</v>
          </cell>
        </row>
        <row r="93">
          <cell r="A93" t="str">
            <v>8.1</v>
          </cell>
          <cell r="B93" t="str">
            <v>Badkamer</v>
          </cell>
          <cell r="C93" t="str">
            <v>Sanitair</v>
          </cell>
          <cell r="D93" t="str">
            <v>10/w</v>
          </cell>
          <cell r="E93">
            <v>0</v>
          </cell>
        </row>
        <row r="94">
          <cell r="A94" t="str">
            <v>8.2</v>
          </cell>
          <cell r="B94" t="str">
            <v>Toiletruimte</v>
          </cell>
          <cell r="C94" t="str">
            <v>Sanitair</v>
          </cell>
          <cell r="D94" t="str">
            <v>10/w</v>
          </cell>
          <cell r="E94">
            <v>0</v>
          </cell>
        </row>
        <row r="95">
          <cell r="A95" t="str">
            <v>8.3</v>
          </cell>
          <cell r="B95" t="str">
            <v>Douche</v>
          </cell>
          <cell r="C95" t="str">
            <v>Sanitair</v>
          </cell>
          <cell r="D95" t="str">
            <v>10/w</v>
          </cell>
          <cell r="E95">
            <v>0</v>
          </cell>
        </row>
        <row r="96">
          <cell r="A96" t="str">
            <v>8.4</v>
          </cell>
          <cell r="B96" t="str">
            <v>Kleedkamer</v>
          </cell>
          <cell r="C96" t="str">
            <v>Sanitair</v>
          </cell>
          <cell r="D96" t="str">
            <v>10/w</v>
          </cell>
          <cell r="E96">
            <v>0</v>
          </cell>
        </row>
        <row r="97">
          <cell r="A97" t="str">
            <v>8.5</v>
          </cell>
          <cell r="B97" t="str">
            <v>Toiletgroep</v>
          </cell>
          <cell r="C97" t="str">
            <v>Sanitair</v>
          </cell>
          <cell r="D97" t="str">
            <v>10/w</v>
          </cell>
          <cell r="E97">
            <v>0</v>
          </cell>
        </row>
        <row r="98">
          <cell r="A98" t="str">
            <v>8.6</v>
          </cell>
          <cell r="B98" t="str">
            <v>Miva toiletruimte</v>
          </cell>
          <cell r="C98" t="str">
            <v>Sanitair</v>
          </cell>
          <cell r="D98" t="str">
            <v>10/w</v>
          </cell>
          <cell r="E98">
            <v>0</v>
          </cell>
        </row>
        <row r="99">
          <cell r="A99" t="str">
            <v>8.7</v>
          </cell>
          <cell r="B99" t="str">
            <v>Toilet/wasruimte</v>
          </cell>
          <cell r="C99" t="str">
            <v>Sanitair</v>
          </cell>
          <cell r="D99" t="str">
            <v>10/w</v>
          </cell>
          <cell r="E99">
            <v>0</v>
          </cell>
        </row>
        <row r="100">
          <cell r="A100" t="str">
            <v>8.8</v>
          </cell>
          <cell r="B100" t="str">
            <v>Voorruimte</v>
          </cell>
          <cell r="C100" t="str">
            <v>Sanitair</v>
          </cell>
          <cell r="D100" t="str">
            <v>10/w</v>
          </cell>
          <cell r="E100">
            <v>0</v>
          </cell>
        </row>
        <row r="101">
          <cell r="A101" t="str">
            <v>8.9</v>
          </cell>
          <cell r="B101" t="str">
            <v>Wasruimte</v>
          </cell>
          <cell r="C101" t="str">
            <v>Sanitair</v>
          </cell>
          <cell r="D101" t="str">
            <v>10/w</v>
          </cell>
          <cell r="E101">
            <v>0</v>
          </cell>
        </row>
        <row r="104">
          <cell r="A104" t="str">
            <v>9.1</v>
          </cell>
          <cell r="B104" t="str">
            <v>Kookleslokalen</v>
          </cell>
          <cell r="C104" t="str">
            <v>Grootkeukens</v>
          </cell>
          <cell r="D104">
            <v>10</v>
          </cell>
          <cell r="E104">
            <v>0</v>
          </cell>
        </row>
      </sheetData>
      <sheetData sheetId="1">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2.1</v>
          </cell>
          <cell r="B18" t="str">
            <v>Kantoorruimte</v>
          </cell>
          <cell r="C18" t="str">
            <v>Administratieve ruimten</v>
          </cell>
          <cell r="D18" t="str">
            <v>5/w</v>
          </cell>
          <cell r="E18">
            <v>0</v>
          </cell>
          <cell r="F18" t="str">
            <v>4/w</v>
          </cell>
          <cell r="G18">
            <v>0</v>
          </cell>
          <cell r="H18" t="str">
            <v>3/w</v>
          </cell>
          <cell r="I18">
            <v>0</v>
          </cell>
          <cell r="J18" t="str">
            <v>2/w</v>
          </cell>
          <cell r="K18">
            <v>0</v>
          </cell>
          <cell r="L18" t="str">
            <v>1/w</v>
          </cell>
          <cell r="M18">
            <v>0</v>
          </cell>
        </row>
        <row r="19">
          <cell r="A19" t="str">
            <v>2.2</v>
          </cell>
          <cell r="B19" t="str">
            <v>Werkruimte</v>
          </cell>
          <cell r="C19" t="str">
            <v>Administratieve ruimten</v>
          </cell>
          <cell r="D19" t="str">
            <v>5/w</v>
          </cell>
          <cell r="E19">
            <v>0</v>
          </cell>
          <cell r="F19" t="str">
            <v>4/w</v>
          </cell>
          <cell r="G19">
            <v>0</v>
          </cell>
          <cell r="H19" t="str">
            <v>3/w</v>
          </cell>
          <cell r="I19">
            <v>0</v>
          </cell>
          <cell r="J19" t="str">
            <v>2/w</v>
          </cell>
          <cell r="K19">
            <v>0</v>
          </cell>
          <cell r="L19" t="str">
            <v>1/w</v>
          </cell>
          <cell r="M19">
            <v>0</v>
          </cell>
        </row>
        <row r="20">
          <cell r="A20" t="str">
            <v>2.3</v>
          </cell>
          <cell r="B20" t="str">
            <v>Receptieruimte</v>
          </cell>
          <cell r="C20" t="str">
            <v>Administratieve ruimten</v>
          </cell>
          <cell r="D20" t="str">
            <v>5/w</v>
          </cell>
          <cell r="E20">
            <v>0</v>
          </cell>
          <cell r="F20" t="str">
            <v>4/w</v>
          </cell>
          <cell r="G20">
            <v>0</v>
          </cell>
          <cell r="H20" t="str">
            <v>3/w</v>
          </cell>
          <cell r="I20">
            <v>0</v>
          </cell>
          <cell r="J20" t="str">
            <v>2/w</v>
          </cell>
          <cell r="K20">
            <v>0</v>
          </cell>
          <cell r="L20" t="str">
            <v>1/w</v>
          </cell>
          <cell r="M20">
            <v>0</v>
          </cell>
        </row>
        <row r="21">
          <cell r="A21" t="str">
            <v>2.4</v>
          </cell>
          <cell r="B21" t="str">
            <v>Spreekkamer</v>
          </cell>
          <cell r="C21" t="str">
            <v>Administratieve ruimten</v>
          </cell>
          <cell r="D21" t="str">
            <v>5/w</v>
          </cell>
          <cell r="E21">
            <v>0</v>
          </cell>
          <cell r="F21" t="str">
            <v>4/w</v>
          </cell>
          <cell r="G21">
            <v>0</v>
          </cell>
          <cell r="H21" t="str">
            <v>3/w</v>
          </cell>
          <cell r="I21">
            <v>0</v>
          </cell>
          <cell r="J21" t="str">
            <v>2/w</v>
          </cell>
          <cell r="K21">
            <v>0</v>
          </cell>
          <cell r="L21" t="str">
            <v>1/w</v>
          </cell>
          <cell r="M21">
            <v>0</v>
          </cell>
        </row>
        <row r="22">
          <cell r="A22" t="str">
            <v>2.5</v>
          </cell>
          <cell r="B22" t="str">
            <v>Vergaderruimte</v>
          </cell>
          <cell r="C22" t="str">
            <v>Administratieve ruimten</v>
          </cell>
          <cell r="D22" t="str">
            <v>5/w</v>
          </cell>
          <cell r="E22">
            <v>0</v>
          </cell>
          <cell r="F22" t="str">
            <v>4/w</v>
          </cell>
          <cell r="G22">
            <v>0</v>
          </cell>
          <cell r="H22" t="str">
            <v>3/w</v>
          </cell>
          <cell r="I22">
            <v>0</v>
          </cell>
          <cell r="J22" t="str">
            <v>2/w</v>
          </cell>
          <cell r="K22">
            <v>0</v>
          </cell>
          <cell r="L22" t="str">
            <v>1/w</v>
          </cell>
          <cell r="M22">
            <v>0</v>
          </cell>
        </row>
        <row r="23">
          <cell r="A23" t="str">
            <v>3.1</v>
          </cell>
          <cell r="B23" t="str">
            <v>Archief</v>
          </cell>
          <cell r="C23" t="str">
            <v>Algemene ruimten</v>
          </cell>
          <cell r="D23" t="str">
            <v>5/w</v>
          </cell>
          <cell r="E23">
            <v>0</v>
          </cell>
          <cell r="F23" t="str">
            <v>4/w</v>
          </cell>
          <cell r="G23">
            <v>0</v>
          </cell>
          <cell r="H23" t="str">
            <v>3/w</v>
          </cell>
          <cell r="I23">
            <v>0</v>
          </cell>
          <cell r="J23" t="str">
            <v>2/w</v>
          </cell>
          <cell r="K23">
            <v>0</v>
          </cell>
          <cell r="L23" t="str">
            <v>1/w</v>
          </cell>
          <cell r="M23">
            <v>0</v>
          </cell>
        </row>
        <row r="24">
          <cell r="A24" t="str">
            <v>3.2</v>
          </cell>
          <cell r="B24" t="str">
            <v>Kopieerruimte</v>
          </cell>
          <cell r="C24" t="str">
            <v>Algemene ruimten</v>
          </cell>
          <cell r="D24" t="str">
            <v>5/w</v>
          </cell>
          <cell r="E24">
            <v>0</v>
          </cell>
          <cell r="F24" t="str">
            <v>4/w</v>
          </cell>
          <cell r="G24">
            <v>0</v>
          </cell>
          <cell r="H24" t="str">
            <v>3/w</v>
          </cell>
          <cell r="I24">
            <v>0</v>
          </cell>
          <cell r="J24" t="str">
            <v>2/w</v>
          </cell>
          <cell r="K24">
            <v>0</v>
          </cell>
          <cell r="L24" t="str">
            <v>1/w</v>
          </cell>
          <cell r="M24">
            <v>0</v>
          </cell>
        </row>
        <row r="25">
          <cell r="A25" t="str">
            <v>3.3</v>
          </cell>
          <cell r="B25" t="str">
            <v>Forum</v>
          </cell>
          <cell r="C25" t="str">
            <v>Algemene ruimten</v>
          </cell>
          <cell r="D25" t="str">
            <v>5/w</v>
          </cell>
          <cell r="E25">
            <v>0</v>
          </cell>
          <cell r="F25" t="str">
            <v>4/w</v>
          </cell>
          <cell r="G25">
            <v>0</v>
          </cell>
          <cell r="H25" t="str">
            <v>3/w</v>
          </cell>
          <cell r="I25">
            <v>0</v>
          </cell>
          <cell r="J25" t="str">
            <v>2/w</v>
          </cell>
          <cell r="K25">
            <v>0</v>
          </cell>
          <cell r="L25" t="str">
            <v>1/w</v>
          </cell>
          <cell r="M25">
            <v>0</v>
          </cell>
        </row>
        <row r="26">
          <cell r="A26" t="str">
            <v>3.4</v>
          </cell>
          <cell r="B26" t="str">
            <v>Groepsruimte</v>
          </cell>
          <cell r="C26" t="str">
            <v>Algemene ruimten</v>
          </cell>
          <cell r="D26" t="str">
            <v>5/w</v>
          </cell>
          <cell r="E26">
            <v>0</v>
          </cell>
          <cell r="F26" t="str">
            <v>4/w</v>
          </cell>
          <cell r="G26">
            <v>0</v>
          </cell>
          <cell r="H26" t="str">
            <v>3/w</v>
          </cell>
          <cell r="I26">
            <v>0</v>
          </cell>
          <cell r="J26" t="str">
            <v>2/w</v>
          </cell>
          <cell r="K26">
            <v>0</v>
          </cell>
          <cell r="L26" t="str">
            <v>1/w</v>
          </cell>
          <cell r="M26">
            <v>0</v>
          </cell>
        </row>
        <row r="27">
          <cell r="A27" t="str">
            <v>3.5</v>
          </cell>
          <cell r="B27" t="str">
            <v>Wachtruimte</v>
          </cell>
          <cell r="C27" t="str">
            <v>Algemene ruimten</v>
          </cell>
          <cell r="D27" t="str">
            <v>5/w</v>
          </cell>
          <cell r="E27">
            <v>0</v>
          </cell>
          <cell r="F27" t="str">
            <v>4/w</v>
          </cell>
          <cell r="G27">
            <v>0</v>
          </cell>
          <cell r="H27" t="str">
            <v>3/w</v>
          </cell>
          <cell r="I27">
            <v>0</v>
          </cell>
          <cell r="J27" t="str">
            <v>2/w</v>
          </cell>
          <cell r="K27">
            <v>0</v>
          </cell>
          <cell r="L27" t="str">
            <v>1/w</v>
          </cell>
          <cell r="M27">
            <v>0</v>
          </cell>
        </row>
        <row r="28">
          <cell r="A28" t="str">
            <v>3.6</v>
          </cell>
          <cell r="B28" t="str">
            <v>Slaapkamer</v>
          </cell>
          <cell r="C28" t="str">
            <v>Algemene ruimten</v>
          </cell>
          <cell r="D28" t="str">
            <v>5/w</v>
          </cell>
          <cell r="E28">
            <v>0</v>
          </cell>
          <cell r="F28" t="str">
            <v>4/w</v>
          </cell>
          <cell r="G28">
            <v>0</v>
          </cell>
          <cell r="H28" t="str">
            <v>3/w</v>
          </cell>
          <cell r="I28">
            <v>0</v>
          </cell>
          <cell r="J28" t="str">
            <v>2/w</v>
          </cell>
          <cell r="K28">
            <v>0</v>
          </cell>
          <cell r="L28" t="str">
            <v>1/w</v>
          </cell>
          <cell r="M28">
            <v>0</v>
          </cell>
        </row>
        <row r="29">
          <cell r="A29" t="str">
            <v>4.1</v>
          </cell>
          <cell r="B29" t="str">
            <v>Kantine</v>
          </cell>
          <cell r="C29" t="str">
            <v>Restauratieve ruimten</v>
          </cell>
          <cell r="D29" t="str">
            <v>5/w</v>
          </cell>
          <cell r="E29">
            <v>0</v>
          </cell>
          <cell r="F29" t="str">
            <v>4/w</v>
          </cell>
          <cell r="G29">
            <v>0</v>
          </cell>
          <cell r="H29" t="str">
            <v>3/w</v>
          </cell>
          <cell r="I29">
            <v>0</v>
          </cell>
          <cell r="J29" t="str">
            <v>2/w</v>
          </cell>
          <cell r="K29">
            <v>0</v>
          </cell>
          <cell r="L29" t="str">
            <v>1/w</v>
          </cell>
          <cell r="M29">
            <v>0</v>
          </cell>
        </row>
        <row r="30">
          <cell r="A30" t="str">
            <v>4.2</v>
          </cell>
          <cell r="B30" t="str">
            <v>Pantry</v>
          </cell>
          <cell r="C30" t="str">
            <v>Restauratieve ruimten</v>
          </cell>
          <cell r="D30" t="str">
            <v>5/w</v>
          </cell>
          <cell r="E30">
            <v>0</v>
          </cell>
          <cell r="F30" t="str">
            <v>4/w</v>
          </cell>
          <cell r="G30">
            <v>0</v>
          </cell>
          <cell r="H30" t="str">
            <v>3/w</v>
          </cell>
          <cell r="I30">
            <v>0</v>
          </cell>
          <cell r="J30" t="str">
            <v>2/w</v>
          </cell>
          <cell r="K30">
            <v>0</v>
          </cell>
          <cell r="L30" t="str">
            <v>1/w</v>
          </cell>
          <cell r="M30">
            <v>0</v>
          </cell>
        </row>
        <row r="31">
          <cell r="A31" t="str">
            <v>4.3</v>
          </cell>
          <cell r="B31" t="str">
            <v>Restaurant</v>
          </cell>
          <cell r="C31" t="str">
            <v>Restauratieve ruimten</v>
          </cell>
          <cell r="D31" t="str">
            <v>5/w</v>
          </cell>
          <cell r="E31">
            <v>0</v>
          </cell>
          <cell r="F31" t="str">
            <v>4/w</v>
          </cell>
          <cell r="G31">
            <v>0</v>
          </cell>
          <cell r="H31" t="str">
            <v>3/w</v>
          </cell>
          <cell r="I31">
            <v>0</v>
          </cell>
          <cell r="J31" t="str">
            <v>2/w</v>
          </cell>
          <cell r="K31">
            <v>0</v>
          </cell>
          <cell r="L31" t="str">
            <v>1/w</v>
          </cell>
          <cell r="M31">
            <v>0</v>
          </cell>
        </row>
        <row r="32">
          <cell r="A32" t="str">
            <v>4.4</v>
          </cell>
          <cell r="B32" t="str">
            <v>Keuken</v>
          </cell>
          <cell r="C32" t="str">
            <v>Restauratieve ruimten</v>
          </cell>
          <cell r="D32" t="str">
            <v>5/w</v>
          </cell>
          <cell r="E32">
            <v>0</v>
          </cell>
          <cell r="F32" t="str">
            <v>4/w</v>
          </cell>
          <cell r="G32">
            <v>0</v>
          </cell>
          <cell r="H32" t="str">
            <v>3/w</v>
          </cell>
          <cell r="I32">
            <v>0</v>
          </cell>
          <cell r="J32" t="str">
            <v>2/w</v>
          </cell>
          <cell r="K32">
            <v>0</v>
          </cell>
          <cell r="L32" t="str">
            <v>1/w</v>
          </cell>
          <cell r="M32">
            <v>0</v>
          </cell>
        </row>
        <row r="33">
          <cell r="A33" t="str">
            <v>5.1</v>
          </cell>
          <cell r="B33" t="str">
            <v>Badkamer</v>
          </cell>
          <cell r="C33" t="str">
            <v>Sanitair</v>
          </cell>
          <cell r="D33" t="str">
            <v>5/w</v>
          </cell>
          <cell r="E33">
            <v>0</v>
          </cell>
          <cell r="F33" t="str">
            <v>4/w</v>
          </cell>
          <cell r="G33">
            <v>0</v>
          </cell>
          <cell r="H33" t="str">
            <v>3/w</v>
          </cell>
          <cell r="I33">
            <v>0</v>
          </cell>
          <cell r="J33" t="str">
            <v>2/w</v>
          </cell>
          <cell r="K33">
            <v>0</v>
          </cell>
          <cell r="L33" t="str">
            <v>1/w</v>
          </cell>
          <cell r="M33">
            <v>0</v>
          </cell>
        </row>
        <row r="34">
          <cell r="A34" t="str">
            <v>5.2</v>
          </cell>
          <cell r="B34" t="str">
            <v>Toiletruimte</v>
          </cell>
          <cell r="C34" t="str">
            <v>Sanitair</v>
          </cell>
          <cell r="D34" t="str">
            <v>5/w</v>
          </cell>
          <cell r="E34">
            <v>0</v>
          </cell>
          <cell r="F34" t="str">
            <v>4/w</v>
          </cell>
          <cell r="G34">
            <v>0</v>
          </cell>
          <cell r="H34" t="str">
            <v>3/w</v>
          </cell>
          <cell r="I34">
            <v>0</v>
          </cell>
          <cell r="J34" t="str">
            <v>2/w</v>
          </cell>
          <cell r="K34">
            <v>0</v>
          </cell>
          <cell r="L34" t="str">
            <v>1/w</v>
          </cell>
          <cell r="M34">
            <v>0</v>
          </cell>
        </row>
        <row r="35">
          <cell r="A35" t="str">
            <v>5.3</v>
          </cell>
          <cell r="B35" t="str">
            <v>Douche</v>
          </cell>
          <cell r="C35" t="str">
            <v>Sanitair</v>
          </cell>
          <cell r="D35" t="str">
            <v>5/w</v>
          </cell>
          <cell r="E35">
            <v>0</v>
          </cell>
          <cell r="F35" t="str">
            <v>4/w</v>
          </cell>
          <cell r="G35">
            <v>0</v>
          </cell>
          <cell r="H35" t="str">
            <v>3/w</v>
          </cell>
          <cell r="I35">
            <v>0</v>
          </cell>
          <cell r="J35" t="str">
            <v>2/w</v>
          </cell>
          <cell r="K35">
            <v>0</v>
          </cell>
          <cell r="L35" t="str">
            <v>1/w</v>
          </cell>
          <cell r="M35">
            <v>0</v>
          </cell>
        </row>
        <row r="36">
          <cell r="A36" t="str">
            <v>5.4</v>
          </cell>
          <cell r="B36" t="str">
            <v>Kleedkamer</v>
          </cell>
          <cell r="C36" t="str">
            <v>Sanitair</v>
          </cell>
          <cell r="D36" t="str">
            <v>5/w</v>
          </cell>
          <cell r="E36">
            <v>0</v>
          </cell>
          <cell r="F36" t="str">
            <v>4/w</v>
          </cell>
          <cell r="G36">
            <v>0</v>
          </cell>
          <cell r="H36" t="str">
            <v>3/w</v>
          </cell>
          <cell r="I36">
            <v>0</v>
          </cell>
          <cell r="J36" t="str">
            <v>2/w</v>
          </cell>
          <cell r="K36">
            <v>0</v>
          </cell>
          <cell r="L36" t="str">
            <v>1/w</v>
          </cell>
          <cell r="M36">
            <v>0</v>
          </cell>
        </row>
        <row r="37">
          <cell r="A37" t="str">
            <v>5.5</v>
          </cell>
          <cell r="B37" t="str">
            <v>Toiletgroep</v>
          </cell>
          <cell r="C37" t="str">
            <v>Sanitair</v>
          </cell>
          <cell r="D37" t="str">
            <v>5/w</v>
          </cell>
          <cell r="E37">
            <v>0</v>
          </cell>
          <cell r="F37" t="str">
            <v>4/w</v>
          </cell>
          <cell r="G37">
            <v>0</v>
          </cell>
          <cell r="H37" t="str">
            <v>3/w</v>
          </cell>
          <cell r="I37">
            <v>0</v>
          </cell>
          <cell r="J37" t="str">
            <v>2/w</v>
          </cell>
          <cell r="K37">
            <v>0</v>
          </cell>
          <cell r="L37" t="str">
            <v>1/w</v>
          </cell>
          <cell r="M37">
            <v>0</v>
          </cell>
        </row>
        <row r="38">
          <cell r="A38" t="str">
            <v>5.6</v>
          </cell>
          <cell r="B38" t="str">
            <v>Miva toiletruimte</v>
          </cell>
          <cell r="C38" t="str">
            <v>Sanitair</v>
          </cell>
          <cell r="D38" t="str">
            <v>5/w</v>
          </cell>
          <cell r="E38">
            <v>0</v>
          </cell>
          <cell r="F38" t="str">
            <v>4/w</v>
          </cell>
          <cell r="G38">
            <v>0</v>
          </cell>
          <cell r="H38" t="str">
            <v>3/w</v>
          </cell>
          <cell r="I38">
            <v>0</v>
          </cell>
          <cell r="J38" t="str">
            <v>2/w</v>
          </cell>
          <cell r="K38">
            <v>0</v>
          </cell>
          <cell r="L38" t="str">
            <v>1/w</v>
          </cell>
          <cell r="M38">
            <v>0</v>
          </cell>
        </row>
        <row r="39">
          <cell r="A39" t="str">
            <v>5.7</v>
          </cell>
          <cell r="B39" t="str">
            <v>Toilet/wasruimte</v>
          </cell>
          <cell r="C39" t="str">
            <v>Sanitair</v>
          </cell>
          <cell r="D39" t="str">
            <v>5/w</v>
          </cell>
          <cell r="E39">
            <v>0</v>
          </cell>
          <cell r="F39" t="str">
            <v>4/w</v>
          </cell>
          <cell r="G39">
            <v>0</v>
          </cell>
          <cell r="H39" t="str">
            <v>3/w</v>
          </cell>
          <cell r="I39">
            <v>0</v>
          </cell>
          <cell r="J39" t="str">
            <v>2/w</v>
          </cell>
          <cell r="K39">
            <v>0</v>
          </cell>
          <cell r="L39" t="str">
            <v>1/w</v>
          </cell>
          <cell r="M39">
            <v>0</v>
          </cell>
        </row>
        <row r="40">
          <cell r="A40" t="str">
            <v>5.8</v>
          </cell>
          <cell r="B40" t="str">
            <v>Voorruimte</v>
          </cell>
          <cell r="C40" t="str">
            <v>Sanitair</v>
          </cell>
          <cell r="D40" t="str">
            <v>5/w</v>
          </cell>
          <cell r="E40">
            <v>0</v>
          </cell>
          <cell r="F40" t="str">
            <v>4/w</v>
          </cell>
          <cell r="G40">
            <v>0</v>
          </cell>
          <cell r="H40" t="str">
            <v>3/w</v>
          </cell>
          <cell r="I40">
            <v>0</v>
          </cell>
          <cell r="J40" t="str">
            <v>2/w</v>
          </cell>
          <cell r="K40">
            <v>0</v>
          </cell>
          <cell r="L40" t="str">
            <v>1/w</v>
          </cell>
          <cell r="M40">
            <v>0</v>
          </cell>
        </row>
        <row r="41">
          <cell r="A41" t="str">
            <v>5.9</v>
          </cell>
          <cell r="B41" t="str">
            <v>Wasruimte</v>
          </cell>
          <cell r="C41" t="str">
            <v>Sanitair</v>
          </cell>
          <cell r="D41" t="str">
            <v>5/w</v>
          </cell>
          <cell r="E41">
            <v>0</v>
          </cell>
          <cell r="F41" t="str">
            <v>4/w</v>
          </cell>
          <cell r="G41">
            <v>0</v>
          </cell>
          <cell r="H41" t="str">
            <v>3/w</v>
          </cell>
          <cell r="I41">
            <v>0</v>
          </cell>
          <cell r="J41" t="str">
            <v>2/w</v>
          </cell>
          <cell r="K41">
            <v>0</v>
          </cell>
          <cell r="L41" t="str">
            <v>1/w</v>
          </cell>
          <cell r="M41">
            <v>0</v>
          </cell>
        </row>
        <row r="44">
          <cell r="A44" t="str">
            <v>6.1</v>
          </cell>
          <cell r="B44" t="str">
            <v>Badkamer</v>
          </cell>
          <cell r="C44" t="str">
            <v>Sanitair</v>
          </cell>
          <cell r="D44" t="str">
            <v>10/w</v>
          </cell>
          <cell r="E44">
            <v>0</v>
          </cell>
        </row>
        <row r="45">
          <cell r="A45" t="str">
            <v>6.2</v>
          </cell>
          <cell r="B45" t="str">
            <v>Toiletruimte</v>
          </cell>
          <cell r="C45" t="str">
            <v>Sanitair</v>
          </cell>
          <cell r="D45" t="str">
            <v>10/w</v>
          </cell>
          <cell r="E45">
            <v>0</v>
          </cell>
        </row>
        <row r="46">
          <cell r="A46" t="str">
            <v>6.3</v>
          </cell>
          <cell r="B46" t="str">
            <v>Douche</v>
          </cell>
          <cell r="C46" t="str">
            <v>Sanitair</v>
          </cell>
          <cell r="D46" t="str">
            <v>10/w</v>
          </cell>
          <cell r="E46">
            <v>0</v>
          </cell>
        </row>
        <row r="47">
          <cell r="A47" t="str">
            <v>6.4</v>
          </cell>
          <cell r="B47" t="str">
            <v>Kleedkamer</v>
          </cell>
          <cell r="C47" t="str">
            <v>Sanitair</v>
          </cell>
          <cell r="D47" t="str">
            <v>10/w</v>
          </cell>
          <cell r="E47">
            <v>0</v>
          </cell>
        </row>
        <row r="48">
          <cell r="A48" t="str">
            <v>6.5</v>
          </cell>
          <cell r="B48" t="str">
            <v>Toiletgroep</v>
          </cell>
          <cell r="C48" t="str">
            <v>Sanitair</v>
          </cell>
          <cell r="D48" t="str">
            <v>10/w</v>
          </cell>
          <cell r="E48">
            <v>0</v>
          </cell>
        </row>
        <row r="49">
          <cell r="A49" t="str">
            <v>6.6</v>
          </cell>
          <cell r="B49" t="str">
            <v>Miva toiletruimte</v>
          </cell>
          <cell r="C49" t="str">
            <v>Sanitair</v>
          </cell>
          <cell r="D49" t="str">
            <v>10/w</v>
          </cell>
          <cell r="E49">
            <v>0</v>
          </cell>
        </row>
        <row r="50">
          <cell r="A50" t="str">
            <v>6.7</v>
          </cell>
          <cell r="B50" t="str">
            <v>Toilet/wasruimte</v>
          </cell>
          <cell r="C50" t="str">
            <v>Sanitair</v>
          </cell>
          <cell r="D50" t="str">
            <v>10/w</v>
          </cell>
          <cell r="E50">
            <v>0</v>
          </cell>
        </row>
        <row r="51">
          <cell r="A51" t="str">
            <v>6.8</v>
          </cell>
          <cell r="B51" t="str">
            <v>Voorruimte</v>
          </cell>
          <cell r="C51" t="str">
            <v>Sanitair</v>
          </cell>
          <cell r="D51" t="str">
            <v>10/w</v>
          </cell>
          <cell r="E51">
            <v>0</v>
          </cell>
        </row>
        <row r="52">
          <cell r="A52" t="str">
            <v>6.9</v>
          </cell>
          <cell r="B52" t="str">
            <v>Wasruimte</v>
          </cell>
          <cell r="C52" t="str">
            <v>Sanitair</v>
          </cell>
          <cell r="D52" t="str">
            <v>10/w</v>
          </cell>
          <cell r="E52">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6">
          <cell r="B6" t="str">
            <v>Anna Palownalaan 1-3</v>
          </cell>
          <cell r="C6" t="str">
            <v>Emmen</v>
          </cell>
          <cell r="D6">
            <v>200</v>
          </cell>
          <cell r="E6">
            <v>160</v>
          </cell>
          <cell r="F6">
            <v>120</v>
          </cell>
          <cell r="G6">
            <v>80</v>
          </cell>
          <cell r="H6">
            <v>40</v>
          </cell>
          <cell r="I6">
            <v>400</v>
          </cell>
          <cell r="J6">
            <v>10</v>
          </cell>
        </row>
        <row r="7">
          <cell r="B7" t="str">
            <v>Flintstraat 29</v>
          </cell>
          <cell r="C7" t="str">
            <v>Emmen</v>
          </cell>
          <cell r="D7">
            <v>200</v>
          </cell>
          <cell r="E7">
            <v>160</v>
          </cell>
          <cell r="F7">
            <v>120</v>
          </cell>
          <cell r="G7">
            <v>80</v>
          </cell>
          <cell r="H7">
            <v>40</v>
          </cell>
          <cell r="I7">
            <v>400</v>
          </cell>
          <cell r="J7">
            <v>10</v>
          </cell>
        </row>
        <row r="8">
          <cell r="B8" t="str">
            <v>Van Schaikweg 98</v>
          </cell>
          <cell r="C8" t="str">
            <v>Emmen</v>
          </cell>
          <cell r="D8">
            <v>200</v>
          </cell>
          <cell r="E8">
            <v>160</v>
          </cell>
          <cell r="F8">
            <v>120</v>
          </cell>
          <cell r="G8">
            <v>80</v>
          </cell>
          <cell r="H8">
            <v>40</v>
          </cell>
          <cell r="I8">
            <v>400</v>
          </cell>
          <cell r="J8">
            <v>10</v>
          </cell>
        </row>
        <row r="9">
          <cell r="B9" t="str">
            <v>Veldlaan 2</v>
          </cell>
          <cell r="C9" t="str">
            <v>Emmen</v>
          </cell>
          <cell r="D9">
            <v>200</v>
          </cell>
          <cell r="E9">
            <v>160</v>
          </cell>
          <cell r="F9">
            <v>120</v>
          </cell>
          <cell r="G9">
            <v>80</v>
          </cell>
          <cell r="H9">
            <v>40</v>
          </cell>
          <cell r="I9">
            <v>400</v>
          </cell>
          <cell r="J9">
            <v>10</v>
          </cell>
        </row>
        <row r="10">
          <cell r="B10" t="str">
            <v>Stadionplein 5</v>
          </cell>
          <cell r="C10" t="str">
            <v>Emmen</v>
          </cell>
          <cell r="D10">
            <v>210</v>
          </cell>
          <cell r="E10">
            <v>168</v>
          </cell>
          <cell r="F10">
            <v>126</v>
          </cell>
          <cell r="G10">
            <v>84</v>
          </cell>
          <cell r="H10">
            <v>42</v>
          </cell>
          <cell r="I10">
            <v>420</v>
          </cell>
          <cell r="J10">
            <v>10</v>
          </cell>
        </row>
        <row r="12">
          <cell r="B12" t="str">
            <v>Perceel 2:</v>
          </cell>
          <cell r="C12" t="str">
            <v>Plaats</v>
          </cell>
          <cell r="D12" t="str">
            <v>5/w</v>
          </cell>
          <cell r="E12" t="str">
            <v>4/w</v>
          </cell>
          <cell r="F12" t="str">
            <v>3/w</v>
          </cell>
          <cell r="G12" t="str">
            <v>2/w</v>
          </cell>
          <cell r="H12" t="str">
            <v>1/w</v>
          </cell>
          <cell r="I12" t="str">
            <v>10/w</v>
          </cell>
          <cell r="J12" t="str">
            <v>1/mnd</v>
          </cell>
        </row>
        <row r="13">
          <cell r="B13" t="str">
            <v>Aska (KDO)</v>
          </cell>
          <cell r="C13" t="str">
            <v>Assen</v>
          </cell>
          <cell r="D13">
            <v>255</v>
          </cell>
          <cell r="E13">
            <v>208</v>
          </cell>
          <cell r="F13">
            <v>156</v>
          </cell>
          <cell r="G13">
            <v>104</v>
          </cell>
          <cell r="H13">
            <v>52</v>
          </cell>
          <cell r="I13">
            <v>510</v>
          </cell>
          <cell r="J13">
            <v>12</v>
          </cell>
        </row>
        <row r="14">
          <cell r="B14" t="str">
            <v>Idee ICT</v>
          </cell>
          <cell r="C14" t="str">
            <v>Assen</v>
          </cell>
          <cell r="D14">
            <v>255</v>
          </cell>
          <cell r="E14">
            <v>208</v>
          </cell>
          <cell r="F14">
            <v>156</v>
          </cell>
          <cell r="G14">
            <v>104</v>
          </cell>
          <cell r="H14">
            <v>52</v>
          </cell>
          <cell r="I14">
            <v>510</v>
          </cell>
          <cell r="J14">
            <v>12</v>
          </cell>
        </row>
        <row r="15">
          <cell r="B15" t="str">
            <v>Cicero</v>
          </cell>
          <cell r="C15" t="str">
            <v>Assen</v>
          </cell>
          <cell r="D15">
            <v>200</v>
          </cell>
          <cell r="E15">
            <v>160</v>
          </cell>
          <cell r="F15">
            <v>120</v>
          </cell>
          <cell r="G15">
            <v>80</v>
          </cell>
          <cell r="H15">
            <v>40</v>
          </cell>
          <cell r="I15">
            <v>400</v>
          </cell>
          <cell r="J15">
            <v>10</v>
          </cell>
        </row>
        <row r="16">
          <cell r="B16" t="str">
            <v>A.H.G. Fokkerstraat 7-9</v>
          </cell>
          <cell r="C16" t="str">
            <v>Assen</v>
          </cell>
          <cell r="D16">
            <v>200</v>
          </cell>
          <cell r="E16">
            <v>160</v>
          </cell>
          <cell r="F16">
            <v>120</v>
          </cell>
          <cell r="G16">
            <v>80</v>
          </cell>
          <cell r="H16">
            <v>40</v>
          </cell>
          <cell r="I16">
            <v>400</v>
          </cell>
          <cell r="J16">
            <v>10</v>
          </cell>
        </row>
        <row r="17">
          <cell r="B17" t="str">
            <v>Stuifzandseweg 40</v>
          </cell>
          <cell r="C17" t="str">
            <v>Hoogeveen</v>
          </cell>
          <cell r="D17">
            <v>200</v>
          </cell>
          <cell r="E17">
            <v>160</v>
          </cell>
          <cell r="F17">
            <v>120</v>
          </cell>
          <cell r="G17">
            <v>80</v>
          </cell>
          <cell r="H17">
            <v>40</v>
          </cell>
          <cell r="I17">
            <v>400</v>
          </cell>
          <cell r="J17">
            <v>10</v>
          </cell>
        </row>
        <row r="18">
          <cell r="B18" t="str">
            <v>Werkhorst 30</v>
          </cell>
          <cell r="C18" t="str">
            <v>Meppel</v>
          </cell>
          <cell r="D18">
            <v>200</v>
          </cell>
          <cell r="E18">
            <v>160</v>
          </cell>
          <cell r="F18">
            <v>120</v>
          </cell>
          <cell r="G18">
            <v>80</v>
          </cell>
          <cell r="H18">
            <v>40</v>
          </cell>
          <cell r="I18">
            <v>400</v>
          </cell>
          <cell r="J18">
            <v>10</v>
          </cell>
        </row>
      </sheetData>
      <sheetData sheetId="16" refreshError="1"/>
      <sheetData sheetId="17" refreshError="1"/>
      <sheetData sheetId="18">
        <row r="16">
          <cell r="F16" t="str">
            <v>Perceel 1EmmenAnna Palownalaan 1-3</v>
          </cell>
          <cell r="G16">
            <v>0</v>
          </cell>
        </row>
        <row r="17">
          <cell r="F17" t="str">
            <v>Perceel 1EmmenFlintstraat 29</v>
          </cell>
          <cell r="G17">
            <v>0</v>
          </cell>
        </row>
        <row r="18">
          <cell r="F18" t="str">
            <v>Perceel 1EmmenVan Schaikweg 98</v>
          </cell>
          <cell r="G18">
            <v>0</v>
          </cell>
        </row>
        <row r="19">
          <cell r="F19" t="str">
            <v>Perceel 1EmmenVeldlaan 2</v>
          </cell>
          <cell r="G19">
            <v>0</v>
          </cell>
        </row>
        <row r="20">
          <cell r="F20" t="str">
            <v>Perceel 1EmmenStadionplein 5</v>
          </cell>
          <cell r="G20">
            <v>0</v>
          </cell>
        </row>
        <row r="21">
          <cell r="F21" t="str">
            <v/>
          </cell>
        </row>
        <row r="22">
          <cell r="F22" t="str">
            <v>Perceel 2AssenAska (KDO)A. de Vriesstraat 70</v>
          </cell>
          <cell r="G22">
            <v>0</v>
          </cell>
        </row>
        <row r="23">
          <cell r="F23" t="str">
            <v>Perceel 2AssenIdee ICTA. de Vriesstraat 70</v>
          </cell>
          <cell r="G23">
            <v>0</v>
          </cell>
        </row>
        <row r="24">
          <cell r="F24" t="str">
            <v>Perceel 2AssenCiceroA. de Vriesstraat 70</v>
          </cell>
          <cell r="G24">
            <v>0</v>
          </cell>
        </row>
        <row r="25">
          <cell r="F25" t="str">
            <v>Perceel 2AssenA.H.G. Fokkerstraat 7-9</v>
          </cell>
          <cell r="G25">
            <v>0</v>
          </cell>
        </row>
        <row r="26">
          <cell r="F26" t="str">
            <v>Perceel 2HoogeveenStuifzandseweg 40</v>
          </cell>
          <cell r="G26">
            <v>0</v>
          </cell>
        </row>
        <row r="27">
          <cell r="F27" t="str">
            <v>Perceel 2MeppelWerkhorst 30</v>
          </cell>
          <cell r="G27">
            <v>0</v>
          </cell>
        </row>
      </sheetData>
      <sheetData sheetId="19" refreshError="1"/>
      <sheetData sheetId="20"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C440C81D-A36E-473B-9CD2-96CB7E54A774}"/>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sse Assen" refreshedDate="46070.479475925924" createdVersion="8" refreshedVersion="8" minRefreshableVersion="3" recordCount="2671" xr:uid="{A75D6ECB-0143-43E6-B915-B4C7CC8FDD61}">
  <cacheSource type="worksheet">
    <worksheetSource ref="A1:P3047" sheet="Ruimtestaat"/>
  </cacheSource>
  <cacheFields count="16">
    <cacheField name="Locatie" numFmtId="0">
      <sharedItems containsBlank="1"/>
    </cacheField>
    <cacheField name="Onderwijsinstelling" numFmtId="0">
      <sharedItems containsBlank="1"/>
    </cacheField>
    <cacheField name="Plaats" numFmtId="0">
      <sharedItems containsBlank="1" count="9">
        <s v="Assen"/>
        <s v="Meppel"/>
        <s v="Emmen"/>
        <s v="Eelde"/>
        <s v="Winsum"/>
        <s v="Groningen"/>
        <s v="Oldekerk"/>
        <s v="Wolvega"/>
        <m/>
      </sharedItems>
    </cacheField>
    <cacheField name="Gebouw" numFmtId="0">
      <sharedItems containsBlank="1" count="28">
        <s v="A. de Vriesstraat 70"/>
        <s v="Onderwijspark Ezinge"/>
        <s v="Anna Paulowna"/>
        <s v="Azieweg"/>
        <s v="Terra Eelde"/>
        <s v="Terra  Next  Eelde"/>
        <s v="TT-instituut"/>
        <s v="Terra  Winsum Ripperda"/>
        <s v="Bestuursbureau"/>
        <s v="Terra  MBO  Groningen"/>
        <s v="Terra Emmen"/>
        <s v="Terra Oldekerk"/>
        <s v="Terra  de Brake"/>
        <s v="Terra  Wolvega"/>
        <s v="Stadionplein"/>
        <s v="Suikerterrein"/>
        <s v="Ubbekingecamp"/>
        <s v="DC-Tech"/>
        <s v="Van Schaikweg"/>
        <s v="Veldlaan"/>
        <s v="Terra Assen"/>
        <s v="Sporthal De Spreng"/>
        <s v="Terra  MBO  Meppel"/>
        <s v="Terra Meppel"/>
        <m/>
        <s v="Terra  MBO  Assen" u="1"/>
        <s v="Technomatch" u="1"/>
        <s v="Van Schaik" u="1"/>
      </sharedItems>
    </cacheField>
    <cacheField name="Adres" numFmtId="0">
      <sharedItems containsBlank="1" count="25">
        <s v="A. de Vriesstraat 70"/>
        <s v="Ambachtsweg 2"/>
        <s v="Anna Paulownalaan 1-3"/>
        <s v="Azieweg 2"/>
        <s v="Burg. Legroweg 29"/>
        <s v="Burg. Legroweg 33"/>
        <s v="De Haar 17"/>
        <s v="Hamrik 4A"/>
        <s v="Hereweg 101"/>
        <s v="Hereweg 99"/>
        <s v="Huizingsbrinkweg 9"/>
        <s v="Molenstraat 12"/>
        <s v="Onderdamsterweg 43A"/>
        <s v="Paulus Potterstraat 33"/>
        <s v="Stadionplein 9"/>
        <s v="Suikerlaan 42"/>
        <s v="Ubbekingecamp 1"/>
        <s v="Van Schaikweg 98"/>
        <s v="Veldlaan 2"/>
        <s v="Vredeveldseweg 55"/>
        <s v="Vredeveldseweg 57"/>
        <s v="Werkhorst 56"/>
        <s v="Werkhorst 58"/>
        <m/>
        <s v="Werkhorst 38" u="1"/>
      </sharedItems>
    </cacheField>
    <cacheField name="Plaats2" numFmtId="0">
      <sharedItems containsBlank="1"/>
    </cacheField>
    <cacheField name="Verdieping" numFmtId="0">
      <sharedItems containsBlank="1"/>
    </cacheField>
    <cacheField name="Werkprogramma" numFmtId="0">
      <sharedItems containsBlank="1"/>
    </cacheField>
    <cacheField name="Ruimte" numFmtId="0">
      <sharedItems containsBlank="1"/>
    </cacheField>
    <cacheField name="Ruimtenr." numFmtId="0">
      <sharedItems containsBlank="1" containsMixedTypes="1" containsNumber="1" containsInteger="1" minValue="0" maxValue="604"/>
    </cacheField>
    <cacheField name="Opm" numFmtId="0">
      <sharedItems containsBlank="1" containsMixedTypes="1" containsNumber="1" minValue="3.12" maxValue="209"/>
    </cacheField>
    <cacheField name="Vloerafwerking" numFmtId="0">
      <sharedItems containsBlank="1" containsMixedTypes="1" containsNumber="1" containsInteger="1" minValue="0" maxValue="0" count="31">
        <s v="Marmoleum"/>
        <s v="Linoleum"/>
        <s v="Tapijt"/>
        <s v="Steen"/>
        <s v="Gietvloer"/>
        <s v="Inloopmat"/>
        <s v="Monoliet"/>
        <s v="Tegels"/>
        <s v="NIO"/>
        <s v="PVC"/>
        <s v="Tapijt "/>
        <m/>
        <s v="Betonvloer"/>
        <s v="?"/>
        <s v="x"/>
        <s v="Vinyl"/>
        <s v="Onbekend"/>
        <s v="Coating"/>
        <s v="Rubber"/>
        <s v="Hout"/>
        <s v="Beton mono"/>
        <s v="Kunstof"/>
        <s v="Droogloopmat"/>
        <s v="Niet in onderhoud"/>
        <s v="Gietvloer "/>
        <s v="Beton"/>
        <s v="Beton "/>
        <s v="Staal"/>
        <s v="Lino"/>
        <n v="0"/>
        <s v="Pulastic "/>
      </sharedItems>
    </cacheField>
    <cacheField name="Opp.m²" numFmtId="166">
      <sharedItems containsBlank="1" containsMixedTypes="1" containsNumber="1" minValue="0.8" maxValue="1345"/>
    </cacheField>
    <cacheField name="Prijs m² werkpr." numFmtId="44">
      <sharedItems containsBlank="1" containsMixedTypes="1" containsNumber="1" containsInteger="1" minValue="0" maxValue="0"/>
    </cacheField>
    <cacheField name="Wegings  factor" numFmtId="2">
      <sharedItems containsString="0" containsBlank="1" containsNumber="1" containsInteger="1" minValue="1" maxValue="1"/>
    </cacheField>
    <cacheField name="Prijs per ruimte" numFmtId="0">
      <sharedItems containsBlank="1" containsMixedTypes="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71">
  <r>
    <s v="Assen"/>
    <s v="Drenthe College"/>
    <x v="0"/>
    <x v="0"/>
    <x v="0"/>
    <s v="Assen"/>
    <s v="Begane grond"/>
    <s v="Verkeersruimte"/>
    <s v="Hal"/>
    <n v="0"/>
    <m/>
    <x v="0"/>
    <n v="32.72"/>
    <n v="0"/>
    <n v="1"/>
    <n v="0"/>
  </r>
  <r>
    <s v="Assen"/>
    <s v="Drenthe College"/>
    <x v="0"/>
    <x v="0"/>
    <x v="0"/>
    <s v="Assen"/>
    <s v="Begane grond"/>
    <s v="Verkeersruimte"/>
    <s v="Hal"/>
    <n v="1"/>
    <m/>
    <x v="1"/>
    <n v="42.16"/>
    <n v="0"/>
    <n v="1"/>
    <n v="0"/>
  </r>
  <r>
    <s v="Assen"/>
    <s v="Drenthe College"/>
    <x v="0"/>
    <x v="0"/>
    <x v="0"/>
    <s v="Assen"/>
    <s v="Begane grond"/>
    <s v="Onderwijsruimte"/>
    <s v="Onderwijsruimte"/>
    <n v="4"/>
    <m/>
    <x v="2"/>
    <n v="8.1199999999999992"/>
    <n v="0"/>
    <n v="1"/>
    <n v="0"/>
  </r>
  <r>
    <s v="Assen"/>
    <s v="Drenthe College"/>
    <x v="0"/>
    <x v="0"/>
    <x v="0"/>
    <s v="Assen"/>
    <s v="Begane grond"/>
    <s v="Niet in onderhoud"/>
    <s v="Technische ruimte"/>
    <n v="43"/>
    <m/>
    <x v="3"/>
    <s v="NIO"/>
    <n v="0"/>
    <n v="1"/>
    <s v=""/>
  </r>
  <r>
    <s v="Assen"/>
    <s v="Drenthe College"/>
    <x v="0"/>
    <x v="0"/>
    <x v="0"/>
    <s v="Assen"/>
    <s v="Begane grond"/>
    <s v="Administratieve ruimte"/>
    <s v="Conciërge"/>
    <n v="52"/>
    <m/>
    <x v="1"/>
    <n v="23"/>
    <n v="0"/>
    <n v="1"/>
    <n v="0"/>
  </r>
  <r>
    <s v="Assen"/>
    <s v="Drenthe College"/>
    <x v="0"/>
    <x v="0"/>
    <x v="0"/>
    <s v="Assen"/>
    <s v="Begane grond"/>
    <s v="Verkeersruimte"/>
    <s v="Gang"/>
    <n v="53"/>
    <m/>
    <x v="0"/>
    <n v="85"/>
    <n v="0"/>
    <n v="1"/>
    <n v="0"/>
  </r>
  <r>
    <s v="Assen"/>
    <s v="Drenthe College"/>
    <x v="0"/>
    <x v="0"/>
    <x v="0"/>
    <s v="Assen"/>
    <s v="Begane grond"/>
    <s v="Vloeren Keukens"/>
    <s v="Spoelkeuken"/>
    <n v="64"/>
    <m/>
    <x v="4"/>
    <n v="16.079999999999998"/>
    <n v="0"/>
    <n v="1"/>
    <n v="0"/>
  </r>
  <r>
    <s v="Assen"/>
    <s v="Drenthe College"/>
    <x v="0"/>
    <x v="0"/>
    <x v="0"/>
    <s v="Assen"/>
    <s v="Begane grond"/>
    <s v="Vloeren Keukens"/>
    <s v="Spoelkeuken"/>
    <n v="72"/>
    <m/>
    <x v="1"/>
    <n v="12"/>
    <n v="0"/>
    <n v="1"/>
    <n v="0"/>
  </r>
  <r>
    <s v="Assen"/>
    <s v="Drenthe College"/>
    <x v="0"/>
    <x v="0"/>
    <x v="0"/>
    <s v="Assen"/>
    <s v="Begane grond"/>
    <s v="Administratieve ruimte"/>
    <s v="Vergaderruimte"/>
    <n v="82"/>
    <m/>
    <x v="2"/>
    <n v="32.950000000000003"/>
    <n v="0"/>
    <n v="1"/>
    <n v="0"/>
  </r>
  <r>
    <s v="Assen"/>
    <s v="Drenthe College"/>
    <x v="0"/>
    <x v="0"/>
    <x v="0"/>
    <s v="Assen"/>
    <s v="Begane grond"/>
    <s v="Verkeersruimte"/>
    <s v="Hal"/>
    <s v="01a"/>
    <m/>
    <x v="5"/>
    <n v="4.76"/>
    <n v="0"/>
    <n v="1"/>
    <n v="0"/>
  </r>
  <r>
    <s v="Assen"/>
    <s v="Drenthe College"/>
    <x v="0"/>
    <x v="0"/>
    <x v="0"/>
    <s v="Assen"/>
    <s v="Begane grond"/>
    <s v="Administratieve ruimte"/>
    <s v="Administratieve ruimte"/>
    <s v="02"/>
    <m/>
    <x v="2"/>
    <n v="8.1199999999999992"/>
    <n v="0"/>
    <n v="1"/>
    <n v="0"/>
  </r>
  <r>
    <s v="Assen"/>
    <s v="Drenthe College"/>
    <x v="0"/>
    <x v="0"/>
    <x v="0"/>
    <s v="Assen"/>
    <s v="Begane grond"/>
    <s v="Niet in onderhoud"/>
    <s v="Berging/magazijn"/>
    <s v="03"/>
    <m/>
    <x v="2"/>
    <s v="NIO"/>
    <n v="0"/>
    <n v="1"/>
    <s v=""/>
  </r>
  <r>
    <s v="Assen"/>
    <s v="Drenthe College"/>
    <x v="0"/>
    <x v="0"/>
    <x v="0"/>
    <s v="Assen"/>
    <s v="3e verdieping"/>
    <s v="Onderwijsruimte"/>
    <s v="Onderwijsruimte"/>
    <s v="03-01"/>
    <m/>
    <x v="0"/>
    <n v="51.4"/>
    <n v="0"/>
    <n v="1"/>
    <n v="0"/>
  </r>
  <r>
    <s v="Assen"/>
    <s v="Drenthe College"/>
    <x v="0"/>
    <x v="0"/>
    <x v="0"/>
    <s v="Assen"/>
    <s v="3e verdieping"/>
    <s v="Onderwijsruimte"/>
    <s v="Onderwijsruimte"/>
    <s v="03-02"/>
    <m/>
    <x v="2"/>
    <n v="45.24"/>
    <n v="0"/>
    <n v="1"/>
    <n v="0"/>
  </r>
  <r>
    <s v="Assen"/>
    <s v="Drenthe College"/>
    <x v="0"/>
    <x v="0"/>
    <x v="0"/>
    <s v="Assen"/>
    <s v="3e verdieping"/>
    <s v="Administratieve ruimte"/>
    <s v="Kantoor"/>
    <s v="03-04"/>
    <m/>
    <x v="0"/>
    <n v="55.26"/>
    <n v="0"/>
    <n v="1"/>
    <n v="0"/>
  </r>
  <r>
    <s v="Assen"/>
    <s v="Drenthe College"/>
    <x v="0"/>
    <x v="0"/>
    <x v="0"/>
    <s v="Assen"/>
    <s v="3e verdieping"/>
    <s v="Onderwijsruimte"/>
    <s v="Onderwijsruimte"/>
    <s v="03-05"/>
    <m/>
    <x v="0"/>
    <n v="55.26"/>
    <n v="0"/>
    <n v="1"/>
    <n v="0"/>
  </r>
  <r>
    <s v="Assen"/>
    <s v="Drenthe College"/>
    <x v="0"/>
    <x v="0"/>
    <x v="0"/>
    <s v="Assen"/>
    <s v="3e verdieping"/>
    <s v="Administratieve ruimte"/>
    <s v="Kantoor"/>
    <s v="03-06"/>
    <m/>
    <x v="2"/>
    <n v="28.33"/>
    <n v="0"/>
    <n v="1"/>
    <n v="0"/>
  </r>
  <r>
    <s v="Assen"/>
    <s v="Drenthe College"/>
    <x v="0"/>
    <x v="0"/>
    <x v="0"/>
    <s v="Assen"/>
    <s v="3e verdieping"/>
    <s v="Administratieve ruimte"/>
    <s v="Kantoor"/>
    <s v="03-07"/>
    <m/>
    <x v="2"/>
    <n v="21.99"/>
    <n v="0"/>
    <n v="1"/>
    <n v="0"/>
  </r>
  <r>
    <s v="Assen"/>
    <s v="Drenthe College"/>
    <x v="0"/>
    <x v="0"/>
    <x v="0"/>
    <s v="Assen"/>
    <s v="3e verdieping"/>
    <s v="Administratieve ruimte"/>
    <s v="Kantoor"/>
    <s v="03-08"/>
    <m/>
    <x v="2"/>
    <n v="22"/>
    <n v="0"/>
    <n v="1"/>
    <n v="0"/>
  </r>
  <r>
    <s v="Assen"/>
    <s v="Drenthe College"/>
    <x v="0"/>
    <x v="0"/>
    <x v="0"/>
    <s v="Assen"/>
    <s v="3e verdieping"/>
    <s v="Administratieve ruimte"/>
    <s v="Kantoor"/>
    <s v="03-09"/>
    <m/>
    <x v="2"/>
    <n v="27.93"/>
    <n v="0"/>
    <n v="1"/>
    <n v="0"/>
  </r>
  <r>
    <s v="Assen"/>
    <s v="Drenthe College"/>
    <x v="0"/>
    <x v="0"/>
    <x v="0"/>
    <s v="Assen"/>
    <s v="3e verdieping"/>
    <s v="Onderwijsruimte"/>
    <s v="Onderwijsruimte"/>
    <s v="03-10"/>
    <m/>
    <x v="0"/>
    <n v="55.26"/>
    <n v="0"/>
    <n v="1"/>
    <n v="0"/>
  </r>
  <r>
    <s v="Assen"/>
    <s v="Drenthe College"/>
    <x v="0"/>
    <x v="0"/>
    <x v="0"/>
    <s v="Assen"/>
    <s v="3e verdieping"/>
    <s v="Onderwijsruimte"/>
    <s v="Onderwijsruimte"/>
    <s v="03-11"/>
    <m/>
    <x v="0"/>
    <n v="55.66"/>
    <n v="0"/>
    <n v="1"/>
    <n v="0"/>
  </r>
  <r>
    <s v="Assen"/>
    <s v="Drenthe College"/>
    <x v="0"/>
    <x v="0"/>
    <x v="0"/>
    <s v="Assen"/>
    <s v="3e verdieping"/>
    <s v="Onderwijsruimte"/>
    <s v="Onderwijsruimte"/>
    <s v="03-12"/>
    <m/>
    <x v="0"/>
    <n v="55.26"/>
    <n v="0"/>
    <n v="1"/>
    <n v="0"/>
  </r>
  <r>
    <s v="Assen"/>
    <s v="Drenthe College"/>
    <x v="0"/>
    <x v="0"/>
    <x v="0"/>
    <s v="Assen"/>
    <s v="3e verdieping"/>
    <s v="Onderwijsruimte"/>
    <s v="Onderwijsruimte"/>
    <s v="03-13"/>
    <m/>
    <x v="2"/>
    <n v="55.72"/>
    <n v="0"/>
    <n v="1"/>
    <n v="0"/>
  </r>
  <r>
    <s v="Assen"/>
    <s v="Drenthe College"/>
    <x v="0"/>
    <x v="0"/>
    <x v="0"/>
    <s v="Assen"/>
    <s v="3e verdieping"/>
    <s v="Onderwijsruimte"/>
    <s v="Onderwijsruimte"/>
    <s v="03-13A"/>
    <m/>
    <x v="2"/>
    <n v="55.72"/>
    <n v="0"/>
    <n v="1"/>
    <n v="0"/>
  </r>
  <r>
    <s v="Assen"/>
    <s v="Drenthe College"/>
    <x v="0"/>
    <x v="0"/>
    <x v="0"/>
    <s v="Assen"/>
    <s v="3e verdieping"/>
    <s v="Onderwijsruimte"/>
    <s v="Onderwijsruimte"/>
    <s v="03-14"/>
    <m/>
    <x v="2"/>
    <n v="69.83"/>
    <n v="0"/>
    <n v="1"/>
    <n v="0"/>
  </r>
  <r>
    <s v="Assen"/>
    <s v="Drenthe College"/>
    <x v="0"/>
    <x v="0"/>
    <x v="0"/>
    <s v="Assen"/>
    <s v="3e verdieping"/>
    <s v="Verkeersruimte"/>
    <s v="Gang"/>
    <s v="03-15"/>
    <m/>
    <x v="2"/>
    <n v="2.82"/>
    <n v="0"/>
    <n v="1"/>
    <n v="0"/>
  </r>
  <r>
    <s v="Assen"/>
    <s v="Drenthe College"/>
    <x v="0"/>
    <x v="0"/>
    <x v="0"/>
    <s v="Assen"/>
    <s v="3e verdieping"/>
    <s v="Onderwijsruimte"/>
    <s v="Onderwijsruimte"/>
    <s v="03-15A"/>
    <m/>
    <x v="2"/>
    <n v="24.3"/>
    <n v="0"/>
    <n v="1"/>
    <n v="0"/>
  </r>
  <r>
    <s v="Assen"/>
    <s v="Drenthe College"/>
    <x v="0"/>
    <x v="0"/>
    <x v="0"/>
    <s v="Assen"/>
    <s v="3e verdieping"/>
    <s v="Onderwijsruimte"/>
    <s v="Onderwijsruimte"/>
    <s v="03-15B"/>
    <m/>
    <x v="2"/>
    <n v="13.19"/>
    <n v="0"/>
    <n v="1"/>
    <n v="0"/>
  </r>
  <r>
    <s v="Assen"/>
    <s v="Drenthe College"/>
    <x v="0"/>
    <x v="0"/>
    <x v="0"/>
    <s v="Assen"/>
    <s v="3e verdieping"/>
    <s v="Onderwijsruimte"/>
    <s v="Onderwijsruimte"/>
    <s v="03-15C"/>
    <m/>
    <x v="2"/>
    <n v="26.13"/>
    <n v="0"/>
    <n v="1"/>
    <n v="0"/>
  </r>
  <r>
    <s v="Assen"/>
    <s v="Drenthe College"/>
    <x v="0"/>
    <x v="0"/>
    <x v="0"/>
    <s v="Assen"/>
    <s v="3e verdieping"/>
    <s v="Restauratieve ruimte"/>
    <s v="Studieruimte"/>
    <s v="03-16"/>
    <m/>
    <x v="2"/>
    <n v="134.08000000000001"/>
    <n v="0"/>
    <n v="1"/>
    <n v="0"/>
  </r>
  <r>
    <s v="Assen"/>
    <s v="Drenthe College"/>
    <x v="0"/>
    <x v="0"/>
    <x v="0"/>
    <s v="Assen"/>
    <s v="3e verdieping"/>
    <s v="Niet in onderhoud"/>
    <s v="Technische ruimte"/>
    <s v="03-17"/>
    <m/>
    <x v="6"/>
    <s v="NIO"/>
    <n v="0"/>
    <n v="1"/>
    <s v=""/>
  </r>
  <r>
    <s v="Assen"/>
    <s v="Drenthe College"/>
    <x v="0"/>
    <x v="0"/>
    <x v="0"/>
    <s v="Assen"/>
    <s v="3e verdieping"/>
    <s v="Verkeersruimte"/>
    <s v="Trappenhuis"/>
    <s v="03-18"/>
    <m/>
    <x v="1"/>
    <n v="7.42"/>
    <n v="0"/>
    <n v="1"/>
    <n v="0"/>
  </r>
  <r>
    <s v="Assen"/>
    <s v="Drenthe College"/>
    <x v="0"/>
    <x v="0"/>
    <x v="0"/>
    <s v="Assen"/>
    <s v="3e verdieping"/>
    <s v="Verkeersruimte"/>
    <s v="Trappenhuis"/>
    <s v="03-19"/>
    <m/>
    <x v="1"/>
    <n v="6.58"/>
    <n v="0"/>
    <n v="1"/>
    <n v="0"/>
  </r>
  <r>
    <s v="Assen"/>
    <s v="Drenthe College"/>
    <x v="0"/>
    <x v="0"/>
    <x v="0"/>
    <s v="Assen"/>
    <s v="3e verdieping"/>
    <s v="Sanitair"/>
    <s v="Toiletruimte"/>
    <s v="03-20"/>
    <m/>
    <x v="7"/>
    <n v="6.54"/>
    <n v="0"/>
    <n v="1"/>
    <n v="0"/>
  </r>
  <r>
    <s v="Assen"/>
    <s v="Drenthe College"/>
    <x v="0"/>
    <x v="0"/>
    <x v="0"/>
    <s v="Assen"/>
    <s v="3e verdieping"/>
    <s v="Sanitair"/>
    <s v="Toiletruimte"/>
    <s v="03-21"/>
    <m/>
    <x v="7"/>
    <n v="9.77"/>
    <n v="0"/>
    <n v="1"/>
    <n v="0"/>
  </r>
  <r>
    <s v="Assen"/>
    <s v="Drenthe College"/>
    <x v="0"/>
    <x v="0"/>
    <x v="0"/>
    <s v="Assen"/>
    <s v="3e verdieping"/>
    <s v="Onderwijsruimte"/>
    <s v="Onderwijsruimte"/>
    <s v="03-23"/>
    <m/>
    <x v="2"/>
    <n v="33.58"/>
    <n v="0"/>
    <n v="1"/>
    <n v="0"/>
  </r>
  <r>
    <s v="Assen"/>
    <s v="Drenthe College"/>
    <x v="0"/>
    <x v="0"/>
    <x v="0"/>
    <s v="Assen"/>
    <s v="3e verdieping"/>
    <s v="Vakspecifieke ruimte"/>
    <s v="Skills"/>
    <s v="03-24"/>
    <m/>
    <x v="0"/>
    <n v="113.13"/>
    <n v="0"/>
    <n v="1"/>
    <n v="0"/>
  </r>
  <r>
    <s v="Assen"/>
    <s v="Drenthe College"/>
    <x v="0"/>
    <x v="0"/>
    <x v="0"/>
    <s v="Assen"/>
    <s v="3e verdieping"/>
    <s v="Verkeersruimte"/>
    <s v="Gang"/>
    <s v="03-25"/>
    <m/>
    <x v="0"/>
    <n v="44.25"/>
    <n v="0"/>
    <n v="1"/>
    <n v="0"/>
  </r>
  <r>
    <s v="Assen"/>
    <s v="Drenthe College"/>
    <x v="0"/>
    <x v="0"/>
    <x v="0"/>
    <s v="Assen"/>
    <s v="3e verdieping"/>
    <s v="Niet in onderhoud"/>
    <s v="Berging/magazijn"/>
    <s v="03-26"/>
    <m/>
    <x v="0"/>
    <s v="NIO"/>
    <n v="0"/>
    <n v="1"/>
    <s v=""/>
  </r>
  <r>
    <s v="Assen"/>
    <s v="Drenthe College"/>
    <x v="0"/>
    <x v="0"/>
    <x v="0"/>
    <s v="Assen"/>
    <s v="3e verdieping"/>
    <s v="Onderwijsruimte"/>
    <s v="Onderwijsruimte"/>
    <s v="03-27"/>
    <m/>
    <x v="2"/>
    <n v="49.93"/>
    <n v="0"/>
    <n v="1"/>
    <n v="0"/>
  </r>
  <r>
    <s v="Assen"/>
    <s v="Drenthe College"/>
    <x v="0"/>
    <x v="0"/>
    <x v="0"/>
    <s v="Assen"/>
    <s v="3e verdieping"/>
    <s v="Onderwijsruimte"/>
    <s v="Onderwijsruimte"/>
    <s v="03-28"/>
    <m/>
    <x v="2"/>
    <n v="47.23"/>
    <n v="0"/>
    <n v="1"/>
    <n v="0"/>
  </r>
  <r>
    <s v="Assen"/>
    <s v="Drenthe College"/>
    <x v="0"/>
    <x v="0"/>
    <x v="0"/>
    <s v="Assen"/>
    <s v="3e verdieping"/>
    <s v="Verkeersruimte"/>
    <s v="Gang"/>
    <s v="03-29"/>
    <m/>
    <x v="1"/>
    <n v="10.71"/>
    <n v="0"/>
    <n v="1"/>
    <n v="0"/>
  </r>
  <r>
    <s v="Assen"/>
    <s v="Drenthe College"/>
    <x v="0"/>
    <x v="0"/>
    <x v="0"/>
    <s v="Assen"/>
    <s v="3e verdieping"/>
    <s v="Verkeersruimte"/>
    <s v="Gang"/>
    <s v="03-30"/>
    <m/>
    <x v="0"/>
    <n v="78.150000000000006"/>
    <n v="0"/>
    <n v="1"/>
    <n v="0"/>
  </r>
  <r>
    <s v="Assen"/>
    <s v="Drenthe College"/>
    <x v="0"/>
    <x v="0"/>
    <x v="0"/>
    <s v="Assen"/>
    <s v="3e verdieping"/>
    <s v="Verkeersruimte"/>
    <s v="Gang"/>
    <s v="03-30A"/>
    <m/>
    <x v="0"/>
    <n v="96.96"/>
    <n v="0"/>
    <n v="1"/>
    <n v="0"/>
  </r>
  <r>
    <s v="Assen"/>
    <s v="Drenthe College"/>
    <x v="0"/>
    <x v="0"/>
    <x v="0"/>
    <s v="Assen"/>
    <s v="3e verdieping"/>
    <s v="Verkeersruimte"/>
    <s v="Gang"/>
    <s v="03-30B"/>
    <m/>
    <x v="0"/>
    <n v="92.56"/>
    <n v="0"/>
    <n v="1"/>
    <n v="0"/>
  </r>
  <r>
    <s v="Assen"/>
    <s v="Drenthe College"/>
    <x v="0"/>
    <x v="0"/>
    <x v="0"/>
    <s v="Assen"/>
    <s v="3e verdieping"/>
    <s v="Verkeersruimte"/>
    <s v="Gang"/>
    <s v="03-30C"/>
    <m/>
    <x v="0"/>
    <n v="56.21"/>
    <n v="0"/>
    <n v="1"/>
    <n v="0"/>
  </r>
  <r>
    <s v="Assen"/>
    <s v="Drenthe College"/>
    <x v="0"/>
    <x v="0"/>
    <x v="0"/>
    <s v="Assen"/>
    <s v="3e verdieping"/>
    <s v="Restauratieve ruimte"/>
    <s v="Docentenkamer"/>
    <s v="03-32"/>
    <m/>
    <x v="2"/>
    <n v="50.15"/>
    <n v="0"/>
    <n v="1"/>
    <n v="0"/>
  </r>
  <r>
    <s v="Assen"/>
    <s v="Drenthe College"/>
    <x v="0"/>
    <x v="0"/>
    <x v="0"/>
    <s v="Assen"/>
    <s v="3e verdieping"/>
    <s v="Administratieve ruimte"/>
    <s v="Administratieve ruimte"/>
    <s v="03-32A"/>
    <m/>
    <x v="2"/>
    <n v="5.96"/>
    <n v="0"/>
    <n v="1"/>
    <n v="0"/>
  </r>
  <r>
    <s v="Assen"/>
    <s v="Drenthe College"/>
    <x v="0"/>
    <x v="0"/>
    <x v="0"/>
    <s v="Assen"/>
    <s v="3e verdieping"/>
    <s v="Administratieve ruimte"/>
    <s v="Administratieve ruimte"/>
    <s v="03-32B"/>
    <m/>
    <x v="0"/>
    <n v="5.87"/>
    <n v="0"/>
    <n v="1"/>
    <n v="0"/>
  </r>
  <r>
    <s v="Assen"/>
    <s v="Drenthe College"/>
    <x v="0"/>
    <x v="0"/>
    <x v="0"/>
    <s v="Assen"/>
    <s v="3e verdieping"/>
    <s v="Onderwijsruimte"/>
    <s v="Onderwijsruimte"/>
    <s v="03-33"/>
    <m/>
    <x v="0"/>
    <n v="44.48"/>
    <n v="0"/>
    <n v="1"/>
    <n v="0"/>
  </r>
  <r>
    <s v="Assen"/>
    <s v="Drenthe College"/>
    <x v="0"/>
    <x v="0"/>
    <x v="0"/>
    <s v="Assen"/>
    <s v="3e verdieping"/>
    <s v="Onderwijsruimte"/>
    <s v="Onderwijsruimte"/>
    <s v="03-34"/>
    <m/>
    <x v="0"/>
    <n v="44.1"/>
    <n v="0"/>
    <n v="1"/>
    <n v="0"/>
  </r>
  <r>
    <s v="Assen"/>
    <s v="Drenthe College"/>
    <x v="0"/>
    <x v="0"/>
    <x v="0"/>
    <s v="Assen"/>
    <s v="3e verdieping"/>
    <s v="Sanitair"/>
    <s v="Toiletruimte"/>
    <s v="03-35"/>
    <m/>
    <x v="7"/>
    <n v="15.61"/>
    <n v="0"/>
    <n v="1"/>
    <n v="0"/>
  </r>
  <r>
    <s v="Assen"/>
    <s v="Drenthe College"/>
    <x v="0"/>
    <x v="0"/>
    <x v="0"/>
    <s v="Assen"/>
    <s v="3e verdieping"/>
    <s v="Sanitair"/>
    <s v="Toiletruimte"/>
    <s v="03-36"/>
    <m/>
    <x v="7"/>
    <n v="15.61"/>
    <n v="0"/>
    <n v="1"/>
    <n v="0"/>
  </r>
  <r>
    <s v="Assen"/>
    <s v="Drenthe College"/>
    <x v="0"/>
    <x v="0"/>
    <x v="0"/>
    <s v="Assen"/>
    <s v="3e verdieping"/>
    <s v="Restauratieve ruimte"/>
    <s v="Docentenkamer"/>
    <s v="03-37"/>
    <m/>
    <x v="2"/>
    <n v="44.5"/>
    <n v="0"/>
    <n v="1"/>
    <n v="0"/>
  </r>
  <r>
    <s v="Assen"/>
    <s v="Drenthe College"/>
    <x v="0"/>
    <x v="0"/>
    <x v="0"/>
    <s v="Assen"/>
    <s v="3e verdieping"/>
    <s v="Onderwijsruimte"/>
    <s v="Onderwijsruimte"/>
    <s v="03-38"/>
    <m/>
    <x v="0"/>
    <n v="44.08"/>
    <n v="0"/>
    <n v="1"/>
    <n v="0"/>
  </r>
  <r>
    <s v="Assen"/>
    <s v="Drenthe College"/>
    <x v="0"/>
    <x v="0"/>
    <x v="0"/>
    <s v="Assen"/>
    <s v="3e verdieping"/>
    <s v="Verkeersruimte"/>
    <s v="Kopieerruimte"/>
    <s v="03-39"/>
    <m/>
    <x v="2"/>
    <n v="11.62"/>
    <n v="0"/>
    <n v="1"/>
    <n v="0"/>
  </r>
  <r>
    <s v="Assen"/>
    <s v="Drenthe College"/>
    <x v="0"/>
    <x v="0"/>
    <x v="0"/>
    <s v="Assen"/>
    <s v="3e verdieping"/>
    <s v="Administratieve ruimte"/>
    <s v="Kantoor"/>
    <s v="03-40"/>
    <m/>
    <x v="2"/>
    <n v="9.73"/>
    <n v="0"/>
    <n v="1"/>
    <n v="0"/>
  </r>
  <r>
    <s v="Assen"/>
    <s v="Drenthe College"/>
    <x v="0"/>
    <x v="0"/>
    <x v="0"/>
    <s v="Assen"/>
    <s v="3e verdieping"/>
    <s v="Administratieve ruimte"/>
    <s v="Kantoor"/>
    <s v="03-41"/>
    <m/>
    <x v="2"/>
    <n v="43.73"/>
    <n v="0"/>
    <n v="1"/>
    <n v="0"/>
  </r>
  <r>
    <s v="Assen"/>
    <s v="Drenthe College"/>
    <x v="0"/>
    <x v="0"/>
    <x v="0"/>
    <s v="Assen"/>
    <s v="3e verdieping"/>
    <s v="Onderwijsruimte"/>
    <s v="Onderwijsruimte"/>
    <s v="03-42"/>
    <m/>
    <x v="2"/>
    <n v="66.38"/>
    <n v="0"/>
    <n v="1"/>
    <n v="0"/>
  </r>
  <r>
    <s v="Assen"/>
    <s v="Drenthe College"/>
    <x v="0"/>
    <x v="0"/>
    <x v="0"/>
    <s v="Assen"/>
    <s v="3e verdieping"/>
    <s v="Niet in onderhoud"/>
    <s v="Berging/magazijn"/>
    <s v="03-42A"/>
    <m/>
    <x v="0"/>
    <s v="NIO"/>
    <n v="0"/>
    <n v="1"/>
    <s v=""/>
  </r>
  <r>
    <s v="Assen"/>
    <s v="Drenthe College"/>
    <x v="0"/>
    <x v="0"/>
    <x v="0"/>
    <s v="Assen"/>
    <s v="3e verdieping"/>
    <s v="Onderwijsruimte"/>
    <s v="Onderwijsruimte"/>
    <s v="03-45"/>
    <m/>
    <x v="0"/>
    <n v="44.67"/>
    <n v="0"/>
    <n v="1"/>
    <n v="0"/>
  </r>
  <r>
    <s v="Assen"/>
    <s v="Drenthe College"/>
    <x v="0"/>
    <x v="0"/>
    <x v="0"/>
    <s v="Assen"/>
    <s v="3e verdieping"/>
    <s v="Onderwijsruimte"/>
    <s v="Onderwijsruimte"/>
    <s v="03-46"/>
    <m/>
    <x v="0"/>
    <n v="43.75"/>
    <n v="0"/>
    <n v="1"/>
    <n v="0"/>
  </r>
  <r>
    <s v="Assen"/>
    <s v="Drenthe College"/>
    <x v="0"/>
    <x v="0"/>
    <x v="0"/>
    <s v="Assen"/>
    <s v="3e verdieping"/>
    <s v="Administratieve ruimte"/>
    <s v="Kantoor"/>
    <s v="03-47"/>
    <m/>
    <x v="2"/>
    <n v="17"/>
    <n v="0"/>
    <n v="1"/>
    <n v="0"/>
  </r>
  <r>
    <s v="Assen"/>
    <s v="Drenthe College"/>
    <x v="0"/>
    <x v="0"/>
    <x v="0"/>
    <s v="Assen"/>
    <s v="4e verdieping"/>
    <s v="Verkeersruimte"/>
    <s v="Gang"/>
    <s v="04-01"/>
    <m/>
    <x v="1"/>
    <n v="9.24"/>
    <n v="0"/>
    <n v="1"/>
    <n v="0"/>
  </r>
  <r>
    <s v="Assen"/>
    <s v="Drenthe College"/>
    <x v="0"/>
    <x v="0"/>
    <x v="0"/>
    <s v="Assen"/>
    <s v="4e verdieping"/>
    <s v="Niet in onderhoud"/>
    <s v="Serverruimte"/>
    <s v="04-02"/>
    <m/>
    <x v="0"/>
    <s v="NIO"/>
    <n v="0"/>
    <n v="1"/>
    <s v=""/>
  </r>
  <r>
    <s v="Assen"/>
    <s v="Drenthe College"/>
    <x v="0"/>
    <x v="0"/>
    <x v="0"/>
    <s v="Assen"/>
    <s v="4e verdieping"/>
    <s v="Sanitair"/>
    <s v="Toiletruimte"/>
    <s v="04-03"/>
    <m/>
    <x v="7"/>
    <n v="6.1"/>
    <n v="0"/>
    <n v="1"/>
    <n v="0"/>
  </r>
  <r>
    <s v="Assen"/>
    <s v="Drenthe College"/>
    <x v="0"/>
    <x v="0"/>
    <x v="0"/>
    <s v="Assen"/>
    <s v="4e verdieping"/>
    <s v="Sanitair"/>
    <s v="Toiletruimte"/>
    <s v="04-04"/>
    <m/>
    <x v="7"/>
    <n v="3"/>
    <n v="0"/>
    <n v="1"/>
    <n v="0"/>
  </r>
  <r>
    <s v="Assen"/>
    <s v="Drenthe College"/>
    <x v="0"/>
    <x v="0"/>
    <x v="0"/>
    <s v="Assen"/>
    <s v="4e verdieping"/>
    <s v="Niet in onderhoud"/>
    <s v="Technische ruimte"/>
    <s v="04-05"/>
    <m/>
    <x v="1"/>
    <s v="NIO"/>
    <n v="0"/>
    <n v="1"/>
    <s v=""/>
  </r>
  <r>
    <s v="Assen"/>
    <s v="Drenthe College"/>
    <x v="0"/>
    <x v="0"/>
    <x v="0"/>
    <s v="Assen"/>
    <s v="4e verdieping"/>
    <s v="Niet in onderhoud"/>
    <s v="Berging/magazijn"/>
    <s v="04-06"/>
    <m/>
    <x v="2"/>
    <s v="NIO"/>
    <n v="0"/>
    <n v="1"/>
    <s v=""/>
  </r>
  <r>
    <s v="Assen"/>
    <s v="Drenthe College"/>
    <x v="0"/>
    <x v="0"/>
    <x v="0"/>
    <s v="Assen"/>
    <s v="4e verdieping"/>
    <s v="Verkeersruimte"/>
    <s v="Gang"/>
    <s v="04-07"/>
    <m/>
    <x v="2"/>
    <n v="53"/>
    <n v="0"/>
    <n v="1"/>
    <n v="0"/>
  </r>
  <r>
    <s v="Assen"/>
    <s v="Drenthe College"/>
    <x v="0"/>
    <x v="0"/>
    <x v="0"/>
    <s v="Assen"/>
    <s v="4e verdieping"/>
    <s v="Verkeersruimte"/>
    <s v="Gang"/>
    <s v="04-07A"/>
    <m/>
    <x v="0"/>
    <n v="5"/>
    <n v="0"/>
    <n v="1"/>
    <n v="0"/>
  </r>
  <r>
    <s v="Assen"/>
    <s v="Drenthe College"/>
    <x v="0"/>
    <x v="0"/>
    <x v="0"/>
    <s v="Assen"/>
    <s v="4e verdieping"/>
    <s v="Verkeersruimte"/>
    <s v="Gang"/>
    <s v="04-07B"/>
    <m/>
    <x v="2"/>
    <n v="14"/>
    <n v="0"/>
    <n v="1"/>
    <n v="0"/>
  </r>
  <r>
    <s v="Assen"/>
    <s v="Drenthe College"/>
    <x v="0"/>
    <x v="0"/>
    <x v="0"/>
    <s v="Assen"/>
    <s v="4e verdieping"/>
    <s v="Administratieve ruimte"/>
    <s v="Kantoor"/>
    <s v="04-08"/>
    <m/>
    <x v="2"/>
    <n v="20"/>
    <n v="0"/>
    <n v="1"/>
    <n v="0"/>
  </r>
  <r>
    <s v="Assen"/>
    <s v="Drenthe College"/>
    <x v="0"/>
    <x v="0"/>
    <x v="0"/>
    <s v="Assen"/>
    <s v="4e verdieping"/>
    <s v="Administratieve ruimte"/>
    <s v="Administratieve ruimte"/>
    <s v="04-09"/>
    <m/>
    <x v="2"/>
    <n v="14"/>
    <n v="0"/>
    <n v="1"/>
    <n v="0"/>
  </r>
  <r>
    <s v="Assen"/>
    <s v="Drenthe College"/>
    <x v="0"/>
    <x v="0"/>
    <x v="0"/>
    <s v="Assen"/>
    <s v="4e verdieping"/>
    <s v="Onderwijsruimte"/>
    <s v="Onderwijsruimte"/>
    <s v="04-10"/>
    <m/>
    <x v="2"/>
    <n v="48"/>
    <n v="0"/>
    <n v="1"/>
    <n v="0"/>
  </r>
  <r>
    <s v="Assen"/>
    <s v="Drenthe College"/>
    <x v="0"/>
    <x v="0"/>
    <x v="0"/>
    <s v="Assen"/>
    <s v="4e verdieping"/>
    <s v="Onderwijsruimte"/>
    <s v="Onderwijsruimte"/>
    <s v="04-11"/>
    <m/>
    <x v="0"/>
    <n v="35"/>
    <n v="0"/>
    <n v="1"/>
    <n v="0"/>
  </r>
  <r>
    <s v="Assen"/>
    <s v="Drenthe College"/>
    <x v="0"/>
    <x v="0"/>
    <x v="0"/>
    <s v="Assen"/>
    <s v="4e verdieping"/>
    <s v="Onderwijsruimte"/>
    <s v="Onderwijsruimte"/>
    <s v="04-12"/>
    <m/>
    <x v="0"/>
    <n v="35"/>
    <n v="0"/>
    <n v="1"/>
    <n v="0"/>
  </r>
  <r>
    <s v="Assen"/>
    <s v="Drenthe College"/>
    <x v="0"/>
    <x v="0"/>
    <x v="0"/>
    <s v="Assen"/>
    <s v="4e verdieping"/>
    <s v="Onderwijsruimte"/>
    <s v="Onderwijsruimte"/>
    <s v="04-13"/>
    <m/>
    <x v="2"/>
    <n v="48"/>
    <n v="0"/>
    <n v="1"/>
    <n v="0"/>
  </r>
  <r>
    <s v="Assen"/>
    <s v="Drenthe College"/>
    <x v="0"/>
    <x v="0"/>
    <x v="0"/>
    <s v="Assen"/>
    <s v="4e verdieping"/>
    <s v="Onderwijsruimte"/>
    <s v="Onderwijsruimte"/>
    <s v="04-14"/>
    <m/>
    <x v="2"/>
    <n v="33"/>
    <n v="0"/>
    <n v="1"/>
    <n v="0"/>
  </r>
  <r>
    <s v="Assen"/>
    <s v="Drenthe College"/>
    <x v="0"/>
    <x v="0"/>
    <x v="0"/>
    <s v="Assen"/>
    <s v="4e verdieping"/>
    <s v="Verkeersruimte"/>
    <s v="Trappenhuis"/>
    <s v="04-15"/>
    <m/>
    <x v="1"/>
    <n v="7.5"/>
    <n v="0"/>
    <n v="1"/>
    <n v="0"/>
  </r>
  <r>
    <s v="Assen"/>
    <s v="Drenthe College"/>
    <x v="0"/>
    <x v="0"/>
    <x v="0"/>
    <s v="Assen"/>
    <s v="4e verdieping"/>
    <s v="Verkeersruimte"/>
    <s v="Trappenhuis"/>
    <s v="04-16"/>
    <m/>
    <x v="1"/>
    <n v="6.58"/>
    <n v="0"/>
    <n v="1"/>
    <n v="0"/>
  </r>
  <r>
    <s v="Assen"/>
    <s v="Drenthe College"/>
    <x v="0"/>
    <x v="0"/>
    <x v="0"/>
    <s v="Assen"/>
    <s v="Begane grond"/>
    <s v="Administratieve ruimte"/>
    <s v="Conciërge"/>
    <s v="05"/>
    <m/>
    <x v="7"/>
    <n v="7"/>
    <n v="0"/>
    <n v="1"/>
    <n v="0"/>
  </r>
  <r>
    <s v="Assen"/>
    <s v="Drenthe College"/>
    <x v="0"/>
    <x v="0"/>
    <x v="0"/>
    <s v="Assen"/>
    <s v="5e verdieping"/>
    <s v="Verkeersruimte"/>
    <s v="Trappenhuis"/>
    <s v="05-01"/>
    <m/>
    <x v="1"/>
    <n v="7.42"/>
    <n v="0"/>
    <n v="1"/>
    <n v="0"/>
  </r>
  <r>
    <s v="Assen"/>
    <s v="Drenthe College"/>
    <x v="0"/>
    <x v="0"/>
    <x v="0"/>
    <s v="Assen"/>
    <s v="5e verdieping"/>
    <s v="Verkeersruimte"/>
    <s v="Trappenhuis"/>
    <s v="05-01A"/>
    <m/>
    <x v="6"/>
    <n v="6.58"/>
    <n v="0"/>
    <n v="1"/>
    <n v="0"/>
  </r>
  <r>
    <s v="Assen"/>
    <s v="Drenthe College"/>
    <x v="0"/>
    <x v="0"/>
    <x v="0"/>
    <s v="Assen"/>
    <s v="5e verdieping"/>
    <s v="Niet in onderhoud"/>
    <s v="Werkkast"/>
    <s v="05-02"/>
    <m/>
    <x v="0"/>
    <s v="NIO"/>
    <n v="0"/>
    <n v="1"/>
    <s v=""/>
  </r>
  <r>
    <s v="Assen"/>
    <s v="Drenthe College"/>
    <x v="0"/>
    <x v="0"/>
    <x v="0"/>
    <s v="Assen"/>
    <s v="5e verdieping"/>
    <s v="Sporthal"/>
    <s v="Kleedruimte"/>
    <s v="05-03"/>
    <m/>
    <x v="7"/>
    <n v="13.63"/>
    <n v="0"/>
    <n v="1"/>
    <n v="0"/>
  </r>
  <r>
    <s v="Assen"/>
    <s v="Drenthe College"/>
    <x v="0"/>
    <x v="0"/>
    <x v="0"/>
    <s v="Assen"/>
    <s v="5e verdieping"/>
    <s v="Sporthal"/>
    <s v="Kleedruimte"/>
    <s v="05-04"/>
    <m/>
    <x v="7"/>
    <n v="5.41"/>
    <n v="0"/>
    <n v="1"/>
    <n v="0"/>
  </r>
  <r>
    <s v="Assen"/>
    <s v="Drenthe College"/>
    <x v="0"/>
    <x v="0"/>
    <x v="0"/>
    <s v="Assen"/>
    <s v="5e verdieping"/>
    <s v="Sporthal"/>
    <s v="Kleedruimte"/>
    <s v="05-05"/>
    <m/>
    <x v="7"/>
    <n v="16.98"/>
    <n v="0"/>
    <n v="1"/>
    <n v="0"/>
  </r>
  <r>
    <s v="Assen"/>
    <s v="Drenthe College"/>
    <x v="0"/>
    <x v="0"/>
    <x v="0"/>
    <s v="Assen"/>
    <s v="5e verdieping"/>
    <s v="Verkeersruimte"/>
    <s v="Gang"/>
    <s v="05-06"/>
    <m/>
    <x v="0"/>
    <n v="51.17"/>
    <n v="0"/>
    <n v="1"/>
    <n v="0"/>
  </r>
  <r>
    <s v="Assen"/>
    <s v="Drenthe College"/>
    <x v="0"/>
    <x v="0"/>
    <x v="0"/>
    <s v="Assen"/>
    <s v="5e verdieping"/>
    <s v="Vakspecifieke ruimte"/>
    <s v="Huishoudkunde"/>
    <s v="05-07"/>
    <m/>
    <x v="2"/>
    <n v="33.56"/>
    <n v="0"/>
    <n v="1"/>
    <n v="0"/>
  </r>
  <r>
    <s v="Assen"/>
    <s v="Drenthe College"/>
    <x v="0"/>
    <x v="0"/>
    <x v="0"/>
    <s v="Assen"/>
    <s v="5e verdieping"/>
    <s v="Niet in onderhoud"/>
    <s v="Berging/magazijn"/>
    <s v="05-08"/>
    <m/>
    <x v="2"/>
    <s v="NIO"/>
    <n v="0"/>
    <n v="1"/>
    <s v=""/>
  </r>
  <r>
    <s v="Assen"/>
    <s v="Drenthe College"/>
    <x v="0"/>
    <x v="0"/>
    <x v="0"/>
    <s v="Assen"/>
    <s v="5e verdieping"/>
    <s v="Vakspecifieke ruimte"/>
    <s v="Skills"/>
    <s v="05-09"/>
    <m/>
    <x v="0"/>
    <n v="45.3"/>
    <n v="0"/>
    <n v="1"/>
    <n v="0"/>
  </r>
  <r>
    <s v="Assen"/>
    <s v="Drenthe College"/>
    <x v="0"/>
    <x v="0"/>
    <x v="0"/>
    <s v="Assen"/>
    <s v="5e verdieping"/>
    <s v="Verkeersruimte"/>
    <s v="Gang"/>
    <s v="05-10"/>
    <m/>
    <x v="1"/>
    <n v="9.24"/>
    <n v="0"/>
    <n v="1"/>
    <n v="0"/>
  </r>
  <r>
    <s v="Assen"/>
    <s v="Drenthe College"/>
    <x v="0"/>
    <x v="0"/>
    <x v="0"/>
    <s v="Assen"/>
    <s v="5e verdieping"/>
    <s v="Vakspecifieke ruimte"/>
    <s v="Skills"/>
    <s v="05-11"/>
    <m/>
    <x v="0"/>
    <n v="46.55"/>
    <n v="0"/>
    <n v="1"/>
    <n v="0"/>
  </r>
  <r>
    <s v="Assen"/>
    <s v="Drenthe College"/>
    <x v="0"/>
    <x v="0"/>
    <x v="0"/>
    <s v="Assen"/>
    <s v="5e verdieping"/>
    <s v="Onderwijsruimte"/>
    <s v="Onderwijsruimte"/>
    <s v="05-12"/>
    <m/>
    <x v="0"/>
    <n v="45.3"/>
    <n v="0"/>
    <n v="1"/>
    <n v="0"/>
  </r>
  <r>
    <s v="Assen"/>
    <s v="Drenthe College"/>
    <x v="0"/>
    <x v="0"/>
    <x v="0"/>
    <s v="Assen"/>
    <s v="5e verdieping"/>
    <s v="Restauratieve ruimte"/>
    <s v="Pantry"/>
    <s v="05-13"/>
    <m/>
    <x v="7"/>
    <n v="13.02"/>
    <n v="0"/>
    <n v="1"/>
    <n v="0"/>
  </r>
  <r>
    <s v="Assen"/>
    <s v="Drenthe College"/>
    <x v="0"/>
    <x v="0"/>
    <x v="0"/>
    <s v="Assen"/>
    <s v="5e verdieping"/>
    <s v="Administratieve ruimte"/>
    <s v="EHBO ruimte"/>
    <s v="05-14"/>
    <m/>
    <x v="0"/>
    <n v="17.45"/>
    <n v="0"/>
    <n v="1"/>
    <n v="0"/>
  </r>
  <r>
    <s v="Assen"/>
    <s v="Drenthe College"/>
    <x v="0"/>
    <x v="0"/>
    <x v="0"/>
    <s v="Assen"/>
    <s v="5e verdieping"/>
    <s v="Niet in onderhoud"/>
    <s v="Berging/magazijn"/>
    <s v="05-15"/>
    <m/>
    <x v="0"/>
    <s v="NIO"/>
    <n v="0"/>
    <n v="1"/>
    <s v=""/>
  </r>
  <r>
    <s v="Assen"/>
    <s v="Drenthe College"/>
    <x v="0"/>
    <x v="0"/>
    <x v="0"/>
    <s v="Assen"/>
    <s v="5e verdieping"/>
    <s v="Verkeersruimte"/>
    <s v="Gang"/>
    <s v="05-16"/>
    <m/>
    <x v="0"/>
    <n v="4.3"/>
    <n v="0"/>
    <n v="1"/>
    <n v="0"/>
  </r>
  <r>
    <s v="Assen"/>
    <s v="Drenthe College"/>
    <x v="0"/>
    <x v="0"/>
    <x v="0"/>
    <s v="Assen"/>
    <s v="1e verdieping"/>
    <s v="Verkeersruimte"/>
    <s v="Verkeersruimte"/>
    <s v="05B"/>
    <m/>
    <x v="0"/>
    <n v="11.8"/>
    <n v="0"/>
    <n v="1"/>
    <n v="0"/>
  </r>
  <r>
    <s v="Assen"/>
    <s v="Drenthe College"/>
    <x v="0"/>
    <x v="0"/>
    <x v="0"/>
    <s v="Assen"/>
    <s v="1e verdieping"/>
    <s v="Verkeersruimte"/>
    <s v="Gang"/>
    <s v="06"/>
    <m/>
    <x v="0"/>
    <n v="3.54"/>
    <n v="0"/>
    <n v="1"/>
    <n v="0"/>
  </r>
  <r>
    <s v="Assen"/>
    <s v="Drenthe College"/>
    <x v="0"/>
    <x v="0"/>
    <x v="0"/>
    <s v="Assen"/>
    <s v="Begane grond"/>
    <s v="Verkeersruimte"/>
    <s v="Gang"/>
    <s v="06"/>
    <m/>
    <x v="1"/>
    <n v="8.1199999999999992"/>
    <n v="0"/>
    <n v="1"/>
    <n v="0"/>
  </r>
  <r>
    <s v="Assen"/>
    <s v="Drenthe College"/>
    <x v="0"/>
    <x v="0"/>
    <x v="0"/>
    <s v="Assen"/>
    <s v="6e verdieping"/>
    <s v="Verkeersruimte"/>
    <s v="Trappenhuis"/>
    <s v="06-01"/>
    <m/>
    <x v="1"/>
    <n v="8.1199999999999992"/>
    <n v="0"/>
    <n v="1"/>
    <n v="0"/>
  </r>
  <r>
    <s v="Assen"/>
    <s v="Drenthe College"/>
    <x v="0"/>
    <x v="0"/>
    <x v="0"/>
    <s v="Assen"/>
    <s v="6e verdieping"/>
    <s v="Verkeersruimte"/>
    <s v="Trappenhuis"/>
    <s v="06-01A"/>
    <m/>
    <x v="1"/>
    <n v="53.19"/>
    <n v="0"/>
    <n v="1"/>
    <n v="0"/>
  </r>
  <r>
    <s v="Assen"/>
    <s v="Drenthe College"/>
    <x v="0"/>
    <x v="0"/>
    <x v="0"/>
    <s v="Assen"/>
    <s v="6e verdieping"/>
    <s v="Verkeersruimte"/>
    <s v="Gang"/>
    <s v="06-02"/>
    <m/>
    <x v="1"/>
    <n v="9.69"/>
    <n v="0"/>
    <n v="1"/>
    <n v="0"/>
  </r>
  <r>
    <s v="Assen"/>
    <s v="Drenthe College"/>
    <x v="0"/>
    <x v="0"/>
    <x v="0"/>
    <s v="Assen"/>
    <s v="6e verdieping"/>
    <s v="Sanitair"/>
    <s v="Toiletruimte"/>
    <s v="06-03"/>
    <m/>
    <x v="7"/>
    <n v="6.1"/>
    <n v="0"/>
    <n v="1"/>
    <n v="0"/>
  </r>
  <r>
    <s v="Assen"/>
    <s v="Drenthe College"/>
    <x v="0"/>
    <x v="0"/>
    <x v="0"/>
    <s v="Assen"/>
    <s v="6e verdieping"/>
    <s v="Sanitair"/>
    <s v="Toiletruimte"/>
    <s v="06-04"/>
    <m/>
    <x v="7"/>
    <n v="9.68"/>
    <n v="0"/>
    <n v="1"/>
    <n v="0"/>
  </r>
  <r>
    <s v="Assen"/>
    <s v="Drenthe College"/>
    <x v="0"/>
    <x v="0"/>
    <x v="0"/>
    <s v="Assen"/>
    <s v="6e verdieping"/>
    <s v="Niet in onderhoud"/>
    <s v="Berging/magazijn"/>
    <s v="06-05"/>
    <m/>
    <x v="7"/>
    <s v="NIO"/>
    <s v="NIO"/>
    <n v="1"/>
    <s v=""/>
  </r>
  <r>
    <s v="Assen"/>
    <s v="Drenthe College"/>
    <x v="0"/>
    <x v="0"/>
    <x v="0"/>
    <s v="Assen"/>
    <s v="6e verdieping"/>
    <s v="Niet in onderhoud"/>
    <s v="Berging/magazijn"/>
    <s v="06-06"/>
    <m/>
    <x v="7"/>
    <s v="NIO"/>
    <s v="NIO"/>
    <n v="1"/>
    <s v=""/>
  </r>
  <r>
    <s v="Assen"/>
    <s v="Drenthe College"/>
    <x v="0"/>
    <x v="0"/>
    <x v="0"/>
    <s v="Assen"/>
    <s v="6e verdieping"/>
    <s v="Niet in onderhoud"/>
    <s v="Werkkast"/>
    <s v="06-07"/>
    <m/>
    <x v="0"/>
    <s v="NIO"/>
    <s v="NIO"/>
    <n v="1"/>
    <s v=""/>
  </r>
  <r>
    <s v="Assen"/>
    <s v="Drenthe College"/>
    <x v="0"/>
    <x v="0"/>
    <x v="0"/>
    <s v="Assen"/>
    <s v="6e verdieping"/>
    <s v="Niet in onderhoud"/>
    <s v="Werkkast"/>
    <s v="06-08"/>
    <m/>
    <x v="7"/>
    <s v="NIO"/>
    <s v="NIO"/>
    <n v="1"/>
    <s v=""/>
  </r>
  <r>
    <s v="Assen"/>
    <s v="Drenthe College"/>
    <x v="0"/>
    <x v="0"/>
    <x v="0"/>
    <s v="Assen"/>
    <s v="6e verdieping"/>
    <s v="Vakspecifieke ruimte"/>
    <s v="Huishoudkunde"/>
    <s v="06-09"/>
    <m/>
    <x v="7"/>
    <n v="72.86"/>
    <n v="0"/>
    <n v="1"/>
    <n v="0"/>
  </r>
  <r>
    <s v="Assen"/>
    <s v="Drenthe College"/>
    <x v="0"/>
    <x v="0"/>
    <x v="0"/>
    <s v="Assen"/>
    <s v="6e verdieping"/>
    <s v="Verkeersruimte"/>
    <s v="Gang"/>
    <s v="06-10"/>
    <m/>
    <x v="0"/>
    <n v="51.91"/>
    <n v="0"/>
    <n v="1"/>
    <n v="0"/>
  </r>
  <r>
    <s v="Assen"/>
    <s v="Drenthe College"/>
    <x v="0"/>
    <x v="0"/>
    <x v="0"/>
    <s v="Assen"/>
    <s v="6e verdieping"/>
    <s v="Verkeersruimte"/>
    <s v="Gang"/>
    <s v="06-10A"/>
    <m/>
    <x v="0"/>
    <n v="4.3499999999999996"/>
    <n v="0"/>
    <n v="1"/>
    <n v="0"/>
  </r>
  <r>
    <s v="Assen"/>
    <s v="Drenthe College"/>
    <x v="0"/>
    <x v="0"/>
    <x v="0"/>
    <s v="Assen"/>
    <s v="6e verdieping"/>
    <s v="Onderwijsruimte"/>
    <s v="Onderwijsruimte"/>
    <s v="06-11"/>
    <m/>
    <x v="0"/>
    <n v="35"/>
    <n v="0"/>
    <n v="1"/>
    <n v="0"/>
  </r>
  <r>
    <s v="Assen"/>
    <s v="Drenthe College"/>
    <x v="0"/>
    <x v="0"/>
    <x v="0"/>
    <s v="Assen"/>
    <s v="6e verdieping"/>
    <s v="Niet in onderhoud"/>
    <s v="Berging/magazijn"/>
    <s v="06-12"/>
    <m/>
    <x v="0"/>
    <s v="NIO"/>
    <n v="0"/>
    <n v="1"/>
    <s v=""/>
  </r>
  <r>
    <s v="Assen"/>
    <s v="Drenthe College"/>
    <x v="0"/>
    <x v="0"/>
    <x v="0"/>
    <s v="Assen"/>
    <s v="6e verdieping"/>
    <s v="Vakspecifieke ruimte"/>
    <s v="Skills"/>
    <s v="06-13"/>
    <m/>
    <x v="0"/>
    <n v="45"/>
    <n v="0"/>
    <n v="1"/>
    <n v="0"/>
  </r>
  <r>
    <s v="Assen"/>
    <s v="Drenthe College"/>
    <x v="0"/>
    <x v="0"/>
    <x v="0"/>
    <s v="Assen"/>
    <s v="6e verdieping"/>
    <s v="Vakspecifieke ruimte"/>
    <s v="Vakspecifieke ruimte (kraamlokaal"/>
    <s v="06-14"/>
    <m/>
    <x v="0"/>
    <n v="48"/>
    <n v="0"/>
    <n v="1"/>
    <n v="0"/>
  </r>
  <r>
    <s v="Assen"/>
    <s v="Drenthe College"/>
    <x v="0"/>
    <x v="0"/>
    <x v="0"/>
    <s v="Assen"/>
    <s v="Begane grond"/>
    <s v="Niet in onderhoud"/>
    <s v="Technische ruimte"/>
    <s v="07"/>
    <m/>
    <x v="1"/>
    <s v="NIO"/>
    <n v="0"/>
    <n v="1"/>
    <s v=""/>
  </r>
  <r>
    <s v="Assen"/>
    <s v="Drenthe College"/>
    <x v="0"/>
    <x v="0"/>
    <x v="0"/>
    <s v="Assen"/>
    <s v="7e verdieping"/>
    <s v="Verkeersruimte"/>
    <s v="Trappenhuis"/>
    <s v="07-01"/>
    <m/>
    <x v="1"/>
    <n v="7.43"/>
    <n v="0"/>
    <n v="1"/>
    <n v="0"/>
  </r>
  <r>
    <s v="Assen"/>
    <s v="Drenthe College"/>
    <x v="0"/>
    <x v="0"/>
    <x v="0"/>
    <s v="Assen"/>
    <s v="7e verdieping"/>
    <s v="Verkeersruimte"/>
    <s v="Trappenhuis"/>
    <s v="07-01A"/>
    <m/>
    <x v="1"/>
    <n v="6.58"/>
    <n v="0"/>
    <n v="1"/>
    <n v="0"/>
  </r>
  <r>
    <s v="Assen"/>
    <s v="Drenthe College"/>
    <x v="0"/>
    <x v="0"/>
    <x v="0"/>
    <s v="Assen"/>
    <s v="7e verdieping"/>
    <s v="Niet in onderhoud"/>
    <s v="Werkkast"/>
    <s v="07-02"/>
    <m/>
    <x v="0"/>
    <s v="NIO"/>
    <n v="0"/>
    <n v="1"/>
    <s v=""/>
  </r>
  <r>
    <s v="Assen"/>
    <s v="Drenthe College"/>
    <x v="0"/>
    <x v="0"/>
    <x v="0"/>
    <s v="Assen"/>
    <s v="7e verdieping"/>
    <s v="Sanitair"/>
    <s v="Toiletruimte"/>
    <s v="07-03"/>
    <m/>
    <x v="7"/>
    <n v="6.1"/>
    <n v="0"/>
    <n v="1"/>
    <n v="0"/>
  </r>
  <r>
    <s v="Assen"/>
    <s v="Drenthe College"/>
    <x v="0"/>
    <x v="0"/>
    <x v="0"/>
    <s v="Assen"/>
    <s v="7e verdieping"/>
    <s v="Sanitair"/>
    <s v="Toiletruimte"/>
    <s v="07-04"/>
    <m/>
    <x v="7"/>
    <n v="6.1"/>
    <n v="0"/>
    <n v="1"/>
    <n v="0"/>
  </r>
  <r>
    <s v="Assen"/>
    <s v="Drenthe College"/>
    <x v="0"/>
    <x v="0"/>
    <x v="0"/>
    <s v="Assen"/>
    <s v="7e verdieping"/>
    <s v="Niet in onderhoud"/>
    <s v="Berging/magazijn"/>
    <s v="07-05"/>
    <m/>
    <x v="0"/>
    <s v="NIO"/>
    <n v="0"/>
    <n v="1"/>
    <s v=""/>
  </r>
  <r>
    <s v="Assen"/>
    <s v="Drenthe College"/>
    <x v="0"/>
    <x v="0"/>
    <x v="0"/>
    <s v="Assen"/>
    <s v="7e verdieping"/>
    <s v="Verkeersruimte"/>
    <s v="Gang"/>
    <s v="07-06"/>
    <m/>
    <x v="0"/>
    <n v="64.959999999999994"/>
    <n v="0"/>
    <n v="1"/>
    <n v="0"/>
  </r>
  <r>
    <s v="Assen"/>
    <s v="Drenthe College"/>
    <x v="0"/>
    <x v="0"/>
    <x v="0"/>
    <s v="Assen"/>
    <s v="7e verdieping"/>
    <s v="Administratieve ruimte"/>
    <s v="Kantoor"/>
    <s v="07-07"/>
    <m/>
    <x v="2"/>
    <n v="19.18"/>
    <n v="0"/>
    <n v="1"/>
    <n v="0"/>
  </r>
  <r>
    <s v="Assen"/>
    <s v="Drenthe College"/>
    <x v="0"/>
    <x v="0"/>
    <x v="0"/>
    <s v="Assen"/>
    <s v="7e verdieping"/>
    <s v="Administratieve ruimte"/>
    <s v="Kantoor"/>
    <s v="07-08"/>
    <m/>
    <x v="2"/>
    <n v="27.35"/>
    <n v="0"/>
    <n v="1"/>
    <n v="0"/>
  </r>
  <r>
    <s v="Assen"/>
    <s v="Drenthe College"/>
    <x v="0"/>
    <x v="0"/>
    <x v="0"/>
    <s v="Assen"/>
    <s v="7e verdieping"/>
    <s v="Administratieve ruimte"/>
    <s v="Kantoor"/>
    <s v="07-09"/>
    <m/>
    <x v="2"/>
    <n v="33.46"/>
    <n v="0"/>
    <n v="1"/>
    <n v="0"/>
  </r>
  <r>
    <s v="Assen"/>
    <s v="Drenthe College"/>
    <x v="0"/>
    <x v="0"/>
    <x v="0"/>
    <s v="Assen"/>
    <s v="7e verdieping"/>
    <s v="Administratieve ruimte"/>
    <s v="Kantoor"/>
    <s v="07-10"/>
    <m/>
    <x v="2"/>
    <n v="17.78"/>
    <n v="0"/>
    <n v="1"/>
    <n v="0"/>
  </r>
  <r>
    <s v="Assen"/>
    <s v="Drenthe College"/>
    <x v="0"/>
    <x v="0"/>
    <x v="0"/>
    <s v="Assen"/>
    <s v="7e verdieping"/>
    <s v="Verkeersruimte"/>
    <s v="Gang"/>
    <s v="07-11"/>
    <m/>
    <x v="0"/>
    <n v="9.7100000000000009"/>
    <n v="0"/>
    <n v="1"/>
    <n v="0"/>
  </r>
  <r>
    <s v="Assen"/>
    <s v="Drenthe College"/>
    <x v="0"/>
    <x v="0"/>
    <x v="0"/>
    <s v="Assen"/>
    <s v="7e verdieping"/>
    <s v="Administratieve ruimte"/>
    <s v="Kantoor"/>
    <s v="07-12"/>
    <m/>
    <x v="2"/>
    <n v="22.81"/>
    <n v="0"/>
    <n v="1"/>
    <n v="0"/>
  </r>
  <r>
    <s v="Assen"/>
    <s v="Drenthe College"/>
    <x v="0"/>
    <x v="0"/>
    <x v="0"/>
    <s v="Assen"/>
    <s v="7e verdieping"/>
    <s v="Administratieve ruimte"/>
    <s v="Kantoor"/>
    <s v="07-13"/>
    <m/>
    <x v="2"/>
    <n v="22.88"/>
    <n v="0"/>
    <n v="1"/>
    <n v="0"/>
  </r>
  <r>
    <s v="Assen"/>
    <s v="Drenthe College"/>
    <x v="0"/>
    <x v="0"/>
    <x v="0"/>
    <s v="Assen"/>
    <s v="7e verdieping"/>
    <s v="Administratieve ruimte"/>
    <s v="Kantoor"/>
    <s v="07-14"/>
    <m/>
    <x v="2"/>
    <n v="40.54"/>
    <n v="0"/>
    <n v="1"/>
    <n v="0"/>
  </r>
  <r>
    <s v="Assen"/>
    <s v="Drenthe College"/>
    <x v="0"/>
    <x v="0"/>
    <x v="0"/>
    <s v="Assen"/>
    <s v="7e verdieping"/>
    <s v="Administratieve ruimte"/>
    <s v="Kantoor"/>
    <s v="07-15"/>
    <m/>
    <x v="2"/>
    <n v="15.66"/>
    <n v="0"/>
    <n v="1"/>
    <n v="0"/>
  </r>
  <r>
    <s v="Assen"/>
    <s v="Drenthe College"/>
    <x v="0"/>
    <x v="0"/>
    <x v="0"/>
    <s v="Assen"/>
    <s v="7e verdieping"/>
    <s v="Administratieve ruimte"/>
    <s v="Kantoor"/>
    <s v="07-16"/>
    <m/>
    <x v="2"/>
    <n v="23.71"/>
    <n v="0"/>
    <n v="1"/>
    <n v="0"/>
  </r>
  <r>
    <s v="Assen"/>
    <s v="Drenthe College"/>
    <x v="0"/>
    <x v="0"/>
    <x v="0"/>
    <s v="Assen"/>
    <s v="7e verdieping"/>
    <s v="Verkeersruimte"/>
    <s v="Gang"/>
    <s v="07-17"/>
    <m/>
    <x v="0"/>
    <n v="4.32"/>
    <n v="0"/>
    <n v="1"/>
    <n v="0"/>
  </r>
  <r>
    <s v="Assen"/>
    <s v="Drenthe College"/>
    <x v="0"/>
    <x v="0"/>
    <x v="0"/>
    <s v="Assen"/>
    <s v="Begane grond"/>
    <s v="Niet in onderhoud"/>
    <s v="Werkkast"/>
    <s v="08"/>
    <m/>
    <x v="6"/>
    <s v="NIO"/>
    <n v="0"/>
    <n v="1"/>
    <s v=""/>
  </r>
  <r>
    <s v="Assen"/>
    <s v="Drenthe College"/>
    <x v="0"/>
    <x v="0"/>
    <x v="0"/>
    <s v="Assen"/>
    <s v="8e verdieping"/>
    <s v="Niet in onderhoud"/>
    <s v="Trappenhuis"/>
    <s v="08-01"/>
    <m/>
    <x v="1"/>
    <s v="NIO"/>
    <n v="0"/>
    <n v="1"/>
    <s v=""/>
  </r>
  <r>
    <s v="Assen"/>
    <s v="Drenthe College"/>
    <x v="0"/>
    <x v="0"/>
    <x v="0"/>
    <s v="Assen"/>
    <s v="8e verdieping"/>
    <s v="Niet in onderhoud"/>
    <s v="Technische ruimte"/>
    <s v="08-02"/>
    <m/>
    <x v="8"/>
    <s v="NIO"/>
    <n v="0"/>
    <n v="1"/>
    <s v=""/>
  </r>
  <r>
    <s v="Assen"/>
    <s v="Drenthe College"/>
    <x v="0"/>
    <x v="0"/>
    <x v="0"/>
    <s v="Assen"/>
    <s v="8e verdieping"/>
    <s v="Niet in onderhoud"/>
    <s v="Verkeersruimte"/>
    <s v="08-04"/>
    <m/>
    <x v="1"/>
    <s v="NIO"/>
    <n v="0"/>
    <n v="1"/>
    <s v=""/>
  </r>
  <r>
    <s v="Assen"/>
    <s v="Drenthe College"/>
    <x v="0"/>
    <x v="0"/>
    <x v="0"/>
    <s v="Assen"/>
    <s v="Begane grond"/>
    <s v="Niet in onderhoud"/>
    <s v="Kast"/>
    <s v="09"/>
    <m/>
    <x v="1"/>
    <s v="NIO"/>
    <n v="0"/>
    <n v="1"/>
    <s v=""/>
  </r>
  <r>
    <s v="Assen"/>
    <s v="Drenthe College"/>
    <x v="0"/>
    <x v="0"/>
    <x v="0"/>
    <s v="Assen"/>
    <s v="Begane grond"/>
    <s v="Onderwijsruimte"/>
    <s v="Onderwijsruimte"/>
    <s v="10"/>
    <m/>
    <x v="1"/>
    <n v="43.94"/>
    <n v="0"/>
    <n v="1"/>
    <n v="0"/>
  </r>
  <r>
    <s v="Assen"/>
    <s v="Drenthe College"/>
    <x v="0"/>
    <x v="0"/>
    <x v="0"/>
    <s v="Assen"/>
    <s v="1e verdieping"/>
    <s v="Onderwijsruimte"/>
    <s v="Onderwijsruimte"/>
    <s v="1-01"/>
    <m/>
    <x v="2"/>
    <n v="8.1199999999999992"/>
    <n v="0"/>
    <n v="1"/>
    <n v="0"/>
  </r>
  <r>
    <s v="Assen"/>
    <s v="Drenthe College"/>
    <x v="0"/>
    <x v="0"/>
    <x v="0"/>
    <s v="Assen"/>
    <s v="1e verdieping"/>
    <s v="Onderwijsruimte"/>
    <s v="Onderwijsruimte"/>
    <s v="1-02"/>
    <m/>
    <x v="2"/>
    <n v="8.1199999999999992"/>
    <n v="0"/>
    <n v="1"/>
    <n v="0"/>
  </r>
  <r>
    <s v="Assen"/>
    <s v="Drenthe College"/>
    <x v="0"/>
    <x v="0"/>
    <x v="0"/>
    <s v="Assen"/>
    <s v="1e verdieping"/>
    <s v="Onderwijsruimte"/>
    <s v="Onderwijsruimte"/>
    <s v="1-03"/>
    <m/>
    <x v="2"/>
    <n v="53.19"/>
    <n v="0"/>
    <n v="1"/>
    <n v="0"/>
  </r>
  <r>
    <s v="Assen"/>
    <s v="Drenthe College"/>
    <x v="0"/>
    <x v="0"/>
    <x v="0"/>
    <s v="Assen"/>
    <s v="1e verdieping"/>
    <s v="Administratieve ruimte"/>
    <s v="Administratieve ruimte"/>
    <s v="1-04"/>
    <m/>
    <x v="2"/>
    <n v="14.29"/>
    <n v="0"/>
    <n v="1"/>
    <n v="0"/>
  </r>
  <r>
    <s v="Assen"/>
    <s v="Drenthe College"/>
    <x v="0"/>
    <x v="0"/>
    <x v="0"/>
    <s v="Assen"/>
    <s v="1e verdieping"/>
    <s v="Verkeersruimte"/>
    <s v="Gang"/>
    <s v="1-05"/>
    <m/>
    <x v="0"/>
    <n v="32.909999999999997"/>
    <n v="0"/>
    <n v="1"/>
    <n v="0"/>
  </r>
  <r>
    <s v="Assen"/>
    <s v="Drenthe College"/>
    <x v="0"/>
    <x v="0"/>
    <x v="0"/>
    <s v="Assen"/>
    <s v="1e verdieping"/>
    <s v="Verkeersruimte"/>
    <s v="Trappenhuis"/>
    <s v="1-05A"/>
    <m/>
    <x v="1"/>
    <n v="16.72"/>
    <n v="0"/>
    <n v="1"/>
    <n v="0"/>
  </r>
  <r>
    <s v="Assen"/>
    <s v="Drenthe College"/>
    <x v="0"/>
    <x v="0"/>
    <x v="0"/>
    <s v="Assen"/>
    <s v="1e verdieping"/>
    <s v="Verkeersruimte"/>
    <s v="Verkeersruimte"/>
    <s v="1-05C"/>
    <m/>
    <x v="0"/>
    <n v="21.86"/>
    <n v="0"/>
    <n v="1"/>
    <n v="0"/>
  </r>
  <r>
    <s v="Assen"/>
    <s v="Drenthe College"/>
    <x v="0"/>
    <x v="0"/>
    <x v="0"/>
    <s v="Assen"/>
    <s v="1e verdieping"/>
    <s v="Verkeersruimte"/>
    <s v="Gang"/>
    <s v="1-05D"/>
    <m/>
    <x v="0"/>
    <n v="218.73"/>
    <n v="0"/>
    <n v="1"/>
    <n v="0"/>
  </r>
  <r>
    <s v="Assen"/>
    <s v="Drenthe College"/>
    <x v="0"/>
    <x v="0"/>
    <x v="0"/>
    <s v="Assen"/>
    <s v="1e verdieping"/>
    <s v="Niet in onderhoud"/>
    <s v="Werkkast"/>
    <s v="1-07"/>
    <m/>
    <x v="1"/>
    <s v="NIO"/>
    <n v="0"/>
    <n v="1"/>
    <s v=""/>
  </r>
  <r>
    <s v="Assen"/>
    <s v="Drenthe College"/>
    <x v="0"/>
    <x v="0"/>
    <x v="0"/>
    <s v="Assen"/>
    <s v="1e verdieping"/>
    <s v="Niet in onderhoud"/>
    <s v="Berging/magazijn"/>
    <s v="1-08"/>
    <m/>
    <x v="1"/>
    <s v="NIO"/>
    <n v="0"/>
    <n v="1"/>
    <s v=""/>
  </r>
  <r>
    <s v="Assen"/>
    <s v="Drenthe College"/>
    <x v="0"/>
    <x v="0"/>
    <x v="0"/>
    <s v="Assen"/>
    <s v="1e verdieping"/>
    <s v="Onderwijsruimte"/>
    <s v="Onderwijsruimte"/>
    <s v="1-09"/>
    <m/>
    <x v="2"/>
    <n v="10.58"/>
    <n v="0"/>
    <n v="1"/>
    <n v="0"/>
  </r>
  <r>
    <s v="Assen"/>
    <s v="Drenthe College"/>
    <x v="0"/>
    <x v="0"/>
    <x v="0"/>
    <s v="Assen"/>
    <s v="Begane grond"/>
    <s v="Verkeersruimte"/>
    <s v="Lift"/>
    <s v="11"/>
    <m/>
    <x v="1"/>
    <n v="3.44"/>
    <n v="0"/>
    <n v="1"/>
    <n v="0"/>
  </r>
  <r>
    <s v="Assen"/>
    <s v="Drenthe College"/>
    <x v="0"/>
    <x v="0"/>
    <x v="0"/>
    <s v="Assen"/>
    <s v="1e verdieping"/>
    <s v="Administratieve ruimte"/>
    <s v="Administratieve ruimte"/>
    <s v="1-11"/>
    <m/>
    <x v="2"/>
    <n v="16.66"/>
    <n v="0"/>
    <n v="1"/>
    <n v="0"/>
  </r>
  <r>
    <s v="Assen"/>
    <s v="Drenthe College"/>
    <x v="0"/>
    <x v="0"/>
    <x v="0"/>
    <s v="Assen"/>
    <s v="1e verdieping"/>
    <s v="Sanitair"/>
    <s v="Toiletruimte"/>
    <s v="1-12"/>
    <m/>
    <x v="1"/>
    <n v="7.06"/>
    <n v="0"/>
    <n v="1"/>
    <n v="0"/>
  </r>
  <r>
    <s v="Assen"/>
    <s v="Drenthe College"/>
    <x v="0"/>
    <x v="0"/>
    <x v="0"/>
    <s v="Assen"/>
    <s v="1e verdieping"/>
    <s v="Sanitair"/>
    <s v="Toiletruimte"/>
    <s v="1-12A"/>
    <m/>
    <x v="1"/>
    <n v="8.08"/>
    <n v="0"/>
    <n v="1"/>
    <n v="0"/>
  </r>
  <r>
    <s v="Assen"/>
    <s v="Drenthe College"/>
    <x v="0"/>
    <x v="0"/>
    <x v="0"/>
    <s v="Assen"/>
    <s v="1e verdieping"/>
    <s v="Restauratieve ruimte"/>
    <s v="Pantry"/>
    <s v="1-13"/>
    <m/>
    <x v="1"/>
    <n v="8.27"/>
    <n v="0"/>
    <n v="1"/>
    <n v="0"/>
  </r>
  <r>
    <s v="Assen"/>
    <s v="Drenthe College"/>
    <x v="0"/>
    <x v="0"/>
    <x v="0"/>
    <s v="Assen"/>
    <s v="1e verdieping"/>
    <s v="Onderwijsruimte"/>
    <s v="Onderwijsruimte"/>
    <s v="1-14"/>
    <m/>
    <x v="2"/>
    <n v="54.05"/>
    <n v="0"/>
    <n v="1"/>
    <n v="0"/>
  </r>
  <r>
    <s v="Assen"/>
    <s v="Drenthe College"/>
    <x v="0"/>
    <x v="0"/>
    <x v="0"/>
    <s v="Assen"/>
    <s v="1e verdieping"/>
    <s v="Administratieve ruimte"/>
    <s v="Kantoor"/>
    <s v="1-16"/>
    <m/>
    <x v="2"/>
    <n v="21.48"/>
    <n v="0"/>
    <n v="1"/>
    <n v="0"/>
  </r>
  <r>
    <s v="Assen"/>
    <s v="Drenthe College"/>
    <x v="0"/>
    <x v="0"/>
    <x v="0"/>
    <s v="Assen"/>
    <s v="1e verdieping"/>
    <s v="Vakspecifieke ruimte"/>
    <s v="Praktijklokaal"/>
    <s v="1-17"/>
    <m/>
    <x v="2"/>
    <n v="117.6"/>
    <n v="0"/>
    <n v="1"/>
    <n v="0"/>
  </r>
  <r>
    <s v="Assen"/>
    <s v="Drenthe College"/>
    <x v="0"/>
    <x v="0"/>
    <x v="0"/>
    <s v="Assen"/>
    <s v="1e verdieping"/>
    <s v="Administratieve ruimte"/>
    <s v="Serverruimte"/>
    <s v="1-17A"/>
    <m/>
    <x v="1"/>
    <n v="12.26"/>
    <n v="0"/>
    <n v="1"/>
    <n v="0"/>
  </r>
  <r>
    <s v="Assen"/>
    <s v="Drenthe College"/>
    <x v="0"/>
    <x v="0"/>
    <x v="0"/>
    <s v="Assen"/>
    <s v="1e verdieping"/>
    <s v="Onderwijsruimte"/>
    <s v="Onderwijsruimte"/>
    <s v="1-18"/>
    <m/>
    <x v="2"/>
    <n v="57.93"/>
    <n v="0"/>
    <n v="1"/>
    <n v="0"/>
  </r>
  <r>
    <s v="Assen"/>
    <s v="Drenthe College"/>
    <x v="0"/>
    <x v="0"/>
    <x v="0"/>
    <s v="Assen"/>
    <s v="1e verdieping"/>
    <s v="Administratieve ruimte"/>
    <s v="Administratieve ruimte"/>
    <s v="1-18A"/>
    <m/>
    <x v="2"/>
    <n v="17.11"/>
    <n v="0"/>
    <n v="1"/>
    <n v="0"/>
  </r>
  <r>
    <s v="Assen"/>
    <s v="Drenthe College"/>
    <x v="0"/>
    <x v="0"/>
    <x v="0"/>
    <s v="Assen"/>
    <s v="1e verdieping"/>
    <s v="Onderwijsruimte"/>
    <s v="Onderwijsruimte"/>
    <s v="1-19"/>
    <m/>
    <x v="2"/>
    <n v="57.23"/>
    <n v="0"/>
    <n v="1"/>
    <n v="0"/>
  </r>
  <r>
    <s v="Assen"/>
    <s v="Drenthe College"/>
    <x v="0"/>
    <x v="0"/>
    <x v="0"/>
    <s v="Assen"/>
    <s v="1e verdieping"/>
    <s v="Administratieve ruimte"/>
    <s v="Administratieve ruimte"/>
    <s v="1-19A"/>
    <m/>
    <x v="2"/>
    <n v="17.239999999999998"/>
    <n v="0"/>
    <n v="1"/>
    <n v="0"/>
  </r>
  <r>
    <s v="Assen"/>
    <s v="Drenthe College"/>
    <x v="0"/>
    <x v="0"/>
    <x v="0"/>
    <s v="Assen"/>
    <s v="Begane grond"/>
    <s v="Niet in onderhoud"/>
    <s v="Berging/magazijn"/>
    <s v="12"/>
    <m/>
    <x v="1"/>
    <s v="NIO"/>
    <n v="0"/>
    <n v="1"/>
    <s v=""/>
  </r>
  <r>
    <s v="Assen"/>
    <s v="Drenthe College"/>
    <x v="0"/>
    <x v="0"/>
    <x v="0"/>
    <s v="Assen"/>
    <s v="1e verdieping"/>
    <s v="Onderwijsruimte"/>
    <s v="Computer ruimte"/>
    <s v="1-20"/>
    <m/>
    <x v="2"/>
    <n v="36.08"/>
    <n v="0"/>
    <n v="1"/>
    <n v="0"/>
  </r>
  <r>
    <s v="Assen"/>
    <s v="Drenthe College"/>
    <x v="0"/>
    <x v="0"/>
    <x v="0"/>
    <s v="Assen"/>
    <s v="1e verdieping"/>
    <s v="Onderwijsruimte"/>
    <s v="Onderwijsruimte"/>
    <s v="1-20A"/>
    <m/>
    <x v="2"/>
    <n v="50.35"/>
    <n v="0"/>
    <n v="1"/>
    <n v="0"/>
  </r>
  <r>
    <s v="Assen"/>
    <s v="Drenthe College"/>
    <x v="0"/>
    <x v="0"/>
    <x v="0"/>
    <s v="Assen"/>
    <s v="1e verdieping"/>
    <s v="Verkeersruimte"/>
    <s v="Gang"/>
    <s v="1-20A1"/>
    <m/>
    <x v="2"/>
    <n v="6.39"/>
    <n v="0"/>
    <n v="1"/>
    <n v="0"/>
  </r>
  <r>
    <s v="Assen"/>
    <s v="Drenthe College"/>
    <x v="0"/>
    <x v="0"/>
    <x v="0"/>
    <s v="Assen"/>
    <s v="1e verdieping"/>
    <s v="Administratieve ruimte"/>
    <s v="Administratieve ruimte"/>
    <s v="1-20B"/>
    <m/>
    <x v="2"/>
    <n v="35.880000000000003"/>
    <n v="0"/>
    <n v="1"/>
    <n v="0"/>
  </r>
  <r>
    <s v="Assen"/>
    <s v="Drenthe College"/>
    <x v="0"/>
    <x v="0"/>
    <x v="0"/>
    <s v="Assen"/>
    <s v="1e verdieping"/>
    <s v="Onderwijsruimte"/>
    <s v="Onderwijsruimte"/>
    <s v="1-21A"/>
    <m/>
    <x v="2"/>
    <n v="49.7"/>
    <n v="0"/>
    <n v="1"/>
    <n v="0"/>
  </r>
  <r>
    <s v="Assen"/>
    <s v="Drenthe College"/>
    <x v="0"/>
    <x v="0"/>
    <x v="0"/>
    <s v="Assen"/>
    <s v="1e verdieping"/>
    <s v="Onderwijsruimte"/>
    <s v="Onderwijsruimte"/>
    <s v="1-21B"/>
    <m/>
    <x v="2"/>
    <n v="47.66"/>
    <n v="0"/>
    <n v="1"/>
    <n v="0"/>
  </r>
  <r>
    <s v="Assen"/>
    <s v="Drenthe College"/>
    <x v="0"/>
    <x v="0"/>
    <x v="0"/>
    <s v="Assen"/>
    <s v="1e verdieping"/>
    <s v="Onderwijsruimte"/>
    <s v="Onderwijsruimte"/>
    <s v="1-22"/>
    <m/>
    <x v="2"/>
    <n v="49.7"/>
    <n v="0"/>
    <n v="1"/>
    <n v="0"/>
  </r>
  <r>
    <s v="Assen"/>
    <s v="Drenthe College"/>
    <x v="0"/>
    <x v="0"/>
    <x v="0"/>
    <s v="Assen"/>
    <s v="1e verdieping"/>
    <s v="Restauratieve ruimte"/>
    <s v="Docentenkamer"/>
    <s v="1-23"/>
    <m/>
    <x v="2"/>
    <n v="56.6"/>
    <n v="0"/>
    <n v="1"/>
    <n v="0"/>
  </r>
  <r>
    <s v="Assen"/>
    <s v="Drenthe College"/>
    <x v="0"/>
    <x v="0"/>
    <x v="0"/>
    <s v="Assen"/>
    <s v="1e verdieping"/>
    <s v="Administratieve ruimte"/>
    <s v="Kantoor"/>
    <s v="1-23A"/>
    <m/>
    <x v="2"/>
    <n v="23.18"/>
    <n v="0"/>
    <n v="1"/>
    <n v="0"/>
  </r>
  <r>
    <s v="Assen"/>
    <s v="Drenthe College"/>
    <x v="0"/>
    <x v="0"/>
    <x v="0"/>
    <s v="Assen"/>
    <s v="1e verdieping"/>
    <s v="Onderwijsruimte"/>
    <s v="Onderwijsruimte"/>
    <s v="1-24"/>
    <m/>
    <x v="2"/>
    <n v="39.799999999999997"/>
    <n v="0"/>
    <n v="1"/>
    <n v="0"/>
  </r>
  <r>
    <s v="Assen"/>
    <s v="Drenthe College"/>
    <x v="0"/>
    <x v="0"/>
    <x v="0"/>
    <s v="Assen"/>
    <s v="1e verdieping"/>
    <s v="Administratieve ruimte"/>
    <s v="Administratieve ruimte"/>
    <s v="1-25"/>
    <m/>
    <x v="2"/>
    <n v="18.11"/>
    <n v="0"/>
    <n v="1"/>
    <n v="0"/>
  </r>
  <r>
    <s v="Assen"/>
    <s v="Drenthe College"/>
    <x v="0"/>
    <x v="0"/>
    <x v="0"/>
    <s v="Assen"/>
    <s v="1e verdieping"/>
    <s v="Administratieve ruimte"/>
    <s v="Administratieve ruimte"/>
    <s v="1-26"/>
    <m/>
    <x v="2"/>
    <n v="18.11"/>
    <n v="0"/>
    <n v="1"/>
    <n v="0"/>
  </r>
  <r>
    <s v="Assen"/>
    <s v="Drenthe College"/>
    <x v="0"/>
    <x v="0"/>
    <x v="0"/>
    <s v="Assen"/>
    <s v="1e verdieping"/>
    <s v="Onderwijsruimte"/>
    <s v="Onderwijsruimte"/>
    <s v="1-27"/>
    <m/>
    <x v="2"/>
    <n v="48.85"/>
    <n v="0"/>
    <n v="1"/>
    <n v="0"/>
  </r>
  <r>
    <s v="Assen"/>
    <s v="Drenthe College"/>
    <x v="0"/>
    <x v="0"/>
    <x v="0"/>
    <s v="Assen"/>
    <s v="1e verdieping"/>
    <s v="Onderwijsruimte"/>
    <s v="Onderwijsruimte"/>
    <s v="1-28"/>
    <m/>
    <x v="2"/>
    <n v="73.989999999999995"/>
    <n v="0"/>
    <n v="1"/>
    <n v="0"/>
  </r>
  <r>
    <s v="Assen"/>
    <s v="Drenthe College"/>
    <x v="0"/>
    <x v="0"/>
    <x v="0"/>
    <s v="Assen"/>
    <s v="1e verdieping"/>
    <s v="Verkeersruimte"/>
    <s v="Gang"/>
    <s v="1-29"/>
    <m/>
    <x v="1"/>
    <n v="7.11"/>
    <n v="0"/>
    <n v="1"/>
    <n v="0"/>
  </r>
  <r>
    <s v="Assen"/>
    <s v="Drenthe College"/>
    <x v="0"/>
    <x v="0"/>
    <x v="0"/>
    <s v="Assen"/>
    <s v="1e verdieping"/>
    <s v="Niet in onderhoud"/>
    <s v="Berging/magazijn"/>
    <s v="1-29A"/>
    <m/>
    <x v="1"/>
    <s v="NIO"/>
    <s v="NIO"/>
    <n v="1"/>
    <s v=""/>
  </r>
  <r>
    <s v="Assen"/>
    <s v="Drenthe College"/>
    <x v="0"/>
    <x v="0"/>
    <x v="0"/>
    <s v="Assen"/>
    <s v="Begane grond"/>
    <s v="Niet in onderhoud"/>
    <s v="Berging/magazijn"/>
    <s v="13"/>
    <m/>
    <x v="1"/>
    <s v="NIO"/>
    <n v="0"/>
    <n v="1"/>
    <s v=""/>
  </r>
  <r>
    <s v="Assen"/>
    <s v="Drenthe College"/>
    <x v="0"/>
    <x v="0"/>
    <x v="0"/>
    <s v="Assen"/>
    <s v="1e verdieping"/>
    <s v="Verkeersruimte"/>
    <s v="Trappenhuis"/>
    <s v="1-30"/>
    <m/>
    <x v="1"/>
    <n v="7.15"/>
    <n v="0"/>
    <n v="1"/>
    <n v="0"/>
  </r>
  <r>
    <s v="Assen"/>
    <s v="Drenthe College"/>
    <x v="0"/>
    <x v="0"/>
    <x v="0"/>
    <s v="Assen"/>
    <s v="2e verdieping"/>
    <s v="Verkeersruimte"/>
    <s v="Gang"/>
    <s v="1-30"/>
    <m/>
    <x v="0"/>
    <n v="59.41"/>
    <n v="0"/>
    <n v="1"/>
    <n v="0"/>
  </r>
  <r>
    <s v="Assen"/>
    <s v="Drenthe College"/>
    <x v="0"/>
    <x v="0"/>
    <x v="0"/>
    <s v="Assen"/>
    <s v="1e verdieping"/>
    <s v="Verkeersruimte"/>
    <s v="Gang"/>
    <s v="1-31"/>
    <m/>
    <x v="0"/>
    <n v="80.2"/>
    <n v="0"/>
    <n v="1"/>
    <n v="0"/>
  </r>
  <r>
    <s v="Assen"/>
    <s v="Drenthe College"/>
    <x v="0"/>
    <x v="0"/>
    <x v="0"/>
    <s v="Assen"/>
    <s v="1e verdieping"/>
    <s v="Verkeersruimte"/>
    <s v="Gang"/>
    <s v="1-31A"/>
    <m/>
    <x v="0"/>
    <n v="18.48"/>
    <n v="0"/>
    <n v="1"/>
    <n v="0"/>
  </r>
  <r>
    <s v="Assen"/>
    <s v="Drenthe College"/>
    <x v="0"/>
    <x v="0"/>
    <x v="0"/>
    <s v="Assen"/>
    <s v="1e verdieping"/>
    <s v="Sanitair"/>
    <s v="Toiletruimte"/>
    <s v="1-31B"/>
    <m/>
    <x v="1"/>
    <n v="5.65"/>
    <n v="0"/>
    <n v="1"/>
    <n v="0"/>
  </r>
  <r>
    <s v="Assen"/>
    <s v="Drenthe College"/>
    <x v="0"/>
    <x v="0"/>
    <x v="0"/>
    <s v="Assen"/>
    <s v="1e verdieping"/>
    <s v="Administratieve ruimte"/>
    <s v="Kantoor"/>
    <s v="1-34"/>
    <m/>
    <x v="2"/>
    <n v="18.89"/>
    <n v="0"/>
    <n v="1"/>
    <n v="0"/>
  </r>
  <r>
    <s v="Assen"/>
    <s v="Drenthe College"/>
    <x v="0"/>
    <x v="0"/>
    <x v="0"/>
    <s v="Assen"/>
    <s v="1e verdieping"/>
    <s v="Niet in onderhoud"/>
    <s v="Berging/magazijn"/>
    <s v="1-34A"/>
    <m/>
    <x v="1"/>
    <s v="NIO"/>
    <n v="0"/>
    <n v="1"/>
    <s v=""/>
  </r>
  <r>
    <s v="Assen"/>
    <s v="Drenthe College"/>
    <x v="0"/>
    <x v="0"/>
    <x v="0"/>
    <s v="Assen"/>
    <s v="1e verdieping"/>
    <s v="Onderwijsruimte"/>
    <s v="Onderwijsruimte"/>
    <s v="1-38"/>
    <m/>
    <x v="2"/>
    <n v="31.4"/>
    <n v="0"/>
    <n v="1"/>
    <n v="0"/>
  </r>
  <r>
    <s v="Assen"/>
    <s v="Drenthe College"/>
    <x v="0"/>
    <x v="0"/>
    <x v="0"/>
    <s v="Assen"/>
    <s v="Begane grond"/>
    <s v="Niet in onderhoud"/>
    <s v="Berging/magazijn"/>
    <s v="14"/>
    <m/>
    <x v="7"/>
    <s v="NIO"/>
    <n v="0"/>
    <n v="1"/>
    <s v=""/>
  </r>
  <r>
    <s v="Assen"/>
    <s v="Drenthe College"/>
    <x v="0"/>
    <x v="0"/>
    <x v="0"/>
    <s v="Assen"/>
    <s v="1e verdieping"/>
    <s v="Verkeersruimte"/>
    <s v="Gang"/>
    <s v="1-40"/>
    <m/>
    <x v="0"/>
    <n v="161"/>
    <n v="0"/>
    <n v="1"/>
    <n v="0"/>
  </r>
  <r>
    <s v="Assen"/>
    <s v="Drenthe College"/>
    <x v="0"/>
    <x v="0"/>
    <x v="0"/>
    <s v="Assen"/>
    <s v="1e verdieping"/>
    <s v="Administratieve ruimte"/>
    <s v="Kantoor"/>
    <s v="1-41"/>
    <m/>
    <x v="2"/>
    <n v="33"/>
    <n v="0"/>
    <n v="1"/>
    <n v="0"/>
  </r>
  <r>
    <s v="Assen"/>
    <s v="Drenthe College"/>
    <x v="0"/>
    <x v="0"/>
    <x v="0"/>
    <s v="Assen"/>
    <s v="1e verdieping"/>
    <s v="Niet in onderhoud"/>
    <s v="Berging/magazijn"/>
    <s v="1-42"/>
    <m/>
    <x v="1"/>
    <s v="NIO"/>
    <s v="NIO"/>
    <n v="1"/>
    <s v=""/>
  </r>
  <r>
    <s v="Assen"/>
    <s v="Drenthe College"/>
    <x v="0"/>
    <x v="0"/>
    <x v="0"/>
    <s v="Assen"/>
    <s v="1e verdieping"/>
    <s v="Administratieve ruimte"/>
    <s v="Kantoor"/>
    <s v="1-43"/>
    <m/>
    <x v="2"/>
    <n v="25.43"/>
    <n v="0"/>
    <n v="1"/>
    <n v="0"/>
  </r>
  <r>
    <s v="Assen"/>
    <s v="Drenthe College"/>
    <x v="0"/>
    <x v="0"/>
    <x v="0"/>
    <s v="Assen"/>
    <s v="1e verdieping"/>
    <s v="Administratieve ruimte"/>
    <s v="Kantoor"/>
    <s v="1-44"/>
    <m/>
    <x v="2"/>
    <n v="32.68"/>
    <n v="0"/>
    <n v="1"/>
    <n v="0"/>
  </r>
  <r>
    <s v="Assen"/>
    <s v="Drenthe College"/>
    <x v="0"/>
    <x v="0"/>
    <x v="0"/>
    <s v="Assen"/>
    <s v="1e verdieping"/>
    <s v="Sanitair"/>
    <s v="Toiletruimte"/>
    <s v="1-45"/>
    <m/>
    <x v="1"/>
    <n v="7.47"/>
    <n v="0"/>
    <n v="1"/>
    <n v="0"/>
  </r>
  <r>
    <s v="Assen"/>
    <s v="Drenthe College"/>
    <x v="0"/>
    <x v="0"/>
    <x v="0"/>
    <s v="Assen"/>
    <s v="1e verdieping"/>
    <s v="Sanitair"/>
    <s v="Toiletruimte"/>
    <s v="1-46"/>
    <m/>
    <x v="1"/>
    <n v="7.26"/>
    <n v="0"/>
    <n v="1"/>
    <n v="0"/>
  </r>
  <r>
    <s v="Assen"/>
    <s v="Drenthe College"/>
    <x v="0"/>
    <x v="0"/>
    <x v="0"/>
    <s v="Assen"/>
    <s v="1e verdieping"/>
    <s v="Onderwijsruimte"/>
    <s v="Onderwijsruimte"/>
    <s v="1-47"/>
    <m/>
    <x v="2"/>
    <n v="70.77"/>
    <n v="0"/>
    <n v="1"/>
    <n v="0"/>
  </r>
  <r>
    <s v="Assen"/>
    <s v="Drenthe College"/>
    <x v="0"/>
    <x v="0"/>
    <x v="0"/>
    <s v="Assen"/>
    <s v="1e verdieping"/>
    <s v="Onderwijsruimte"/>
    <s v="Onderwijsruimte"/>
    <s v="1-48"/>
    <m/>
    <x v="2"/>
    <n v="54.03"/>
    <n v="0"/>
    <n v="1"/>
    <n v="0"/>
  </r>
  <r>
    <s v="Assen"/>
    <s v="Drenthe College"/>
    <x v="0"/>
    <x v="0"/>
    <x v="0"/>
    <s v="Assen"/>
    <s v="1e verdieping"/>
    <s v="Niet in onderhoud"/>
    <s v="Berging/magazijn"/>
    <s v="1-49"/>
    <m/>
    <x v="0"/>
    <s v="NIO"/>
    <n v="0"/>
    <n v="1"/>
    <s v=""/>
  </r>
  <r>
    <s v="Assen"/>
    <s v="Drenthe College"/>
    <x v="0"/>
    <x v="0"/>
    <x v="0"/>
    <s v="Assen"/>
    <s v="Begane grond"/>
    <s v="Verkeersruimte"/>
    <s v="Meldkamer"/>
    <s v="15"/>
    <m/>
    <x v="2"/>
    <n v="13.42"/>
    <n v="0"/>
    <n v="1"/>
    <n v="0"/>
  </r>
  <r>
    <s v="Assen"/>
    <s v="Drenthe College"/>
    <x v="0"/>
    <x v="0"/>
    <x v="0"/>
    <s v="Assen"/>
    <s v="1e verdieping"/>
    <s v="Administratieve ruimte"/>
    <s v="Administratieve ruimte"/>
    <s v="1-50"/>
    <m/>
    <x v="0"/>
    <n v="10.57"/>
    <n v="0"/>
    <n v="1"/>
    <n v="0"/>
  </r>
  <r>
    <s v="Assen"/>
    <s v="Drenthe College"/>
    <x v="0"/>
    <x v="0"/>
    <x v="0"/>
    <s v="Assen"/>
    <s v="1e verdieping"/>
    <s v="Onderwijsruimte"/>
    <s v="Onderwijsruimte"/>
    <s v="1-51"/>
    <m/>
    <x v="2"/>
    <n v="53.95"/>
    <n v="0"/>
    <n v="1"/>
    <n v="0"/>
  </r>
  <r>
    <s v="Assen"/>
    <s v="Drenthe College"/>
    <x v="0"/>
    <x v="0"/>
    <x v="0"/>
    <s v="Assen"/>
    <s v="1e verdieping"/>
    <s v="Niet in onderhoud"/>
    <s v="Berging/magazijn"/>
    <s v="1-53"/>
    <m/>
    <x v="0"/>
    <s v="NIO"/>
    <n v="0"/>
    <n v="1"/>
    <s v=""/>
  </r>
  <r>
    <s v="Assen"/>
    <s v="Drenthe College"/>
    <x v="0"/>
    <x v="0"/>
    <x v="0"/>
    <s v="Assen"/>
    <s v="1e verdieping"/>
    <s v="Onderwijsruimte"/>
    <s v="Onderwijsruimte"/>
    <s v="1-54"/>
    <m/>
    <x v="1"/>
    <n v="54.06"/>
    <n v="0"/>
    <n v="1"/>
    <n v="0"/>
  </r>
  <r>
    <s v="Assen"/>
    <s v="Drenthe College"/>
    <x v="0"/>
    <x v="0"/>
    <x v="0"/>
    <s v="Assen"/>
    <s v="1e verdieping"/>
    <s v="Verkeersruimte"/>
    <s v="Gang"/>
    <s v="1-55"/>
    <m/>
    <x v="0"/>
    <n v="44.84"/>
    <n v="0"/>
    <n v="1"/>
    <n v="0"/>
  </r>
  <r>
    <s v="Assen"/>
    <s v="Drenthe College"/>
    <x v="0"/>
    <x v="0"/>
    <x v="0"/>
    <s v="Assen"/>
    <s v="1e verdieping"/>
    <s v="Verkeersruimte"/>
    <s v="Gang"/>
    <s v="1-55A"/>
    <m/>
    <x v="0"/>
    <n v="5.19"/>
    <n v="0"/>
    <n v="1"/>
    <n v="0"/>
  </r>
  <r>
    <s v="Assen"/>
    <s v="Drenthe College"/>
    <x v="0"/>
    <x v="0"/>
    <x v="0"/>
    <s v="Assen"/>
    <s v="1e verdieping"/>
    <s v="Verkeersruimte"/>
    <s v="Trappenhuis"/>
    <s v="1-55B"/>
    <m/>
    <x v="0"/>
    <n v="6.08"/>
    <n v="0"/>
    <n v="1"/>
    <n v="0"/>
  </r>
  <r>
    <s v="Assen"/>
    <s v="Drenthe College"/>
    <x v="0"/>
    <x v="0"/>
    <x v="0"/>
    <s v="Assen"/>
    <s v="1e verdieping"/>
    <s v="Niet in onderhoud"/>
    <s v="Berging/magazijn"/>
    <s v="1-56"/>
    <m/>
    <x v="0"/>
    <s v="NIO"/>
    <n v="0"/>
    <n v="1"/>
    <s v=""/>
  </r>
  <r>
    <s v="Assen"/>
    <s v="Drenthe College"/>
    <x v="0"/>
    <x v="0"/>
    <x v="0"/>
    <s v="Assen"/>
    <s v="1e verdieping"/>
    <s v="Onderwijsruimte"/>
    <s v="Onderwijsruimte"/>
    <s v="1-57"/>
    <m/>
    <x v="0"/>
    <n v="54.02"/>
    <n v="0"/>
    <n v="1"/>
    <n v="0"/>
  </r>
  <r>
    <s v="Assen"/>
    <s v="Drenthe College"/>
    <x v="0"/>
    <x v="0"/>
    <x v="0"/>
    <s v="Assen"/>
    <s v="1e verdieping"/>
    <s v="Onderwijsruimte"/>
    <s v="Computer ruimte"/>
    <s v="1-58"/>
    <m/>
    <x v="0"/>
    <n v="53.96"/>
    <n v="0"/>
    <n v="1"/>
    <n v="0"/>
  </r>
  <r>
    <s v="Assen"/>
    <s v="Drenthe College"/>
    <x v="0"/>
    <x v="0"/>
    <x v="0"/>
    <s v="Assen"/>
    <s v="1e verdieping"/>
    <s v="Administratieve ruimte"/>
    <s v="Administratieve ruimte"/>
    <s v="1-59"/>
    <m/>
    <x v="2"/>
    <n v="16.13"/>
    <n v="0"/>
    <n v="1"/>
    <n v="0"/>
  </r>
  <r>
    <s v="Assen"/>
    <s v="Drenthe College"/>
    <x v="0"/>
    <x v="0"/>
    <x v="0"/>
    <s v="Assen"/>
    <s v="Begane grond"/>
    <s v="Niet in onderhoud"/>
    <s v="Kast"/>
    <s v="16"/>
    <m/>
    <x v="1"/>
    <s v="NIO"/>
    <n v="0"/>
    <n v="1"/>
    <s v=""/>
  </r>
  <r>
    <s v="Assen"/>
    <s v="Drenthe College"/>
    <x v="0"/>
    <x v="0"/>
    <x v="0"/>
    <s v="Assen"/>
    <s v="1e verdieping"/>
    <s v="Onderwijsruimte"/>
    <s v="Onderwijsruimte"/>
    <s v="1-61"/>
    <m/>
    <x v="1"/>
    <n v="119.98"/>
    <n v="0"/>
    <n v="1"/>
    <n v="0"/>
  </r>
  <r>
    <s v="Assen"/>
    <s v="Drenthe College"/>
    <x v="0"/>
    <x v="0"/>
    <x v="0"/>
    <s v="Assen"/>
    <s v="1e verdieping"/>
    <s v="Niet in onderhoud"/>
    <s v="Berging/magazijn"/>
    <s v="1-62"/>
    <m/>
    <x v="1"/>
    <s v="NIO"/>
    <n v="0"/>
    <n v="1"/>
    <s v=""/>
  </r>
  <r>
    <s v="Assen"/>
    <s v="Drenthe College"/>
    <x v="0"/>
    <x v="0"/>
    <x v="0"/>
    <s v="Assen"/>
    <s v="1e verdieping"/>
    <s v="Niet in onderhoud"/>
    <s v="Berging/magazijn"/>
    <s v="1-63"/>
    <m/>
    <x v="1"/>
    <s v="NIO"/>
    <n v="0"/>
    <n v="1"/>
    <s v=""/>
  </r>
  <r>
    <s v="Assen"/>
    <s v="Drenthe College"/>
    <x v="0"/>
    <x v="0"/>
    <x v="0"/>
    <s v="Assen"/>
    <s v="1e verdieping"/>
    <s v="Niet in onderhoud"/>
    <s v="Technische ruimte"/>
    <s v="1-64"/>
    <m/>
    <x v="6"/>
    <s v="NIO"/>
    <n v="0"/>
    <n v="1"/>
    <s v=""/>
  </r>
  <r>
    <s v="Assen"/>
    <s v="Drenthe College"/>
    <x v="0"/>
    <x v="0"/>
    <x v="0"/>
    <s v="Assen"/>
    <s v="1e verdieping"/>
    <s v="Restauratieve ruimte"/>
    <s v="Docentenkamer"/>
    <s v="1-65"/>
    <m/>
    <x v="2"/>
    <n v="32.96"/>
    <n v="0"/>
    <n v="1"/>
    <n v="0"/>
  </r>
  <r>
    <s v="Assen"/>
    <s v="Drenthe College"/>
    <x v="0"/>
    <x v="0"/>
    <x v="0"/>
    <s v="Assen"/>
    <s v="Begane grond"/>
    <s v="Verkeersruimte"/>
    <s v="Gang"/>
    <s v="17"/>
    <m/>
    <x v="1"/>
    <n v="28.3"/>
    <n v="0"/>
    <n v="1"/>
    <n v="0"/>
  </r>
  <r>
    <s v="Assen"/>
    <s v="Drenthe College"/>
    <x v="0"/>
    <x v="0"/>
    <x v="0"/>
    <s v="Assen"/>
    <s v="Begane grond"/>
    <s v="Niet in onderhoud"/>
    <s v="Techniek"/>
    <s v="18"/>
    <m/>
    <x v="1"/>
    <s v="NIO"/>
    <n v="0"/>
    <n v="1"/>
    <s v=""/>
  </r>
  <r>
    <s v="Assen"/>
    <s v="Drenthe College"/>
    <x v="0"/>
    <x v="0"/>
    <x v="0"/>
    <s v="Assen"/>
    <s v="2e verdieping"/>
    <s v="Verkeersruimte"/>
    <s v="Gang"/>
    <s v="19"/>
    <m/>
    <x v="1"/>
    <n v="18.45"/>
    <n v="0"/>
    <n v="1"/>
    <n v="0"/>
  </r>
  <r>
    <s v="Assen"/>
    <s v="Drenthe College"/>
    <x v="0"/>
    <x v="0"/>
    <x v="0"/>
    <s v="Assen"/>
    <s v="Begane grond"/>
    <s v="Administratieve ruimte"/>
    <s v="Conciërge"/>
    <s v="19"/>
    <m/>
    <x v="6"/>
    <n v="46.7"/>
    <n v="0"/>
    <n v="1"/>
    <n v="0"/>
  </r>
  <r>
    <s v="Assen"/>
    <s v="Drenthe College"/>
    <x v="0"/>
    <x v="0"/>
    <x v="0"/>
    <s v="Assen"/>
    <s v="Begane grond"/>
    <s v="Verkeersruimte"/>
    <s v="Entree"/>
    <s v="20"/>
    <m/>
    <x v="1"/>
    <n v="18.29"/>
    <n v="0"/>
    <n v="1"/>
    <n v="0"/>
  </r>
  <r>
    <s v="Assen"/>
    <s v="Drenthe College"/>
    <x v="0"/>
    <x v="0"/>
    <x v="0"/>
    <s v="Assen"/>
    <s v="2e verdieping"/>
    <s v="Onderwijsruimte"/>
    <s v="Onderwijsruimte"/>
    <s v="2-01"/>
    <m/>
    <x v="0"/>
    <n v="14.3"/>
    <n v="0"/>
    <n v="1"/>
    <n v="0"/>
  </r>
  <r>
    <s v="Assen"/>
    <s v="Drenthe College"/>
    <x v="0"/>
    <x v="0"/>
    <x v="0"/>
    <s v="Assen"/>
    <s v="2e verdieping"/>
    <s v="Onderwijsruimte"/>
    <s v="Onderwijsruimte"/>
    <s v="2-03"/>
    <m/>
    <x v="0"/>
    <n v="72.650000000000006"/>
    <n v="0"/>
    <n v="1"/>
    <n v="0"/>
  </r>
  <r>
    <s v="Assen"/>
    <s v="Drenthe College"/>
    <x v="0"/>
    <x v="0"/>
    <x v="0"/>
    <s v="Assen"/>
    <s v="2e verdieping"/>
    <s v="Niet in onderhoud"/>
    <s v="Berging/magazijn"/>
    <s v="2-04"/>
    <m/>
    <x v="0"/>
    <s v="NIO"/>
    <n v="0"/>
    <n v="1"/>
    <s v=""/>
  </r>
  <r>
    <s v="Assen"/>
    <s v="Drenthe College"/>
    <x v="0"/>
    <x v="0"/>
    <x v="0"/>
    <s v="Assen"/>
    <s v="2e verdieping"/>
    <s v="Onderwijsruimte"/>
    <s v="Onderwijsruimte"/>
    <s v="2-05"/>
    <m/>
    <x v="0"/>
    <n v="69"/>
    <n v="0"/>
    <n v="1"/>
    <n v="0"/>
  </r>
  <r>
    <s v="Assen"/>
    <s v="Drenthe College"/>
    <x v="0"/>
    <x v="0"/>
    <x v="0"/>
    <s v="Assen"/>
    <s v="2e verdieping"/>
    <s v="Onderwijsruimte"/>
    <s v="Onderwijsruimte"/>
    <s v="2-06"/>
    <m/>
    <x v="0"/>
    <n v="55"/>
    <n v="0"/>
    <n v="1"/>
    <n v="0"/>
  </r>
  <r>
    <s v="Assen"/>
    <s v="Drenthe College"/>
    <x v="0"/>
    <x v="0"/>
    <x v="0"/>
    <s v="Assen"/>
    <s v="2e verdieping"/>
    <s v="Administratieve ruimte"/>
    <s v="Kantoor"/>
    <s v="2-07"/>
    <m/>
    <x v="2"/>
    <n v="26.51"/>
    <n v="0"/>
    <n v="1"/>
    <n v="0"/>
  </r>
  <r>
    <s v="Assen"/>
    <s v="Drenthe College"/>
    <x v="0"/>
    <x v="0"/>
    <x v="0"/>
    <s v="Assen"/>
    <s v="2e verdieping"/>
    <s v="Administratieve ruimte"/>
    <s v="Kantoor"/>
    <s v="2-08"/>
    <m/>
    <x v="2"/>
    <n v="28.42"/>
    <n v="0"/>
    <n v="1"/>
    <n v="0"/>
  </r>
  <r>
    <s v="Assen"/>
    <s v="Drenthe College"/>
    <x v="0"/>
    <x v="0"/>
    <x v="0"/>
    <s v="Assen"/>
    <s v="2e verdieping"/>
    <s v="Onderwijsruimte"/>
    <s v="Onderwijsruimte"/>
    <s v="2-09"/>
    <m/>
    <x v="2"/>
    <n v="112"/>
    <n v="0"/>
    <n v="1"/>
    <n v="0"/>
  </r>
  <r>
    <s v="Assen"/>
    <s v="Drenthe College"/>
    <x v="0"/>
    <x v="0"/>
    <x v="0"/>
    <s v="Assen"/>
    <s v="Begane grond"/>
    <s v="Verkeersruimte"/>
    <s v="Entree"/>
    <s v="20a"/>
    <m/>
    <x v="5"/>
    <n v="90.77"/>
    <n v="0"/>
    <n v="1"/>
    <n v="0"/>
  </r>
  <r>
    <s v="Assen"/>
    <s v="Drenthe College"/>
    <x v="0"/>
    <x v="0"/>
    <x v="0"/>
    <s v="Assen"/>
    <s v="Begane grond"/>
    <s v="Niet in onderhoud"/>
    <s v="Berging/magazijn"/>
    <s v="21"/>
    <m/>
    <x v="1"/>
    <s v="NIO"/>
    <n v="0"/>
    <n v="1"/>
    <s v=""/>
  </r>
  <r>
    <s v="Assen"/>
    <s v="Drenthe College"/>
    <x v="0"/>
    <x v="0"/>
    <x v="0"/>
    <s v="Assen"/>
    <s v="2e verdieping"/>
    <s v="Onderwijsruimte"/>
    <s v="Onderwijsruimte"/>
    <s v="2-10"/>
    <m/>
    <x v="0"/>
    <n v="16.38"/>
    <n v="0"/>
    <n v="1"/>
    <n v="0"/>
  </r>
  <r>
    <s v="Assen"/>
    <s v="Drenthe College"/>
    <x v="0"/>
    <x v="0"/>
    <x v="0"/>
    <s v="Assen"/>
    <s v="2e verdieping"/>
    <s v="Onderwijsruimte"/>
    <s v="Onderwijsruimte"/>
    <s v="2-11"/>
    <m/>
    <x v="2"/>
    <n v="50.14"/>
    <n v="0"/>
    <n v="1"/>
    <n v="0"/>
  </r>
  <r>
    <s v="Assen"/>
    <s v="Drenthe College"/>
    <x v="0"/>
    <x v="0"/>
    <x v="0"/>
    <s v="Assen"/>
    <s v="2e verdieping"/>
    <s v="Onderwijsruimte"/>
    <s v="Onderwijsruimte"/>
    <s v="2-12"/>
    <m/>
    <x v="2"/>
    <n v="47.29"/>
    <n v="0"/>
    <n v="1"/>
    <n v="0"/>
  </r>
  <r>
    <s v="Assen"/>
    <s v="Drenthe College"/>
    <x v="0"/>
    <x v="0"/>
    <x v="0"/>
    <s v="Assen"/>
    <s v="2e verdieping"/>
    <s v="Niet in onderhoud"/>
    <s v="Serverruimte"/>
    <s v="2-13"/>
    <m/>
    <x v="7"/>
    <s v="NIO"/>
    <n v="0"/>
    <n v="1"/>
    <s v=""/>
  </r>
  <r>
    <s v="Assen"/>
    <s v="Drenthe College"/>
    <x v="0"/>
    <x v="0"/>
    <x v="0"/>
    <s v="Assen"/>
    <s v="2e verdieping"/>
    <s v="Administratieve ruimte"/>
    <s v="Kantoor"/>
    <s v="2-14"/>
    <m/>
    <x v="2"/>
    <n v="26.21"/>
    <n v="0"/>
    <n v="1"/>
    <n v="0"/>
  </r>
  <r>
    <s v="Assen"/>
    <s v="Drenthe College"/>
    <x v="0"/>
    <x v="0"/>
    <x v="0"/>
    <s v="Assen"/>
    <s v="2e verdieping"/>
    <s v="Onderwijsruimte"/>
    <s v="Onderwijsruimte"/>
    <s v="2-15"/>
    <m/>
    <x v="2"/>
    <n v="53.56"/>
    <n v="0"/>
    <n v="1"/>
    <n v="0"/>
  </r>
  <r>
    <s v="Assen"/>
    <s v="Drenthe College"/>
    <x v="0"/>
    <x v="0"/>
    <x v="0"/>
    <s v="Assen"/>
    <s v="2e verdieping"/>
    <s v="Onderwijsruimte"/>
    <s v="Onderwijsruimte"/>
    <s v="2-16"/>
    <m/>
    <x v="2"/>
    <n v="81.3"/>
    <n v="0"/>
    <n v="1"/>
    <n v="0"/>
  </r>
  <r>
    <s v="Assen"/>
    <s v="Drenthe College"/>
    <x v="0"/>
    <x v="0"/>
    <x v="0"/>
    <s v="Assen"/>
    <s v="2e verdieping"/>
    <s v="Restauratieve ruimte"/>
    <s v="Docentenkamer"/>
    <s v="2-17"/>
    <m/>
    <x v="2"/>
    <n v="35.32"/>
    <n v="0"/>
    <n v="1"/>
    <n v="0"/>
  </r>
  <r>
    <s v="Assen"/>
    <s v="Drenthe College"/>
    <x v="0"/>
    <x v="0"/>
    <x v="0"/>
    <s v="Assen"/>
    <s v="2e verdieping"/>
    <s v="Administratieve ruimte"/>
    <s v="Kantoor"/>
    <s v="2-18"/>
    <m/>
    <x v="2"/>
    <n v="32.26"/>
    <n v="0"/>
    <n v="1"/>
    <n v="0"/>
  </r>
  <r>
    <s v="Assen"/>
    <s v="Drenthe College"/>
    <x v="0"/>
    <x v="0"/>
    <x v="0"/>
    <s v="Assen"/>
    <s v="Begane grond"/>
    <s v="Onderwijsruimte"/>
    <s v="Onderwijsruimte"/>
    <s v="22"/>
    <m/>
    <x v="2"/>
    <n v="45.85"/>
    <n v="0"/>
    <n v="1"/>
    <n v="0"/>
  </r>
  <r>
    <s v="Assen"/>
    <s v="Drenthe College"/>
    <x v="0"/>
    <x v="0"/>
    <x v="0"/>
    <s v="Assen"/>
    <s v="2e verdieping"/>
    <s v="Verkeersruimte"/>
    <s v="Trappenhuis"/>
    <s v="2-20"/>
    <m/>
    <x v="1"/>
    <n v="16.38"/>
    <n v="0"/>
    <n v="1"/>
    <n v="0"/>
  </r>
  <r>
    <s v="Assen"/>
    <s v="Drenthe College"/>
    <x v="0"/>
    <x v="0"/>
    <x v="0"/>
    <s v="Assen"/>
    <s v="2e verdieping"/>
    <s v="Sanitair"/>
    <s v="Toiletruimte"/>
    <s v="2-22"/>
    <m/>
    <x v="7"/>
    <n v="50.14"/>
    <n v="0"/>
    <n v="1"/>
    <n v="0"/>
  </r>
  <r>
    <s v="Assen"/>
    <s v="Drenthe College"/>
    <x v="0"/>
    <x v="0"/>
    <x v="0"/>
    <s v="Assen"/>
    <s v="2e verdieping"/>
    <s v="Sanitair"/>
    <s v="Toiletruimte"/>
    <s v="2-23"/>
    <m/>
    <x v="7"/>
    <n v="47.29"/>
    <n v="0"/>
    <n v="1"/>
    <n v="0"/>
  </r>
  <r>
    <s v="Assen"/>
    <s v="Drenthe College"/>
    <x v="0"/>
    <x v="0"/>
    <x v="0"/>
    <s v="Assen"/>
    <s v="2e verdieping"/>
    <s v="Administratieve ruimte"/>
    <s v="Kantoor"/>
    <s v="2-26"/>
    <m/>
    <x v="2"/>
    <n v="19.989999999999998"/>
    <n v="0"/>
    <n v="1"/>
    <n v="0"/>
  </r>
  <r>
    <s v="Assen"/>
    <s v="Drenthe College"/>
    <x v="0"/>
    <x v="0"/>
    <x v="0"/>
    <s v="Assen"/>
    <s v="2e verdieping"/>
    <s v="Administratieve ruimte"/>
    <s v="Kantoor"/>
    <s v="2-27"/>
    <m/>
    <x v="2"/>
    <n v="28.16"/>
    <n v="0"/>
    <n v="1"/>
    <n v="0"/>
  </r>
  <r>
    <s v="Assen"/>
    <s v="Drenthe College"/>
    <x v="0"/>
    <x v="0"/>
    <x v="0"/>
    <s v="Assen"/>
    <s v="Begane grond"/>
    <s v="Onderwijsruimte"/>
    <s v="Onderwijsruimte"/>
    <s v="23"/>
    <m/>
    <x v="2"/>
    <n v="4.3"/>
    <n v="0"/>
    <n v="1"/>
    <n v="0"/>
  </r>
  <r>
    <s v="Assen"/>
    <s v="Drenthe College"/>
    <x v="0"/>
    <x v="0"/>
    <x v="0"/>
    <s v="Assen"/>
    <s v="2e verdieping"/>
    <s v="Verkeersruimte"/>
    <s v="Gang"/>
    <s v="2-30A"/>
    <m/>
    <x v="0"/>
    <n v="4.3"/>
    <n v="0"/>
    <n v="1"/>
    <n v="0"/>
  </r>
  <r>
    <s v="Assen"/>
    <s v="Drenthe College"/>
    <x v="0"/>
    <x v="0"/>
    <x v="0"/>
    <s v="Assen"/>
    <s v="2e verdieping"/>
    <s v="Niet in onderhoud"/>
    <s v="Berging/magazijn"/>
    <s v="2-31"/>
    <m/>
    <x v="2"/>
    <s v="NIO"/>
    <n v="0"/>
    <n v="1"/>
    <s v=""/>
  </r>
  <r>
    <s v="Assen"/>
    <s v="Drenthe College"/>
    <x v="0"/>
    <x v="0"/>
    <x v="0"/>
    <s v="Assen"/>
    <s v="2e verdieping"/>
    <s v="Onderwijsruimte"/>
    <s v="Onderwijsruimte"/>
    <s v="2-32"/>
    <m/>
    <x v="2"/>
    <n v="140.43"/>
    <n v="0"/>
    <n v="1"/>
    <n v="0"/>
  </r>
  <r>
    <s v="Assen"/>
    <s v="Drenthe College"/>
    <x v="0"/>
    <x v="0"/>
    <x v="0"/>
    <s v="Assen"/>
    <s v="2e verdieping"/>
    <s v="Administratieve ruimte"/>
    <s v="Administratieve ruimte"/>
    <s v="2-33"/>
    <m/>
    <x v="2"/>
    <n v="47.25"/>
    <n v="0"/>
    <n v="1"/>
    <n v="0"/>
  </r>
  <r>
    <s v="Assen"/>
    <s v="Drenthe College"/>
    <x v="0"/>
    <x v="0"/>
    <x v="0"/>
    <s v="Assen"/>
    <s v="2e verdieping"/>
    <s v="Verkeersruimte"/>
    <s v="Gang"/>
    <s v="2-35"/>
    <m/>
    <x v="0"/>
    <n v="62.25"/>
    <n v="0"/>
    <n v="1"/>
    <n v="0"/>
  </r>
  <r>
    <s v="Assen"/>
    <s v="Drenthe College"/>
    <x v="0"/>
    <x v="0"/>
    <x v="0"/>
    <s v="Assen"/>
    <s v="2e verdieping"/>
    <s v="Verkeersruimte"/>
    <s v="Gang"/>
    <s v="2-35A"/>
    <m/>
    <x v="0"/>
    <n v="88.08"/>
    <n v="0"/>
    <n v="1"/>
    <n v="0"/>
  </r>
  <r>
    <s v="Assen"/>
    <s v="Drenthe College"/>
    <x v="0"/>
    <x v="0"/>
    <x v="0"/>
    <s v="Assen"/>
    <s v="2e verdieping"/>
    <s v="Verkeersruimte"/>
    <s v="Gang"/>
    <s v="2-35B"/>
    <m/>
    <x v="0"/>
    <n v="92.65"/>
    <n v="0"/>
    <n v="1"/>
    <n v="0"/>
  </r>
  <r>
    <s v="Assen"/>
    <s v="Drenthe College"/>
    <x v="0"/>
    <x v="0"/>
    <x v="0"/>
    <s v="Assen"/>
    <s v="2e verdieping"/>
    <s v="Verkeersruimte"/>
    <s v="Gang"/>
    <s v="2-35C"/>
    <m/>
    <x v="0"/>
    <n v="94.65"/>
    <n v="0"/>
    <n v="1"/>
    <n v="0"/>
  </r>
  <r>
    <s v="Assen"/>
    <s v="Drenthe College"/>
    <x v="0"/>
    <x v="0"/>
    <x v="0"/>
    <s v="Assen"/>
    <s v="2e verdieping"/>
    <s v="Verkeersruimte"/>
    <s v="Trappenhuis"/>
    <s v="2-35D"/>
    <m/>
    <x v="1"/>
    <n v="6.4"/>
    <n v="0"/>
    <n v="1"/>
    <n v="0"/>
  </r>
  <r>
    <s v="Assen"/>
    <s v="Drenthe College"/>
    <x v="0"/>
    <x v="0"/>
    <x v="0"/>
    <s v="Assen"/>
    <s v="2e verdieping"/>
    <s v="Niet in onderhoud"/>
    <s v="Werkkast"/>
    <s v="2-35E"/>
    <m/>
    <x v="0"/>
    <s v="NIO"/>
    <n v="0"/>
    <n v="1"/>
    <s v=""/>
  </r>
  <r>
    <s v="Assen"/>
    <s v="Drenthe College"/>
    <x v="0"/>
    <x v="0"/>
    <x v="0"/>
    <s v="Assen"/>
    <s v="2e verdieping"/>
    <s v="Niet in onderhoud"/>
    <s v="Berging/magazijn"/>
    <s v="2-36"/>
    <m/>
    <x v="0"/>
    <s v="NIO"/>
    <n v="0"/>
    <n v="1"/>
    <s v=""/>
  </r>
  <r>
    <s v="Assen"/>
    <s v="Drenthe College"/>
    <x v="0"/>
    <x v="0"/>
    <x v="0"/>
    <s v="Assen"/>
    <s v="2e verdieping"/>
    <s v="Niet in onderhoud"/>
    <s v="Berging/magazijn"/>
    <s v="2-37"/>
    <m/>
    <x v="0"/>
    <s v="NIO"/>
    <n v="0"/>
    <n v="1"/>
    <s v=""/>
  </r>
  <r>
    <s v="Assen"/>
    <s v="Drenthe College"/>
    <x v="0"/>
    <x v="0"/>
    <x v="0"/>
    <s v="Assen"/>
    <s v="2e verdieping"/>
    <s v="Onderwijsruimte"/>
    <s v="Onderwijsruimte"/>
    <s v="2-38"/>
    <m/>
    <x v="0"/>
    <n v="58.72"/>
    <n v="0"/>
    <n v="1"/>
    <n v="0"/>
  </r>
  <r>
    <s v="Assen"/>
    <s v="Drenthe College"/>
    <x v="0"/>
    <x v="0"/>
    <x v="0"/>
    <s v="Assen"/>
    <s v="2e verdieping"/>
    <s v="Onderwijsruimte"/>
    <s v="Onderwijsruimte"/>
    <s v="2-39/40"/>
    <m/>
    <x v="0"/>
    <n v="44.56"/>
    <n v="0"/>
    <n v="1"/>
    <n v="0"/>
  </r>
  <r>
    <s v="Assen"/>
    <s v="Drenthe College"/>
    <x v="0"/>
    <x v="0"/>
    <x v="0"/>
    <s v="Assen"/>
    <s v="Begane grond"/>
    <s v="Administratieve ruimte"/>
    <s v="Administratieve ruimte"/>
    <s v="24"/>
    <m/>
    <x v="2"/>
    <n v="21.83"/>
    <n v="0"/>
    <n v="1"/>
    <n v="0"/>
  </r>
  <r>
    <s v="Assen"/>
    <s v="Drenthe College"/>
    <x v="0"/>
    <x v="0"/>
    <x v="0"/>
    <s v="Assen"/>
    <s v="2e verdieping"/>
    <s v="Onderwijsruimte"/>
    <s v="Onderwijsruimte"/>
    <s v="2-41"/>
    <m/>
    <x v="0"/>
    <n v="21.83"/>
    <n v="0"/>
    <n v="1"/>
    <n v="0"/>
  </r>
  <r>
    <s v="Assen"/>
    <s v="Drenthe College"/>
    <x v="0"/>
    <x v="0"/>
    <x v="0"/>
    <s v="Assen"/>
    <s v="2e verdieping"/>
    <s v="Administratieve ruimte"/>
    <s v="Kantoor"/>
    <s v="2-42"/>
    <m/>
    <x v="0"/>
    <n v="21.94"/>
    <n v="0"/>
    <n v="1"/>
    <n v="0"/>
  </r>
  <r>
    <s v="Assen"/>
    <s v="Drenthe College"/>
    <x v="0"/>
    <x v="0"/>
    <x v="0"/>
    <s v="Assen"/>
    <s v="2e verdieping"/>
    <s v="Sanitair"/>
    <s v="Toiletruimte"/>
    <s v="2-43"/>
    <m/>
    <x v="1"/>
    <n v="16.010000000000002"/>
    <n v="0"/>
    <n v="1"/>
    <n v="0"/>
  </r>
  <r>
    <s v="Assen"/>
    <s v="Drenthe College"/>
    <x v="0"/>
    <x v="0"/>
    <x v="0"/>
    <s v="Assen"/>
    <s v="2e verdieping"/>
    <s v="Sanitair"/>
    <s v="Toiletruimte"/>
    <s v="2-44"/>
    <m/>
    <x v="1"/>
    <n v="16.010000000000002"/>
    <n v="0"/>
    <n v="1"/>
    <n v="0"/>
  </r>
  <r>
    <s v="Assen"/>
    <s v="Drenthe College"/>
    <x v="0"/>
    <x v="0"/>
    <x v="0"/>
    <s v="Assen"/>
    <s v="2e verdieping"/>
    <s v="Onderwijsruimte"/>
    <s v="Onderwijsruimte"/>
    <s v="2-45"/>
    <m/>
    <x v="0"/>
    <n v="44.27"/>
    <n v="0"/>
    <n v="1"/>
    <n v="0"/>
  </r>
  <r>
    <s v="Assen"/>
    <s v="Drenthe College"/>
    <x v="0"/>
    <x v="0"/>
    <x v="0"/>
    <s v="Assen"/>
    <s v="2e verdieping"/>
    <s v="Onderwijsruimte"/>
    <s v="Onderwijsruimte"/>
    <s v="2-46"/>
    <m/>
    <x v="0"/>
    <n v="44.54"/>
    <n v="0"/>
    <n v="1"/>
    <n v="0"/>
  </r>
  <r>
    <s v="Assen"/>
    <s v="Drenthe College"/>
    <x v="0"/>
    <x v="0"/>
    <x v="0"/>
    <s v="Assen"/>
    <s v="2e verdieping"/>
    <s v="Administratieve ruimte"/>
    <s v="Kantoor"/>
    <s v="2-47"/>
    <m/>
    <x v="2"/>
    <n v="21.56"/>
    <n v="0"/>
    <n v="1"/>
    <n v="0"/>
  </r>
  <r>
    <s v="Assen"/>
    <s v="Drenthe College"/>
    <x v="0"/>
    <x v="0"/>
    <x v="0"/>
    <s v="Assen"/>
    <s v="2e verdieping"/>
    <s v="Administratieve ruimte"/>
    <s v="Kantoor"/>
    <s v="2-48"/>
    <m/>
    <x v="2"/>
    <n v="21.68"/>
    <n v="0"/>
    <n v="1"/>
    <n v="0"/>
  </r>
  <r>
    <s v="Assen"/>
    <s v="Drenthe College"/>
    <x v="0"/>
    <x v="0"/>
    <x v="0"/>
    <s v="Assen"/>
    <s v="2e verdieping"/>
    <s v="Administratieve ruimte"/>
    <s v="Kantoor"/>
    <s v="2-49"/>
    <m/>
    <x v="2"/>
    <n v="21.68"/>
    <n v="0"/>
    <n v="1"/>
    <n v="0"/>
  </r>
  <r>
    <s v="Assen"/>
    <s v="Drenthe College"/>
    <x v="0"/>
    <x v="0"/>
    <x v="0"/>
    <s v="Assen"/>
    <s v="Begane grond"/>
    <s v="Administratieve ruimte"/>
    <s v="Administratieve ruimte"/>
    <s v="25"/>
    <m/>
    <x v="2"/>
    <n v="16.38"/>
    <n v="0"/>
    <n v="1"/>
    <n v="0"/>
  </r>
  <r>
    <s v="Assen"/>
    <s v="Drenthe College"/>
    <x v="0"/>
    <x v="0"/>
    <x v="0"/>
    <s v="Assen"/>
    <s v="2e verdieping"/>
    <s v="Administratieve ruimte"/>
    <s v="Administratieve ruimte"/>
    <s v="2-51"/>
    <m/>
    <x v="2"/>
    <n v="11.61"/>
    <n v="0"/>
    <n v="1"/>
    <n v="0"/>
  </r>
  <r>
    <s v="Assen"/>
    <s v="Drenthe College"/>
    <x v="0"/>
    <x v="0"/>
    <x v="0"/>
    <s v="Assen"/>
    <s v="2e verdieping"/>
    <s v="Administratieve ruimte"/>
    <s v="Kantoor"/>
    <s v="2-51-1"/>
    <m/>
    <x v="2"/>
    <n v="9.68"/>
    <n v="0"/>
    <n v="1"/>
    <n v="0"/>
  </r>
  <r>
    <s v="Assen"/>
    <s v="Drenthe College"/>
    <x v="0"/>
    <x v="0"/>
    <x v="0"/>
    <s v="Assen"/>
    <s v="2e verdieping"/>
    <s v="Administratieve ruimte"/>
    <s v="Administratieve ruimte"/>
    <s v="2-52"/>
    <m/>
    <x v="2"/>
    <n v="63.26"/>
    <n v="0"/>
    <n v="1"/>
    <n v="0"/>
  </r>
  <r>
    <s v="Assen"/>
    <s v="Drenthe College"/>
    <x v="0"/>
    <x v="0"/>
    <x v="0"/>
    <s v="Assen"/>
    <s v="2e verdieping"/>
    <s v="Verkeersruimte"/>
    <s v="Trappenhuis"/>
    <s v="2-53"/>
    <m/>
    <x v="1"/>
    <n v="6.73"/>
    <n v="0"/>
    <n v="1"/>
    <n v="0"/>
  </r>
  <r>
    <s v="Assen"/>
    <s v="Drenthe College"/>
    <x v="0"/>
    <x v="0"/>
    <x v="0"/>
    <s v="Assen"/>
    <s v="2e verdieping"/>
    <s v="Onderwijsruimte"/>
    <s v="Onderwijsruimte"/>
    <s v="2-54"/>
    <m/>
    <x v="0"/>
    <n v="44.86"/>
    <n v="0"/>
    <n v="1"/>
    <n v="0"/>
  </r>
  <r>
    <s v="Assen"/>
    <s v="Drenthe College"/>
    <x v="0"/>
    <x v="0"/>
    <x v="0"/>
    <s v="Assen"/>
    <s v="2e verdieping"/>
    <s v="Onderwijsruimte"/>
    <s v="Onderwijsruimte"/>
    <s v="2-55"/>
    <m/>
    <x v="0"/>
    <n v="43.93"/>
    <n v="0"/>
    <n v="1"/>
    <n v="0"/>
  </r>
  <r>
    <s v="Assen"/>
    <s v="Drenthe College"/>
    <x v="0"/>
    <x v="0"/>
    <x v="0"/>
    <s v="Assen"/>
    <s v="2e verdieping"/>
    <s v="Administratieve ruimte"/>
    <s v="Kantoor"/>
    <s v="2-56"/>
    <m/>
    <x v="2"/>
    <n v="16.809999999999999"/>
    <n v="0"/>
    <n v="1"/>
    <n v="0"/>
  </r>
  <r>
    <s v="Assen"/>
    <s v="Drenthe College"/>
    <x v="0"/>
    <x v="0"/>
    <x v="0"/>
    <s v="Assen"/>
    <s v="Begane grond"/>
    <s v="Onderwijsruimte"/>
    <s v="Onderwijsruimte"/>
    <s v="26"/>
    <m/>
    <x v="2"/>
    <n v="50.14"/>
    <n v="0"/>
    <n v="1"/>
    <n v="0"/>
  </r>
  <r>
    <s v="Assen"/>
    <s v="Drenthe College"/>
    <x v="0"/>
    <x v="0"/>
    <x v="0"/>
    <s v="Assen"/>
    <s v="Begane grond"/>
    <s v="Niet in onderhoud"/>
    <s v="Berging/magazijn"/>
    <s v="26A"/>
    <m/>
    <x v="1"/>
    <s v="NIO"/>
    <n v="0"/>
    <n v="1"/>
    <s v=""/>
  </r>
  <r>
    <s v="Assen"/>
    <s v="Drenthe College"/>
    <x v="0"/>
    <x v="0"/>
    <x v="0"/>
    <s v="Assen"/>
    <s v="Begane grond"/>
    <s v="Onderwijsruimte"/>
    <s v="Computer ruimte"/>
    <s v="27"/>
    <m/>
    <x v="2"/>
    <n v="47.29"/>
    <n v="0"/>
    <n v="1"/>
    <n v="0"/>
  </r>
  <r>
    <s v="Assen"/>
    <s v="Drenthe College"/>
    <x v="0"/>
    <x v="0"/>
    <x v="0"/>
    <s v="Assen"/>
    <s v="Begane grond"/>
    <s v="Onderwijsruimte"/>
    <s v="Onderwijsruimte"/>
    <s v="27A"/>
    <m/>
    <x v="2"/>
    <n v="36.869999999999997"/>
    <n v="0"/>
    <n v="1"/>
    <n v="0"/>
  </r>
  <r>
    <s v="Assen"/>
    <s v="Drenthe College"/>
    <x v="0"/>
    <x v="0"/>
    <x v="0"/>
    <s v="Assen"/>
    <s v="Begane grond"/>
    <s v="Onderwijsruimte"/>
    <s v="Onderwijsruimte"/>
    <s v="27B"/>
    <m/>
    <x v="2"/>
    <n v="37.76"/>
    <n v="0"/>
    <n v="1"/>
    <n v="0"/>
  </r>
  <r>
    <s v="Assen"/>
    <s v="Drenthe College"/>
    <x v="0"/>
    <x v="0"/>
    <x v="0"/>
    <s v="Assen"/>
    <s v="Begane grond"/>
    <s v="Onderwijsruimte"/>
    <s v="Onderwijsruimte"/>
    <s v="27C"/>
    <m/>
    <x v="2"/>
    <n v="34.79"/>
    <n v="0"/>
    <n v="1"/>
    <n v="0"/>
  </r>
  <r>
    <s v="Assen"/>
    <s v="Drenthe College"/>
    <x v="0"/>
    <x v="0"/>
    <x v="0"/>
    <s v="Assen"/>
    <s v="Begane grond"/>
    <s v="Verkeersruimte"/>
    <s v="Entree"/>
    <s v="28"/>
    <m/>
    <x v="1"/>
    <n v="18.27"/>
    <n v="0"/>
    <n v="1"/>
    <n v="0"/>
  </r>
  <r>
    <s v="Assen"/>
    <s v="Drenthe College"/>
    <x v="0"/>
    <x v="0"/>
    <x v="0"/>
    <s v="Assen"/>
    <s v="Begane grond"/>
    <s v="Verkeersruimte"/>
    <s v="Entree"/>
    <s v="28a"/>
    <m/>
    <x v="5"/>
    <n v="14.33"/>
    <n v="0"/>
    <n v="1"/>
    <n v="0"/>
  </r>
  <r>
    <s v="Assen"/>
    <s v="Drenthe College"/>
    <x v="0"/>
    <x v="0"/>
    <x v="0"/>
    <s v="Assen"/>
    <s v="Begane grond"/>
    <s v="Administratieve ruimte"/>
    <s v="Kantoor"/>
    <s v="29"/>
    <m/>
    <x v="2"/>
    <n v="30.43"/>
    <n v="0"/>
    <n v="1"/>
    <n v="0"/>
  </r>
  <r>
    <s v="Assen"/>
    <s v="Drenthe College"/>
    <x v="0"/>
    <x v="0"/>
    <x v="0"/>
    <s v="Assen"/>
    <s v="Begane grond"/>
    <s v="Administratieve ruimte"/>
    <s v="Kantoor"/>
    <s v="29A"/>
    <m/>
    <x v="2"/>
    <n v="19.97"/>
    <n v="0"/>
    <n v="1"/>
    <n v="0"/>
  </r>
  <r>
    <s v="Assen"/>
    <s v="Drenthe College"/>
    <x v="0"/>
    <x v="0"/>
    <x v="0"/>
    <s v="Assen"/>
    <s v="Begane grond"/>
    <s v="Administratieve ruimte"/>
    <s v="Repro"/>
    <s v="30"/>
    <m/>
    <x v="2"/>
    <n v="30.3"/>
    <n v="0"/>
    <n v="1"/>
    <n v="0"/>
  </r>
  <r>
    <s v="Assen"/>
    <s v="Drenthe College"/>
    <x v="0"/>
    <x v="0"/>
    <x v="0"/>
    <s v="Assen"/>
    <s v="Begane grond"/>
    <s v="Administratieve ruimte"/>
    <s v="Administratieve ruimte"/>
    <s v="30A"/>
    <m/>
    <x v="2"/>
    <n v="9.9700000000000006"/>
    <n v="0"/>
    <n v="1"/>
    <n v="0"/>
  </r>
  <r>
    <s v="Assen"/>
    <s v="Drenthe College"/>
    <x v="0"/>
    <x v="0"/>
    <x v="0"/>
    <s v="Assen"/>
    <s v="Begane grond"/>
    <s v="Administratieve ruimte"/>
    <s v="Administratieve ruimte"/>
    <s v="30B"/>
    <m/>
    <x v="2"/>
    <n v="14.66"/>
    <n v="0"/>
    <n v="1"/>
    <n v="0"/>
  </r>
  <r>
    <s v="Assen"/>
    <s v="Drenthe College"/>
    <x v="0"/>
    <x v="0"/>
    <x v="0"/>
    <s v="Assen"/>
    <s v="Begane grond"/>
    <s v="Administratieve ruimte"/>
    <s v="Administratieve ruimte"/>
    <s v="30C"/>
    <m/>
    <x v="2"/>
    <n v="9.9600000000000009"/>
    <n v="0"/>
    <n v="1"/>
    <n v="0"/>
  </r>
  <r>
    <s v="Assen"/>
    <s v="Drenthe College"/>
    <x v="0"/>
    <x v="0"/>
    <x v="0"/>
    <s v="Assen"/>
    <s v="Begane grond"/>
    <s v="Administratieve ruimte"/>
    <s v="Administratieve ruimte"/>
    <s v="31"/>
    <m/>
    <x v="2"/>
    <n v="47.32"/>
    <n v="0"/>
    <n v="1"/>
    <n v="0"/>
  </r>
  <r>
    <s v="Assen"/>
    <s v="Drenthe College"/>
    <x v="0"/>
    <x v="0"/>
    <x v="0"/>
    <s v="Assen"/>
    <s v="Begane grond"/>
    <s v="Niet in onderhoud"/>
    <s v="Technische ruimte"/>
    <s v="32"/>
    <m/>
    <x v="3"/>
    <s v="NIO"/>
    <n v="0"/>
    <n v="1"/>
    <s v=""/>
  </r>
  <r>
    <s v="Assen"/>
    <s v="Drenthe College"/>
    <x v="0"/>
    <x v="0"/>
    <x v="0"/>
    <s v="Assen"/>
    <s v="Begane grond"/>
    <s v="Niet in onderhoud"/>
    <s v="Technische ruimte"/>
    <s v="33"/>
    <m/>
    <x v="3"/>
    <s v="NIO"/>
    <n v="0"/>
    <n v="1"/>
    <s v=""/>
  </r>
  <r>
    <s v="Assen"/>
    <s v="Drenthe College"/>
    <x v="0"/>
    <x v="0"/>
    <x v="0"/>
    <s v="Assen"/>
    <s v="Begane grond"/>
    <s v="Vakspecifieke ruimte"/>
    <s v="Leerbedrijf"/>
    <s v="34"/>
    <m/>
    <x v="2"/>
    <n v="15"/>
    <n v="0"/>
    <n v="1"/>
    <n v="0"/>
  </r>
  <r>
    <s v="Assen"/>
    <s v="Drenthe College"/>
    <x v="0"/>
    <x v="0"/>
    <x v="0"/>
    <s v="Assen"/>
    <s v="Begane grond"/>
    <s v="Verkeersruimte"/>
    <s v="Gang"/>
    <s v="35A"/>
    <m/>
    <x v="1"/>
    <n v="7.44"/>
    <n v="0"/>
    <n v="1"/>
    <n v="0"/>
  </r>
  <r>
    <s v="Assen"/>
    <s v="Drenthe College"/>
    <x v="0"/>
    <x v="0"/>
    <x v="0"/>
    <s v="Assen"/>
    <s v="Begane grond"/>
    <s v="Niet in onderhoud"/>
    <s v="Technische ruimte"/>
    <s v="35B"/>
    <m/>
    <x v="3"/>
    <s v="NIO"/>
    <n v="0"/>
    <n v="1"/>
    <s v=""/>
  </r>
  <r>
    <s v="Assen"/>
    <s v="Drenthe College"/>
    <x v="0"/>
    <x v="0"/>
    <x v="0"/>
    <s v="Assen"/>
    <s v="Begane grond"/>
    <s v="Verkeersruimte"/>
    <s v="Gang"/>
    <s v="36"/>
    <m/>
    <x v="1"/>
    <n v="114.4"/>
    <n v="0"/>
    <n v="1"/>
    <n v="0"/>
  </r>
  <r>
    <s v="Assen"/>
    <s v="Drenthe College"/>
    <x v="0"/>
    <x v="0"/>
    <x v="0"/>
    <s v="Assen"/>
    <s v="Begane grond"/>
    <s v="Verkeersruimte"/>
    <s v="Gang"/>
    <s v="36a"/>
    <m/>
    <x v="2"/>
    <n v="18.68"/>
    <n v="0"/>
    <n v="1"/>
    <n v="0"/>
  </r>
  <r>
    <s v="Assen"/>
    <s v="Drenthe College"/>
    <x v="0"/>
    <x v="0"/>
    <x v="0"/>
    <s v="Assen"/>
    <s v="Begane grond"/>
    <s v="Administratieve ruimte"/>
    <s v="Administratieve ruimte"/>
    <s v="37"/>
    <m/>
    <x v="2"/>
    <n v="25.31"/>
    <n v="0"/>
    <n v="1"/>
    <n v="0"/>
  </r>
  <r>
    <s v="Assen"/>
    <s v="Drenthe College"/>
    <x v="0"/>
    <x v="0"/>
    <x v="0"/>
    <s v="Assen"/>
    <s v="Begane grond"/>
    <s v="Verkeersruimte"/>
    <s v="Gang"/>
    <s v="38"/>
    <m/>
    <x v="1"/>
    <n v="6.68"/>
    <n v="0"/>
    <n v="1"/>
    <n v="0"/>
  </r>
  <r>
    <s v="Assen"/>
    <s v="Drenthe College"/>
    <x v="0"/>
    <x v="0"/>
    <x v="0"/>
    <s v="Assen"/>
    <s v="Begane grond"/>
    <s v="Niet in onderhoud"/>
    <s v="Berging/magazijn"/>
    <s v="39"/>
    <m/>
    <x v="1"/>
    <s v="NIO"/>
    <n v="0"/>
    <n v="1"/>
    <s v=""/>
  </r>
  <r>
    <s v="Assen"/>
    <s v="Drenthe College"/>
    <x v="0"/>
    <x v="0"/>
    <x v="0"/>
    <s v="Assen"/>
    <s v="Begane grond"/>
    <s v="Verkeersruimte"/>
    <s v="Lift"/>
    <s v="41"/>
    <m/>
    <x v="1"/>
    <n v="7.73"/>
    <n v="0"/>
    <n v="1"/>
    <n v="0"/>
  </r>
  <r>
    <s v="Assen"/>
    <s v="Drenthe College"/>
    <x v="0"/>
    <x v="0"/>
    <x v="0"/>
    <s v="Assen"/>
    <s v="Begane grond"/>
    <s v="Niet in onderhoud"/>
    <s v="Technische ruimte"/>
    <s v="42"/>
    <m/>
    <x v="3"/>
    <s v="NIO"/>
    <n v="0"/>
    <n v="1"/>
    <s v=""/>
  </r>
  <r>
    <s v="Assen"/>
    <s v="Drenthe College"/>
    <x v="0"/>
    <x v="0"/>
    <x v="0"/>
    <s v="Assen"/>
    <s v="Begane grond"/>
    <s v="Verkeersruimte"/>
    <s v="Gang"/>
    <s v="44"/>
    <m/>
    <x v="1"/>
    <n v="19.02"/>
    <n v="0"/>
    <n v="1"/>
    <n v="0"/>
  </r>
  <r>
    <s v="Assen"/>
    <s v="Drenthe College"/>
    <x v="0"/>
    <x v="0"/>
    <x v="0"/>
    <s v="Assen"/>
    <s v="Begane grond"/>
    <s v="Niet in onderhoud"/>
    <s v="Berging/magazijn"/>
    <s v="48"/>
    <m/>
    <x v="1"/>
    <s v="NIO"/>
    <n v="0"/>
    <n v="1"/>
    <s v=""/>
  </r>
  <r>
    <s v="Assen"/>
    <s v="Drenthe College"/>
    <x v="0"/>
    <x v="0"/>
    <x v="0"/>
    <s v="Assen"/>
    <s v="Begane grond"/>
    <s v="Restauratieve ruimte"/>
    <s v="Kantine"/>
    <s v="50"/>
    <m/>
    <x v="1"/>
    <n v="1143"/>
    <n v="0"/>
    <n v="1"/>
    <n v="0"/>
  </r>
  <r>
    <s v="Assen"/>
    <s v="Drenthe College"/>
    <x v="0"/>
    <x v="0"/>
    <x v="0"/>
    <s v="Assen"/>
    <s v="1e verdieping"/>
    <s v="Niet in onderhoud"/>
    <s v="Berging/magazijn"/>
    <s v="50A"/>
    <m/>
    <x v="0"/>
    <s v="NIO"/>
    <n v="0"/>
    <n v="1"/>
    <s v=""/>
  </r>
  <r>
    <s v="Assen"/>
    <s v="Drenthe College"/>
    <x v="0"/>
    <x v="0"/>
    <x v="0"/>
    <s v="Assen"/>
    <s v="Begane grond"/>
    <s v="Verkeersruimte"/>
    <s v="Gang"/>
    <s v="50A"/>
    <m/>
    <x v="1"/>
    <n v="11"/>
    <n v="0"/>
    <n v="1"/>
    <n v="0"/>
  </r>
  <r>
    <s v="Assen"/>
    <s v="Drenthe College"/>
    <x v="0"/>
    <x v="0"/>
    <x v="0"/>
    <s v="Assen"/>
    <s v="Begane grond"/>
    <s v="Verkeersruimte"/>
    <s v="Trappenhuis"/>
    <s v="54"/>
    <m/>
    <x v="1"/>
    <n v="21"/>
    <n v="0"/>
    <n v="1"/>
    <n v="0"/>
  </r>
  <r>
    <s v="Assen"/>
    <s v="Drenthe College"/>
    <x v="0"/>
    <x v="0"/>
    <x v="0"/>
    <s v="Assen"/>
    <s v="Begane grond"/>
    <s v="Vakspecifieke ruimte"/>
    <s v="Restaurant"/>
    <s v="57"/>
    <m/>
    <x v="2"/>
    <n v="60.26"/>
    <n v="0"/>
    <n v="1"/>
    <n v="0"/>
  </r>
  <r>
    <s v="Assen"/>
    <s v="Drenthe College"/>
    <x v="0"/>
    <x v="0"/>
    <x v="0"/>
    <s v="Assen"/>
    <s v="Begane grond"/>
    <s v="Niet in onderhoud"/>
    <s v="Berging/magazijn"/>
    <s v="57A"/>
    <m/>
    <x v="0"/>
    <s v="NIO"/>
    <n v="0"/>
    <n v="1"/>
    <s v=""/>
  </r>
  <r>
    <s v="Assen"/>
    <s v="Drenthe College"/>
    <x v="0"/>
    <x v="0"/>
    <x v="0"/>
    <s v="Assen"/>
    <s v="Begane grond"/>
    <s v="Vakspecifieke ruimte"/>
    <s v="Restaurant"/>
    <s v="57b"/>
    <m/>
    <x v="1"/>
    <n v="6"/>
    <n v="0"/>
    <n v="1"/>
    <n v="0"/>
  </r>
  <r>
    <s v="Assen"/>
    <s v="Drenthe College"/>
    <x v="0"/>
    <x v="0"/>
    <x v="0"/>
    <s v="Assen"/>
    <s v="Begane grond"/>
    <s v="Vakspecifieke ruimte"/>
    <s v="Restaurant"/>
    <s v="58"/>
    <m/>
    <x v="2"/>
    <n v="49"/>
    <n v="0"/>
    <n v="1"/>
    <n v="0"/>
  </r>
  <r>
    <s v="Assen"/>
    <s v="Drenthe College"/>
    <x v="0"/>
    <x v="0"/>
    <x v="0"/>
    <s v="Assen"/>
    <s v="Begane grond"/>
    <s v="Niet in onderhoud"/>
    <s v="Berging/magazijn"/>
    <s v="58A"/>
    <m/>
    <x v="0"/>
    <s v="NIO"/>
    <n v="0"/>
    <n v="1"/>
    <s v=""/>
  </r>
  <r>
    <s v="Assen"/>
    <s v="Drenthe College"/>
    <x v="0"/>
    <x v="0"/>
    <x v="0"/>
    <s v="Assen"/>
    <s v="Begane grond"/>
    <s v="Sanitair"/>
    <s v="Toiletruimte"/>
    <s v="60"/>
    <m/>
    <x v="1"/>
    <n v="6.95"/>
    <n v="0"/>
    <n v="1"/>
    <n v="0"/>
  </r>
  <r>
    <s v="Assen"/>
    <s v="Drenthe College"/>
    <x v="0"/>
    <x v="0"/>
    <x v="0"/>
    <s v="Assen"/>
    <s v="Begane grond"/>
    <s v="Sanitair"/>
    <s v="Toiletruimte"/>
    <s v="61"/>
    <m/>
    <x v="1"/>
    <n v="6.97"/>
    <n v="0"/>
    <n v="1"/>
    <n v="0"/>
  </r>
  <r>
    <s v="Assen"/>
    <s v="Drenthe College"/>
    <x v="0"/>
    <x v="0"/>
    <x v="0"/>
    <s v="Assen"/>
    <s v="Begane grond"/>
    <s v="Sanitair"/>
    <s v="Miva toilet"/>
    <s v="62"/>
    <m/>
    <x v="1"/>
    <n v="5.18"/>
    <n v="0"/>
    <n v="1"/>
    <n v="0"/>
  </r>
  <r>
    <s v="Assen"/>
    <s v="Drenthe College"/>
    <x v="0"/>
    <x v="0"/>
    <x v="0"/>
    <s v="Assen"/>
    <s v="Begane grond"/>
    <s v="Sporthal"/>
    <s v="Kleedruimte"/>
    <s v="63"/>
    <m/>
    <x v="7"/>
    <n v="15.26"/>
    <n v="0"/>
    <n v="1"/>
    <n v="0"/>
  </r>
  <r>
    <s v="Assen"/>
    <s v="Drenthe College"/>
    <x v="0"/>
    <x v="0"/>
    <x v="0"/>
    <s v="Assen"/>
    <s v="Begane grond"/>
    <s v="Verkeersruimte"/>
    <s v="Gang"/>
    <s v="65"/>
    <m/>
    <x v="4"/>
    <n v="22.29"/>
    <n v="0"/>
    <n v="1"/>
    <n v="0"/>
  </r>
  <r>
    <s v="Assen"/>
    <s v="Drenthe College"/>
    <x v="0"/>
    <x v="0"/>
    <x v="0"/>
    <s v="Assen"/>
    <s v="Begane grond"/>
    <s v="Sporthal"/>
    <s v="Kleedruimte"/>
    <s v="66"/>
    <m/>
    <x v="7"/>
    <n v="15.32"/>
    <n v="0"/>
    <n v="1"/>
    <n v="0"/>
  </r>
  <r>
    <s v="Assen"/>
    <s v="Drenthe College"/>
    <x v="0"/>
    <x v="0"/>
    <x v="0"/>
    <s v="Assen"/>
    <s v="Begane grond"/>
    <s v="Verkeersruimte"/>
    <s v="Gang"/>
    <s v="67"/>
    <m/>
    <x v="0"/>
    <n v="6.21"/>
    <n v="0"/>
    <n v="1"/>
    <n v="0"/>
  </r>
  <r>
    <s v="Assen"/>
    <s v="Drenthe College"/>
    <x v="0"/>
    <x v="0"/>
    <x v="0"/>
    <s v="Assen"/>
    <s v="Begane grond"/>
    <s v="Sporthal"/>
    <s v="Douches"/>
    <s v="69"/>
    <m/>
    <x v="7"/>
    <n v="4.75"/>
    <n v="0"/>
    <n v="1"/>
    <n v="0"/>
  </r>
  <r>
    <s v="Assen"/>
    <s v="Drenthe College"/>
    <x v="0"/>
    <x v="0"/>
    <x v="0"/>
    <s v="Assen"/>
    <s v="Begane grond"/>
    <s v="Administratieve ruimte"/>
    <s v="Kantoor"/>
    <s v="69A"/>
    <m/>
    <x v="0"/>
    <n v="9.61"/>
    <n v="0"/>
    <n v="1"/>
    <n v="0"/>
  </r>
  <r>
    <s v="Assen"/>
    <s v="Drenthe College"/>
    <x v="0"/>
    <x v="0"/>
    <x v="0"/>
    <s v="Assen"/>
    <s v="Begane grond"/>
    <s v="Niet in onderhoud"/>
    <s v="Berging/magazijn"/>
    <s v="70"/>
    <m/>
    <x v="0"/>
    <s v="NIO"/>
    <n v="0"/>
    <n v="1"/>
    <s v=""/>
  </r>
  <r>
    <s v="Assen"/>
    <s v="Drenthe College"/>
    <x v="0"/>
    <x v="0"/>
    <x v="0"/>
    <s v="Assen"/>
    <s v="Begane grond"/>
    <s v="Niet in onderhoud"/>
    <s v="Berging/magazijn"/>
    <s v="71"/>
    <m/>
    <x v="0"/>
    <s v="NIO"/>
    <n v="0"/>
    <n v="1"/>
    <s v=""/>
  </r>
  <r>
    <s v="Assen"/>
    <s v="Drenthe College"/>
    <x v="0"/>
    <x v="0"/>
    <x v="0"/>
    <s v="Assen"/>
    <s v="Begane grond"/>
    <s v="Vloeren Keukens"/>
    <s v="Keuken catering"/>
    <s v="73"/>
    <m/>
    <x v="4"/>
    <n v="131.19"/>
    <n v="0"/>
    <n v="1"/>
    <n v="0"/>
  </r>
  <r>
    <s v="Assen"/>
    <s v="Drenthe College"/>
    <x v="0"/>
    <x v="0"/>
    <x v="0"/>
    <s v="Assen"/>
    <s v="Begane grond"/>
    <s v="Restauratieve ruimte"/>
    <s v="Catering"/>
    <s v="74"/>
    <m/>
    <x v="9"/>
    <n v="160.35"/>
    <n v="0"/>
    <n v="1"/>
    <n v="0"/>
  </r>
  <r>
    <s v="Assen"/>
    <s v="Drenthe College"/>
    <x v="0"/>
    <x v="0"/>
    <x v="0"/>
    <s v="Assen"/>
    <s v="Begane grond"/>
    <s v="Vloeren Keukens"/>
    <s v="Keuken catering"/>
    <s v="74a"/>
    <m/>
    <x v="1"/>
    <n v="39.61"/>
    <n v="0"/>
    <n v="1"/>
    <n v="0"/>
  </r>
  <r>
    <s v="Assen"/>
    <s v="Drenthe College"/>
    <x v="0"/>
    <x v="0"/>
    <x v="0"/>
    <s v="Assen"/>
    <s v="Begane grond"/>
    <s v="Verkeersruimte"/>
    <s v="Gang"/>
    <s v="75"/>
    <m/>
    <x v="0"/>
    <n v="45.04"/>
    <n v="0"/>
    <n v="1"/>
    <n v="0"/>
  </r>
  <r>
    <s v="Assen"/>
    <s v="Drenthe College"/>
    <x v="0"/>
    <x v="0"/>
    <x v="0"/>
    <s v="Assen"/>
    <s v="Begane grond"/>
    <s v="Verkeersruimte"/>
    <s v="Gang"/>
    <s v="76"/>
    <m/>
    <x v="0"/>
    <n v="5.08"/>
    <n v="0"/>
    <n v="1"/>
    <n v="0"/>
  </r>
  <r>
    <s v="Assen"/>
    <s v="Drenthe College"/>
    <x v="0"/>
    <x v="0"/>
    <x v="0"/>
    <s v="Assen"/>
    <s v="Begane grond"/>
    <s v="Verkeersruimte"/>
    <s v="Trappenhuis"/>
    <s v="77"/>
    <m/>
    <x v="0"/>
    <n v="17.47"/>
    <n v="0"/>
    <n v="1"/>
    <n v="0"/>
  </r>
  <r>
    <s v="Assen"/>
    <s v="Drenthe College"/>
    <x v="0"/>
    <x v="0"/>
    <x v="0"/>
    <s v="Assen"/>
    <s v="Begane grond"/>
    <s v="Sanitair"/>
    <s v="Toiletruimte"/>
    <s v="78"/>
    <m/>
    <x v="1"/>
    <n v="11.91"/>
    <n v="0"/>
    <n v="1"/>
    <n v="0"/>
  </r>
  <r>
    <s v="Assen"/>
    <s v="Drenthe College"/>
    <x v="0"/>
    <x v="0"/>
    <x v="0"/>
    <s v="Assen"/>
    <s v="Begane grond"/>
    <s v="Sanitair"/>
    <s v="Toiletruimte"/>
    <s v="79"/>
    <m/>
    <x v="1"/>
    <n v="9.11"/>
    <n v="0"/>
    <n v="1"/>
    <n v="0"/>
  </r>
  <r>
    <s v="Assen"/>
    <s v="Drenthe College"/>
    <x v="0"/>
    <x v="0"/>
    <x v="0"/>
    <s v="Assen"/>
    <s v="Begane grond"/>
    <s v="Onderwijsruimte"/>
    <s v="Auditorium"/>
    <s v="80"/>
    <m/>
    <x v="2"/>
    <n v="121"/>
    <n v="0"/>
    <n v="1"/>
    <n v="0"/>
  </r>
  <r>
    <s v="Assen"/>
    <s v="Drenthe College"/>
    <x v="0"/>
    <x v="0"/>
    <x v="0"/>
    <s v="Assen"/>
    <s v="Begane grond"/>
    <s v="Administratieve ruimte"/>
    <s v="Vergaderruimte"/>
    <s v="81/82"/>
    <m/>
    <x v="2"/>
    <n v="90"/>
    <n v="0"/>
    <n v="1"/>
    <n v="0"/>
  </r>
  <r>
    <s v="Meppel"/>
    <s v="Drenthe College"/>
    <x v="1"/>
    <x v="1"/>
    <x v="1"/>
    <s v="Meppel"/>
    <s v="BG"/>
    <s v="Verkeersruimte"/>
    <s v="Trap"/>
    <m/>
    <m/>
    <x v="3"/>
    <n v="10"/>
    <n v="0"/>
    <n v="1"/>
    <n v="0"/>
  </r>
  <r>
    <s v="Meppel"/>
    <s v="Drenthe College"/>
    <x v="1"/>
    <x v="1"/>
    <x v="1"/>
    <s v="Meppel"/>
    <s v="BG"/>
    <s v="Verkeersruimte"/>
    <s v="Entree"/>
    <m/>
    <m/>
    <x v="2"/>
    <n v="18.100000000000001"/>
    <n v="0"/>
    <n v="1"/>
    <n v="0"/>
  </r>
  <r>
    <s v="Meppel"/>
    <s v="Drenthe College"/>
    <x v="1"/>
    <x v="1"/>
    <x v="1"/>
    <s v="Meppel"/>
    <s v="BG"/>
    <s v="Verkeersruimte"/>
    <s v="Gang rood"/>
    <m/>
    <m/>
    <x v="1"/>
    <n v="41.15"/>
    <n v="0"/>
    <n v="1"/>
    <n v="0"/>
  </r>
  <r>
    <s v="Meppel"/>
    <s v="Drenthe College"/>
    <x v="1"/>
    <x v="1"/>
    <x v="1"/>
    <s v="Meppel"/>
    <s v="BG"/>
    <s v="Verkeersruimte"/>
    <s v="Gang"/>
    <m/>
    <m/>
    <x v="9"/>
    <n v="3.2"/>
    <n v="0"/>
    <n v="1"/>
    <n v="0"/>
  </r>
  <r>
    <s v="Meppel"/>
    <s v="Drenthe College"/>
    <x v="1"/>
    <x v="1"/>
    <x v="1"/>
    <s v="Meppel"/>
    <s v="BG"/>
    <s v="Administratieve ruimte"/>
    <s v="Kantoor "/>
    <m/>
    <s v="0.08a"/>
    <x v="2"/>
    <n v="46"/>
    <n v="0"/>
    <n v="1"/>
    <n v="0"/>
  </r>
  <r>
    <s v="Meppel"/>
    <s v="Drenthe College"/>
    <x v="1"/>
    <x v="1"/>
    <x v="1"/>
    <s v="Meppel"/>
    <s v="BG"/>
    <s v="Verkeersruimte"/>
    <s v="Trappenhuis "/>
    <m/>
    <m/>
    <x v="3"/>
    <n v="14.2"/>
    <n v="0"/>
    <n v="1"/>
    <n v="0"/>
  </r>
  <r>
    <s v="Meppel"/>
    <s v="Drenthe College"/>
    <x v="1"/>
    <x v="1"/>
    <x v="1"/>
    <s v="Meppel"/>
    <s v="BG"/>
    <s v="Verkeersruimte"/>
    <s v="Trappen incl. Bordes "/>
    <m/>
    <m/>
    <x v="3"/>
    <n v="10.8"/>
    <n v="0"/>
    <n v="1"/>
    <n v="0"/>
  </r>
  <r>
    <s v="Meppel"/>
    <s v="Drenthe College"/>
    <x v="1"/>
    <x v="1"/>
    <x v="1"/>
    <s v="Meppel"/>
    <s v="BG"/>
    <s v="Administratieve ruimte"/>
    <s v="Conciërge "/>
    <m/>
    <s v="0.08"/>
    <x v="1"/>
    <n v="20.399999999999999"/>
    <n v="0"/>
    <n v="1"/>
    <n v="0"/>
  </r>
  <r>
    <s v="Meppel"/>
    <s v="Drenthe College"/>
    <x v="1"/>
    <x v="1"/>
    <x v="1"/>
    <s v="Meppel"/>
    <s v="BG"/>
    <s v="Administratieve ruimte"/>
    <s v="Kantoor "/>
    <s v="DC 11"/>
    <s v="0.25"/>
    <x v="1"/>
    <n v="13.85"/>
    <n v="0"/>
    <n v="1"/>
    <n v="0"/>
  </r>
  <r>
    <s v="Meppel"/>
    <s v="Drenthe College"/>
    <x v="1"/>
    <x v="1"/>
    <x v="1"/>
    <s v="Meppel"/>
    <s v="BG"/>
    <s v="Vloeren Keukens"/>
    <s v="Keuken catering"/>
    <s v="DC 28"/>
    <m/>
    <x v="4"/>
    <n v="36.5"/>
    <n v="0"/>
    <n v="1"/>
    <n v="0"/>
  </r>
  <r>
    <s v="Meppel"/>
    <s v="Drenthe College"/>
    <x v="1"/>
    <x v="1"/>
    <x v="1"/>
    <s v="Meppel"/>
    <s v="BG"/>
    <s v="Vloeren Keukens"/>
    <s v="Leskeuken"/>
    <s v="PHO 01"/>
    <m/>
    <x v="4"/>
    <n v="118.4"/>
    <n v="0"/>
    <n v="1"/>
    <n v="0"/>
  </r>
  <r>
    <s v="Meppel"/>
    <s v="Drenthe College"/>
    <x v="1"/>
    <x v="1"/>
    <x v="1"/>
    <s v="Meppel"/>
    <s v="BG"/>
    <s v="Verkeersruimte"/>
    <s v="Entree restaurant "/>
    <s v="PHO 04"/>
    <m/>
    <x v="10"/>
    <n v="13.65"/>
    <n v="0"/>
    <n v="1"/>
    <n v="0"/>
  </r>
  <r>
    <s v="Meppel"/>
    <s v="Drenthe College"/>
    <x v="1"/>
    <x v="1"/>
    <x v="1"/>
    <s v="Meppel"/>
    <s v="BG"/>
    <s v="Sanitair"/>
    <s v="Toiletruimte"/>
    <m/>
    <m/>
    <x v="4"/>
    <n v="1.76"/>
    <n v="0"/>
    <n v="1"/>
    <n v="0"/>
  </r>
  <r>
    <s v="Meppel"/>
    <s v="Drenthe College"/>
    <x v="1"/>
    <x v="1"/>
    <x v="1"/>
    <s v="Meppel"/>
    <s v="BG"/>
    <s v="Sporthal"/>
    <s v="Kleedruimte dames "/>
    <s v="PHO 08.1"/>
    <m/>
    <x v="4"/>
    <n v="6.65"/>
    <n v="0"/>
    <n v="1"/>
    <n v="0"/>
  </r>
  <r>
    <s v="Meppel"/>
    <s v="Drenthe College"/>
    <x v="1"/>
    <x v="1"/>
    <x v="1"/>
    <s v="Meppel"/>
    <s v="BG"/>
    <s v="Sporthal"/>
    <s v="Toilet, douche "/>
    <m/>
    <m/>
    <x v="4"/>
    <n v="1.7"/>
    <n v="0"/>
    <n v="1"/>
    <n v="0"/>
  </r>
  <r>
    <s v="Meppel"/>
    <s v="Drenthe College"/>
    <x v="1"/>
    <x v="1"/>
    <x v="1"/>
    <s v="Meppel"/>
    <s v="BG"/>
    <s v="Sporthal"/>
    <s v="Kleedruimte heren "/>
    <s v="PHO 09.1"/>
    <m/>
    <x v="4"/>
    <n v="6.65"/>
    <n v="0"/>
    <n v="1"/>
    <n v="0"/>
  </r>
  <r>
    <s v="Meppel"/>
    <s v="Drenthe College"/>
    <x v="1"/>
    <x v="1"/>
    <x v="1"/>
    <s v="Meppel"/>
    <s v="BG"/>
    <s v="Sporthal"/>
    <s v="Toilet, douche "/>
    <m/>
    <m/>
    <x v="4"/>
    <n v="1.7"/>
    <n v="0"/>
    <n v="1"/>
    <n v="0"/>
  </r>
  <r>
    <s v="Meppel"/>
    <s v="Drenthe College"/>
    <x v="1"/>
    <x v="1"/>
    <x v="1"/>
    <s v="Meppel"/>
    <s v="BG"/>
    <s v="Sanitair"/>
    <s v="Toiletruimte"/>
    <m/>
    <m/>
    <x v="4"/>
    <n v="1.76"/>
    <n v="0"/>
    <n v="1"/>
    <n v="0"/>
  </r>
  <r>
    <s v="Meppel"/>
    <s v="Drenthe College"/>
    <x v="1"/>
    <x v="1"/>
    <x v="1"/>
    <s v="Meppel"/>
    <s v="BG"/>
    <s v="Restauratieve ruimte"/>
    <s v="Restaurant "/>
    <s v="PHO 02"/>
    <m/>
    <x v="9"/>
    <n v="50.75"/>
    <n v="0"/>
    <n v="1"/>
    <n v="0"/>
  </r>
  <r>
    <s v="Meppel"/>
    <s v="Drenthe College"/>
    <x v="1"/>
    <x v="1"/>
    <x v="1"/>
    <s v="Meppel"/>
    <s v="BG"/>
    <s v="Restauratieve ruimte"/>
    <s v="Kantine"/>
    <s v="DC 27.1"/>
    <m/>
    <x v="9"/>
    <n v="193.5"/>
    <n v="0"/>
    <n v="1"/>
    <n v="0"/>
  </r>
  <r>
    <s v="Meppel"/>
    <s v="Drenthe College"/>
    <x v="1"/>
    <x v="1"/>
    <x v="1"/>
    <s v="Meppel"/>
    <s v="BG"/>
    <s v="Restauratieve ruimte"/>
    <s v="Kantine"/>
    <s v="DC 27.1a"/>
    <m/>
    <x v="1"/>
    <n v="54.25"/>
    <n v="0"/>
    <n v="1"/>
    <n v="0"/>
  </r>
  <r>
    <s v="Meppel"/>
    <s v="Drenthe College"/>
    <x v="1"/>
    <x v="1"/>
    <x v="1"/>
    <s v="Meppel"/>
    <s v="BG"/>
    <s v="Verkeersruimte"/>
    <s v="Entree"/>
    <s v="DC 012"/>
    <m/>
    <x v="10"/>
    <n v="6.65"/>
    <n v="0"/>
    <n v="1"/>
    <n v="0"/>
  </r>
  <r>
    <s v="Meppel"/>
    <s v="Drenthe College"/>
    <x v="1"/>
    <x v="1"/>
    <x v="1"/>
    <s v="Meppel"/>
    <s v="BG"/>
    <s v="Verkeersruimte"/>
    <s v="Gang grijs"/>
    <s v="DC 32"/>
    <m/>
    <x v="1"/>
    <n v="35.200000000000003"/>
    <n v="0"/>
    <n v="1"/>
    <n v="0"/>
  </r>
  <r>
    <s v="Meppel"/>
    <s v="Drenthe College"/>
    <x v="1"/>
    <x v="1"/>
    <x v="1"/>
    <s v="Meppel"/>
    <s v="BG"/>
    <s v="Sanitair"/>
    <s v="Toilet dames"/>
    <s v="DC 35"/>
    <m/>
    <x v="4"/>
    <n v="6.1"/>
    <n v="0"/>
    <n v="1"/>
    <n v="0"/>
  </r>
  <r>
    <s v="Meppel"/>
    <s v="Drenthe College"/>
    <x v="1"/>
    <x v="1"/>
    <x v="1"/>
    <s v="Meppel"/>
    <s v="BG"/>
    <s v="Sanitair"/>
    <s v="Toilet heren"/>
    <s v="DC 34"/>
    <m/>
    <x v="4"/>
    <n v="6.35"/>
    <n v="0"/>
    <n v="1"/>
    <n v="0"/>
  </r>
  <r>
    <s v="Meppel"/>
    <s v="Drenthe College"/>
    <x v="1"/>
    <x v="1"/>
    <x v="1"/>
    <s v="Meppel"/>
    <s v="BG"/>
    <s v="Sanitair"/>
    <s v="Miva toilet"/>
    <s v="DC 33"/>
    <m/>
    <x v="4"/>
    <n v="5.83"/>
    <n v="0"/>
    <n v="1"/>
    <n v="0"/>
  </r>
  <r>
    <s v="Meppel"/>
    <s v="Drenthe College"/>
    <x v="1"/>
    <x v="1"/>
    <x v="1"/>
    <s v="Meppel"/>
    <s v="BG"/>
    <s v="Onderwijsruimte"/>
    <s v="Onderwijsruimte"/>
    <s v="PDC 08"/>
    <s v="0.35 a"/>
    <x v="10"/>
    <n v="60.55"/>
    <n v="0"/>
    <n v="1"/>
    <n v="0"/>
  </r>
  <r>
    <s v="Meppel"/>
    <s v="Drenthe College"/>
    <x v="1"/>
    <x v="1"/>
    <x v="1"/>
    <s v="Meppel"/>
    <s v="BG"/>
    <s v="Onderwijsruimte"/>
    <s v="Onderwijsruimte"/>
    <s v="PDC 08"/>
    <s v="0.35 B"/>
    <x v="10"/>
    <n v="63.4"/>
    <n v="0"/>
    <n v="1"/>
    <n v="0"/>
  </r>
  <r>
    <s v="Meppel"/>
    <s v="Drenthe College"/>
    <x v="1"/>
    <x v="1"/>
    <x v="1"/>
    <s v="Meppel"/>
    <s v="BG"/>
    <s v="Onderwijsruimte"/>
    <s v="Onderwijsruimte"/>
    <s v="PDC "/>
    <s v="0.36a"/>
    <x v="2"/>
    <n v="59"/>
    <n v="0"/>
    <n v="1"/>
    <n v="0"/>
  </r>
  <r>
    <s v="Meppel"/>
    <s v="Drenthe College"/>
    <x v="1"/>
    <x v="1"/>
    <x v="1"/>
    <s v="Meppel"/>
    <s v="BG"/>
    <s v="Onderwijsruimte"/>
    <s v="Onderwijsruimte"/>
    <s v="PDC 09"/>
    <s v="0.36 B"/>
    <x v="10"/>
    <n v="57.6"/>
    <n v="0"/>
    <n v="1"/>
    <n v="0"/>
  </r>
  <r>
    <s v="Meppel"/>
    <s v="Drenthe College"/>
    <x v="1"/>
    <x v="1"/>
    <x v="1"/>
    <s v="Meppel"/>
    <s v="BG"/>
    <s v="Verkeersruimte"/>
    <s v="Trappenhuis "/>
    <s v="DC 36.0"/>
    <m/>
    <x v="3"/>
    <n v="13.45"/>
    <n v="0"/>
    <n v="1"/>
    <n v="0"/>
  </r>
  <r>
    <s v="Meppel"/>
    <s v="Drenthe College"/>
    <x v="1"/>
    <x v="1"/>
    <x v="1"/>
    <s v="Meppel"/>
    <s v="BG"/>
    <s v="Verkeersruimte"/>
    <s v="Trappen incl. Bordes "/>
    <m/>
    <m/>
    <x v="3"/>
    <n v="10.8"/>
    <n v="0"/>
    <n v="1"/>
    <n v="0"/>
  </r>
  <r>
    <s v="Meppel"/>
    <s v="Drenthe College"/>
    <x v="1"/>
    <x v="1"/>
    <x v="1"/>
    <s v="Meppel"/>
    <s v="BG"/>
    <s v="Onderwijsruimte"/>
    <s v="Onderwijsruimte"/>
    <s v="PDC 07"/>
    <s v="0.38"/>
    <x v="2"/>
    <n v="76.95"/>
    <n v="0"/>
    <n v="1"/>
    <n v="0"/>
  </r>
  <r>
    <s v="Meppel"/>
    <s v="Drenthe College"/>
    <x v="1"/>
    <x v="1"/>
    <x v="1"/>
    <s v="Meppel"/>
    <s v="BG"/>
    <s v="Administratieve ruimte"/>
    <s v="Werkplek "/>
    <m/>
    <m/>
    <x v="9"/>
    <n v="13.75"/>
    <n v="0"/>
    <n v="1"/>
    <n v="0"/>
  </r>
  <r>
    <s v="Meppel"/>
    <s v="Drenthe College"/>
    <x v="1"/>
    <x v="1"/>
    <x v="1"/>
    <s v="Meppel"/>
    <s v="BG"/>
    <s v="Administratieve ruimte"/>
    <s v="Receptie"/>
    <s v="DC 03"/>
    <m/>
    <x v="1"/>
    <n v="5.65"/>
    <n v="0"/>
    <n v="1"/>
    <n v="0"/>
  </r>
  <r>
    <s v="Meppel"/>
    <s v="Drenthe College"/>
    <x v="1"/>
    <x v="1"/>
    <x v="1"/>
    <s v="Meppel"/>
    <s v="1e etage"/>
    <s v="Verkeersruimte"/>
    <s v="Trap rood"/>
    <m/>
    <m/>
    <x v="1"/>
    <n v="7.3"/>
    <n v="0"/>
    <n v="1"/>
    <n v="0"/>
  </r>
  <r>
    <s v="Meppel"/>
    <s v="Drenthe College"/>
    <x v="1"/>
    <x v="1"/>
    <x v="1"/>
    <s v="Meppel"/>
    <s v="1e etage"/>
    <s v="Verkeersruimte"/>
    <s v="Gang rood"/>
    <s v="DC 30"/>
    <m/>
    <x v="1"/>
    <n v="23.95"/>
    <n v="0"/>
    <n v="1"/>
    <n v="0"/>
  </r>
  <r>
    <s v="Meppel"/>
    <s v="Drenthe College"/>
    <x v="1"/>
    <x v="1"/>
    <x v="1"/>
    <s v="Meppel"/>
    <s v="1e etage"/>
    <s v="Sanitair"/>
    <s v="Toilet dames"/>
    <s v="DC 49"/>
    <m/>
    <x v="4"/>
    <n v="9.75"/>
    <n v="0"/>
    <n v="1"/>
    <n v="0"/>
  </r>
  <r>
    <s v="Meppel"/>
    <s v="Drenthe College"/>
    <x v="1"/>
    <x v="1"/>
    <x v="1"/>
    <s v="Meppel"/>
    <s v="1e etage"/>
    <s v="Sanitair"/>
    <s v="Toilet heren"/>
    <s v="DC 50"/>
    <m/>
    <x v="4"/>
    <n v="6.45"/>
    <n v="0"/>
    <n v="1"/>
    <n v="0"/>
  </r>
  <r>
    <s v="Meppel"/>
    <s v="Drenthe College"/>
    <x v="1"/>
    <x v="1"/>
    <x v="1"/>
    <s v="Meppel"/>
    <s v="1e etage"/>
    <s v="Verkeersruimte"/>
    <s v="Gang grijs"/>
    <s v="DC 45"/>
    <m/>
    <x v="1"/>
    <n v="32.35"/>
    <n v="0"/>
    <n v="1"/>
    <n v="0"/>
  </r>
  <r>
    <s v="Meppel"/>
    <s v="Drenthe College"/>
    <x v="1"/>
    <x v="1"/>
    <x v="1"/>
    <s v="Meppel"/>
    <s v="1e etage"/>
    <s v="Onderwijsruimte"/>
    <s v="Onderwijsruimte"/>
    <s v="DC 25"/>
    <s v="1.22"/>
    <x v="2"/>
    <n v="65.2"/>
    <n v="0"/>
    <n v="1"/>
    <n v="0"/>
  </r>
  <r>
    <s v="Meppel"/>
    <s v="Drenthe College"/>
    <x v="1"/>
    <x v="1"/>
    <x v="1"/>
    <s v="Meppel"/>
    <s v="1e etage"/>
    <s v="Administratieve ruimte"/>
    <s v="Kantoor "/>
    <s v="DC 22"/>
    <s v="1.23"/>
    <x v="2"/>
    <n v="12.2"/>
    <n v="0"/>
    <n v="1"/>
    <n v="0"/>
  </r>
  <r>
    <s v="Meppel"/>
    <s v="Drenthe College"/>
    <x v="1"/>
    <x v="1"/>
    <x v="1"/>
    <s v="Meppel"/>
    <s v="1e etage"/>
    <s v="Onderwijsruimte"/>
    <s v="Onderwijsruimte"/>
    <s v="DC "/>
    <s v="1.24"/>
    <x v="2"/>
    <n v="55.75"/>
    <n v="0"/>
    <n v="1"/>
    <n v="0"/>
  </r>
  <r>
    <s v="Meppel"/>
    <s v="Drenthe College"/>
    <x v="1"/>
    <x v="1"/>
    <x v="1"/>
    <s v="Meppel"/>
    <s v="1e etage"/>
    <s v="Onderwijsruimte"/>
    <s v="Onderwijsruimte"/>
    <s v="DC 25.4"/>
    <s v="1.25"/>
    <x v="2"/>
    <n v="53.25"/>
    <n v="0"/>
    <n v="1"/>
    <n v="0"/>
  </r>
  <r>
    <s v="Meppel"/>
    <s v="Drenthe College"/>
    <x v="1"/>
    <x v="1"/>
    <x v="1"/>
    <s v="Meppel"/>
    <s v="1e etage"/>
    <s v="Onderwijsruimte"/>
    <s v="Onderwijsruimte"/>
    <s v="DC 25.5"/>
    <s v="1.26"/>
    <x v="2"/>
    <n v="70.75"/>
    <n v="0"/>
    <n v="1"/>
    <n v="0"/>
  </r>
  <r>
    <s v="Meppel"/>
    <s v="Drenthe College"/>
    <x v="1"/>
    <x v="1"/>
    <x v="1"/>
    <s v="Meppel"/>
    <s v="1e etage"/>
    <s v="Verkeersruimte"/>
    <s v="Trappen incl. Bordes "/>
    <s v="DC 36.1"/>
    <m/>
    <x v="3"/>
    <n v="10.8"/>
    <n v="0"/>
    <n v="1"/>
    <n v="0"/>
  </r>
  <r>
    <s v="Meppel"/>
    <s v="Drenthe College"/>
    <x v="1"/>
    <x v="1"/>
    <x v="1"/>
    <s v="Meppel"/>
    <s v="1e etage"/>
    <s v="Onderwijsruimte"/>
    <s v="Onderwijsruimte"/>
    <s v="DC 26.1"/>
    <s v="1.28"/>
    <x v="2"/>
    <n v="78.5"/>
    <n v="0"/>
    <n v="1"/>
    <n v="0"/>
  </r>
  <r>
    <s v="Meppel"/>
    <s v="Drenthe College"/>
    <x v="1"/>
    <x v="1"/>
    <x v="1"/>
    <s v="Meppel"/>
    <s v="1e etage"/>
    <s v="Administratieve ruimte"/>
    <s v="Kantoor "/>
    <s v="DC 24.3"/>
    <s v="1.02"/>
    <x v="10"/>
    <n v="27.85"/>
    <n v="0"/>
    <n v="1"/>
    <n v="0"/>
  </r>
  <r>
    <s v="Meppel"/>
    <s v="Drenthe College"/>
    <x v="1"/>
    <x v="1"/>
    <x v="1"/>
    <s v="Meppel"/>
    <s v="1e etage"/>
    <s v="Verkeersruimte"/>
    <s v="Gang grijs"/>
    <s v="DC 27.4"/>
    <m/>
    <x v="1"/>
    <n v="35.4"/>
    <n v="0"/>
    <n v="1"/>
    <n v="0"/>
  </r>
  <r>
    <s v="Meppel"/>
    <s v="Drenthe College"/>
    <x v="1"/>
    <x v="1"/>
    <x v="1"/>
    <s v="Meppel"/>
    <s v="1e etage"/>
    <s v="Administratieve ruimte"/>
    <s v="Kantoor "/>
    <s v="DC 24.2"/>
    <m/>
    <x v="10"/>
    <n v="45.3"/>
    <n v="0"/>
    <n v="1"/>
    <n v="0"/>
  </r>
  <r>
    <s v="Meppel"/>
    <s v="Drenthe College"/>
    <x v="1"/>
    <x v="1"/>
    <x v="1"/>
    <s v="Meppel"/>
    <s v="1e etage"/>
    <s v="Verkeersruimte"/>
    <s v="Trappenhuis "/>
    <m/>
    <m/>
    <x v="1"/>
    <n v="11.85"/>
    <n v="0"/>
    <n v="1"/>
    <n v="0"/>
  </r>
  <r>
    <s v="Meppel"/>
    <s v="Drenthe College"/>
    <x v="1"/>
    <x v="1"/>
    <x v="1"/>
    <s v="Meppel"/>
    <s v="1e etage"/>
    <s v="Verkeersruimte"/>
    <s v="Trappen incl. Bordes "/>
    <m/>
    <m/>
    <x v="3"/>
    <n v="10.8"/>
    <n v="0"/>
    <n v="1"/>
    <n v="0"/>
  </r>
  <r>
    <s v="Meppel"/>
    <s v="Drenthe College"/>
    <x v="1"/>
    <x v="1"/>
    <x v="1"/>
    <s v="Meppel"/>
    <s v="1e etage"/>
    <s v="Onderwijsruimte"/>
    <s v="Onderwijsruimte"/>
    <s v="DC 26.3"/>
    <m/>
    <x v="9"/>
    <n v="71.45"/>
    <n v="0"/>
    <n v="1"/>
    <n v="0"/>
  </r>
  <r>
    <s v="Meppel"/>
    <s v="Drenthe College"/>
    <x v="1"/>
    <x v="1"/>
    <x v="1"/>
    <s v="Meppel"/>
    <s v="1e etage"/>
    <s v="Onderwijsruimte"/>
    <s v="Onderwijsruimte"/>
    <s v="PDCE 02"/>
    <s v="1.06"/>
    <x v="9"/>
    <n v="73.150000000000006"/>
    <n v="0"/>
    <n v="1"/>
    <n v="0"/>
  </r>
  <r>
    <s v="Meppel"/>
    <s v="Drenthe College"/>
    <x v="1"/>
    <x v="1"/>
    <x v="1"/>
    <s v="Meppel"/>
    <s v="1e etage"/>
    <s v="Onderwijsruimte"/>
    <s v="Onderwijsruimte"/>
    <s v="PDCE 03"/>
    <s v="1.07"/>
    <x v="9"/>
    <n v="63.8"/>
    <n v="0"/>
    <n v="1"/>
    <n v="0"/>
  </r>
  <r>
    <s v="Meppel"/>
    <s v="Drenthe College"/>
    <x v="1"/>
    <x v="1"/>
    <x v="1"/>
    <s v="Meppel"/>
    <s v="BG"/>
    <s v="Niet in onderhoud"/>
    <s v="Werkhok "/>
    <m/>
    <m/>
    <x v="4"/>
    <s v="NIO"/>
    <n v="0"/>
    <n v="1"/>
    <s v=""/>
  </r>
  <r>
    <s v="Meppel"/>
    <s v="Drenthe College"/>
    <x v="1"/>
    <x v="1"/>
    <x v="1"/>
    <s v="Meppel"/>
    <s v="1e etage"/>
    <s v="Administratieve ruimte"/>
    <s v="Spreekkamer "/>
    <m/>
    <s v="1.09"/>
    <x v="2"/>
    <n v="5.85"/>
    <n v="0"/>
    <n v="1"/>
    <n v="0"/>
  </r>
  <r>
    <s v="Meppel"/>
    <s v="Drenthe College"/>
    <x v="1"/>
    <x v="1"/>
    <x v="1"/>
    <s v="Meppel"/>
    <s v="1e etage"/>
    <s v="Administratieve ruimte"/>
    <s v="Kantoor "/>
    <s v="DC 24.1"/>
    <s v="1.10"/>
    <x v="2"/>
    <n v="26.85"/>
    <n v="0"/>
    <n v="1"/>
    <n v="0"/>
  </r>
  <r>
    <s v="Meppel"/>
    <s v="Drenthe College"/>
    <x v="1"/>
    <x v="1"/>
    <x v="1"/>
    <s v="Meppel"/>
    <s v="1e etage"/>
    <s v="Administratieve ruimte"/>
    <s v="Kantoor "/>
    <s v="DC 19"/>
    <s v="1.11"/>
    <x v="2"/>
    <n v="10.55"/>
    <n v="0"/>
    <n v="1"/>
    <n v="0"/>
  </r>
  <r>
    <s v="Meppel"/>
    <s v="Drenthe College"/>
    <x v="1"/>
    <x v="1"/>
    <x v="1"/>
    <s v="Meppel"/>
    <s v="BG"/>
    <s v="Niet in onderhoud"/>
    <s v="voorraadkast "/>
    <m/>
    <m/>
    <x v="1"/>
    <s v="NIO"/>
    <n v="0"/>
    <n v="1"/>
    <s v=""/>
  </r>
  <r>
    <s v="Meppel"/>
    <s v="Drenthe College"/>
    <x v="1"/>
    <x v="1"/>
    <x v="1"/>
    <s v="Meppel"/>
    <s v="1e etage"/>
    <s v="Sanitair"/>
    <s v="Toilet dames"/>
    <s v="DC 47"/>
    <m/>
    <x v="4"/>
    <n v="6.1"/>
    <n v="0"/>
    <n v="1"/>
    <n v="0"/>
  </r>
  <r>
    <s v="Meppel"/>
    <s v="Drenthe College"/>
    <x v="1"/>
    <x v="1"/>
    <x v="1"/>
    <s v="Meppel"/>
    <s v="1e etage"/>
    <s v="Sanitair"/>
    <s v="Toilet heren"/>
    <s v="DC 48"/>
    <m/>
    <x v="4"/>
    <n v="6.35"/>
    <n v="0"/>
    <n v="1"/>
    <n v="0"/>
  </r>
  <r>
    <s v="Meppel"/>
    <s v="Drenthe College"/>
    <x v="1"/>
    <x v="1"/>
    <x v="1"/>
    <s v="Meppel"/>
    <s v="2e etage"/>
    <s v="Verkeersruimte"/>
    <s v="Trap rood"/>
    <m/>
    <m/>
    <x v="1"/>
    <n v="7.3"/>
    <n v="0"/>
    <n v="1"/>
    <n v="0"/>
  </r>
  <r>
    <s v="Meppel"/>
    <s v="Drenthe College"/>
    <x v="1"/>
    <x v="1"/>
    <x v="1"/>
    <s v="Meppel"/>
    <s v="2e etage"/>
    <s v="Verkeersruimte"/>
    <s v="Gang rood"/>
    <s v="DC 27.3"/>
    <m/>
    <x v="1"/>
    <n v="23.95"/>
    <n v="0"/>
    <n v="1"/>
    <n v="0"/>
  </r>
  <r>
    <s v="Meppel"/>
    <s v="Drenthe College"/>
    <x v="1"/>
    <x v="1"/>
    <x v="1"/>
    <s v="Meppel"/>
    <s v="2e etage"/>
    <s v="Restauratieve ruimte"/>
    <s v="Leerplein"/>
    <m/>
    <m/>
    <x v="1"/>
    <n v="32.299999999999997"/>
    <n v="0"/>
    <n v="1"/>
    <n v="0"/>
  </r>
  <r>
    <s v="Meppel"/>
    <s v="Drenthe College"/>
    <x v="1"/>
    <x v="1"/>
    <x v="1"/>
    <s v="Meppel"/>
    <s v="2e etage"/>
    <s v="Sanitair"/>
    <s v="Toilet dames"/>
    <s v="DC 63"/>
    <m/>
    <x v="4"/>
    <n v="9.75"/>
    <n v="0"/>
    <n v="1"/>
    <n v="0"/>
  </r>
  <r>
    <s v="Meppel"/>
    <s v="Drenthe College"/>
    <x v="1"/>
    <x v="1"/>
    <x v="1"/>
    <s v="Meppel"/>
    <s v="2e etage"/>
    <s v="Verkeersruimte"/>
    <s v="Gang grijs"/>
    <s v="DC 59"/>
    <m/>
    <x v="1"/>
    <n v="24.75"/>
    <n v="0"/>
    <n v="1"/>
    <n v="0"/>
  </r>
  <r>
    <s v="Meppel"/>
    <s v="Drenthe College"/>
    <x v="1"/>
    <x v="1"/>
    <x v="1"/>
    <s v="Meppel"/>
    <s v="2e etage"/>
    <s v="Sanitair"/>
    <s v="Toilet heren"/>
    <s v="DC 64"/>
    <m/>
    <x v="4"/>
    <n v="6.45"/>
    <n v="0"/>
    <n v="1"/>
    <n v="0"/>
  </r>
  <r>
    <s v="Meppel"/>
    <s v="Drenthe College"/>
    <x v="1"/>
    <x v="1"/>
    <x v="1"/>
    <s v="Meppel"/>
    <s v="2e etage"/>
    <s v="Verkeersruimte"/>
    <s v="Gang grijs"/>
    <s v="DC 59"/>
    <m/>
    <x v="1"/>
    <n v="23.65"/>
    <n v="0"/>
    <n v="1"/>
    <n v="0"/>
  </r>
  <r>
    <s v="Meppel"/>
    <s v="Drenthe College"/>
    <x v="1"/>
    <x v="1"/>
    <x v="1"/>
    <s v="Meppel"/>
    <s v="2e etage"/>
    <s v="Onderwijsruimte"/>
    <s v="Onderwijsruimte"/>
    <s v="DC 15"/>
    <s v="2.19"/>
    <x v="2"/>
    <n v="62.85"/>
    <n v="0"/>
    <n v="1"/>
    <n v="0"/>
  </r>
  <r>
    <s v="Meppel"/>
    <s v="Drenthe College"/>
    <x v="1"/>
    <x v="1"/>
    <x v="1"/>
    <s v="Meppel"/>
    <s v="2e etage"/>
    <s v="Administratieve ruimte"/>
    <s v="Kantoor "/>
    <s v="DC 20"/>
    <m/>
    <x v="2"/>
    <n v="11.85"/>
    <n v="0"/>
    <n v="1"/>
    <n v="0"/>
  </r>
  <r>
    <s v="Meppel"/>
    <s v="Drenthe College"/>
    <x v="1"/>
    <x v="1"/>
    <x v="1"/>
    <s v="Meppel"/>
    <s v="2e etage"/>
    <s v="Onderwijsruimte"/>
    <s v="Onderwijsruimte"/>
    <s v="DC 25.1"/>
    <s v="2.21"/>
    <x v="10"/>
    <n v="23.55"/>
    <n v="0"/>
    <n v="1"/>
    <n v="0"/>
  </r>
  <r>
    <s v="Meppel"/>
    <s v="Drenthe College"/>
    <x v="1"/>
    <x v="1"/>
    <x v="1"/>
    <s v="Meppel"/>
    <s v="2e etage"/>
    <s v="Administratieve ruimte"/>
    <s v="Werkplek "/>
    <m/>
    <m/>
    <x v="1"/>
    <n v="23.8"/>
    <n v="0"/>
    <n v="1"/>
    <n v="0"/>
  </r>
  <r>
    <s v="Meppel"/>
    <s v="Drenthe College"/>
    <x v="1"/>
    <x v="1"/>
    <x v="1"/>
    <s v="Meppel"/>
    <s v="2e etage"/>
    <s v="Onderwijsruimte"/>
    <s v="Onderwijsruimte"/>
    <m/>
    <s v="2.21 a"/>
    <x v="2"/>
    <n v="32.65"/>
    <n v="0"/>
    <n v="1"/>
    <n v="0"/>
  </r>
  <r>
    <s v="Meppel"/>
    <s v="Drenthe College"/>
    <x v="1"/>
    <x v="1"/>
    <x v="1"/>
    <s v="Meppel"/>
    <s v="2e etage"/>
    <s v="Administratieve ruimte"/>
    <s v="Kantoor "/>
    <s v="DC 21"/>
    <s v="2.22"/>
    <x v="2"/>
    <n v="10.85"/>
    <n v="0"/>
    <n v="1"/>
    <n v="0"/>
  </r>
  <r>
    <s v="Meppel"/>
    <s v="Drenthe College"/>
    <x v="1"/>
    <x v="1"/>
    <x v="1"/>
    <s v="Meppel"/>
    <s v="2e etage"/>
    <s v="Administratieve ruimte"/>
    <s v="Kantoor "/>
    <s v="DC 18"/>
    <s v="2.23"/>
    <x v="10"/>
    <n v="12.75"/>
    <n v="0"/>
    <n v="1"/>
    <n v="0"/>
  </r>
  <r>
    <s v="Meppel"/>
    <s v="Drenthe College"/>
    <x v="1"/>
    <x v="1"/>
    <x v="1"/>
    <s v="Meppel"/>
    <s v="2e etage"/>
    <s v="Onderwijsruimte"/>
    <s v="Onderwijsruimte"/>
    <m/>
    <s v="2.24 a"/>
    <x v="2"/>
    <n v="26.85"/>
    <n v="0"/>
    <n v="1"/>
    <n v="0"/>
  </r>
  <r>
    <s v="Meppel"/>
    <s v="Drenthe College"/>
    <x v="1"/>
    <x v="1"/>
    <x v="1"/>
    <s v="Meppel"/>
    <s v="2e etage"/>
    <s v="Verkeersruimte"/>
    <s v="Trappenhuis "/>
    <m/>
    <m/>
    <x v="1"/>
    <n v="11.85"/>
    <n v="0"/>
    <n v="1"/>
    <n v="0"/>
  </r>
  <r>
    <s v="Meppel"/>
    <s v="Drenthe College"/>
    <x v="1"/>
    <x v="1"/>
    <x v="1"/>
    <s v="Meppel"/>
    <s v="2e etage"/>
    <s v="Onderwijsruimte"/>
    <s v="Onderwijsruimte"/>
    <s v="DC 25.2"/>
    <s v="2.24 B"/>
    <x v="2"/>
    <n v="27.85"/>
    <n v="0"/>
    <n v="1"/>
    <n v="0"/>
  </r>
  <r>
    <s v="Meppel"/>
    <s v="Drenthe College"/>
    <x v="1"/>
    <x v="1"/>
    <x v="1"/>
    <s v="Meppel"/>
    <s v="2e etage"/>
    <s v="Verkeersruimte"/>
    <s v="Trappen incl. Bordes "/>
    <m/>
    <m/>
    <x v="3"/>
    <n v="10.8"/>
    <n v="0"/>
    <n v="1"/>
    <n v="0"/>
  </r>
  <r>
    <s v="Meppel"/>
    <s v="Drenthe College"/>
    <x v="1"/>
    <x v="1"/>
    <x v="1"/>
    <s v="Meppel"/>
    <s v="2e etage"/>
    <s v="Administratieve ruimte"/>
    <s v="Kantoor "/>
    <s v="DC 24.6"/>
    <s v="2.26"/>
    <x v="10"/>
    <n v="41.7"/>
    <n v="0"/>
    <n v="1"/>
    <n v="0"/>
  </r>
  <r>
    <s v="Meppel"/>
    <s v="Drenthe College"/>
    <x v="1"/>
    <x v="1"/>
    <x v="1"/>
    <s v="Meppel"/>
    <s v="2e etage"/>
    <s v="Administratieve ruimte"/>
    <s v="Kantoor "/>
    <s v="DC 24.4"/>
    <s v="2.27"/>
    <x v="2"/>
    <n v="30.1"/>
    <n v="0"/>
    <n v="1"/>
    <n v="0"/>
  </r>
  <r>
    <s v="Meppel"/>
    <s v="Drenthe College"/>
    <x v="1"/>
    <x v="1"/>
    <x v="1"/>
    <s v="Meppel"/>
    <s v="2e etage"/>
    <s v="Verkeersruimte"/>
    <s v="Gang grijs"/>
    <m/>
    <m/>
    <x v="1"/>
    <n v="34.450000000000003"/>
    <n v="0"/>
    <n v="1"/>
    <n v="0"/>
  </r>
  <r>
    <s v="Meppel"/>
    <s v="Drenthe College"/>
    <x v="1"/>
    <x v="1"/>
    <x v="1"/>
    <s v="Meppel"/>
    <s v="2e etage"/>
    <s v="Administratieve ruimte"/>
    <s v="Kantoor "/>
    <s v="DC 16"/>
    <s v="2.02"/>
    <x v="2"/>
    <n v="54.35"/>
    <n v="0"/>
    <n v="1"/>
    <n v="0"/>
  </r>
  <r>
    <s v="Meppel"/>
    <s v="Drenthe College"/>
    <x v="1"/>
    <x v="1"/>
    <x v="1"/>
    <s v="Meppel"/>
    <s v="2e etage"/>
    <s v="Verkeersruimte"/>
    <s v="Trappenhuis "/>
    <s v="DC 37.2"/>
    <m/>
    <x v="1"/>
    <n v="11.3"/>
    <n v="0"/>
    <n v="1"/>
    <n v="0"/>
  </r>
  <r>
    <s v="Meppel"/>
    <s v="Drenthe College"/>
    <x v="1"/>
    <x v="1"/>
    <x v="1"/>
    <s v="Meppel"/>
    <s v="2e etage"/>
    <s v="Verkeersruimte"/>
    <s v="Trappen incl. Bordes "/>
    <s v="DC 37.2"/>
    <m/>
    <x v="3"/>
    <n v="10.8"/>
    <n v="0"/>
    <n v="1"/>
    <n v="0"/>
  </r>
  <r>
    <s v="Meppel"/>
    <s v="Drenthe College"/>
    <x v="1"/>
    <x v="1"/>
    <x v="1"/>
    <s v="Meppel"/>
    <s v="2e etage"/>
    <s v="Onderwijsruimte"/>
    <s v="Onderwijsruimte"/>
    <s v="PDCE 05"/>
    <s v="2.04"/>
    <x v="9"/>
    <n v="73.75"/>
    <n v="0"/>
    <n v="1"/>
    <n v="0"/>
  </r>
  <r>
    <s v="Meppel"/>
    <s v="Drenthe College"/>
    <x v="1"/>
    <x v="1"/>
    <x v="1"/>
    <s v="Meppel"/>
    <s v="2e etage"/>
    <s v="Onderwijsruimte"/>
    <s v="Onderwijsruimte"/>
    <s v="PDCE 04"/>
    <s v="2.05"/>
    <x v="9"/>
    <n v="73.25"/>
    <n v="0"/>
    <n v="1"/>
    <n v="0"/>
  </r>
  <r>
    <s v="Meppel"/>
    <s v="Drenthe College"/>
    <x v="1"/>
    <x v="1"/>
    <x v="1"/>
    <s v="Meppel"/>
    <s v="2e etage"/>
    <s v="Onderwijsruimte"/>
    <s v="Onderwijsruimte"/>
    <s v="PDCE 01"/>
    <m/>
    <x v="9"/>
    <n v="73.25"/>
    <n v="0"/>
    <n v="1"/>
    <n v="0"/>
  </r>
  <r>
    <s v="Meppel"/>
    <s v="Drenthe College"/>
    <x v="1"/>
    <x v="1"/>
    <x v="1"/>
    <s v="Meppel"/>
    <s v="BG"/>
    <s v="Niet in onderhoud"/>
    <s v="voorraadkast "/>
    <m/>
    <m/>
    <x v="4"/>
    <s v="NIO"/>
    <n v="0"/>
    <n v="1"/>
    <s v=""/>
  </r>
  <r>
    <s v="Meppel"/>
    <s v="Drenthe College"/>
    <x v="1"/>
    <x v="1"/>
    <x v="1"/>
    <s v="Meppel"/>
    <s v="2e etage"/>
    <s v="Onderwijsruimte"/>
    <s v="Onderwijsruimte"/>
    <s v="DC 17"/>
    <s v="2.08"/>
    <x v="10"/>
    <n v="46.75"/>
    <n v="0"/>
    <n v="1"/>
    <n v="0"/>
  </r>
  <r>
    <s v="Meppel"/>
    <s v="Drenthe College"/>
    <x v="1"/>
    <x v="1"/>
    <x v="1"/>
    <s v="Meppel"/>
    <s v="2e etage"/>
    <s v="Sanitair"/>
    <s v="Toilet dames"/>
    <s v="DC 62"/>
    <m/>
    <x v="4"/>
    <n v="6.1"/>
    <n v="0"/>
    <n v="1"/>
    <n v="0"/>
  </r>
  <r>
    <s v="Meppel"/>
    <s v="Drenthe College"/>
    <x v="1"/>
    <x v="1"/>
    <x v="1"/>
    <s v="Meppel"/>
    <s v="2e etage"/>
    <s v="Sanitair"/>
    <s v="Toilet heren"/>
    <s v="DC 61"/>
    <m/>
    <x v="4"/>
    <n v="6.45"/>
    <n v="0"/>
    <n v="1"/>
    <n v="0"/>
  </r>
  <r>
    <s v="Meppel"/>
    <s v="Drenthe College"/>
    <x v="1"/>
    <x v="1"/>
    <x v="1"/>
    <s v="Meppel"/>
    <s v="3e etage"/>
    <s v="Verkeersruimte"/>
    <s v="Gang rood"/>
    <s v="DC 04"/>
    <m/>
    <x v="1"/>
    <n v="35.85"/>
    <n v="0"/>
    <n v="1"/>
    <n v="0"/>
  </r>
  <r>
    <s v="Meppel"/>
    <s v="Drenthe College"/>
    <x v="1"/>
    <x v="1"/>
    <x v="1"/>
    <s v="Meppel"/>
    <s v="3e etage"/>
    <s v="Sanitair"/>
    <s v="Toilet dames"/>
    <s v="DC 25.10b"/>
    <s v="25.10 B"/>
    <x v="4"/>
    <n v="9.75"/>
    <n v="0"/>
    <n v="1"/>
    <n v="0"/>
  </r>
  <r>
    <s v="Meppel"/>
    <s v="Drenthe College"/>
    <x v="1"/>
    <x v="1"/>
    <x v="1"/>
    <s v="Meppel"/>
    <s v="3e etage"/>
    <s v="Verkeersruimte"/>
    <s v="Gang grijs"/>
    <m/>
    <m/>
    <x v="1"/>
    <n v="39.200000000000003"/>
    <n v="0"/>
    <n v="1"/>
    <n v="0"/>
  </r>
  <r>
    <s v="Meppel"/>
    <s v="Drenthe College"/>
    <x v="1"/>
    <x v="1"/>
    <x v="1"/>
    <s v="Meppel"/>
    <s v="3e etage"/>
    <s v="Sanitair"/>
    <s v="Toilet heren"/>
    <s v="DC 25.10a"/>
    <m/>
    <x v="4"/>
    <n v="6.45"/>
    <n v="0"/>
    <n v="1"/>
    <n v="0"/>
  </r>
  <r>
    <s v="Meppel"/>
    <s v="Drenthe College"/>
    <x v="1"/>
    <x v="1"/>
    <x v="1"/>
    <s v="Meppel"/>
    <s v="BG"/>
    <s v="Niet in onderhoud"/>
    <s v="Voortuintje dan."/>
    <s v="PH 05"/>
    <m/>
    <x v="4"/>
    <s v="NIO"/>
    <n v="0"/>
    <n v="1"/>
    <s v=""/>
  </r>
  <r>
    <s v="Meppel"/>
    <s v="Drenthe College"/>
    <x v="1"/>
    <x v="1"/>
    <x v="1"/>
    <s v="Meppel"/>
    <s v="3e etage"/>
    <s v="Onderwijsruimte"/>
    <s v="Onderwijsruimte"/>
    <s v="DC 25.10"/>
    <s v="3.24"/>
    <x v="10"/>
    <n v="62.85"/>
    <n v="0"/>
    <n v="1"/>
    <n v="0"/>
  </r>
  <r>
    <s v="Meppel"/>
    <s v="Drenthe College"/>
    <x v="1"/>
    <x v="1"/>
    <x v="1"/>
    <s v="Meppel"/>
    <s v="3e etage"/>
    <s v="Onderwijsruimte"/>
    <s v="Onderwijsruimte"/>
    <s v="DC 25.7"/>
    <s v="3.26"/>
    <x v="10"/>
    <n v="55.8"/>
    <n v="0"/>
    <n v="1"/>
    <n v="0"/>
  </r>
  <r>
    <s v="Meppel"/>
    <s v="Drenthe College"/>
    <x v="1"/>
    <x v="1"/>
    <x v="1"/>
    <s v="Meppel"/>
    <s v="3e etage"/>
    <s v="Onderwijsruimte"/>
    <s v="Onderwijsruimte"/>
    <s v="DC 25.8"/>
    <s v="3.27/3.28"/>
    <x v="1"/>
    <n v="110.15"/>
    <n v="0"/>
    <n v="1"/>
    <n v="0"/>
  </r>
  <r>
    <s v="Meppel"/>
    <s v="Drenthe College"/>
    <x v="1"/>
    <x v="1"/>
    <x v="1"/>
    <s v="Meppel"/>
    <s v="3e etage"/>
    <s v="Onderwijsruimte"/>
    <s v="Onderwijsruimte"/>
    <s v="DC 26.2"/>
    <s v="3.30"/>
    <x v="10"/>
    <n v="73.099999999999994"/>
    <n v="0"/>
    <n v="1"/>
    <n v="0"/>
  </r>
  <r>
    <s v="Meppel"/>
    <s v="Drenthe College"/>
    <x v="1"/>
    <x v="1"/>
    <x v="1"/>
    <s v="Meppel"/>
    <s v="3e etage"/>
    <s v="Verkeersruimte"/>
    <s v="Gang rood"/>
    <m/>
    <m/>
    <x v="1"/>
    <n v="8.1999999999999993"/>
    <n v="0"/>
    <n v="1"/>
    <n v="0"/>
  </r>
  <r>
    <s v="Meppel"/>
    <s v="Drenthe College"/>
    <x v="1"/>
    <x v="1"/>
    <x v="1"/>
    <s v="Meppel"/>
    <s v="3e etage"/>
    <s v="Verkeersruimte"/>
    <s v="Gang rood"/>
    <m/>
    <m/>
    <x v="2"/>
    <n v="29.2"/>
    <n v="0"/>
    <n v="1"/>
    <n v="0"/>
  </r>
  <r>
    <s v="Meppel"/>
    <s v="Drenthe College"/>
    <x v="1"/>
    <x v="1"/>
    <x v="1"/>
    <s v="Meppel"/>
    <s v="3e etage"/>
    <s v="Administratieve ruimte"/>
    <s v="Kantoor "/>
    <s v="DC 04"/>
    <s v="3.02"/>
    <x v="2"/>
    <n v="56.2"/>
    <n v="0"/>
    <n v="1"/>
    <n v="0"/>
  </r>
  <r>
    <s v="Meppel"/>
    <s v="Drenthe College"/>
    <x v="1"/>
    <x v="1"/>
    <x v="1"/>
    <s v="Meppel"/>
    <s v="3e etage"/>
    <s v="Verkeersruimte"/>
    <s v="Trappenhuis "/>
    <s v="DC 23a"/>
    <m/>
    <x v="1"/>
    <n v="11.6"/>
    <n v="0"/>
    <n v="1"/>
    <n v="0"/>
  </r>
  <r>
    <s v="Meppel"/>
    <s v="Drenthe College"/>
    <x v="1"/>
    <x v="1"/>
    <x v="1"/>
    <s v="Meppel"/>
    <s v="1e etage"/>
    <s v="Niet in onderhoud"/>
    <s v="Magazijn"/>
    <s v="PCDE 03.1"/>
    <m/>
    <x v="9"/>
    <s v="NIO"/>
    <n v="0"/>
    <n v="1"/>
    <s v=""/>
  </r>
  <r>
    <s v="Meppel"/>
    <s v="Drenthe College"/>
    <x v="1"/>
    <x v="1"/>
    <x v="1"/>
    <s v="Meppel"/>
    <s v="3e etage"/>
    <s v="Verkeersruimte"/>
    <s v="Gang rood"/>
    <s v="DC 23.b"/>
    <m/>
    <x v="1"/>
    <n v="11.55"/>
    <n v="0"/>
    <n v="1"/>
    <n v="0"/>
  </r>
  <r>
    <s v="Meppel"/>
    <s v="Drenthe College"/>
    <x v="1"/>
    <x v="1"/>
    <x v="1"/>
    <s v="Meppel"/>
    <s v="3e etage"/>
    <s v="Administratieve ruimte"/>
    <s v="Kantoor "/>
    <s v="DC 14"/>
    <s v="3.05"/>
    <x v="2"/>
    <n v="15.8"/>
    <n v="0"/>
    <n v="1"/>
    <n v="0"/>
  </r>
  <r>
    <s v="Meppel"/>
    <s v="Drenthe College"/>
    <x v="1"/>
    <x v="1"/>
    <x v="1"/>
    <s v="Meppel"/>
    <s v="3e etage"/>
    <s v="Administratieve ruimte"/>
    <s v="Kantoor "/>
    <s v="DC 07"/>
    <s v="3.06"/>
    <x v="10"/>
    <n v="14.3"/>
    <n v="0"/>
    <n v="1"/>
    <n v="0"/>
  </r>
  <r>
    <s v="Meppel"/>
    <s v="Drenthe College"/>
    <x v="1"/>
    <x v="1"/>
    <x v="1"/>
    <s v="Meppel"/>
    <s v="3e etage"/>
    <s v="Administratieve ruimte"/>
    <s v="Kantoor "/>
    <s v="DC 09"/>
    <s v="3.07"/>
    <x v="2"/>
    <n v="20.05"/>
    <n v="0"/>
    <n v="1"/>
    <n v="0"/>
  </r>
  <r>
    <s v="Meppel"/>
    <s v="Drenthe College"/>
    <x v="1"/>
    <x v="1"/>
    <x v="1"/>
    <s v="Meppel"/>
    <s v="3e etage"/>
    <s v="Administratieve ruimte"/>
    <s v="Kantoor "/>
    <s v="DC 08"/>
    <s v="3.08"/>
    <x v="2"/>
    <n v="19.75"/>
    <n v="0"/>
    <n v="1"/>
    <n v="0"/>
  </r>
  <r>
    <s v="Meppel"/>
    <s v="Drenthe College"/>
    <x v="1"/>
    <x v="1"/>
    <x v="1"/>
    <s v="Meppel"/>
    <s v="3e etage"/>
    <s v="Administratieve ruimte"/>
    <s v="Kantoor "/>
    <s v="DC 05"/>
    <s v="3.09"/>
    <x v="10"/>
    <n v="13"/>
    <n v="0"/>
    <n v="1"/>
    <n v="0"/>
  </r>
  <r>
    <s v="Meppel"/>
    <s v="Drenthe College"/>
    <x v="1"/>
    <x v="1"/>
    <x v="1"/>
    <s v="Meppel"/>
    <s v="3e etage"/>
    <s v="Administratieve ruimte"/>
    <s v="Kantoor "/>
    <s v="DC 06 2"/>
    <s v="3.10"/>
    <x v="10"/>
    <n v="16.399999999999999"/>
    <n v="0"/>
    <n v="1"/>
    <n v="0"/>
  </r>
  <r>
    <s v="Meppel"/>
    <s v="Drenthe College"/>
    <x v="1"/>
    <x v="1"/>
    <x v="1"/>
    <s v="Meppel"/>
    <s v="3e etage"/>
    <s v="Administratieve ruimte"/>
    <s v="Kantoor "/>
    <s v="DC 06.1"/>
    <n v="3.12"/>
    <x v="10"/>
    <n v="16.8"/>
    <n v="0"/>
    <n v="1"/>
    <n v="0"/>
  </r>
  <r>
    <s v="Meppel"/>
    <s v="Drenthe College"/>
    <x v="1"/>
    <x v="1"/>
    <x v="1"/>
    <s v="Meppel"/>
    <s v="3e etage"/>
    <s v="Restauratieve ruimte"/>
    <s v="Kantine"/>
    <s v="DC 23"/>
    <m/>
    <x v="2"/>
    <n v="67.2"/>
    <n v="0"/>
    <n v="1"/>
    <n v="0"/>
  </r>
  <r>
    <s v="Meppel"/>
    <s v="Drenthe College"/>
    <x v="1"/>
    <x v="1"/>
    <x v="1"/>
    <s v="Meppel"/>
    <s v="3e etage"/>
    <s v="Restauratieve ruimte"/>
    <s v="Kantine"/>
    <s v="DC 23"/>
    <m/>
    <x v="9"/>
    <n v="5.6"/>
    <n v="0"/>
    <n v="1"/>
    <n v="0"/>
  </r>
  <r>
    <s v="Meppel"/>
    <s v="Drenthe College"/>
    <x v="1"/>
    <x v="1"/>
    <x v="1"/>
    <s v="Meppel"/>
    <s v="3e etage"/>
    <s v="Administratieve ruimte"/>
    <s v="Kantoor "/>
    <s v="DC 10"/>
    <s v="3.13"/>
    <x v="2"/>
    <n v="47.6"/>
    <n v="0"/>
    <n v="1"/>
    <n v="0"/>
  </r>
  <r>
    <s v="Meppel"/>
    <s v="Drenthe College"/>
    <x v="1"/>
    <x v="1"/>
    <x v="1"/>
    <s v="Meppel"/>
    <s v="3e etage"/>
    <s v="Sanitair"/>
    <s v="Toilet dames"/>
    <s v="DC 04e"/>
    <m/>
    <x v="4"/>
    <n v="6.1"/>
    <n v="0"/>
    <n v="1"/>
    <n v="0"/>
  </r>
  <r>
    <s v="Meppel"/>
    <s v="Drenthe College"/>
    <x v="1"/>
    <x v="1"/>
    <x v="1"/>
    <s v="Meppel"/>
    <s v="3e etage"/>
    <s v="Sanitair"/>
    <s v="Toilet heren"/>
    <s v="DC 04d"/>
    <m/>
    <x v="4"/>
    <n v="6.35"/>
    <n v="0"/>
    <n v="1"/>
    <n v="0"/>
  </r>
  <r>
    <s v="Meppel"/>
    <s v="Drenthe College"/>
    <x v="1"/>
    <x v="1"/>
    <x v="1"/>
    <s v="Meppel"/>
    <s v="1e etage"/>
    <s v="Niet in onderhoud"/>
    <s v="archief"/>
    <m/>
    <m/>
    <x v="2"/>
    <s v="NIO"/>
    <n v="0"/>
    <n v="1"/>
    <s v=""/>
  </r>
  <r>
    <s v="Meppel"/>
    <s v="Drenthe College"/>
    <x v="1"/>
    <x v="1"/>
    <x v="1"/>
    <s v="Meppel"/>
    <s v="2e etage"/>
    <s v="Niet in onderhoud"/>
    <s v="voorraadkast "/>
    <s v="PCDE 06"/>
    <s v="2.07"/>
    <x v="1"/>
    <s v="NIO"/>
    <n v="0"/>
    <n v="1"/>
    <s v=""/>
  </r>
  <r>
    <s v="Meppel"/>
    <s v="Drenthe College"/>
    <x v="1"/>
    <x v="1"/>
    <x v="1"/>
    <s v="Meppel"/>
    <s v="3e etage"/>
    <s v="Niet in onderhoud"/>
    <s v="Werkkast"/>
    <m/>
    <m/>
    <x v="4"/>
    <s v="NIO"/>
    <n v="0"/>
    <n v="1"/>
    <s v=""/>
  </r>
  <r>
    <s v="Meppel"/>
    <s v="Drenthe College"/>
    <x v="1"/>
    <x v="1"/>
    <x v="1"/>
    <s v="Meppel"/>
    <s v="3e etage"/>
    <s v="Niet in onderhoud"/>
    <s v="Archief"/>
    <s v="DC 69"/>
    <s v="3.04"/>
    <x v="1"/>
    <s v="NIO"/>
    <n v="0"/>
    <n v="1"/>
    <s v=""/>
  </r>
  <r>
    <s v="Emmen"/>
    <s v="Drenthe College"/>
    <x v="2"/>
    <x v="2"/>
    <x v="2"/>
    <s v="Emmen"/>
    <s v="Begane grond"/>
    <s v="Verkeersruimte"/>
    <s v="Gang"/>
    <s v="0.32A"/>
    <m/>
    <x v="4"/>
    <n v="3"/>
    <n v="0"/>
    <n v="1"/>
    <n v="0"/>
  </r>
  <r>
    <s v="Emmen"/>
    <s v="Drenthe College"/>
    <x v="2"/>
    <x v="2"/>
    <x v="2"/>
    <s v="Emmen"/>
    <s v="Begane grond"/>
    <s v="Verkeersruimte"/>
    <s v="Gang"/>
    <s v="0.34"/>
    <m/>
    <x v="7"/>
    <n v="4"/>
    <n v="0"/>
    <n v="1"/>
    <n v="0"/>
  </r>
  <r>
    <s v="Emmen"/>
    <s v="Drenthe College"/>
    <x v="2"/>
    <x v="2"/>
    <x v="2"/>
    <s v="Emmen"/>
    <s v="Begane grond"/>
    <s v="Sanitair"/>
    <s v="Toiletruimte"/>
    <s v="0.51"/>
    <m/>
    <x v="4"/>
    <n v="4"/>
    <n v="0"/>
    <n v="1"/>
    <n v="0"/>
  </r>
  <r>
    <s v="Emmen"/>
    <s v="Drenthe College"/>
    <x v="2"/>
    <x v="2"/>
    <x v="2"/>
    <s v="Emmen"/>
    <s v="Begane grond"/>
    <s v="Niet in onderhoud"/>
    <s v="Niet in onderhoud"/>
    <s v="0.37"/>
    <m/>
    <x v="11"/>
    <s v="NIO"/>
    <n v="0"/>
    <n v="1"/>
    <s v=""/>
  </r>
  <r>
    <s v="Emmen"/>
    <s v="Drenthe College"/>
    <x v="2"/>
    <x v="2"/>
    <x v="2"/>
    <s v="Emmen"/>
    <s v="Begane grond"/>
    <s v="Sanitair"/>
    <s v="Toiletruimte"/>
    <s v="0.81"/>
    <m/>
    <x v="7"/>
    <n v="5"/>
    <n v="0"/>
    <n v="1"/>
    <n v="0"/>
  </r>
  <r>
    <s v="Emmen"/>
    <s v="Drenthe College"/>
    <x v="2"/>
    <x v="2"/>
    <x v="2"/>
    <s v="Emmen"/>
    <s v="Begane grond"/>
    <s v="Verkeersruimte"/>
    <s v="Gang"/>
    <s v="0.33"/>
    <m/>
    <x v="7"/>
    <n v="6"/>
    <n v="0"/>
    <n v="1"/>
    <n v="0"/>
  </r>
  <r>
    <s v="Emmen"/>
    <s v="Drenthe College"/>
    <x v="2"/>
    <x v="2"/>
    <x v="2"/>
    <s v="Emmen"/>
    <s v="Begane grond"/>
    <s v="Niet in onderhoud"/>
    <s v="Niet in onderhoud"/>
    <s v="0.38"/>
    <m/>
    <x v="1"/>
    <s v="NIO"/>
    <n v="0"/>
    <n v="1"/>
    <s v=""/>
  </r>
  <r>
    <s v="Emmen"/>
    <s v="Drenthe College"/>
    <x v="2"/>
    <x v="2"/>
    <x v="2"/>
    <s v="Emmen"/>
    <s v="Begane grond"/>
    <s v="Niet in onderhoud"/>
    <s v="Niet in onderhoud"/>
    <s v="0.40A"/>
    <m/>
    <x v="4"/>
    <s v="NIO"/>
    <n v="0"/>
    <n v="1"/>
    <s v=""/>
  </r>
  <r>
    <s v="Emmen"/>
    <s v="Drenthe College"/>
    <x v="2"/>
    <x v="2"/>
    <x v="2"/>
    <s v="Emmen"/>
    <s v="Begane grond"/>
    <s v="Vakspecifieke ruimte"/>
    <s v="Praktijklokaal"/>
    <s v="0.55"/>
    <m/>
    <x v="4"/>
    <n v="6"/>
    <n v="0"/>
    <n v="1"/>
    <n v="0"/>
  </r>
  <r>
    <s v="Emmen"/>
    <s v="Drenthe College"/>
    <x v="2"/>
    <x v="2"/>
    <x v="2"/>
    <s v="Emmen"/>
    <s v="Begane grond"/>
    <s v="Niet in onderhoud"/>
    <s v="Niet in onderhoud"/>
    <s v="0.09"/>
    <m/>
    <x v="7"/>
    <s v="NIO"/>
    <n v="0"/>
    <n v="1"/>
    <s v=""/>
  </r>
  <r>
    <s v="Emmen"/>
    <s v="Drenthe College"/>
    <x v="2"/>
    <x v="2"/>
    <x v="2"/>
    <s v="Emmen"/>
    <s v="Begane grond"/>
    <s v="Niet in onderhoud"/>
    <s v="Niet in onderhoud"/>
    <s v="0.11"/>
    <m/>
    <x v="2"/>
    <s v="NIO"/>
    <n v="0"/>
    <n v="1"/>
    <s v=""/>
  </r>
  <r>
    <s v="Emmen"/>
    <s v="Drenthe College"/>
    <x v="2"/>
    <x v="2"/>
    <x v="2"/>
    <s v="Emmen"/>
    <s v="Begane grond"/>
    <s v="Sanitair"/>
    <s v="Toiletruimte"/>
    <s v="0.17"/>
    <m/>
    <x v="7"/>
    <n v="7"/>
    <n v="0"/>
    <n v="1"/>
    <n v="0"/>
  </r>
  <r>
    <s v="Emmen"/>
    <s v="Drenthe College"/>
    <x v="2"/>
    <x v="2"/>
    <x v="2"/>
    <s v="Emmen"/>
    <s v="Begane grond"/>
    <s v="Niet in onderhoud"/>
    <s v="Niet in onderhoud"/>
    <s v="0.39"/>
    <m/>
    <x v="1"/>
    <s v="NIO"/>
    <n v="0"/>
    <n v="1"/>
    <s v=""/>
  </r>
  <r>
    <s v="Emmen"/>
    <s v="Drenthe College"/>
    <x v="2"/>
    <x v="2"/>
    <x v="2"/>
    <s v="Emmen"/>
    <s v="Begane grond"/>
    <s v="Verkeersruimte"/>
    <s v="Kopieerruimte"/>
    <s v="0.05"/>
    <m/>
    <x v="2"/>
    <n v="9"/>
    <n v="0"/>
    <n v="1"/>
    <n v="0"/>
  </r>
  <r>
    <s v="Emmen"/>
    <s v="Drenthe College"/>
    <x v="2"/>
    <x v="2"/>
    <x v="2"/>
    <s v="Emmen"/>
    <s v="Begane grond"/>
    <s v="Sanitair"/>
    <s v="Toiletruimte"/>
    <s v="0.28"/>
    <m/>
    <x v="4"/>
    <n v="9"/>
    <n v="0"/>
    <n v="1"/>
    <n v="0"/>
  </r>
  <r>
    <s v="Emmen"/>
    <s v="Drenthe College"/>
    <x v="2"/>
    <x v="2"/>
    <x v="2"/>
    <s v="Emmen"/>
    <s v="Begane grond"/>
    <s v="Niet in onderhoud"/>
    <s v="Niet in onderhoud"/>
    <s v="0.40B"/>
    <m/>
    <x v="4"/>
    <s v="NIO"/>
    <n v="0"/>
    <n v="1"/>
    <s v=""/>
  </r>
  <r>
    <s v="Emmen"/>
    <s v="Drenthe College"/>
    <x v="2"/>
    <x v="2"/>
    <x v="2"/>
    <s v="Emmen"/>
    <s v="Begane grond"/>
    <s v="Verkeersruimte"/>
    <s v="Verkeersruimte"/>
    <s v="0.76"/>
    <m/>
    <x v="12"/>
    <n v="9"/>
    <n v="0"/>
    <n v="1"/>
    <n v="0"/>
  </r>
  <r>
    <s v="Emmen"/>
    <s v="Drenthe College"/>
    <x v="2"/>
    <x v="2"/>
    <x v="2"/>
    <s v="Emmen"/>
    <s v="Begane grond"/>
    <s v="Verkeersruimte"/>
    <s v="Entree"/>
    <s v="0.01c"/>
    <m/>
    <x v="2"/>
    <n v="10"/>
    <n v="0"/>
    <n v="1"/>
    <n v="0"/>
  </r>
  <r>
    <s v="Emmen"/>
    <s v="Drenthe College"/>
    <x v="2"/>
    <x v="2"/>
    <x v="2"/>
    <s v="Emmen"/>
    <s v="Begane grond"/>
    <s v="Verkeersruimte"/>
    <s v="Gang"/>
    <s v="0.03"/>
    <m/>
    <x v="4"/>
    <n v="10"/>
    <n v="0"/>
    <n v="1"/>
    <n v="0"/>
  </r>
  <r>
    <s v="Emmen"/>
    <s v="Drenthe College"/>
    <x v="2"/>
    <x v="2"/>
    <x v="2"/>
    <s v="Emmen"/>
    <s v="Begane grond"/>
    <s v="Verkeersruimte"/>
    <s v="Gang"/>
    <s v="0.13"/>
    <m/>
    <x v="2"/>
    <n v="10"/>
    <n v="0"/>
    <n v="1"/>
    <n v="0"/>
  </r>
  <r>
    <s v="Emmen"/>
    <s v="Drenthe College"/>
    <x v="2"/>
    <x v="2"/>
    <x v="2"/>
    <s v="Emmen"/>
    <s v="Begane grond"/>
    <s v="Verkeersruimte"/>
    <s v="Gang"/>
    <s v="0.24"/>
    <m/>
    <x v="1"/>
    <n v="10"/>
    <n v="0"/>
    <n v="1"/>
    <n v="0"/>
  </r>
  <r>
    <s v="Emmen"/>
    <s v="Drenthe College"/>
    <x v="2"/>
    <x v="2"/>
    <x v="2"/>
    <s v="Emmen"/>
    <s v="Begane grond"/>
    <s v="Verkeersruimte"/>
    <s v="Verkeersruimte"/>
    <s v="0.40D"/>
    <m/>
    <x v="7"/>
    <n v="10"/>
    <n v="0"/>
    <n v="1"/>
    <n v="0"/>
  </r>
  <r>
    <s v="Emmen"/>
    <s v="Drenthe College"/>
    <x v="2"/>
    <x v="2"/>
    <x v="2"/>
    <s v="Emmen"/>
    <s v="Begane grond"/>
    <s v="Verkeersruimte"/>
    <s v="Entree"/>
    <s v="0.99"/>
    <m/>
    <x v="13"/>
    <n v="10"/>
    <n v="0"/>
    <n v="1"/>
    <n v="0"/>
  </r>
  <r>
    <s v="Emmen"/>
    <s v="Drenthe College"/>
    <x v="2"/>
    <x v="2"/>
    <x v="2"/>
    <s v="Emmen"/>
    <s v="Begane grond"/>
    <s v="Niet in onderhoud"/>
    <s v="Niet in onderhoud"/>
    <s v="0.60A"/>
    <m/>
    <x v="4"/>
    <s v="NIO"/>
    <n v="0"/>
    <n v="1"/>
    <s v=""/>
  </r>
  <r>
    <s v="Emmen"/>
    <s v="Drenthe College"/>
    <x v="2"/>
    <x v="2"/>
    <x v="2"/>
    <s v="Emmen"/>
    <s v="Begane grond"/>
    <s v="Vakspecifieke ruimte"/>
    <s v="Praktijklokaal"/>
    <s v="0.47"/>
    <m/>
    <x v="4"/>
    <n v="11"/>
    <n v="0"/>
    <n v="1"/>
    <n v="0"/>
  </r>
  <r>
    <s v="Emmen"/>
    <s v="Drenthe College"/>
    <x v="2"/>
    <x v="2"/>
    <x v="2"/>
    <s v="Emmen"/>
    <s v="Begane grond"/>
    <s v="Vakspecifieke ruimte"/>
    <s v="Praktijklokaal"/>
    <s v="0.69"/>
    <m/>
    <x v="4"/>
    <n v="11"/>
    <n v="0"/>
    <n v="1"/>
    <n v="0"/>
  </r>
  <r>
    <s v="Emmen"/>
    <s v="Drenthe College"/>
    <x v="2"/>
    <x v="2"/>
    <x v="2"/>
    <s v="Emmen"/>
    <s v="Begane grond"/>
    <s v="Sanitair"/>
    <s v="Toiletruimte"/>
    <s v="0.80"/>
    <m/>
    <x v="7"/>
    <n v="12"/>
    <n v="0"/>
    <n v="1"/>
    <n v="0"/>
  </r>
  <r>
    <s v="Emmen"/>
    <s v="Drenthe College"/>
    <x v="2"/>
    <x v="2"/>
    <x v="2"/>
    <s v="Emmen"/>
    <s v="Begane grond"/>
    <s v="Verkeersruimte"/>
    <s v="Verkeersruimte"/>
    <s v="0.67"/>
    <m/>
    <x v="7"/>
    <n v="13"/>
    <n v="0"/>
    <n v="1"/>
    <n v="0"/>
  </r>
  <r>
    <s v="Emmen"/>
    <s v="Drenthe College"/>
    <x v="2"/>
    <x v="2"/>
    <x v="2"/>
    <s v="Emmen"/>
    <s v="Begane grond"/>
    <s v="Vakspecifieke ruimte"/>
    <s v="Praktijklokaal"/>
    <s v="0.43"/>
    <m/>
    <x v="4"/>
    <n v="14"/>
    <n v="0"/>
    <n v="1"/>
    <n v="0"/>
  </r>
  <r>
    <s v="Emmen"/>
    <s v="Drenthe College"/>
    <x v="2"/>
    <x v="2"/>
    <x v="2"/>
    <s v="Emmen"/>
    <s v="Begane grond"/>
    <s v="Vakspecifieke ruimte"/>
    <s v="Praktijklokaal"/>
    <s v="0.59"/>
    <m/>
    <x v="4"/>
    <n v="14"/>
    <n v="0"/>
    <n v="1"/>
    <n v="0"/>
  </r>
  <r>
    <s v="Emmen"/>
    <s v="Drenthe College"/>
    <x v="2"/>
    <x v="2"/>
    <x v="2"/>
    <s v="Emmen"/>
    <s v="Begane grond"/>
    <s v="Vakspecifieke ruimte"/>
    <s v="Praktijklokaal"/>
    <s v="0.74"/>
    <m/>
    <x v="4"/>
    <n v="14"/>
    <n v="0"/>
    <n v="1"/>
    <n v="0"/>
  </r>
  <r>
    <s v="Emmen"/>
    <s v="Drenthe College"/>
    <x v="2"/>
    <x v="2"/>
    <x v="2"/>
    <s v="Emmen"/>
    <s v="Begane grond"/>
    <s v="Vakspecifieke ruimte"/>
    <s v="Praktijklokaal"/>
    <s v="0.22"/>
    <m/>
    <x v="1"/>
    <n v="15"/>
    <n v="0"/>
    <n v="1"/>
    <n v="0"/>
  </r>
  <r>
    <s v="Emmen"/>
    <s v="Drenthe College"/>
    <x v="2"/>
    <x v="2"/>
    <x v="2"/>
    <s v="Emmen"/>
    <s v="Begane grond"/>
    <s v="Vakspecifieke ruimte"/>
    <s v="Praktijklokaal"/>
    <s v="0.56"/>
    <m/>
    <x v="4"/>
    <n v="15"/>
    <n v="0"/>
    <n v="1"/>
    <n v="0"/>
  </r>
  <r>
    <s v="Emmen"/>
    <s v="Drenthe College"/>
    <x v="2"/>
    <x v="2"/>
    <x v="2"/>
    <s v="Emmen"/>
    <s v="Begane grond"/>
    <s v="Vakspecifieke ruimte"/>
    <s v="Praktijklokaal"/>
    <s v="0.57"/>
    <m/>
    <x v="4"/>
    <n v="15"/>
    <n v="0"/>
    <n v="1"/>
    <n v="0"/>
  </r>
  <r>
    <s v="Emmen"/>
    <s v="Drenthe College"/>
    <x v="2"/>
    <x v="2"/>
    <x v="2"/>
    <s v="Emmen"/>
    <s v="Begane grond"/>
    <s v="Vakspecifieke ruimte"/>
    <s v="Praktijklokaal"/>
    <s v="0.62B"/>
    <m/>
    <x v="4"/>
    <n v="15"/>
    <n v="0"/>
    <n v="1"/>
    <n v="0"/>
  </r>
  <r>
    <s v="Emmen"/>
    <s v="Drenthe College"/>
    <x v="2"/>
    <x v="2"/>
    <x v="2"/>
    <s v="Emmen"/>
    <s v="Begane grond"/>
    <s v="Vakspecifieke ruimte"/>
    <s v="Praktijklokaal"/>
    <s v="0.62C"/>
    <m/>
    <x v="4"/>
    <n v="15"/>
    <n v="0"/>
    <n v="1"/>
    <n v="0"/>
  </r>
  <r>
    <s v="Emmen"/>
    <s v="Drenthe College"/>
    <x v="2"/>
    <x v="2"/>
    <x v="2"/>
    <s v="Emmen"/>
    <s v="Begane grond"/>
    <s v="Vakspecifieke ruimte"/>
    <s v="Praktijklokaal"/>
    <s v="0.46"/>
    <m/>
    <x v="4"/>
    <n v="16"/>
    <n v="0"/>
    <n v="1"/>
    <n v="0"/>
  </r>
  <r>
    <s v="Emmen"/>
    <s v="Drenthe College"/>
    <x v="2"/>
    <x v="2"/>
    <x v="2"/>
    <s v="Emmen"/>
    <s v="Begane grond"/>
    <s v="Verkeersruimte"/>
    <s v="Verkeersruimte"/>
    <s v="0.40C"/>
    <m/>
    <x v="7"/>
    <n v="17"/>
    <n v="0"/>
    <n v="1"/>
    <n v="0"/>
  </r>
  <r>
    <s v="Emmen"/>
    <s v="Drenthe College"/>
    <x v="2"/>
    <x v="2"/>
    <x v="2"/>
    <s v="Emmen"/>
    <s v="Begane grond"/>
    <s v="Vakspecifieke ruimte"/>
    <s v="Praktijklokaal"/>
    <s v="0.70"/>
    <m/>
    <x v="4"/>
    <n v="17"/>
    <n v="0"/>
    <n v="1"/>
    <n v="0"/>
  </r>
  <r>
    <s v="Emmen"/>
    <s v="Drenthe College"/>
    <x v="2"/>
    <x v="2"/>
    <x v="2"/>
    <s v="Emmen"/>
    <s v="Begane grond"/>
    <s v="Vakspecifieke ruimte"/>
    <s v="Praktijklokaal"/>
    <s v="0.73"/>
    <m/>
    <x v="4"/>
    <n v="17"/>
    <n v="0"/>
    <n v="1"/>
    <n v="0"/>
  </r>
  <r>
    <s v="Emmen"/>
    <s v="Drenthe College"/>
    <x v="2"/>
    <x v="2"/>
    <x v="2"/>
    <s v="Emmen"/>
    <s v="Begane grond"/>
    <s v="Sanitair"/>
    <s v="Toiletruimte"/>
    <s v="0.98"/>
    <m/>
    <x v="4"/>
    <n v="17"/>
    <n v="0"/>
    <n v="1"/>
    <n v="0"/>
  </r>
  <r>
    <s v="Emmen"/>
    <s v="Drenthe College"/>
    <x v="2"/>
    <x v="2"/>
    <x v="2"/>
    <s v="Emmen"/>
    <s v="Begane grond"/>
    <s v="Administratieve ruimte"/>
    <s v="Administratieve ruimte"/>
    <n v="105"/>
    <m/>
    <x v="2"/>
    <n v="17"/>
    <n v="0"/>
    <n v="1"/>
    <n v="0"/>
  </r>
  <r>
    <s v="Emmen"/>
    <s v="Drenthe College"/>
    <x v="2"/>
    <x v="2"/>
    <x v="2"/>
    <s v="Emmen"/>
    <s v="Begane grond"/>
    <s v="Niet in onderhoud"/>
    <s v="Niet in onderhoud"/>
    <s v="0.84"/>
    <m/>
    <x v="12"/>
    <s v="NIO"/>
    <n v="0"/>
    <n v="1"/>
    <s v=""/>
  </r>
  <r>
    <s v="Emmen"/>
    <s v="Drenthe College"/>
    <x v="2"/>
    <x v="2"/>
    <x v="2"/>
    <s v="Emmen"/>
    <s v="Begane grond"/>
    <s v="Administratieve ruimte"/>
    <s v="Administratieve ruimte"/>
    <s v="0.31"/>
    <m/>
    <x v="2"/>
    <n v="18"/>
    <n v="0"/>
    <n v="1"/>
    <n v="0"/>
  </r>
  <r>
    <s v="Emmen"/>
    <s v="Drenthe College"/>
    <x v="2"/>
    <x v="2"/>
    <x v="2"/>
    <s v="Emmen"/>
    <s v="Begane grond"/>
    <s v="Vloeren Keukens"/>
    <s v="Keuken catering"/>
    <s v="0.97"/>
    <m/>
    <x v="4"/>
    <n v="18"/>
    <n v="0"/>
    <n v="1"/>
    <n v="0"/>
  </r>
  <r>
    <s v="Emmen"/>
    <s v="Drenthe College"/>
    <x v="2"/>
    <x v="2"/>
    <x v="2"/>
    <s v="Emmen"/>
    <s v="Begane grond"/>
    <s v="Administratieve ruimte"/>
    <s v="Conciërge"/>
    <n v="102"/>
    <m/>
    <x v="7"/>
    <n v="18"/>
    <n v="0"/>
    <n v="1"/>
    <n v="0"/>
  </r>
  <r>
    <s v="Emmen"/>
    <s v="Drenthe College"/>
    <x v="2"/>
    <x v="2"/>
    <x v="2"/>
    <s v="Emmen"/>
    <s v="Begane grond"/>
    <s v="Onderwijsruimte"/>
    <s v="Onderwijsruimte"/>
    <s v="0.87"/>
    <m/>
    <x v="2"/>
    <n v="20"/>
    <n v="0"/>
    <n v="1"/>
    <n v="0"/>
  </r>
  <r>
    <s v="Emmen"/>
    <s v="Drenthe College"/>
    <x v="2"/>
    <x v="2"/>
    <x v="2"/>
    <s v="Emmen"/>
    <s v="Begane grond"/>
    <s v="Onderwijsruimte"/>
    <s v="Onderwijsruimte"/>
    <s v="0.20"/>
    <m/>
    <x v="2"/>
    <n v="21"/>
    <n v="0"/>
    <n v="1"/>
    <n v="0"/>
  </r>
  <r>
    <s v="Emmen"/>
    <s v="Drenthe College"/>
    <x v="2"/>
    <x v="2"/>
    <x v="2"/>
    <s v="Emmen"/>
    <s v="Begane grond"/>
    <s v="Sanitair"/>
    <s v="Toiletruimte"/>
    <s v="0.50"/>
    <m/>
    <x v="4"/>
    <n v="21"/>
    <n v="0"/>
    <n v="1"/>
    <n v="0"/>
  </r>
  <r>
    <s v="Emmen"/>
    <s v="Drenthe College"/>
    <x v="2"/>
    <x v="2"/>
    <x v="2"/>
    <s v="Emmen"/>
    <s v="Begane grond"/>
    <s v="Sanitair"/>
    <s v="Toiletruimte"/>
    <s v="0.52"/>
    <m/>
    <x v="4"/>
    <n v="21"/>
    <n v="0"/>
    <n v="1"/>
    <n v="0"/>
  </r>
  <r>
    <s v="Emmen"/>
    <s v="Drenthe College"/>
    <x v="2"/>
    <x v="2"/>
    <x v="2"/>
    <s v="Emmen"/>
    <s v="Begane grond"/>
    <s v="Verkeersruimte"/>
    <s v="Verkeersruimte"/>
    <s v="0.68"/>
    <m/>
    <x v="7"/>
    <n v="21"/>
    <n v="0"/>
    <n v="1"/>
    <n v="0"/>
  </r>
  <r>
    <s v="Emmen"/>
    <s v="Drenthe College"/>
    <x v="2"/>
    <x v="2"/>
    <x v="2"/>
    <s v="Emmen"/>
    <s v="Begane grond"/>
    <s v="Verkeersruimte"/>
    <s v="Gang"/>
    <s v="0.25"/>
    <m/>
    <x v="7"/>
    <n v="22"/>
    <n v="0"/>
    <n v="1"/>
    <n v="0"/>
  </r>
  <r>
    <s v="Emmen"/>
    <s v="Drenthe College"/>
    <x v="2"/>
    <x v="2"/>
    <x v="2"/>
    <s v="Emmen"/>
    <s v="Begane grond"/>
    <s v="Verkeersruimte"/>
    <s v="Gang"/>
    <s v="0.26"/>
    <m/>
    <x v="7"/>
    <n v="23"/>
    <n v="0"/>
    <n v="1"/>
    <n v="0"/>
  </r>
  <r>
    <s v="Emmen"/>
    <s v="Drenthe College"/>
    <x v="2"/>
    <x v="2"/>
    <x v="2"/>
    <s v="Emmen"/>
    <s v="Begane grond"/>
    <s v="Administratieve ruimte"/>
    <s v="Administratieve ruimte"/>
    <s v="0.58"/>
    <m/>
    <x v="7"/>
    <n v="24"/>
    <n v="0"/>
    <n v="1"/>
    <n v="0"/>
  </r>
  <r>
    <s v="Emmen"/>
    <s v="Drenthe College"/>
    <x v="2"/>
    <x v="2"/>
    <x v="2"/>
    <s v="Emmen"/>
    <s v="Begane grond"/>
    <s v="Administratieve ruimte"/>
    <s v="Administratieve ruimte"/>
    <s v="0.83"/>
    <m/>
    <x v="2"/>
    <n v="24"/>
    <n v="0"/>
    <n v="1"/>
    <n v="0"/>
  </r>
  <r>
    <s v="Emmen"/>
    <s v="Drenthe College"/>
    <x v="2"/>
    <x v="2"/>
    <x v="2"/>
    <s v="Emmen"/>
    <s v="Begane grond"/>
    <s v="Onderwijsruimte"/>
    <s v="Onderwijsruimte"/>
    <s v="0.86"/>
    <m/>
    <x v="2"/>
    <n v="25"/>
    <n v="0"/>
    <n v="1"/>
    <n v="0"/>
  </r>
  <r>
    <s v="Emmen"/>
    <s v="Drenthe College"/>
    <x v="2"/>
    <x v="2"/>
    <x v="2"/>
    <s v="Emmen"/>
    <s v="Begane grond"/>
    <s v="Vakspecifieke ruimte"/>
    <s v="Praktijklokaal"/>
    <s v="0.54"/>
    <m/>
    <x v="4"/>
    <n v="26"/>
    <n v="0"/>
    <n v="1"/>
    <n v="0"/>
  </r>
  <r>
    <s v="Emmen"/>
    <s v="Drenthe College"/>
    <x v="2"/>
    <x v="2"/>
    <x v="2"/>
    <s v="Emmen"/>
    <s v="Begane grond"/>
    <s v="Verkeersruimte"/>
    <s v="Verkeersruimte"/>
    <s v="0.76A"/>
    <m/>
    <x v="4"/>
    <n v="27"/>
    <n v="0"/>
    <n v="1"/>
    <n v="0"/>
  </r>
  <r>
    <s v="Emmen"/>
    <s v="Drenthe College"/>
    <x v="2"/>
    <x v="2"/>
    <x v="2"/>
    <s v="Emmen"/>
    <s v="Begane grond"/>
    <s v="Onderwijsruimte"/>
    <s v="Onderwijsruimte"/>
    <s v="0.07"/>
    <m/>
    <x v="2"/>
    <n v="28"/>
    <n v="0"/>
    <n v="1"/>
    <n v="0"/>
  </r>
  <r>
    <s v="Emmen"/>
    <s v="Drenthe College"/>
    <x v="2"/>
    <x v="2"/>
    <x v="2"/>
    <s v="Emmen"/>
    <s v="Begane grond"/>
    <s v="Vakspecifieke ruimte"/>
    <s v="Praktijklokaal"/>
    <s v="0.23"/>
    <m/>
    <x v="1"/>
    <n v="28"/>
    <n v="0"/>
    <n v="1"/>
    <n v="0"/>
  </r>
  <r>
    <s v="Emmen"/>
    <s v="Drenthe College"/>
    <x v="2"/>
    <x v="2"/>
    <x v="2"/>
    <s v="Emmen"/>
    <s v="Begane grond"/>
    <s v="Administratieve ruimte"/>
    <s v="Administratieve ruimte"/>
    <s v="0.14"/>
    <m/>
    <x v="2"/>
    <n v="29"/>
    <n v="0"/>
    <n v="1"/>
    <n v="0"/>
  </r>
  <r>
    <s v="Emmen"/>
    <s v="Drenthe College"/>
    <x v="2"/>
    <x v="2"/>
    <x v="2"/>
    <s v="Emmen"/>
    <s v="Begane grond"/>
    <s v="Onderwijsruimte"/>
    <s v="Onderwijsruimte"/>
    <s v="0.92"/>
    <m/>
    <x v="2"/>
    <n v="30"/>
    <n v="0"/>
    <n v="1"/>
    <n v="0"/>
  </r>
  <r>
    <s v="Emmen"/>
    <s v="Drenthe College"/>
    <x v="2"/>
    <x v="2"/>
    <x v="2"/>
    <s v="Emmen"/>
    <s v="Begane grond"/>
    <s v="Onderwijsruimte"/>
    <s v="Onderwijsruimte"/>
    <s v="0.08"/>
    <m/>
    <x v="2"/>
    <n v="31"/>
    <n v="0"/>
    <n v="1"/>
    <n v="0"/>
  </r>
  <r>
    <s v="Emmen"/>
    <s v="Drenthe College"/>
    <x v="2"/>
    <x v="2"/>
    <x v="2"/>
    <s v="Emmen"/>
    <s v="Begane grond"/>
    <s v="Onderwijsruimte"/>
    <s v="Onderwijsruimte"/>
    <s v="0.15"/>
    <m/>
    <x v="2"/>
    <n v="31"/>
    <n v="0"/>
    <n v="1"/>
    <n v="0"/>
  </r>
  <r>
    <s v="Emmen"/>
    <s v="Drenthe College"/>
    <x v="2"/>
    <x v="2"/>
    <x v="2"/>
    <s v="Emmen"/>
    <s v="Begane grond"/>
    <s v="Administratieve ruimte"/>
    <s v="Kantoor"/>
    <s v="0.02"/>
    <m/>
    <x v="2"/>
    <n v="32"/>
    <n v="0"/>
    <n v="1"/>
    <n v="0"/>
  </r>
  <r>
    <s v="Emmen"/>
    <s v="Drenthe College"/>
    <x v="2"/>
    <x v="2"/>
    <x v="2"/>
    <s v="Emmen"/>
    <s v="Begane grond"/>
    <s v="Vakspecifieke ruimte"/>
    <s v="Praktijklokaal"/>
    <s v="0.48"/>
    <m/>
    <x v="4"/>
    <n v="33"/>
    <n v="0"/>
    <n v="1"/>
    <n v="0"/>
  </r>
  <r>
    <s v="Emmen"/>
    <s v="Drenthe College"/>
    <x v="2"/>
    <x v="2"/>
    <x v="2"/>
    <s v="Emmen"/>
    <s v="Begane grond"/>
    <s v="Onderwijsruimte"/>
    <s v="Onderwijsruimte"/>
    <s v="0.90"/>
    <m/>
    <x v="2"/>
    <n v="33"/>
    <n v="0"/>
    <n v="1"/>
    <n v="0"/>
  </r>
  <r>
    <s v="Emmen"/>
    <s v="Drenthe College"/>
    <x v="2"/>
    <x v="2"/>
    <x v="2"/>
    <s v="Emmen"/>
    <s v="Begane grond"/>
    <s v="Onderwijsruimte"/>
    <s v="Onderwijsruimte"/>
    <s v="0.93"/>
    <m/>
    <x v="2"/>
    <n v="33"/>
    <n v="0"/>
    <n v="1"/>
    <n v="0"/>
  </r>
  <r>
    <s v="Emmen"/>
    <s v="Drenthe College"/>
    <x v="2"/>
    <x v="2"/>
    <x v="2"/>
    <s v="Emmen"/>
    <s v="Begane grond"/>
    <s v="Verkeersruimte"/>
    <s v="Gang"/>
    <n v="100"/>
    <m/>
    <x v="4"/>
    <n v="33"/>
    <n v="0"/>
    <n v="1"/>
    <n v="0"/>
  </r>
  <r>
    <s v="Emmen"/>
    <s v="Drenthe College"/>
    <x v="2"/>
    <x v="2"/>
    <x v="2"/>
    <s v="Emmen"/>
    <s v="Begane grond"/>
    <s v="Onderwijsruimte"/>
    <s v="Onderwijsruimte"/>
    <s v="0.06"/>
    <m/>
    <x v="2"/>
    <n v="34"/>
    <n v="0"/>
    <n v="1"/>
    <n v="0"/>
  </r>
  <r>
    <s v="Emmen"/>
    <s v="Drenthe College"/>
    <x v="2"/>
    <x v="2"/>
    <x v="2"/>
    <s v="Emmen"/>
    <s v="Begane grond"/>
    <s v="Verkeersruimte"/>
    <s v="Gang"/>
    <s v="0.82"/>
    <m/>
    <x v="1"/>
    <n v="35"/>
    <n v="0"/>
    <n v="1"/>
    <n v="0"/>
  </r>
  <r>
    <s v="Emmen"/>
    <s v="Drenthe College"/>
    <x v="2"/>
    <x v="2"/>
    <x v="2"/>
    <s v="Emmen"/>
    <s v="Begane grond"/>
    <s v="Vakspecifieke ruimte"/>
    <s v="Praktijklokaal"/>
    <s v="0.44"/>
    <m/>
    <x v="4"/>
    <n v="37"/>
    <n v="0"/>
    <n v="1"/>
    <n v="0"/>
  </r>
  <r>
    <s v="Emmen"/>
    <s v="Drenthe College"/>
    <x v="2"/>
    <x v="2"/>
    <x v="2"/>
    <s v="Emmen"/>
    <s v="Begane grond"/>
    <s v="Vakspecifieke ruimte"/>
    <s v="Praktijklokaal"/>
    <s v="0.69A"/>
    <m/>
    <x v="4"/>
    <n v="37"/>
    <n v="0"/>
    <n v="1"/>
    <n v="0"/>
  </r>
  <r>
    <s v="Emmen"/>
    <s v="Drenthe College"/>
    <x v="2"/>
    <x v="2"/>
    <x v="2"/>
    <s v="Emmen"/>
    <s v="Begane grond"/>
    <s v="Onderwijsruimte"/>
    <s v="Onderwijsruimte"/>
    <s v="0.88B"/>
    <m/>
    <x v="2"/>
    <n v="40"/>
    <n v="0"/>
    <n v="1"/>
    <n v="0"/>
  </r>
  <r>
    <s v="Emmen"/>
    <s v="Drenthe College"/>
    <x v="2"/>
    <x v="2"/>
    <x v="2"/>
    <s v="Emmen"/>
    <s v="Begane grond"/>
    <s v="Onderwijsruimte"/>
    <s v="Onderwijsruimte"/>
    <s v="0.89"/>
    <m/>
    <x v="2"/>
    <n v="40"/>
    <n v="0"/>
    <n v="1"/>
    <n v="0"/>
  </r>
  <r>
    <s v="Emmen"/>
    <s v="Drenthe College"/>
    <x v="2"/>
    <x v="2"/>
    <x v="2"/>
    <s v="Emmen"/>
    <s v="Begane grond"/>
    <s v="Onderwijsruimte"/>
    <s v="Onderwijsruimte"/>
    <s v="0.91"/>
    <m/>
    <x v="2"/>
    <n v="42"/>
    <n v="0"/>
    <n v="1"/>
    <n v="0"/>
  </r>
  <r>
    <s v="Emmen"/>
    <s v="Drenthe College"/>
    <x v="2"/>
    <x v="2"/>
    <x v="2"/>
    <s v="Emmen"/>
    <s v="Begane grond"/>
    <s v="Verkeersruimte"/>
    <s v="Verkeersruimte"/>
    <s v="0.64"/>
    <m/>
    <x v="2"/>
    <n v="44"/>
    <n v="0"/>
    <n v="1"/>
    <n v="0"/>
  </r>
  <r>
    <s v="Emmen"/>
    <s v="Drenthe College"/>
    <x v="2"/>
    <x v="2"/>
    <x v="2"/>
    <s v="Emmen"/>
    <s v="Begane grond"/>
    <s v="Verkeersruimte"/>
    <s v="Gang"/>
    <s v="0.10"/>
    <m/>
    <x v="4"/>
    <n v="46"/>
    <n v="0"/>
    <n v="1"/>
    <n v="0"/>
  </r>
  <r>
    <s v="Emmen"/>
    <s v="Drenthe College"/>
    <x v="2"/>
    <x v="2"/>
    <x v="2"/>
    <s v="Emmen"/>
    <s v="Begane grond"/>
    <s v="Verkeersruimte"/>
    <s v="Verkeersruimte"/>
    <s v="0.41"/>
    <m/>
    <x v="4"/>
    <n v="47"/>
    <n v="0"/>
    <n v="1"/>
    <n v="0"/>
  </r>
  <r>
    <s v="Emmen"/>
    <s v="Drenthe College"/>
    <x v="2"/>
    <x v="2"/>
    <x v="2"/>
    <s v="Emmen"/>
    <s v="Begane grond"/>
    <s v="Onderwijsruimte"/>
    <s v="Onderwijsruimte"/>
    <n v="101"/>
    <m/>
    <x v="2"/>
    <n v="49"/>
    <n v="0"/>
    <n v="1"/>
    <n v="0"/>
  </r>
  <r>
    <s v="Emmen"/>
    <s v="Drenthe College"/>
    <x v="2"/>
    <x v="2"/>
    <x v="2"/>
    <s v="Emmen"/>
    <s v="Begane grond"/>
    <s v="Onderwijsruimte"/>
    <s v="Onderwijsruimte"/>
    <s v="0.22B"/>
    <m/>
    <x v="1"/>
    <n v="50"/>
    <n v="0"/>
    <n v="1"/>
    <n v="0"/>
  </r>
  <r>
    <s v="Emmen"/>
    <s v="Drenthe College"/>
    <x v="2"/>
    <x v="2"/>
    <x v="2"/>
    <s v="Emmen"/>
    <s v="Begane grond"/>
    <s v="Onderwijsruimte"/>
    <s v="Onderwijsruimte"/>
    <s v="0.22"/>
    <m/>
    <x v="1"/>
    <n v="53"/>
    <n v="0"/>
    <n v="1"/>
    <n v="0"/>
  </r>
  <r>
    <s v="Emmen"/>
    <s v="Drenthe College"/>
    <x v="2"/>
    <x v="2"/>
    <x v="2"/>
    <s v="Emmen"/>
    <s v="Begane grond"/>
    <s v="Onderwijsruimte"/>
    <s v="Onderwijsruimte"/>
    <s v="0.22C"/>
    <m/>
    <x v="1"/>
    <n v="53"/>
    <n v="0"/>
    <n v="1"/>
    <n v="0"/>
  </r>
  <r>
    <s v="Emmen"/>
    <s v="Drenthe College"/>
    <x v="2"/>
    <x v="2"/>
    <x v="2"/>
    <s v="Emmen"/>
    <s v="Begane grond"/>
    <s v="Vakspecifieke ruimte"/>
    <s v="Praktijklokaal"/>
    <s v="0.60"/>
    <m/>
    <x v="4"/>
    <n v="56"/>
    <n v="0"/>
    <n v="1"/>
    <n v="0"/>
  </r>
  <r>
    <s v="Emmen"/>
    <s v="Drenthe College"/>
    <x v="2"/>
    <x v="2"/>
    <x v="2"/>
    <s v="Emmen"/>
    <s v="Begane grond"/>
    <s v="Vakspecifieke ruimte"/>
    <s v="Vakspecifieke ruimte"/>
    <s v="0.77"/>
    <m/>
    <x v="1"/>
    <n v="57"/>
    <n v="0"/>
    <n v="1"/>
    <n v="0"/>
  </r>
  <r>
    <s v="Emmen"/>
    <s v="Drenthe College"/>
    <x v="2"/>
    <x v="2"/>
    <x v="2"/>
    <s v="Emmen"/>
    <s v="Begane grond"/>
    <s v="Vakspecifieke ruimte"/>
    <s v="Praktijklokaal"/>
    <s v="0.49"/>
    <m/>
    <x v="4"/>
    <n v="59"/>
    <n v="0"/>
    <n v="1"/>
    <n v="0"/>
  </r>
  <r>
    <s v="Emmen"/>
    <s v="Drenthe College"/>
    <x v="2"/>
    <x v="2"/>
    <x v="2"/>
    <s v="Emmen"/>
    <s v="Begane grond"/>
    <s v="Onderwijsruimte"/>
    <s v="Onderwijsruimte"/>
    <s v="0.18"/>
    <m/>
    <x v="2"/>
    <n v="61"/>
    <n v="0"/>
    <n v="1"/>
    <n v="0"/>
  </r>
  <r>
    <s v="Emmen"/>
    <s v="Drenthe College"/>
    <x v="2"/>
    <x v="2"/>
    <x v="2"/>
    <s v="Emmen"/>
    <s v="Begane grond"/>
    <s v="Onderwijsruimte"/>
    <s v="Onderwijsruimte"/>
    <s v="0.95"/>
    <m/>
    <x v="2"/>
    <n v="61"/>
    <n v="0"/>
    <n v="1"/>
    <n v="0"/>
  </r>
  <r>
    <s v="Emmen"/>
    <s v="Drenthe College"/>
    <x v="2"/>
    <x v="2"/>
    <x v="2"/>
    <s v="Emmen"/>
    <s v="Begane grond"/>
    <s v="Verkeersruimte"/>
    <s v="Gang"/>
    <s v="0.30"/>
    <m/>
    <x v="7"/>
    <n v="63"/>
    <n v="0"/>
    <n v="1"/>
    <n v="0"/>
  </r>
  <r>
    <s v="Emmen"/>
    <s v="Drenthe College"/>
    <x v="2"/>
    <x v="2"/>
    <x v="2"/>
    <s v="Emmen"/>
    <s v="Begane grond"/>
    <s v="Verkeersruimte"/>
    <s v="Gang"/>
    <s v="0.32B"/>
    <m/>
    <x v="4"/>
    <n v="63"/>
    <n v="0"/>
    <n v="1"/>
    <n v="0"/>
  </r>
  <r>
    <s v="Emmen"/>
    <s v="Drenthe College"/>
    <x v="2"/>
    <x v="2"/>
    <x v="2"/>
    <s v="Emmen"/>
    <s v="Begane grond"/>
    <s v="Restauratieve ruimte"/>
    <s v="Personeelsruimte"/>
    <s v="0.27"/>
    <m/>
    <x v="7"/>
    <n v="65"/>
    <n v="0"/>
    <n v="1"/>
    <n v="0"/>
  </r>
  <r>
    <s v="Emmen"/>
    <s v="Drenthe College"/>
    <x v="2"/>
    <x v="2"/>
    <x v="2"/>
    <s v="Emmen"/>
    <s v="Begane grond"/>
    <s v="Onderwijsruimte"/>
    <s v="Onderwijsruimte"/>
    <s v="0.12"/>
    <m/>
    <x v="2"/>
    <n v="67"/>
    <n v="0"/>
    <n v="1"/>
    <n v="0"/>
  </r>
  <r>
    <s v="Emmen"/>
    <s v="Drenthe College"/>
    <x v="2"/>
    <x v="2"/>
    <x v="2"/>
    <s v="Emmen"/>
    <s v="Begane grond"/>
    <s v="Onderwijsruimte"/>
    <s v="Onderwijsruimte"/>
    <s v="0.04"/>
    <m/>
    <x v="2"/>
    <n v="69"/>
    <n v="0"/>
    <n v="1"/>
    <n v="0"/>
  </r>
  <r>
    <s v="Emmen"/>
    <s v="Drenthe College"/>
    <x v="2"/>
    <x v="2"/>
    <x v="2"/>
    <s v="Emmen"/>
    <s v="Begane grond"/>
    <s v="Onderwijsruimte"/>
    <s v="Onderwijsruimte"/>
    <s v="0.36"/>
    <m/>
    <x v="2"/>
    <n v="71"/>
    <n v="0"/>
    <n v="1"/>
    <n v="0"/>
  </r>
  <r>
    <s v="Emmen"/>
    <s v="Drenthe College"/>
    <x v="2"/>
    <x v="2"/>
    <x v="2"/>
    <s v="Emmen"/>
    <s v="Begane grond"/>
    <s v="Onderwijsruimte"/>
    <s v="Onderwijsruimte"/>
    <s v="0.88"/>
    <m/>
    <x v="2"/>
    <n v="73"/>
    <n v="0"/>
    <n v="1"/>
    <n v="0"/>
  </r>
  <r>
    <s v="Emmen"/>
    <s v="Drenthe College"/>
    <x v="2"/>
    <x v="2"/>
    <x v="2"/>
    <s v="Emmen"/>
    <s v="Begane grond"/>
    <s v="Onderwijsruimte"/>
    <s v="Onderwijsruimte"/>
    <s v="0.35"/>
    <m/>
    <x v="2"/>
    <n v="74"/>
    <n v="0"/>
    <n v="1"/>
    <n v="0"/>
  </r>
  <r>
    <s v="Emmen"/>
    <s v="Drenthe College"/>
    <x v="2"/>
    <x v="2"/>
    <x v="2"/>
    <s v="Emmen"/>
    <s v="Begane grond"/>
    <s v="Verkeersruimte"/>
    <s v="Gang"/>
    <s v="0.65"/>
    <m/>
    <x v="7"/>
    <n v="75"/>
    <n v="0"/>
    <n v="1"/>
    <n v="0"/>
  </r>
  <r>
    <s v="Emmen"/>
    <s v="Drenthe College"/>
    <x v="2"/>
    <x v="2"/>
    <x v="2"/>
    <s v="Emmen"/>
    <s v="Begane grond"/>
    <s v="Verkeersruimte"/>
    <s v="Gang"/>
    <s v="0.71"/>
    <m/>
    <x v="7"/>
    <n v="84"/>
    <n v="0"/>
    <n v="1"/>
    <n v="0"/>
  </r>
  <r>
    <s v="Emmen"/>
    <s v="Drenthe College"/>
    <x v="2"/>
    <x v="2"/>
    <x v="2"/>
    <s v="Emmen"/>
    <s v="Begane grond"/>
    <s v="Onderwijsruimte"/>
    <s v="Onderwijsruimte"/>
    <s v="0.22A"/>
    <m/>
    <x v="1"/>
    <n v="86"/>
    <n v="0"/>
    <n v="1"/>
    <n v="0"/>
  </r>
  <r>
    <s v="Emmen"/>
    <s v="Drenthe College"/>
    <x v="2"/>
    <x v="2"/>
    <x v="2"/>
    <s v="Emmen"/>
    <s v="Begane grond"/>
    <s v="Onderwijsruimte"/>
    <s v="Onderwijsruimte"/>
    <s v="0.94"/>
    <m/>
    <x v="2"/>
    <n v="86"/>
    <n v="0"/>
    <n v="1"/>
    <n v="0"/>
  </r>
  <r>
    <s v="Emmen"/>
    <s v="Drenthe College"/>
    <x v="2"/>
    <x v="2"/>
    <x v="2"/>
    <s v="Emmen"/>
    <s v="Begane grond"/>
    <s v="Restauratieve ruimte"/>
    <s v="Kantine"/>
    <s v="0.85"/>
    <m/>
    <x v="1"/>
    <n v="87"/>
    <n v="0"/>
    <n v="1"/>
    <n v="0"/>
  </r>
  <r>
    <s v="Emmen"/>
    <s v="Drenthe College"/>
    <x v="2"/>
    <x v="2"/>
    <x v="2"/>
    <s v="Emmen"/>
    <s v="Begane grond"/>
    <s v="Vakspecifieke ruimte"/>
    <s v="Praktijklokaal"/>
    <s v="0.78"/>
    <m/>
    <x v="4"/>
    <n v="92"/>
    <n v="0"/>
    <n v="1"/>
    <n v="0"/>
  </r>
  <r>
    <s v="Emmen"/>
    <s v="Drenthe College"/>
    <x v="2"/>
    <x v="2"/>
    <x v="2"/>
    <s v="Emmen"/>
    <s v="Begane grond"/>
    <s v="Verkeersruimte"/>
    <s v="Gang"/>
    <n v="103"/>
    <m/>
    <x v="12"/>
    <n v="115"/>
    <n v="0"/>
    <n v="1"/>
    <n v="0"/>
  </r>
  <r>
    <s v="Emmen"/>
    <s v="Drenthe College"/>
    <x v="2"/>
    <x v="2"/>
    <x v="2"/>
    <s v="Emmen"/>
    <s v="Begane grond"/>
    <s v="Vakspecifieke ruimte"/>
    <s v="Praktijklokaal"/>
    <s v="0.61"/>
    <m/>
    <x v="4"/>
    <n v="118"/>
    <n v="0"/>
    <n v="1"/>
    <n v="0"/>
  </r>
  <r>
    <s v="Emmen"/>
    <s v="Drenthe College"/>
    <x v="2"/>
    <x v="2"/>
    <x v="2"/>
    <s v="Emmen"/>
    <s v="Begane grond"/>
    <s v="Verkeersruimte"/>
    <s v="Gang"/>
    <s v="0.95B"/>
    <m/>
    <x v="1"/>
    <n v="130"/>
    <n v="0"/>
    <n v="1"/>
    <n v="0"/>
  </r>
  <r>
    <s v="Emmen"/>
    <s v="Drenthe College"/>
    <x v="2"/>
    <x v="2"/>
    <x v="2"/>
    <s v="Emmen"/>
    <s v="Begane grond"/>
    <s v="Vakspecifieke ruimte"/>
    <s v="Praktijklokaal"/>
    <s v="0.72"/>
    <m/>
    <x v="4"/>
    <n v="153"/>
    <n v="0"/>
    <n v="1"/>
    <n v="0"/>
  </r>
  <r>
    <s v="Emmen"/>
    <s v="Drenthe College"/>
    <x v="2"/>
    <x v="2"/>
    <x v="2"/>
    <s v="Emmen"/>
    <s v="Begane grond"/>
    <s v="Verkeersruimte"/>
    <s v="Entree"/>
    <s v="0.01"/>
    <m/>
    <x v="4"/>
    <n v="158"/>
    <n v="0"/>
    <n v="1"/>
    <n v="0"/>
  </r>
  <r>
    <s v="Emmen"/>
    <s v="Drenthe College"/>
    <x v="2"/>
    <x v="2"/>
    <x v="2"/>
    <s v="Emmen"/>
    <s v="Begane grond"/>
    <s v="Vakspecifieke ruimte"/>
    <s v="Praktijklokaal"/>
    <s v="0.40"/>
    <m/>
    <x v="4"/>
    <n v="170"/>
    <n v="0"/>
    <n v="1"/>
    <n v="0"/>
  </r>
  <r>
    <s v="Emmen"/>
    <s v="Drenthe College"/>
    <x v="2"/>
    <x v="2"/>
    <x v="2"/>
    <s v="Emmen"/>
    <s v="Begane grond"/>
    <s v="Vakspecifieke ruimte"/>
    <s v="Praktijklokaal"/>
    <s v="0.79"/>
    <m/>
    <x v="4"/>
    <n v="185"/>
    <n v="0"/>
    <n v="1"/>
    <n v="0"/>
  </r>
  <r>
    <s v="Emmen"/>
    <s v="Drenthe College"/>
    <x v="2"/>
    <x v="2"/>
    <x v="2"/>
    <s v="Emmen"/>
    <s v="Begane grond"/>
    <s v="Restauratieve ruimte"/>
    <s v="Kantine"/>
    <s v="0.96"/>
    <m/>
    <x v="1"/>
    <n v="186"/>
    <n v="0"/>
    <n v="1"/>
    <n v="0"/>
  </r>
  <r>
    <s v="Emmen"/>
    <s v="Drenthe College"/>
    <x v="2"/>
    <x v="2"/>
    <x v="2"/>
    <s v="Emmen"/>
    <s v="Begane grond"/>
    <s v="Verkeersruimte"/>
    <s v="Gang"/>
    <s v="0.32"/>
    <m/>
    <x v="4"/>
    <n v="197"/>
    <n v="0"/>
    <n v="1"/>
    <n v="0"/>
  </r>
  <r>
    <s v="Emmen"/>
    <s v="Drenthe College"/>
    <x v="2"/>
    <x v="2"/>
    <x v="2"/>
    <s v="Emmen"/>
    <s v="Begane grond"/>
    <s v="Vakspecifieke ruimte"/>
    <s v="Praktijklokaal"/>
    <s v="0.66"/>
    <m/>
    <x v="7"/>
    <n v="199"/>
    <n v="0"/>
    <n v="1"/>
    <n v="0"/>
  </r>
  <r>
    <s v="Emmen"/>
    <s v="Drenthe College"/>
    <x v="2"/>
    <x v="2"/>
    <x v="2"/>
    <s v="Emmen"/>
    <s v="Begane grond"/>
    <s v="Vakspecifieke ruimte"/>
    <s v="Praktijklokaal"/>
    <s v="0.62"/>
    <m/>
    <x v="4"/>
    <n v="268"/>
    <n v="0"/>
    <n v="1"/>
    <n v="0"/>
  </r>
  <r>
    <s v="Emmen"/>
    <s v="Drenthe College"/>
    <x v="2"/>
    <x v="2"/>
    <x v="2"/>
    <s v="Emmen"/>
    <s v="Begane grond"/>
    <s v="Vakspecifieke ruimte"/>
    <s v="Praktijklokaal"/>
    <s v="0.45"/>
    <m/>
    <x v="4"/>
    <n v="425"/>
    <n v="0"/>
    <n v="1"/>
    <n v="0"/>
  </r>
  <r>
    <s v="Emmen"/>
    <s v="Drenthe College"/>
    <x v="2"/>
    <x v="2"/>
    <x v="2"/>
    <s v="Emmen"/>
    <s v="Begane grond"/>
    <s v="Vakspecifieke ruimte"/>
    <s v="Praktijklokaal"/>
    <s v="0.53"/>
    <m/>
    <x v="4"/>
    <n v="497"/>
    <n v="0"/>
    <n v="1"/>
    <n v="0"/>
  </r>
  <r>
    <s v="Emmen"/>
    <s v="Drenthe College"/>
    <x v="2"/>
    <x v="2"/>
    <x v="2"/>
    <s v="Emmen"/>
    <s v="Begane grond"/>
    <s v="Niet in onderhoud"/>
    <s v="Niet in onderhoud"/>
    <s v="0.19"/>
    <m/>
    <x v="7"/>
    <s v="NIO"/>
    <n v="0"/>
    <n v="1"/>
    <s v=""/>
  </r>
  <r>
    <s v="Emmen"/>
    <s v="Drenthe College"/>
    <x v="2"/>
    <x v="2"/>
    <x v="2"/>
    <s v="Emmen"/>
    <s v="Begane grond"/>
    <s v="Niet in onderhoud"/>
    <s v="Niet in onderhoud"/>
    <s v="0.63"/>
    <m/>
    <x v="8"/>
    <s v="NIO"/>
    <n v="0"/>
    <n v="1"/>
    <s v=""/>
  </r>
  <r>
    <s v="Emmen"/>
    <s v="Drenthe College"/>
    <x v="2"/>
    <x v="2"/>
    <x v="2"/>
    <s v="Emmen"/>
    <s v="Begane grond"/>
    <s v="Niet in onderhoud"/>
    <s v="Niet in onderhoud"/>
    <s v="0.29"/>
    <m/>
    <x v="7"/>
    <s v="NIO"/>
    <n v="0"/>
    <n v="1"/>
    <s v=""/>
  </r>
  <r>
    <s v="Emmen"/>
    <s v="Drenthe College"/>
    <x v="2"/>
    <x v="2"/>
    <x v="2"/>
    <s v="Emmen"/>
    <s v="Begane grond"/>
    <s v="Niet in onderhoud"/>
    <s v="Niet in onderhoud"/>
    <s v="0.21"/>
    <m/>
    <x v="7"/>
    <s v="NIO"/>
    <n v="0"/>
    <n v="1"/>
    <s v=""/>
  </r>
  <r>
    <s v="Emmen"/>
    <s v="Drenthe College"/>
    <x v="2"/>
    <x v="2"/>
    <x v="2"/>
    <s v="Emmen"/>
    <s v="Begane grond"/>
    <s v="Niet in onderhoud"/>
    <s v="Niet in onderhoud"/>
    <s v="0.16"/>
    <m/>
    <x v="14"/>
    <s v="NIO"/>
    <n v="0"/>
    <n v="1"/>
    <s v=""/>
  </r>
  <r>
    <s v="Emmen"/>
    <s v="Drenthe College"/>
    <x v="2"/>
    <x v="2"/>
    <x v="2"/>
    <s v="Emmen"/>
    <s v="Begane grond"/>
    <s v="Niet in onderhoud"/>
    <s v="Niet in onderhoud"/>
    <s v="0.42"/>
    <m/>
    <x v="14"/>
    <s v="NIO"/>
    <n v="0"/>
    <n v="1"/>
    <s v=""/>
  </r>
  <r>
    <s v="Emmen"/>
    <s v="Drenthe College"/>
    <x v="2"/>
    <x v="2"/>
    <x v="2"/>
    <s v="Emmen"/>
    <s v="Begane grond"/>
    <s v="Niet in onderhoud"/>
    <s v="Niet in onderhoud"/>
    <s v="0.96B"/>
    <m/>
    <x v="14"/>
    <s v="NIO"/>
    <n v="0"/>
    <n v="1"/>
    <s v=""/>
  </r>
  <r>
    <s v="Emmen"/>
    <s v="Drenthe College"/>
    <x v="2"/>
    <x v="2"/>
    <x v="2"/>
    <s v="Emmen"/>
    <s v="Begane grond"/>
    <s v="Niet in onderhoud"/>
    <s v="Niet in onderhoud"/>
    <n v="104"/>
    <m/>
    <x v="14"/>
    <s v="NIO"/>
    <n v="0"/>
    <n v="1"/>
    <s v=""/>
  </r>
  <r>
    <s v="Assen"/>
    <s v="Drenthe College"/>
    <x v="0"/>
    <x v="3"/>
    <x v="3"/>
    <s v="Assen"/>
    <s v="1e verdieping"/>
    <s v="Sanitair"/>
    <s v="Toiletruimte"/>
    <s v="1.32"/>
    <m/>
    <x v="7"/>
    <n v="1.1100000000000001"/>
    <n v="0"/>
    <n v="1"/>
    <n v="0"/>
  </r>
  <r>
    <s v="Assen"/>
    <s v="Drenthe College"/>
    <x v="0"/>
    <x v="3"/>
    <x v="3"/>
    <s v="Assen"/>
    <s v="1e verdieping"/>
    <s v="Sanitair"/>
    <s v="Toiletruimte"/>
    <s v="1.33"/>
    <m/>
    <x v="7"/>
    <n v="1.1100000000000001"/>
    <n v="0"/>
    <n v="1"/>
    <n v="0"/>
  </r>
  <r>
    <s v="Assen"/>
    <s v="Drenthe College"/>
    <x v="0"/>
    <x v="3"/>
    <x v="3"/>
    <s v="Assen"/>
    <s v="1e verdieping"/>
    <s v="Verkeersruimte"/>
    <s v="Trappenhuis"/>
    <s v="1.13"/>
    <m/>
    <x v="15"/>
    <n v="10.25"/>
    <n v="0"/>
    <n v="1"/>
    <n v="0"/>
  </r>
  <r>
    <s v="Assen"/>
    <s v="Drenthe College"/>
    <x v="0"/>
    <x v="3"/>
    <x v="3"/>
    <s v="Assen"/>
    <s v="1e verdieping"/>
    <s v="Administratieve ruimte"/>
    <s v="Kantoor"/>
    <s v="1.02"/>
    <m/>
    <x v="2"/>
    <n v="10.98"/>
    <n v="0"/>
    <n v="1"/>
    <n v="0"/>
  </r>
  <r>
    <s v="Assen"/>
    <s v="Drenthe College"/>
    <x v="0"/>
    <x v="3"/>
    <x v="3"/>
    <s v="Assen"/>
    <s v="1e verdieping"/>
    <s v="Verkeersruimte"/>
    <s v="Trappenhuis"/>
    <s v="1.19"/>
    <m/>
    <x v="15"/>
    <n v="12.18"/>
    <n v="0"/>
    <n v="1"/>
    <n v="0"/>
  </r>
  <r>
    <s v="Assen"/>
    <s v="Drenthe College"/>
    <x v="0"/>
    <x v="3"/>
    <x v="3"/>
    <s v="Assen"/>
    <s v="1e verdieping"/>
    <s v="Administratieve ruimte"/>
    <s v="Kantoor"/>
    <s v="1.04 C"/>
    <m/>
    <x v="2"/>
    <n v="12.97"/>
    <n v="0"/>
    <n v="1"/>
    <n v="0"/>
  </r>
  <r>
    <s v="Assen"/>
    <s v="Drenthe College"/>
    <x v="0"/>
    <x v="3"/>
    <x v="3"/>
    <s v="Assen"/>
    <s v="1e verdieping"/>
    <s v="Vakspecifieke ruimte"/>
    <s v="Praktijkruimte"/>
    <s v="1.06"/>
    <m/>
    <x v="12"/>
    <n v="13.16"/>
    <n v="0"/>
    <n v="1"/>
    <n v="0"/>
  </r>
  <r>
    <s v="Assen"/>
    <s v="Drenthe College"/>
    <x v="0"/>
    <x v="3"/>
    <x v="3"/>
    <s v="Assen"/>
    <s v="1e verdieping"/>
    <s v="Verkeersruimte"/>
    <s v="Gang"/>
    <s v="1.03"/>
    <m/>
    <x v="15"/>
    <n v="137.07"/>
    <n v="0"/>
    <n v="1"/>
    <n v="0"/>
  </r>
  <r>
    <s v="Assen"/>
    <s v="Drenthe College"/>
    <x v="0"/>
    <x v="3"/>
    <x v="3"/>
    <s v="Assen"/>
    <s v="1e verdieping"/>
    <s v="Sporthal"/>
    <s v="Kleedruimte"/>
    <s v="1.31"/>
    <m/>
    <x v="7"/>
    <n v="15.23"/>
    <n v="0"/>
    <n v="1"/>
    <n v="0"/>
  </r>
  <r>
    <s v="Assen"/>
    <s v="Drenthe College"/>
    <x v="0"/>
    <x v="3"/>
    <x v="3"/>
    <s v="Assen"/>
    <s v="1e verdieping"/>
    <s v="Administratieve ruimte"/>
    <s v="Kantoor"/>
    <s v="1.04 B"/>
    <m/>
    <x v="2"/>
    <n v="17.149999999999999"/>
    <n v="0"/>
    <n v="1"/>
    <n v="0"/>
  </r>
  <r>
    <s v="Assen"/>
    <s v="Drenthe College"/>
    <x v="0"/>
    <x v="3"/>
    <x v="3"/>
    <s v="Assen"/>
    <s v="1e verdieping"/>
    <s v="Administratieve ruimte"/>
    <s v="Kantoor"/>
    <s v="1.14"/>
    <m/>
    <x v="2"/>
    <n v="17.98"/>
    <n v="0"/>
    <n v="1"/>
    <n v="0"/>
  </r>
  <r>
    <s v="Assen"/>
    <s v="Drenthe College"/>
    <x v="0"/>
    <x v="3"/>
    <x v="3"/>
    <s v="Assen"/>
    <s v="1e verdieping"/>
    <s v="Vakspecifieke ruimte"/>
    <s v="Praktijklokaal"/>
    <s v="1.45"/>
    <m/>
    <x v="12"/>
    <n v="172.33"/>
    <n v="0"/>
    <n v="1"/>
    <n v="0"/>
  </r>
  <r>
    <s v="Assen"/>
    <s v="Drenthe College"/>
    <x v="0"/>
    <x v="3"/>
    <x v="3"/>
    <s v="Assen"/>
    <s v="1e verdieping"/>
    <s v="Sanitair"/>
    <s v="Toiletruimte"/>
    <s v="1.16"/>
    <m/>
    <x v="7"/>
    <n v="2.69"/>
    <n v="0"/>
    <n v="1"/>
    <n v="0"/>
  </r>
  <r>
    <s v="Assen"/>
    <s v="Drenthe College"/>
    <x v="0"/>
    <x v="3"/>
    <x v="3"/>
    <s v="Assen"/>
    <s v="1e verdieping"/>
    <s v="Verkeersruimte"/>
    <s v="Lift"/>
    <s v="1.18"/>
    <m/>
    <x v="16"/>
    <n v="2.97"/>
    <n v="0"/>
    <n v="1"/>
    <n v="0"/>
  </r>
  <r>
    <s v="Assen"/>
    <s v="Drenthe College"/>
    <x v="0"/>
    <x v="3"/>
    <x v="3"/>
    <s v="Assen"/>
    <s v="1e verdieping"/>
    <s v="Administratieve ruimte"/>
    <s v="Kantoor"/>
    <s v="1.02 A"/>
    <m/>
    <x v="2"/>
    <n v="21.36"/>
    <n v="0"/>
    <n v="1"/>
    <n v="0"/>
  </r>
  <r>
    <s v="Assen"/>
    <s v="Drenthe College"/>
    <x v="0"/>
    <x v="3"/>
    <x v="3"/>
    <s v="Assen"/>
    <s v="1e verdieping"/>
    <s v="Vakspecifieke ruimte"/>
    <s v="Praktijkruimte"/>
    <s v="1.05 A"/>
    <m/>
    <x v="15"/>
    <n v="24.49"/>
    <n v="0"/>
    <n v="1"/>
    <n v="0"/>
  </r>
  <r>
    <s v="Assen"/>
    <s v="Drenthe College"/>
    <x v="0"/>
    <x v="3"/>
    <x v="3"/>
    <s v="Assen"/>
    <s v="1e verdieping"/>
    <s v="Administratieve ruimte"/>
    <s v="Kantoor"/>
    <s v="1.20/1.21"/>
    <m/>
    <x v="2"/>
    <n v="25.39"/>
    <n v="0"/>
    <n v="1"/>
    <n v="0"/>
  </r>
  <r>
    <s v="Assen"/>
    <s v="Drenthe College"/>
    <x v="0"/>
    <x v="3"/>
    <x v="3"/>
    <s v="Assen"/>
    <s v="1e verdieping"/>
    <s v="Vakspecifieke ruimte"/>
    <s v="Praktijklokaal schilder"/>
    <s v="1.41"/>
    <m/>
    <x v="12"/>
    <n v="261.63"/>
    <n v="0"/>
    <n v="1"/>
    <n v="0"/>
  </r>
  <r>
    <s v="Assen"/>
    <s v="Drenthe College"/>
    <x v="0"/>
    <x v="3"/>
    <x v="3"/>
    <s v="Assen"/>
    <s v="1e verdieping"/>
    <s v="Verkeersruimte"/>
    <s v="Gang"/>
    <s v="1.30"/>
    <m/>
    <x v="15"/>
    <n v="31.59"/>
    <n v="0"/>
    <n v="1"/>
    <n v="0"/>
  </r>
  <r>
    <s v="Assen"/>
    <s v="Drenthe College"/>
    <x v="0"/>
    <x v="3"/>
    <x v="3"/>
    <s v="Assen"/>
    <s v="1e verdieping"/>
    <s v="Verkeersruimte"/>
    <s v="Gang"/>
    <s v="1.04"/>
    <m/>
    <x v="2"/>
    <n v="4"/>
    <n v="0"/>
    <n v="1"/>
    <n v="0"/>
  </r>
  <r>
    <s v="Assen"/>
    <s v="Drenthe College"/>
    <x v="0"/>
    <x v="3"/>
    <x v="3"/>
    <s v="Assen"/>
    <s v="1e verdieping"/>
    <s v="Verkeersruimte"/>
    <s v="Gang"/>
    <s v="1.01"/>
    <m/>
    <x v="2"/>
    <n v="4.07"/>
    <n v="0"/>
    <n v="1"/>
    <n v="0"/>
  </r>
  <r>
    <s v="Assen"/>
    <s v="Drenthe College"/>
    <x v="0"/>
    <x v="3"/>
    <x v="3"/>
    <s v="Assen"/>
    <s v="1e verdieping"/>
    <s v="Niet in onderhoud"/>
    <s v="Werkkast"/>
    <s v="1.35"/>
    <m/>
    <x v="7"/>
    <s v="NIO"/>
    <n v="0"/>
    <n v="1"/>
    <s v=""/>
  </r>
  <r>
    <s v="Assen"/>
    <s v="Drenthe College"/>
    <x v="0"/>
    <x v="3"/>
    <x v="3"/>
    <s v="Assen"/>
    <s v="1e verdieping"/>
    <s v="Onderwijsruimte"/>
    <s v="Onderwijsruimte"/>
    <s v="1.11"/>
    <m/>
    <x v="2"/>
    <n v="53.28"/>
    <n v="0"/>
    <n v="1"/>
    <n v="0"/>
  </r>
  <r>
    <s v="Assen"/>
    <s v="Drenthe College"/>
    <x v="0"/>
    <x v="3"/>
    <x v="3"/>
    <s v="Assen"/>
    <s v="1e verdieping"/>
    <s v="Onderwijsruimte"/>
    <s v="Onderwijsruimte"/>
    <s v="1.37"/>
    <m/>
    <x v="16"/>
    <n v="56.82"/>
    <n v="0"/>
    <n v="1"/>
    <n v="0"/>
  </r>
  <r>
    <s v="Assen"/>
    <s v="Drenthe College"/>
    <x v="0"/>
    <x v="3"/>
    <x v="3"/>
    <s v="Assen"/>
    <s v="1e verdieping"/>
    <s v="Niet in onderhoud"/>
    <s v="Berging/magazijn"/>
    <s v="1.39"/>
    <m/>
    <x v="16"/>
    <s v="NIO"/>
    <n v="0"/>
    <n v="1"/>
    <s v=""/>
  </r>
  <r>
    <s v="Assen"/>
    <s v="Drenthe College"/>
    <x v="0"/>
    <x v="3"/>
    <x v="3"/>
    <s v="Assen"/>
    <s v="1e verdieping"/>
    <s v="Verkeersruimte"/>
    <s v="Trappenhuis"/>
    <s v="1.40"/>
    <m/>
    <x v="16"/>
    <n v="7.86"/>
    <n v="0"/>
    <n v="1"/>
    <n v="0"/>
  </r>
  <r>
    <s v="Assen"/>
    <s v="Drenthe College"/>
    <x v="0"/>
    <x v="3"/>
    <x v="3"/>
    <s v="Assen"/>
    <s v="1e verdieping"/>
    <s v="Vakspecifieke ruimte"/>
    <s v="Praktijkruimte"/>
    <s v="1.05 B"/>
    <m/>
    <x v="2"/>
    <n v="70.09"/>
    <n v="0"/>
    <n v="1"/>
    <n v="0"/>
  </r>
  <r>
    <s v="Assen"/>
    <s v="Drenthe College"/>
    <x v="0"/>
    <x v="3"/>
    <x v="3"/>
    <s v="Assen"/>
    <s v="1e verdieping"/>
    <s v="Onderwijsruimte"/>
    <s v="Onderwijsruimte"/>
    <s v="1.43"/>
    <m/>
    <x v="15"/>
    <n v="72.11"/>
    <n v="0"/>
    <n v="1"/>
    <n v="0"/>
  </r>
  <r>
    <s v="Assen"/>
    <s v="Drenthe College"/>
    <x v="0"/>
    <x v="3"/>
    <x v="3"/>
    <s v="Assen"/>
    <s v="1e verdieping"/>
    <s v="Sanitair"/>
    <s v="Toiletruimte"/>
    <s v="1.15"/>
    <m/>
    <x v="7"/>
    <n v="8.77"/>
    <n v="0"/>
    <n v="1"/>
    <n v="0"/>
  </r>
  <r>
    <s v="Assen"/>
    <s v="Drenthe College"/>
    <x v="0"/>
    <x v="3"/>
    <x v="3"/>
    <s v="Assen"/>
    <s v="1e verdieping"/>
    <s v="Administratieve ruimte"/>
    <s v="Kantoor"/>
    <s v="1.04 D"/>
    <m/>
    <x v="2"/>
    <n v="9.11"/>
    <n v="0"/>
    <n v="1"/>
    <n v="0"/>
  </r>
  <r>
    <s v="Assen"/>
    <s v="Drenthe College"/>
    <x v="0"/>
    <x v="3"/>
    <x v="3"/>
    <s v="Assen"/>
    <s v="1e verdieping"/>
    <s v="Administratieve ruimte"/>
    <s v="Kantoor"/>
    <s v="1.04 A"/>
    <m/>
    <x v="2"/>
    <n v="9.74"/>
    <n v="0"/>
    <n v="1"/>
    <n v="0"/>
  </r>
  <r>
    <s v="Assen"/>
    <s v="Drenthe College"/>
    <x v="0"/>
    <x v="3"/>
    <x v="3"/>
    <s v="Assen"/>
    <s v="2e verdieping"/>
    <s v="Onderwijsruimte"/>
    <s v="Onderwijsruimte"/>
    <s v="2.04/2.05"/>
    <m/>
    <x v="2"/>
    <n v="100.09"/>
    <n v="0"/>
    <n v="1"/>
    <n v="0"/>
  </r>
  <r>
    <s v="Assen"/>
    <s v="Drenthe College"/>
    <x v="0"/>
    <x v="3"/>
    <x v="3"/>
    <s v="Assen"/>
    <s v="2e verdieping"/>
    <s v="Verkeersruimte"/>
    <s v="Trappenhuis"/>
    <s v="2.19"/>
    <m/>
    <x v="17"/>
    <n v="12.18"/>
    <n v="0"/>
    <n v="1"/>
    <n v="0"/>
  </r>
  <r>
    <s v="Assen"/>
    <s v="Drenthe College"/>
    <x v="0"/>
    <x v="3"/>
    <x v="3"/>
    <s v="Assen"/>
    <s v="2e verdieping"/>
    <s v="Verkeersruimte"/>
    <s v="Gang"/>
    <s v="2.03"/>
    <m/>
    <x v="15"/>
    <n v="13.01"/>
    <n v="0"/>
    <n v="1"/>
    <n v="0"/>
  </r>
  <r>
    <s v="Assen"/>
    <s v="Drenthe College"/>
    <x v="0"/>
    <x v="3"/>
    <x v="3"/>
    <s v="Assen"/>
    <s v="2e verdieping"/>
    <s v="Onderwijsruimte"/>
    <s v="Onderwijsruimte"/>
    <s v="2.07"/>
    <m/>
    <x v="12"/>
    <n v="20.02"/>
    <n v="0"/>
    <n v="1"/>
    <n v="0"/>
  </r>
  <r>
    <s v="Assen"/>
    <s v="Drenthe College"/>
    <x v="0"/>
    <x v="3"/>
    <x v="3"/>
    <s v="Assen"/>
    <s v="2e verdieping"/>
    <s v="Verkeersruimte"/>
    <s v="Lift"/>
    <s v="2.18"/>
    <m/>
    <x v="16"/>
    <n v="3.23"/>
    <n v="0"/>
    <n v="1"/>
    <n v="0"/>
  </r>
  <r>
    <s v="Assen"/>
    <s v="Drenthe College"/>
    <x v="0"/>
    <x v="3"/>
    <x v="3"/>
    <s v="Assen"/>
    <s v="1e verdieping"/>
    <s v="Niet in onderhoud"/>
    <s v="Berging/magazijn"/>
    <s v="1.38"/>
    <m/>
    <x v="16"/>
    <s v="NIO"/>
    <n v="0"/>
    <n v="1"/>
    <s v=""/>
  </r>
  <r>
    <s v="Assen"/>
    <s v="Drenthe College"/>
    <x v="0"/>
    <x v="3"/>
    <x v="3"/>
    <s v="Assen"/>
    <s v="1e verdieping"/>
    <s v="Niet in onderhoud"/>
    <s v="Werkkast"/>
    <s v="1.17"/>
    <m/>
    <x v="16"/>
    <s v="NIO"/>
    <n v="0"/>
    <n v="1"/>
    <s v=""/>
  </r>
  <r>
    <s v="Assen"/>
    <s v="Drenthe College"/>
    <x v="0"/>
    <x v="3"/>
    <x v="3"/>
    <s v="Assen"/>
    <s v="1e verdieping"/>
    <s v="Niet in onderhoud"/>
    <s v="Werkkast"/>
    <s v="1.44"/>
    <m/>
    <x v="12"/>
    <s v="NIO"/>
    <n v="0"/>
    <n v="1"/>
    <s v=""/>
  </r>
  <r>
    <s v="Assen"/>
    <s v="Drenthe College"/>
    <x v="0"/>
    <x v="3"/>
    <x v="3"/>
    <s v="Assen"/>
    <s v="1e verdieping"/>
    <s v="Niet in onderhoud"/>
    <s v="Werkkast"/>
    <s v="1.42"/>
    <m/>
    <x v="16"/>
    <s v="NIO"/>
    <n v="0"/>
    <n v="1"/>
    <s v=""/>
  </r>
  <r>
    <s v="Assen"/>
    <s v="Drenthe College"/>
    <x v="0"/>
    <x v="3"/>
    <x v="3"/>
    <s v="Assen"/>
    <s v="2e verdieping"/>
    <s v="Niet in onderhoud"/>
    <s v="Werkkast"/>
    <s v="2.06"/>
    <m/>
    <x v="15"/>
    <s v="NIO"/>
    <n v="0"/>
    <n v="1"/>
    <s v=""/>
  </r>
  <r>
    <s v="Assen"/>
    <s v="Drenthe College"/>
    <x v="0"/>
    <x v="3"/>
    <x v="3"/>
    <s v="Assen"/>
    <s v="Begane grond"/>
    <s v="Verkeersruimte"/>
    <s v="Trap"/>
    <s v="0.13"/>
    <m/>
    <x v="15"/>
    <n v="10.28"/>
    <n v="0"/>
    <n v="1"/>
    <n v="0"/>
  </r>
  <r>
    <s v="Assen"/>
    <s v="Drenthe College"/>
    <x v="0"/>
    <x v="3"/>
    <x v="3"/>
    <s v="Assen"/>
    <s v="Begane grond"/>
    <s v="Niet in onderhoud"/>
    <s v="Niet in onderhoud"/>
    <s v="0.38 B"/>
    <m/>
    <x v="12"/>
    <s v="NIO"/>
    <n v="0"/>
    <n v="1"/>
    <s v=""/>
  </r>
  <r>
    <s v="Assen"/>
    <s v="Drenthe College"/>
    <x v="0"/>
    <x v="3"/>
    <x v="3"/>
    <s v="Assen"/>
    <s v="Begane grond"/>
    <s v="Verkeersruimte"/>
    <s v="Trappenhuis"/>
    <s v="0.40"/>
    <m/>
    <x v="16"/>
    <n v="11.62"/>
    <n v="0"/>
    <n v="1"/>
    <n v="0"/>
  </r>
  <r>
    <s v="Assen"/>
    <s v="Drenthe College"/>
    <x v="0"/>
    <x v="3"/>
    <x v="3"/>
    <s v="Assen"/>
    <s v="Begane grond"/>
    <s v="Niet in onderhoud"/>
    <s v="Berging/magazijn"/>
    <s v="0.38 C"/>
    <m/>
    <x v="12"/>
    <s v="NIO"/>
    <n v="0"/>
    <n v="1"/>
    <s v=""/>
  </r>
  <r>
    <s v="Assen"/>
    <s v="Drenthe College"/>
    <x v="0"/>
    <x v="3"/>
    <x v="3"/>
    <s v="Assen"/>
    <s v="Begane grond"/>
    <s v="Verkeersruimte"/>
    <s v="Trap"/>
    <s v="0.19"/>
    <m/>
    <x v="15"/>
    <n v="12.18"/>
    <n v="0"/>
    <n v="1"/>
    <n v="0"/>
  </r>
  <r>
    <s v="Assen"/>
    <s v="Drenthe College"/>
    <x v="0"/>
    <x v="3"/>
    <x v="3"/>
    <s v="Assen"/>
    <s v="Begane grond"/>
    <s v="Administratieve ruimte"/>
    <s v="Kantoor"/>
    <s v="0.35"/>
    <m/>
    <x v="16"/>
    <n v="13.49"/>
    <n v="0"/>
    <n v="1"/>
    <n v="0"/>
  </r>
  <r>
    <s v="Assen"/>
    <s v="Drenthe College"/>
    <x v="0"/>
    <x v="3"/>
    <x v="3"/>
    <s v="Assen"/>
    <s v="Begane grond"/>
    <s v="Verkeersruimte"/>
    <s v="Gang"/>
    <s v="0.30"/>
    <m/>
    <x v="17"/>
    <n v="14.93"/>
    <n v="0"/>
    <n v="1"/>
    <n v="0"/>
  </r>
  <r>
    <s v="Assen"/>
    <s v="Drenthe College"/>
    <x v="0"/>
    <x v="3"/>
    <x v="3"/>
    <s v="Assen"/>
    <s v="Begane grond"/>
    <s v="Sporthal"/>
    <s v="Kleedruimte"/>
    <s v="0.31"/>
    <m/>
    <x v="17"/>
    <n v="16.420000000000002"/>
    <n v="0"/>
    <n v="1"/>
    <n v="0"/>
  </r>
  <r>
    <s v="Assen"/>
    <s v="Drenthe College"/>
    <x v="0"/>
    <x v="3"/>
    <x v="3"/>
    <s v="Assen"/>
    <s v="Begane grond"/>
    <s v="Sporthal"/>
    <s v="Kleedruimte"/>
    <s v="0.33"/>
    <m/>
    <x v="17"/>
    <n v="16.73"/>
    <n v="0"/>
    <n v="1"/>
    <n v="0"/>
  </r>
  <r>
    <s v="Assen"/>
    <s v="Drenthe College"/>
    <x v="0"/>
    <x v="3"/>
    <x v="3"/>
    <s v="Assen"/>
    <s v="Begane grond"/>
    <s v="Administratieve ruimte"/>
    <s v="Kantoor"/>
    <s v="0.14"/>
    <m/>
    <x v="2"/>
    <n v="17.989999999999998"/>
    <n v="0"/>
    <n v="1"/>
    <n v="0"/>
  </r>
  <r>
    <s v="Assen"/>
    <s v="Drenthe College"/>
    <x v="0"/>
    <x v="3"/>
    <x v="3"/>
    <s v="Assen"/>
    <s v="Begane grond"/>
    <s v="Verkeersruimte"/>
    <s v="Hal"/>
    <s v="0.03"/>
    <m/>
    <x v="15"/>
    <n v="195.24"/>
    <n v="0"/>
    <n v="1"/>
    <n v="0"/>
  </r>
  <r>
    <s v="Assen"/>
    <s v="Drenthe College"/>
    <x v="0"/>
    <x v="3"/>
    <x v="3"/>
    <s v="Assen"/>
    <s v="Begane grond"/>
    <s v="Sanitair"/>
    <s v="Toiletruimte"/>
    <s v="0.16"/>
    <m/>
    <x v="7"/>
    <n v="2.67"/>
    <n v="0"/>
    <n v="1"/>
    <n v="0"/>
  </r>
  <r>
    <s v="Assen"/>
    <s v="Drenthe College"/>
    <x v="0"/>
    <x v="3"/>
    <x v="3"/>
    <s v="Assen"/>
    <s v="Begane grond"/>
    <s v="Niet in onderhoud"/>
    <s v="Berging/magazijn"/>
    <s v="0.23"/>
    <m/>
    <x v="2"/>
    <s v="NIO"/>
    <n v="0"/>
    <n v="1"/>
    <s v=""/>
  </r>
  <r>
    <s v="Assen"/>
    <s v="Drenthe College"/>
    <x v="0"/>
    <x v="3"/>
    <x v="3"/>
    <s v="Assen"/>
    <s v="Begane grond"/>
    <s v="Niet in onderhoud"/>
    <s v="Berging/magazijn"/>
    <s v="0.22"/>
    <m/>
    <x v="2"/>
    <s v="NIO"/>
    <n v="0"/>
    <n v="1"/>
    <s v=""/>
  </r>
  <r>
    <s v="Assen"/>
    <s v="Drenthe College"/>
    <x v="0"/>
    <x v="3"/>
    <x v="3"/>
    <s v="Assen"/>
    <s v="Begane grond"/>
    <s v="Verkeersruimte"/>
    <s v="Lift"/>
    <s v="0.18"/>
    <m/>
    <x v="16"/>
    <n v="2.97"/>
    <n v="0"/>
    <n v="1"/>
    <n v="0"/>
  </r>
  <r>
    <s v="Assen"/>
    <s v="Drenthe College"/>
    <x v="0"/>
    <x v="3"/>
    <x v="3"/>
    <s v="Assen"/>
    <s v="Begane grond"/>
    <s v="Administratieve ruimte"/>
    <s v="Kantoor"/>
    <s v="0.09"/>
    <m/>
    <x v="2"/>
    <n v="20.8"/>
    <n v="0"/>
    <n v="1"/>
    <n v="0"/>
  </r>
  <r>
    <s v="Assen"/>
    <s v="Drenthe College"/>
    <x v="0"/>
    <x v="3"/>
    <x v="3"/>
    <s v="Assen"/>
    <s v="Begane grond"/>
    <s v="Administratieve ruimte"/>
    <s v="Kantoor"/>
    <s v="0.02"/>
    <m/>
    <x v="2"/>
    <n v="21.36"/>
    <n v="0"/>
    <n v="1"/>
    <n v="0"/>
  </r>
  <r>
    <s v="Assen"/>
    <s v="Drenthe College"/>
    <x v="0"/>
    <x v="3"/>
    <x v="3"/>
    <s v="Assen"/>
    <s v="Begane grond"/>
    <s v="Vakspecifieke ruimte"/>
    <s v="Praktijklokaal"/>
    <s v="0.41"/>
    <m/>
    <x v="17"/>
    <n v="219.82"/>
    <n v="0"/>
    <n v="1"/>
    <n v="0"/>
  </r>
  <r>
    <s v="Assen"/>
    <s v="Drenthe College"/>
    <x v="0"/>
    <x v="3"/>
    <x v="3"/>
    <s v="Assen"/>
    <s v="Begane grond"/>
    <s v="Administratieve ruimte"/>
    <s v="Kantoor"/>
    <s v="0.11"/>
    <m/>
    <x v="2"/>
    <n v="25.9"/>
    <n v="0"/>
    <n v="1"/>
    <n v="0"/>
  </r>
  <r>
    <s v="Assen"/>
    <s v="Drenthe College"/>
    <x v="0"/>
    <x v="3"/>
    <x v="3"/>
    <s v="Assen"/>
    <s v="Begane grond"/>
    <s v="Vakspecifieke ruimte"/>
    <s v="Stukadoors"/>
    <s v="0.38"/>
    <m/>
    <x v="12"/>
    <n v="287.86"/>
    <n v="0"/>
    <n v="1"/>
    <n v="0"/>
  </r>
  <r>
    <s v="Assen"/>
    <s v="Drenthe College"/>
    <x v="0"/>
    <x v="3"/>
    <x v="3"/>
    <s v="Assen"/>
    <s v="Begane grond"/>
    <s v="Niet in onderhoud"/>
    <s v="Niet in onderhoud"/>
    <s v="0.41 B"/>
    <m/>
    <x v="17"/>
    <s v="NIO"/>
    <n v="0"/>
    <n v="1"/>
    <s v=""/>
  </r>
  <r>
    <s v="Assen"/>
    <s v="Drenthe College"/>
    <x v="0"/>
    <x v="3"/>
    <x v="3"/>
    <s v="Assen"/>
    <s v="Begane grond"/>
    <s v="Vloeren Keukens"/>
    <s v="Keuken catering"/>
    <s v="0.06"/>
    <m/>
    <x v="7"/>
    <n v="34.08"/>
    <n v="0"/>
    <n v="1"/>
    <n v="0"/>
  </r>
  <r>
    <s v="Assen"/>
    <s v="Drenthe College"/>
    <x v="0"/>
    <x v="3"/>
    <x v="3"/>
    <s v="Assen"/>
    <s v="Begane grond"/>
    <s v="Administratieve ruimte"/>
    <s v="Kantoor"/>
    <s v="0.10"/>
    <m/>
    <x v="2"/>
    <n v="4.13"/>
    <n v="0"/>
    <n v="1"/>
    <n v="0"/>
  </r>
  <r>
    <s v="Assen"/>
    <s v="Drenthe College"/>
    <x v="0"/>
    <x v="3"/>
    <x v="3"/>
    <s v="Assen"/>
    <s v="Begane grond"/>
    <s v="Sanitair"/>
    <s v="Toiletruimte"/>
    <s v="0.25"/>
    <m/>
    <x v="7"/>
    <n v="4.7300000000000004"/>
    <n v="0"/>
    <n v="1"/>
    <n v="0"/>
  </r>
  <r>
    <s v="Assen"/>
    <s v="Drenthe College"/>
    <x v="0"/>
    <x v="3"/>
    <x v="3"/>
    <s v="Assen"/>
    <s v="Begane grond"/>
    <s v="Niet in onderhoud"/>
    <s v="Niet in onderhoud"/>
    <s v="0.37"/>
    <m/>
    <x v="17"/>
    <s v="NIO"/>
    <n v="0"/>
    <n v="1"/>
    <s v=""/>
  </r>
  <r>
    <s v="Assen"/>
    <s v="Drenthe College"/>
    <x v="0"/>
    <x v="3"/>
    <x v="3"/>
    <s v="Assen"/>
    <s v="Begane grond"/>
    <s v="Onderwijsruimte"/>
    <s v="Onderwijsruimte"/>
    <s v="0.04"/>
    <m/>
    <x v="15"/>
    <n v="54.89"/>
    <n v="0"/>
    <n v="1"/>
    <n v="0"/>
  </r>
  <r>
    <s v="Assen"/>
    <s v="Drenthe College"/>
    <x v="0"/>
    <x v="3"/>
    <x v="3"/>
    <s v="Assen"/>
    <s v="Begane grond"/>
    <s v="Verkeersruimte"/>
    <s v="Entree"/>
    <s v="0.01"/>
    <m/>
    <x v="2"/>
    <n v="6.69"/>
    <n v="0"/>
    <n v="1"/>
    <n v="0"/>
  </r>
  <r>
    <s v="Assen"/>
    <s v="Drenthe College"/>
    <x v="0"/>
    <x v="3"/>
    <x v="3"/>
    <s v="Assen"/>
    <s v="Begane grond"/>
    <s v="Vakspecifieke ruimte"/>
    <s v="Mixers"/>
    <s v="0.38 A"/>
    <m/>
    <x v="12"/>
    <n v="7.15"/>
    <n v="0"/>
    <n v="1"/>
    <n v="0"/>
  </r>
  <r>
    <s v="Assen"/>
    <s v="Drenthe College"/>
    <x v="0"/>
    <x v="3"/>
    <x v="3"/>
    <s v="Assen"/>
    <s v="Begane grond"/>
    <s v="Administratieve ruimte"/>
    <s v="Kantoor"/>
    <s v="0.41 A"/>
    <m/>
    <x v="17"/>
    <n v="8.76"/>
    <n v="0"/>
    <n v="1"/>
    <n v="0"/>
  </r>
  <r>
    <s v="Assen"/>
    <s v="Drenthe College"/>
    <x v="0"/>
    <x v="3"/>
    <x v="3"/>
    <s v="Assen"/>
    <s v="Begane grond"/>
    <s v="Sanitair"/>
    <s v="Toiletruimte"/>
    <s v="0.15"/>
    <m/>
    <x v="7"/>
    <n v="8.7799999999999994"/>
    <n v="0"/>
    <n v="1"/>
    <n v="0"/>
  </r>
  <r>
    <s v="Assen"/>
    <s v="Drenthe College"/>
    <x v="0"/>
    <x v="3"/>
    <x v="3"/>
    <s v="Assen"/>
    <s v="Begane grond"/>
    <s v="Verkeersruimte"/>
    <s v="Entree"/>
    <s v="0.20"/>
    <m/>
    <x v="2"/>
    <n v="9.0500000000000007"/>
    <n v="0"/>
    <n v="1"/>
    <n v="0"/>
  </r>
  <r>
    <s v="Assen"/>
    <s v="Drenthe College"/>
    <x v="0"/>
    <x v="3"/>
    <x v="3"/>
    <s v="Assen"/>
    <s v="Begane grond"/>
    <s v="Niet in onderhoud"/>
    <s v="Niet in onderhoud"/>
    <s v="0.32"/>
    <m/>
    <x v="17"/>
    <s v="NIO"/>
    <n v="0"/>
    <n v="1"/>
    <s v=""/>
  </r>
  <r>
    <s v="Assen"/>
    <s v="Drenthe College"/>
    <x v="0"/>
    <x v="3"/>
    <x v="3"/>
    <s v="Assen"/>
    <s v="Begane grond"/>
    <s v="Restauratieve ruimte"/>
    <s v="Kantine"/>
    <s v="0.05"/>
    <m/>
    <x v="15"/>
    <n v="92.64"/>
    <n v="0"/>
    <n v="1"/>
    <n v="0"/>
  </r>
  <r>
    <s v="Assen"/>
    <s v="Drenthe College"/>
    <x v="0"/>
    <x v="3"/>
    <x v="3"/>
    <s v="Assen"/>
    <s v="Begane grond"/>
    <s v="Niet in onderhoud"/>
    <s v="Niet in onderhoud"/>
    <s v="0.34"/>
    <m/>
    <x v="17"/>
    <s v="NIO"/>
    <n v="0"/>
    <n v="1"/>
    <s v=""/>
  </r>
  <r>
    <s v="Assen"/>
    <s v="Drenthe College"/>
    <x v="0"/>
    <x v="3"/>
    <x v="3"/>
    <s v="Assen"/>
    <s v="Begane grond"/>
    <s v="Niet in onderhoud"/>
    <s v="Werkkast"/>
    <s v="0.17"/>
    <m/>
    <x v="16"/>
    <s v="NIO"/>
    <n v="0"/>
    <n v="1"/>
    <s v=""/>
  </r>
  <r>
    <s v="Assen"/>
    <s v="Drenthe College"/>
    <x v="0"/>
    <x v="3"/>
    <x v="3"/>
    <s v="Assen"/>
    <s v="Begane grond"/>
    <s v="Niet in onderhoud"/>
    <s v="Werkkast"/>
    <s v="0.24"/>
    <m/>
    <x v="16"/>
    <s v="NIO"/>
    <n v="0"/>
    <n v="1"/>
    <s v=""/>
  </r>
  <r>
    <s v="Assen"/>
    <s v="Drenthe College"/>
    <x v="0"/>
    <x v="3"/>
    <x v="3"/>
    <s v="Assen"/>
    <s v="Begane grond"/>
    <s v="Niet in onderhoud"/>
    <s v="Berging/magazijn"/>
    <s v="0.21"/>
    <m/>
    <x v="2"/>
    <s v="NIO"/>
    <n v="0"/>
    <n v="1"/>
    <s v=""/>
  </r>
  <r>
    <s v="Eelde"/>
    <s v="Terra"/>
    <x v="3"/>
    <x v="4"/>
    <x v="4"/>
    <s v="Eelde"/>
    <s v="1e etage"/>
    <s v="Verkeersruimte"/>
    <s v="Trap"/>
    <m/>
    <m/>
    <x v="18"/>
    <n v="6.5"/>
    <n v="0"/>
    <n v="1"/>
    <n v="0"/>
  </r>
  <r>
    <s v="Eelde"/>
    <s v="Terra"/>
    <x v="3"/>
    <x v="4"/>
    <x v="4"/>
    <s v="Eelde"/>
    <s v="1e etage"/>
    <s v="Sanitair"/>
    <s v="Toiletruimte"/>
    <m/>
    <m/>
    <x v="3"/>
    <n v="9"/>
    <n v="0"/>
    <n v="1"/>
    <n v="0"/>
  </r>
  <r>
    <s v="Eelde"/>
    <s v="Terra"/>
    <x v="3"/>
    <x v="4"/>
    <x v="4"/>
    <s v="Eelde"/>
    <s v="1e etage"/>
    <s v="Verkeersruimte"/>
    <s v="Gang"/>
    <m/>
    <m/>
    <x v="3"/>
    <n v="11"/>
    <n v="0"/>
    <n v="1"/>
    <n v="0"/>
  </r>
  <r>
    <s v="Eelde"/>
    <s v="Terra"/>
    <x v="3"/>
    <x v="4"/>
    <x v="4"/>
    <s v="Eelde"/>
    <s v="1e etage"/>
    <s v="Sanitair"/>
    <s v="Toiletruimte"/>
    <m/>
    <m/>
    <x v="3"/>
    <n v="12"/>
    <n v="0"/>
    <n v="1"/>
    <n v="0"/>
  </r>
  <r>
    <s v="Eelde"/>
    <s v="Terra"/>
    <x v="3"/>
    <x v="4"/>
    <x v="4"/>
    <s v="Eelde"/>
    <s v="1e etage"/>
    <s v="Sanitair"/>
    <s v="Toiletruimte"/>
    <m/>
    <m/>
    <x v="3"/>
    <n v="12"/>
    <n v="0"/>
    <n v="1"/>
    <n v="0"/>
  </r>
  <r>
    <s v="Eelde"/>
    <s v="Terra"/>
    <x v="3"/>
    <x v="4"/>
    <x v="4"/>
    <s v="Eelde"/>
    <s v="1e etage"/>
    <s v="Sanitair"/>
    <s v="Toiletruimte"/>
    <m/>
    <m/>
    <x v="3"/>
    <n v="15"/>
    <n v="0"/>
    <n v="1"/>
    <n v="0"/>
  </r>
  <r>
    <s v="Eelde"/>
    <s v="Terra"/>
    <x v="3"/>
    <x v="4"/>
    <x v="4"/>
    <s v="Eelde"/>
    <s v="1e etage"/>
    <s v="Verkeersruimte"/>
    <s v="Gang"/>
    <m/>
    <m/>
    <x v="18"/>
    <n v="17"/>
    <n v="0"/>
    <n v="1"/>
    <n v="0"/>
  </r>
  <r>
    <s v="Eelde"/>
    <s v="Terra"/>
    <x v="3"/>
    <x v="4"/>
    <x v="4"/>
    <s v="Eelde"/>
    <s v="1e etage"/>
    <s v="Verkeersruimte"/>
    <s v="Verkeersruimte"/>
    <m/>
    <m/>
    <x v="18"/>
    <n v="20"/>
    <n v="0"/>
    <n v="1"/>
    <n v="0"/>
  </r>
  <r>
    <s v="Eelde"/>
    <s v="Terra"/>
    <x v="3"/>
    <x v="4"/>
    <x v="4"/>
    <s v="Eelde"/>
    <s v="1e etage"/>
    <s v="Administratieve ruimte"/>
    <s v="Kantoor"/>
    <s v="101"/>
    <m/>
    <x v="2"/>
    <n v="22.5"/>
    <n v="0"/>
    <n v="1"/>
    <n v="0"/>
  </r>
  <r>
    <s v="Eelde"/>
    <s v="Terra"/>
    <x v="3"/>
    <x v="4"/>
    <x v="4"/>
    <s v="Eelde"/>
    <s v="1e etage"/>
    <s v="Administratieve ruimte"/>
    <s v="Kantoor"/>
    <s v="102"/>
    <m/>
    <x v="2"/>
    <n v="22.5"/>
    <n v="0"/>
    <n v="1"/>
    <n v="0"/>
  </r>
  <r>
    <s v="Eelde"/>
    <s v="Terra"/>
    <x v="3"/>
    <x v="4"/>
    <x v="4"/>
    <s v="Eelde"/>
    <s v="1e etage"/>
    <s v="Verkeersruimte"/>
    <s v="Gang"/>
    <m/>
    <m/>
    <x v="18"/>
    <n v="24"/>
    <n v="0"/>
    <n v="1"/>
    <n v="0"/>
  </r>
  <r>
    <s v="Eelde"/>
    <s v="Terra"/>
    <x v="3"/>
    <x v="4"/>
    <x v="4"/>
    <s v="Eelde"/>
    <s v="1e etage"/>
    <s v="Administratieve ruimte"/>
    <s v="Kantoor"/>
    <s v="110"/>
    <m/>
    <x v="2"/>
    <n v="28.8"/>
    <n v="0"/>
    <n v="1"/>
    <n v="0"/>
  </r>
  <r>
    <s v="Eelde"/>
    <s v="Terra"/>
    <x v="3"/>
    <x v="4"/>
    <x v="4"/>
    <s v="Eelde"/>
    <s v="1e etage"/>
    <s v="Onderwijsruimte"/>
    <s v="Onderwijsruimte"/>
    <s v="105"/>
    <m/>
    <x v="2"/>
    <n v="56"/>
    <n v="0"/>
    <n v="1"/>
    <n v="0"/>
  </r>
  <r>
    <s v="Eelde"/>
    <s v="Terra"/>
    <x v="3"/>
    <x v="4"/>
    <x v="4"/>
    <s v="Eelde"/>
    <s v="1e etage"/>
    <s v="Onderwijsruimte"/>
    <s v="Onderwijsruimte"/>
    <s v="106"/>
    <m/>
    <x v="2"/>
    <n v="59"/>
    <n v="0"/>
    <n v="1"/>
    <n v="0"/>
  </r>
  <r>
    <s v="Eelde"/>
    <s v="Terra"/>
    <x v="3"/>
    <x v="4"/>
    <x v="4"/>
    <s v="Eelde"/>
    <s v="1e etage"/>
    <s v="Onderwijsruimte"/>
    <s v="Onderwijsruimte"/>
    <s v="107"/>
    <m/>
    <x v="2"/>
    <n v="59"/>
    <n v="0"/>
    <n v="1"/>
    <n v="0"/>
  </r>
  <r>
    <s v="Eelde"/>
    <s v="Terra"/>
    <x v="3"/>
    <x v="4"/>
    <x v="4"/>
    <s v="Eelde"/>
    <s v="1e etage"/>
    <s v="Onderwijsruimte"/>
    <s v="Onderwijsruimte"/>
    <s v="104"/>
    <m/>
    <x v="2"/>
    <n v="61"/>
    <n v="0"/>
    <n v="1"/>
    <n v="0"/>
  </r>
  <r>
    <s v="Eelde"/>
    <s v="Terra"/>
    <x v="3"/>
    <x v="4"/>
    <x v="4"/>
    <s v="Eelde"/>
    <s v="1e etage"/>
    <s v="Onderwijsruimte"/>
    <s v="Onderwijsruimte"/>
    <s v="109"/>
    <m/>
    <x v="2"/>
    <n v="64"/>
    <n v="0"/>
    <n v="1"/>
    <n v="0"/>
  </r>
  <r>
    <s v="Eelde"/>
    <s v="Terra"/>
    <x v="3"/>
    <x v="4"/>
    <x v="4"/>
    <s v="Eelde"/>
    <s v="1e etage"/>
    <s v="Onderwijsruimte"/>
    <s v="Onderwijsruimte"/>
    <s v="114"/>
    <m/>
    <x v="2"/>
    <n v="65"/>
    <n v="0"/>
    <n v="1"/>
    <n v="0"/>
  </r>
  <r>
    <s v="Eelde"/>
    <s v="Terra"/>
    <x v="3"/>
    <x v="4"/>
    <x v="4"/>
    <s v="Eelde"/>
    <s v="1e etage"/>
    <s v="Onderwijsruimte"/>
    <s v="Onderwijsruimte"/>
    <s v="111"/>
    <m/>
    <x v="18"/>
    <n v="68"/>
    <n v="0"/>
    <n v="1"/>
    <n v="0"/>
  </r>
  <r>
    <s v="Eelde"/>
    <s v="Terra"/>
    <x v="3"/>
    <x v="4"/>
    <x v="4"/>
    <s v="Eelde"/>
    <s v="1e etage"/>
    <s v="Restauratieve ruimte"/>
    <s v="Personeelsruimte"/>
    <s v="103"/>
    <m/>
    <x v="18"/>
    <n v="78"/>
    <n v="0"/>
    <n v="1"/>
    <n v="0"/>
  </r>
  <r>
    <s v="Eelde"/>
    <s v="Terra"/>
    <x v="3"/>
    <x v="4"/>
    <x v="4"/>
    <s v="Eelde"/>
    <s v="1e etage"/>
    <s v="Onderwijsruimte"/>
    <s v="Onderwijsruimte"/>
    <s v="117"/>
    <m/>
    <x v="18"/>
    <n v="90"/>
    <n v="0"/>
    <n v="1"/>
    <n v="0"/>
  </r>
  <r>
    <s v="Eelde"/>
    <s v="Terra"/>
    <x v="3"/>
    <x v="4"/>
    <x v="4"/>
    <s v="Eelde"/>
    <s v="1e etage"/>
    <s v="Onderwijsruimte"/>
    <s v="Onderwijsruimte"/>
    <s v="112"/>
    <m/>
    <x v="18"/>
    <n v="90.5"/>
    <n v="0"/>
    <n v="1"/>
    <n v="0"/>
  </r>
  <r>
    <s v="Eelde"/>
    <s v="Terra"/>
    <x v="3"/>
    <x v="4"/>
    <x v="4"/>
    <s v="Eelde"/>
    <s v="1e etage"/>
    <s v="Restauratieve ruimte"/>
    <s v="Studieruimte"/>
    <s v="108"/>
    <m/>
    <x v="2"/>
    <n v="94"/>
    <n v="0"/>
    <n v="1"/>
    <n v="0"/>
  </r>
  <r>
    <s v="Eelde"/>
    <s v="Terra"/>
    <x v="3"/>
    <x v="4"/>
    <x v="4"/>
    <s v="Eelde"/>
    <s v="1e etage"/>
    <s v="Onderwijsruimte"/>
    <s v="Onderwijsruimte"/>
    <s v="113"/>
    <m/>
    <x v="18"/>
    <n v="94"/>
    <n v="0"/>
    <n v="1"/>
    <n v="0"/>
  </r>
  <r>
    <s v="Eelde"/>
    <s v="Terra"/>
    <x v="3"/>
    <x v="4"/>
    <x v="4"/>
    <s v="Eelde"/>
    <s v="1e etage"/>
    <s v="Onderwijsruimte"/>
    <s v="Onderwijsruimte"/>
    <s v="116"/>
    <m/>
    <x v="18"/>
    <n v="97"/>
    <n v="0"/>
    <n v="1"/>
    <n v="0"/>
  </r>
  <r>
    <s v="Eelde"/>
    <s v="Terra"/>
    <x v="3"/>
    <x v="4"/>
    <x v="4"/>
    <s v="Eelde"/>
    <s v="1e etage"/>
    <s v="Onderwijsruimte"/>
    <s v="Onderwijsruimte"/>
    <s v="115"/>
    <m/>
    <x v="18"/>
    <n v="97"/>
    <n v="0"/>
    <n v="1"/>
    <n v="0"/>
  </r>
  <r>
    <s v="Eelde"/>
    <s v="Terra"/>
    <x v="3"/>
    <x v="4"/>
    <x v="4"/>
    <s v="Eelde"/>
    <s v="1e etage"/>
    <s v="Restauratieve ruimte"/>
    <s v="Kantine"/>
    <m/>
    <m/>
    <x v="18"/>
    <n v="180"/>
    <n v="0"/>
    <n v="1"/>
    <n v="0"/>
  </r>
  <r>
    <s v="Eelde"/>
    <s v="Terra"/>
    <x v="3"/>
    <x v="4"/>
    <x v="4"/>
    <s v="Eelde"/>
    <s v="1e etage"/>
    <s v="Verkeersruimte"/>
    <s v="Gang"/>
    <m/>
    <m/>
    <x v="2"/>
    <n v="266"/>
    <n v="0"/>
    <n v="1"/>
    <n v="0"/>
  </r>
  <r>
    <s v="Eelde"/>
    <s v="Terra"/>
    <x v="3"/>
    <x v="4"/>
    <x v="4"/>
    <s v="Eelde"/>
    <s v="Begane grond"/>
    <s v="Verkeersruimte"/>
    <s v="Lift"/>
    <s v="15c"/>
    <m/>
    <x v="18"/>
    <n v="1.8"/>
    <n v="0"/>
    <n v="1"/>
    <n v="0"/>
  </r>
  <r>
    <s v="Eelde"/>
    <s v="Terra"/>
    <x v="3"/>
    <x v="4"/>
    <x v="4"/>
    <s v="Eelde"/>
    <s v="Begane grond"/>
    <s v="Sanitair"/>
    <s v="Toiletruimte"/>
    <s v="014B"/>
    <m/>
    <x v="3"/>
    <n v="3.8"/>
    <n v="0"/>
    <n v="1"/>
    <n v="0"/>
  </r>
  <r>
    <s v="Eelde"/>
    <s v="Terra"/>
    <x v="3"/>
    <x v="4"/>
    <x v="4"/>
    <s v="Eelde"/>
    <s v="Begane grond"/>
    <s v="Verkeersruimte"/>
    <s v="Gang"/>
    <s v="15d"/>
    <m/>
    <x v="3"/>
    <n v="5.7"/>
    <n v="0"/>
    <n v="1"/>
    <n v="0"/>
  </r>
  <r>
    <s v="Eelde"/>
    <s v="Terra"/>
    <x v="3"/>
    <x v="4"/>
    <x v="4"/>
    <s v="Eelde"/>
    <s v="Begane grond"/>
    <s v="Vloeren Keukens"/>
    <s v="Keuken catering"/>
    <s v="015b"/>
    <m/>
    <x v="3"/>
    <n v="9.1999999999999993"/>
    <n v="0"/>
    <n v="1"/>
    <n v="0"/>
  </r>
  <r>
    <s v="Eelde"/>
    <s v="Terra"/>
    <x v="3"/>
    <x v="4"/>
    <x v="4"/>
    <s v="Eelde"/>
    <s v="Begane grond"/>
    <s v="Sanitair"/>
    <s v="Toiletruimte"/>
    <s v="014a"/>
    <m/>
    <x v="3"/>
    <n v="12"/>
    <n v="0"/>
    <n v="1"/>
    <n v="0"/>
  </r>
  <r>
    <s v="Eelde"/>
    <s v="Terra"/>
    <x v="3"/>
    <x v="4"/>
    <x v="4"/>
    <s v="Eelde"/>
    <s v="Begane grond"/>
    <s v="Sanitair"/>
    <s v="Toiletruimte"/>
    <s v="014b"/>
    <m/>
    <x v="3"/>
    <n v="12"/>
    <n v="0"/>
    <n v="1"/>
    <n v="0"/>
  </r>
  <r>
    <s v="Eelde"/>
    <s v="Terra"/>
    <x v="3"/>
    <x v="4"/>
    <x v="4"/>
    <s v="Eelde"/>
    <s v="Begane grond"/>
    <s v="Verkeersruimte"/>
    <s v="Kopieerruimte"/>
    <s v="005a"/>
    <m/>
    <x v="2"/>
    <n v="12.3"/>
    <n v="0"/>
    <n v="1"/>
    <n v="0"/>
  </r>
  <r>
    <s v="Eelde"/>
    <s v="Terra"/>
    <x v="3"/>
    <x v="4"/>
    <x v="4"/>
    <s v="Eelde"/>
    <s v="Begane grond"/>
    <s v="Administratieve ruimte"/>
    <s v="Kantoor"/>
    <s v="005"/>
    <m/>
    <x v="2"/>
    <n v="14.5"/>
    <n v="0"/>
    <n v="1"/>
    <n v="0"/>
  </r>
  <r>
    <s v="Eelde"/>
    <s v="Terra"/>
    <x v="3"/>
    <x v="4"/>
    <x v="4"/>
    <s v="Eelde"/>
    <s v="Begane grond"/>
    <s v="Verkeersruimte"/>
    <s v="Entree"/>
    <s v="001a"/>
    <m/>
    <x v="2"/>
    <n v="17"/>
    <n v="0"/>
    <n v="1"/>
    <n v="0"/>
  </r>
  <r>
    <s v="Eelde"/>
    <s v="Terra"/>
    <x v="3"/>
    <x v="4"/>
    <x v="4"/>
    <s v="Eelde"/>
    <s v="Begane grond"/>
    <s v="Verkeersruimte"/>
    <s v="Trap"/>
    <s v="013b"/>
    <m/>
    <x v="3"/>
    <n v="18"/>
    <n v="0"/>
    <n v="1"/>
    <n v="0"/>
  </r>
  <r>
    <s v="Eelde"/>
    <s v="Terra"/>
    <x v="3"/>
    <x v="4"/>
    <x v="4"/>
    <s v="Eelde"/>
    <s v="Begane grond"/>
    <s v="Administratieve ruimte"/>
    <s v="Kantoor"/>
    <s v="001"/>
    <m/>
    <x v="2"/>
    <n v="20.16"/>
    <n v="0"/>
    <n v="1"/>
    <n v="0"/>
  </r>
  <r>
    <s v="Eelde"/>
    <s v="Terra"/>
    <x v="3"/>
    <x v="4"/>
    <x v="4"/>
    <s v="Eelde"/>
    <s v="Begane grond"/>
    <s v="Administratieve ruimte"/>
    <s v="Kantoor"/>
    <s v="002"/>
    <m/>
    <x v="2"/>
    <n v="24.9"/>
    <n v="0"/>
    <n v="1"/>
    <n v="0"/>
  </r>
  <r>
    <s v="Eelde"/>
    <s v="Terra"/>
    <x v="3"/>
    <x v="4"/>
    <x v="4"/>
    <s v="Eelde"/>
    <s v="Begane grond"/>
    <s v="Restauratieve ruimte"/>
    <s v="Pantry"/>
    <s v="015a"/>
    <m/>
    <x v="3"/>
    <n v="25.5"/>
    <n v="0"/>
    <n v="1"/>
    <n v="0"/>
  </r>
  <r>
    <s v="Eelde"/>
    <s v="Terra"/>
    <x v="3"/>
    <x v="4"/>
    <x v="4"/>
    <s v="Eelde"/>
    <s v="Begane grond"/>
    <s v="Vakspecifieke ruimte"/>
    <s v="Praktijklokaal"/>
    <s v="17a"/>
    <m/>
    <x v="18"/>
    <n v="26"/>
    <n v="0"/>
    <n v="1"/>
    <n v="0"/>
  </r>
  <r>
    <s v="Eelde"/>
    <s v="Terra"/>
    <x v="3"/>
    <x v="4"/>
    <x v="4"/>
    <s v="Eelde"/>
    <s v="Begane grond"/>
    <s v="Restauratieve ruimte"/>
    <s v="Personeelsruimte"/>
    <s v="009"/>
    <m/>
    <x v="2"/>
    <n v="29"/>
    <n v="0"/>
    <n v="1"/>
    <n v="0"/>
  </r>
  <r>
    <s v="Eelde"/>
    <s v="Terra"/>
    <x v="3"/>
    <x v="4"/>
    <x v="4"/>
    <s v="Eelde"/>
    <s v="Begane grond"/>
    <s v="Administratieve ruimte"/>
    <s v="Kantoor"/>
    <s v="004"/>
    <m/>
    <x v="2"/>
    <n v="31.3"/>
    <n v="0"/>
    <n v="1"/>
    <n v="0"/>
  </r>
  <r>
    <s v="Eelde"/>
    <s v="Terra"/>
    <x v="3"/>
    <x v="4"/>
    <x v="4"/>
    <s v="Eelde"/>
    <s v="Begane grond"/>
    <s v="Administratieve ruimte"/>
    <s v="Kantoor"/>
    <s v="003"/>
    <m/>
    <x v="2"/>
    <n v="32.5"/>
    <n v="0"/>
    <n v="1"/>
    <n v="0"/>
  </r>
  <r>
    <s v="Eelde"/>
    <s v="Terra"/>
    <x v="3"/>
    <x v="4"/>
    <x v="4"/>
    <s v="Eelde"/>
    <s v="Begane grond"/>
    <s v="Verkeersruimte"/>
    <s v="Gang"/>
    <s v="013a"/>
    <m/>
    <x v="2"/>
    <n v="34"/>
    <n v="0"/>
    <n v="1"/>
    <n v="0"/>
  </r>
  <r>
    <s v="Eelde"/>
    <s v="Terra"/>
    <x v="3"/>
    <x v="4"/>
    <x v="4"/>
    <s v="Eelde"/>
    <s v="1e etage"/>
    <s v="Niet in onderhoud"/>
    <s v="Werkplaats"/>
    <m/>
    <m/>
    <x v="3"/>
    <s v="NIO"/>
    <n v="0"/>
    <n v="1"/>
    <s v=""/>
  </r>
  <r>
    <s v="Eelde"/>
    <s v="Terra"/>
    <x v="3"/>
    <x v="4"/>
    <x v="4"/>
    <s v="Eelde"/>
    <s v="Begane grond"/>
    <s v="Verkeersruimte"/>
    <s v="Trap"/>
    <s v="15g"/>
    <m/>
    <x v="9"/>
    <n v="39"/>
    <n v="0"/>
    <n v="1"/>
    <n v="0"/>
  </r>
  <r>
    <s v="Eelde"/>
    <s v="Terra"/>
    <x v="3"/>
    <x v="4"/>
    <x v="4"/>
    <s v="Eelde"/>
    <s v="1e etage"/>
    <s v="Niet in onderhoud"/>
    <s v="Berging/magazijn"/>
    <m/>
    <m/>
    <x v="3"/>
    <s v="NIO"/>
    <n v="0"/>
    <n v="1"/>
    <s v=""/>
  </r>
  <r>
    <s v="Eelde"/>
    <s v="Terra"/>
    <x v="3"/>
    <x v="4"/>
    <x v="4"/>
    <s v="Eelde"/>
    <s v="Begane grond"/>
    <s v="Verkeersruimte"/>
    <s v="Gang"/>
    <s v="15f"/>
    <m/>
    <x v="18"/>
    <n v="45"/>
    <n v="0"/>
    <n v="1"/>
    <n v="0"/>
  </r>
  <r>
    <s v="Eelde"/>
    <s v="Terra"/>
    <x v="3"/>
    <x v="4"/>
    <x v="4"/>
    <s v="Eelde"/>
    <s v="Begane grond"/>
    <s v="Vakspecifieke ruimte"/>
    <s v="Praktijklokaal"/>
    <s v="17"/>
    <m/>
    <x v="18"/>
    <n v="55.5"/>
    <n v="0"/>
    <n v="1"/>
    <n v="0"/>
  </r>
  <r>
    <s v="Eelde"/>
    <s v="Terra"/>
    <x v="3"/>
    <x v="4"/>
    <x v="4"/>
    <s v="Eelde"/>
    <s v="Begane grond"/>
    <s v="Onderwijsruimte"/>
    <s v="Onderwijsruimte"/>
    <s v="006"/>
    <m/>
    <x v="2"/>
    <n v="60"/>
    <n v="0"/>
    <n v="1"/>
    <n v="0"/>
  </r>
  <r>
    <s v="Eelde"/>
    <s v="Terra"/>
    <x v="3"/>
    <x v="4"/>
    <x v="4"/>
    <s v="Eelde"/>
    <s v="Begane grond"/>
    <s v="Onderwijsruimte"/>
    <s v="Onderwijsruimte"/>
    <s v="007"/>
    <m/>
    <x v="2"/>
    <n v="60"/>
    <n v="0"/>
    <n v="1"/>
    <n v="0"/>
  </r>
  <r>
    <s v="Eelde"/>
    <s v="Terra"/>
    <x v="3"/>
    <x v="4"/>
    <x v="4"/>
    <s v="Eelde"/>
    <s v="Begane grond"/>
    <s v="Onderwijsruimte"/>
    <s v="Onderwijsruimte"/>
    <s v="008"/>
    <m/>
    <x v="2"/>
    <n v="60"/>
    <n v="0"/>
    <n v="1"/>
    <n v="0"/>
  </r>
  <r>
    <s v="Eelde"/>
    <s v="Terra"/>
    <x v="3"/>
    <x v="4"/>
    <x v="4"/>
    <s v="Eelde"/>
    <s v="Begane grond"/>
    <s v="Restauratieve ruimte"/>
    <s v="Studieruimte"/>
    <s v="010"/>
    <m/>
    <x v="2"/>
    <n v="74"/>
    <n v="0"/>
    <n v="1"/>
    <n v="0"/>
  </r>
  <r>
    <s v="Eelde"/>
    <s v="Terra"/>
    <x v="3"/>
    <x v="4"/>
    <x v="4"/>
    <s v="Eelde"/>
    <s v="Begane grond"/>
    <s v="Onderwijsruimte"/>
    <s v="Onderwijsruimte"/>
    <s v="011"/>
    <m/>
    <x v="2"/>
    <n v="74"/>
    <n v="0"/>
    <n v="1"/>
    <n v="0"/>
  </r>
  <r>
    <s v="Eelde"/>
    <s v="Terra"/>
    <x v="3"/>
    <x v="4"/>
    <x v="4"/>
    <s v="Eelde"/>
    <s v="Begane grond"/>
    <s v="Vloeren Keukens"/>
    <s v="Leskeuken"/>
    <s v="014"/>
    <m/>
    <x v="3"/>
    <n v="90"/>
    <n v="0"/>
    <n v="1"/>
    <n v="0"/>
  </r>
  <r>
    <s v="Eelde"/>
    <s v="Terra"/>
    <x v="3"/>
    <x v="4"/>
    <x v="4"/>
    <s v="Eelde"/>
    <s v="Begane grond"/>
    <s v="Vakspecifieke ruimte"/>
    <s v="Praktijklokaal"/>
    <s v="012"/>
    <m/>
    <x v="3"/>
    <n v="90"/>
    <n v="0"/>
    <n v="1"/>
    <n v="0"/>
  </r>
  <r>
    <s v="Eelde"/>
    <s v="Terra"/>
    <x v="3"/>
    <x v="4"/>
    <x v="4"/>
    <s v="Eelde"/>
    <s v="Begane grond"/>
    <s v="Vakspecifieke ruimte"/>
    <s v="Handvaardigheid"/>
    <s v="16"/>
    <m/>
    <x v="18"/>
    <n v="99"/>
    <n v="0"/>
    <n v="1"/>
    <n v="0"/>
  </r>
  <r>
    <s v="Eelde"/>
    <s v="Terra"/>
    <x v="3"/>
    <x v="4"/>
    <x v="4"/>
    <s v="Eelde"/>
    <s v="Begane grond"/>
    <s v="Restauratieve ruimte"/>
    <s v="Kantine"/>
    <s v="015"/>
    <m/>
    <x v="3"/>
    <n v="105"/>
    <n v="0"/>
    <n v="1"/>
    <n v="0"/>
  </r>
  <r>
    <s v="Eelde"/>
    <s v="Terra"/>
    <x v="3"/>
    <x v="4"/>
    <x v="4"/>
    <s v="Eelde"/>
    <s v="Begane grond"/>
    <s v="Vakspecifieke ruimte"/>
    <s v="Praktijklokaal"/>
    <s v="013"/>
    <m/>
    <x v="3"/>
    <n v="133"/>
    <n v="0"/>
    <n v="1"/>
    <n v="0"/>
  </r>
  <r>
    <s v="Eelde"/>
    <s v="Terra"/>
    <x v="3"/>
    <x v="4"/>
    <x v="4"/>
    <s v="Eelde"/>
    <s v="Begane grond"/>
    <s v="Restauratieve ruimte"/>
    <s v="Kantine"/>
    <s v="15h"/>
    <m/>
    <x v="18"/>
    <n v="147"/>
    <n v="0"/>
    <n v="1"/>
    <n v="0"/>
  </r>
  <r>
    <s v="Eelde"/>
    <s v="Terra"/>
    <x v="3"/>
    <x v="4"/>
    <x v="4"/>
    <s v="Eelde"/>
    <s v="Begane grond"/>
    <s v="Verkeersruimte"/>
    <s v="Gang"/>
    <s v="001b"/>
    <m/>
    <x v="2"/>
    <n v="283"/>
    <n v="0"/>
    <n v="1"/>
    <n v="0"/>
  </r>
  <r>
    <s v="Eelde"/>
    <s v="Terra"/>
    <x v="3"/>
    <x v="4"/>
    <x v="4"/>
    <s v="Eelde"/>
    <s v="Bijgebouw"/>
    <s v="Sanitair"/>
    <s v="Toiletruimte"/>
    <m/>
    <m/>
    <x v="3"/>
    <n v="1.3"/>
    <n v="0"/>
    <n v="1"/>
    <n v="0"/>
  </r>
  <r>
    <s v="Eelde"/>
    <s v="Terra"/>
    <x v="3"/>
    <x v="4"/>
    <x v="4"/>
    <s v="Eelde"/>
    <s v="Bijgebouw"/>
    <s v="Sanitair"/>
    <s v="Toiletruimte"/>
    <m/>
    <m/>
    <x v="3"/>
    <n v="2.7"/>
    <n v="0"/>
    <n v="1"/>
    <n v="0"/>
  </r>
  <r>
    <s v="Eelde"/>
    <s v="Terra"/>
    <x v="3"/>
    <x v="4"/>
    <x v="4"/>
    <s v="Eelde"/>
    <s v="Bijgebouw"/>
    <s v="Verkeersruimte"/>
    <s v="Gang"/>
    <m/>
    <m/>
    <x v="3"/>
    <n v="10"/>
    <n v="0"/>
    <n v="1"/>
    <n v="0"/>
  </r>
  <r>
    <s v="Eelde"/>
    <s v="Terra"/>
    <x v="3"/>
    <x v="4"/>
    <x v="4"/>
    <s v="Eelde"/>
    <s v="Bijgebouw"/>
    <s v="Verkeersruimte"/>
    <s v="Entree"/>
    <m/>
    <m/>
    <x v="2"/>
    <n v="24"/>
    <n v="0"/>
    <n v="1"/>
    <n v="0"/>
  </r>
  <r>
    <s v="Eelde"/>
    <s v="Terra"/>
    <x v="3"/>
    <x v="4"/>
    <x v="4"/>
    <s v="Eelde"/>
    <s v="Bijgebouw"/>
    <s v="Vakspecifieke ruimte"/>
    <s v="Winkel"/>
    <m/>
    <m/>
    <x v="3"/>
    <n v="35"/>
    <n v="0"/>
    <n v="1"/>
    <n v="0"/>
  </r>
  <r>
    <s v="Eelde"/>
    <s v="Terra"/>
    <x v="3"/>
    <x v="4"/>
    <x v="4"/>
    <s v="Eelde"/>
    <s v="Bijgebouw"/>
    <s v="Vakspecifieke ruimte"/>
    <s v="Praktijklokaal"/>
    <m/>
    <m/>
    <x v="3"/>
    <n v="90"/>
    <n v="0"/>
    <n v="1"/>
    <n v="0"/>
  </r>
  <r>
    <s v="Eelde"/>
    <s v="Terra"/>
    <x v="3"/>
    <x v="4"/>
    <x v="4"/>
    <s v="Eelde"/>
    <s v="Bijgebouw"/>
    <s v="Vakspecifieke ruimte"/>
    <s v="Lokaal"/>
    <m/>
    <m/>
    <x v="3"/>
    <n v="94"/>
    <n v="0"/>
    <n v="1"/>
    <n v="0"/>
  </r>
  <r>
    <s v="Eelde"/>
    <s v="Terra"/>
    <x v="3"/>
    <x v="4"/>
    <x v="4"/>
    <s v="Eelde"/>
    <s v="Bijgebouw"/>
    <s v="Niet in onderhoud"/>
    <s v="Dierenverblijf"/>
    <m/>
    <m/>
    <x v="3"/>
    <s v="NIO"/>
    <n v="0"/>
    <n v="1"/>
    <s v=""/>
  </r>
  <r>
    <s v="Eelde"/>
    <s v="Terra"/>
    <x v="3"/>
    <x v="4"/>
    <x v="4"/>
    <s v="Eelde"/>
    <s v="Begane grond"/>
    <s v="Niet in onderhoud"/>
    <s v="Werkplaats"/>
    <s v="15e"/>
    <m/>
    <x v="3"/>
    <s v="NIO"/>
    <n v="0"/>
    <n v="1"/>
    <s v=""/>
  </r>
  <r>
    <s v="Eelde"/>
    <s v="Terra"/>
    <x v="3"/>
    <x v="4"/>
    <x v="4"/>
    <s v="Eelde"/>
    <s v="Begane grond"/>
    <s v="Niet in onderhoud"/>
    <s v="Berging/magazijn"/>
    <s v="011a"/>
    <m/>
    <x v="2"/>
    <s v="NIO"/>
    <n v="0"/>
    <n v="1"/>
    <s v=""/>
  </r>
  <r>
    <s v="Eelde"/>
    <s v="Terra"/>
    <x v="3"/>
    <x v="4"/>
    <x v="4"/>
    <s v="Eelde"/>
    <s v="Begane grond"/>
    <s v="Niet in onderhoud"/>
    <s v="Berging/magazijn"/>
    <s v="16a"/>
    <m/>
    <x v="3"/>
    <s v="NIO"/>
    <n v="0"/>
    <n v="1"/>
    <s v=""/>
  </r>
  <r>
    <s v="Eelde"/>
    <s v="Terra"/>
    <x v="3"/>
    <x v="4"/>
    <x v="4"/>
    <s v="Eelde"/>
    <s v="Begane grond"/>
    <s v="Niet in onderhoud"/>
    <s v="Berging/magazijn"/>
    <s v="012a"/>
    <m/>
    <x v="3"/>
    <s v="NIO"/>
    <n v="0"/>
    <n v="1"/>
    <s v=""/>
  </r>
  <r>
    <s v="Eelde"/>
    <s v="Terra"/>
    <x v="3"/>
    <x v="5"/>
    <x v="5"/>
    <s v="Eelde"/>
    <s v="Begane grond"/>
    <s v="Verkeersruimte"/>
    <s v="Entree"/>
    <m/>
    <m/>
    <x v="2"/>
    <n v="2.9"/>
    <n v="0"/>
    <n v="1"/>
    <n v="0"/>
  </r>
  <r>
    <s v="Eelde"/>
    <s v="Terra"/>
    <x v="3"/>
    <x v="5"/>
    <x v="5"/>
    <s v="Eelde"/>
    <s v="Begane grond"/>
    <s v="Administratieve ruimte"/>
    <s v="Kantoor"/>
    <m/>
    <m/>
    <x v="2"/>
    <n v="6"/>
    <n v="0"/>
    <n v="1"/>
    <n v="0"/>
  </r>
  <r>
    <s v="Eelde"/>
    <s v="Terra"/>
    <x v="3"/>
    <x v="5"/>
    <x v="5"/>
    <s v="Eelde"/>
    <s v="Begane grond"/>
    <s v="Sanitair"/>
    <s v="Toiletruimte"/>
    <s v="k1"/>
    <m/>
    <x v="3"/>
    <n v="6.1"/>
    <n v="0"/>
    <n v="1"/>
    <n v="0"/>
  </r>
  <r>
    <s v="Eelde"/>
    <s v="Terra"/>
    <x v="3"/>
    <x v="5"/>
    <x v="5"/>
    <s v="Eelde"/>
    <s v="Begane grond"/>
    <s v="Sanitair"/>
    <s v="Toiletruimte"/>
    <s v="K2"/>
    <m/>
    <x v="3"/>
    <n v="6.1"/>
    <n v="0"/>
    <n v="1"/>
    <n v="0"/>
  </r>
  <r>
    <s v="Eelde"/>
    <s v="Terra"/>
    <x v="3"/>
    <x v="5"/>
    <x v="5"/>
    <s v="Eelde"/>
    <s v="Begane grond"/>
    <s v="Verkeersruimte"/>
    <s v="Entree"/>
    <m/>
    <m/>
    <x v="2"/>
    <n v="8"/>
    <n v="0"/>
    <n v="1"/>
    <n v="0"/>
  </r>
  <r>
    <s v="Eelde"/>
    <s v="Terra"/>
    <x v="3"/>
    <x v="5"/>
    <x v="5"/>
    <s v="Eelde"/>
    <s v="Begane grond"/>
    <s v="Restauratieve ruimte"/>
    <s v="Kantine"/>
    <m/>
    <m/>
    <x v="2"/>
    <n v="8"/>
    <n v="0"/>
    <n v="1"/>
    <n v="0"/>
  </r>
  <r>
    <s v="Eelde"/>
    <s v="Terra"/>
    <x v="3"/>
    <x v="5"/>
    <x v="5"/>
    <s v="Eelde"/>
    <s v="Begane grond"/>
    <s v="Verkeersruimte"/>
    <s v="Kopieerruimte"/>
    <s v="V1"/>
    <m/>
    <x v="1"/>
    <n v="8"/>
    <n v="0"/>
    <n v="1"/>
    <n v="0"/>
  </r>
  <r>
    <s v="Eelde"/>
    <s v="Terra"/>
    <x v="3"/>
    <x v="5"/>
    <x v="5"/>
    <s v="Eelde"/>
    <s v="Begane grond"/>
    <s v="Niet in onderhoud"/>
    <s v="Werkplaats"/>
    <s v="wk"/>
    <m/>
    <x v="3"/>
    <s v="NIO"/>
    <n v="0"/>
    <n v="1"/>
    <s v=""/>
  </r>
  <r>
    <s v="Eelde"/>
    <s v="Terra"/>
    <x v="3"/>
    <x v="5"/>
    <x v="5"/>
    <s v="Eelde"/>
    <s v="Begane grond"/>
    <s v="Administratieve ruimte"/>
    <s v="Kantoor"/>
    <m/>
    <m/>
    <x v="2"/>
    <n v="15.1"/>
    <n v="0"/>
    <n v="1"/>
    <n v="0"/>
  </r>
  <r>
    <s v="Eelde"/>
    <s v="Terra"/>
    <x v="3"/>
    <x v="5"/>
    <x v="5"/>
    <s v="Eelde"/>
    <s v="Begane grond"/>
    <s v="Administratieve ruimte"/>
    <s v="Kantoor"/>
    <m/>
    <m/>
    <x v="2"/>
    <n v="15.1"/>
    <n v="0"/>
    <n v="1"/>
    <n v="0"/>
  </r>
  <r>
    <s v="Eelde"/>
    <s v="Terra"/>
    <x v="3"/>
    <x v="5"/>
    <x v="5"/>
    <s v="Eelde"/>
    <s v="Begane grond"/>
    <s v="Administratieve ruimte"/>
    <s v="Kantoor"/>
    <m/>
    <m/>
    <x v="2"/>
    <n v="15.9"/>
    <n v="0"/>
    <n v="1"/>
    <n v="0"/>
  </r>
  <r>
    <s v="Eelde"/>
    <s v="Terra"/>
    <x v="3"/>
    <x v="5"/>
    <x v="5"/>
    <s v="Eelde"/>
    <s v="Begane grond"/>
    <s v="Administratieve ruimte"/>
    <s v="Kantoor"/>
    <m/>
    <m/>
    <x v="2"/>
    <n v="16.3"/>
    <n v="0"/>
    <n v="1"/>
    <n v="0"/>
  </r>
  <r>
    <s v="Eelde"/>
    <s v="Terra"/>
    <x v="3"/>
    <x v="5"/>
    <x v="5"/>
    <s v="Eelde"/>
    <s v="Begane grond"/>
    <s v="Administratieve ruimte"/>
    <s v="Kantoor"/>
    <m/>
    <m/>
    <x v="2"/>
    <n v="16.3"/>
    <n v="0"/>
    <n v="1"/>
    <n v="0"/>
  </r>
  <r>
    <s v="Eelde"/>
    <s v="Terra"/>
    <x v="3"/>
    <x v="5"/>
    <x v="5"/>
    <s v="Eelde"/>
    <s v="Begane grond"/>
    <s v="Restauratieve ruimte"/>
    <s v="Kantine"/>
    <m/>
    <m/>
    <x v="1"/>
    <n v="18.100000000000001"/>
    <n v="0"/>
    <n v="1"/>
    <n v="0"/>
  </r>
  <r>
    <s v="Eelde"/>
    <s v="Terra"/>
    <x v="3"/>
    <x v="5"/>
    <x v="5"/>
    <s v="Eelde"/>
    <s v="Begane grond"/>
    <s v="Administratieve ruimte"/>
    <s v="Vergaderruimte"/>
    <m/>
    <m/>
    <x v="2"/>
    <n v="20"/>
    <n v="0"/>
    <n v="1"/>
    <n v="0"/>
  </r>
  <r>
    <s v="Eelde"/>
    <s v="Terra"/>
    <x v="3"/>
    <x v="5"/>
    <x v="5"/>
    <s v="Eelde"/>
    <s v="Begane grond"/>
    <s v="Administratieve ruimte"/>
    <s v="Kantoor"/>
    <m/>
    <m/>
    <x v="2"/>
    <n v="20"/>
    <n v="0"/>
    <n v="1"/>
    <n v="0"/>
  </r>
  <r>
    <s v="Eelde"/>
    <s v="Terra"/>
    <x v="3"/>
    <x v="5"/>
    <x v="5"/>
    <s v="Eelde"/>
    <s v="Begane grond"/>
    <s v="Administratieve ruimte"/>
    <s v="Kantoor"/>
    <m/>
    <m/>
    <x v="2"/>
    <n v="20"/>
    <n v="0"/>
    <n v="1"/>
    <n v="0"/>
  </r>
  <r>
    <s v="Eelde"/>
    <s v="Terra"/>
    <x v="3"/>
    <x v="5"/>
    <x v="5"/>
    <s v="Eelde"/>
    <s v="Begane grond"/>
    <s v="Administratieve ruimte"/>
    <s v="Receptie"/>
    <m/>
    <m/>
    <x v="2"/>
    <n v="31.2"/>
    <n v="0"/>
    <n v="1"/>
    <n v="0"/>
  </r>
  <r>
    <s v="Eelde"/>
    <s v="Terra"/>
    <x v="3"/>
    <x v="5"/>
    <x v="5"/>
    <s v="Eelde"/>
    <s v="Begane grond"/>
    <s v="Verkeersruimte"/>
    <s v="Gang"/>
    <m/>
    <m/>
    <x v="1"/>
    <n v="38.799999999999997"/>
    <n v="0"/>
    <n v="1"/>
    <n v="0"/>
  </r>
  <r>
    <s v="Eelde"/>
    <s v="Terra"/>
    <x v="3"/>
    <x v="5"/>
    <x v="5"/>
    <s v="Eelde"/>
    <s v="Begane grond"/>
    <s v="Onderwijsruimte"/>
    <s v="Onderwijsruimte"/>
    <m/>
    <m/>
    <x v="1"/>
    <n v="44.2"/>
    <n v="0"/>
    <n v="1"/>
    <n v="0"/>
  </r>
  <r>
    <s v="Eelde"/>
    <s v="Terra"/>
    <x v="3"/>
    <x v="5"/>
    <x v="5"/>
    <s v="Eelde"/>
    <s v="Begane grond"/>
    <s v="Onderwijsruimte"/>
    <s v="Onderwijsruimte"/>
    <m/>
    <m/>
    <x v="1"/>
    <n v="45.4"/>
    <n v="0"/>
    <n v="1"/>
    <n v="0"/>
  </r>
  <r>
    <s v="Eelde"/>
    <s v="Terra"/>
    <x v="3"/>
    <x v="5"/>
    <x v="5"/>
    <s v="Eelde"/>
    <s v="Begane grond"/>
    <s v="Restauratieve ruimte"/>
    <s v="Personeelsruimte"/>
    <m/>
    <m/>
    <x v="1"/>
    <n v="48.8"/>
    <n v="0"/>
    <n v="1"/>
    <n v="0"/>
  </r>
  <r>
    <s v="Eelde"/>
    <s v="Terra"/>
    <x v="3"/>
    <x v="5"/>
    <x v="5"/>
    <s v="Eelde"/>
    <s v="Begane grond"/>
    <s v="Verkeersruimte"/>
    <s v="Entree"/>
    <m/>
    <m/>
    <x v="1"/>
    <n v="67.7"/>
    <n v="0"/>
    <n v="1"/>
    <n v="0"/>
  </r>
  <r>
    <s v="Eelde"/>
    <s v="Terra"/>
    <x v="3"/>
    <x v="5"/>
    <x v="5"/>
    <s v="Eelde"/>
    <s v="Begane grond"/>
    <s v="Niet in onderhoud"/>
    <s v="Installaties"/>
    <s v="cv"/>
    <m/>
    <x v="3"/>
    <s v="NIO"/>
    <n v="0"/>
    <n v="1"/>
    <s v=""/>
  </r>
  <r>
    <s v="Eelde"/>
    <s v="Terra"/>
    <x v="3"/>
    <x v="5"/>
    <x v="5"/>
    <s v="Eelde"/>
    <s v="Begane grond"/>
    <s v="Niet in onderhoud"/>
    <s v="Meterkast"/>
    <s v="MK"/>
    <m/>
    <x v="2"/>
    <s v="NIO"/>
    <n v="0"/>
    <n v="1"/>
    <s v=""/>
  </r>
  <r>
    <s v="Eelde"/>
    <s v="Terra"/>
    <x v="3"/>
    <x v="5"/>
    <x v="5"/>
    <s v="Eelde"/>
    <s v="Begane grond"/>
    <s v="Niet in onderhoud"/>
    <s v="Berging/magazijn"/>
    <m/>
    <m/>
    <x v="1"/>
    <s v="NIO"/>
    <n v="0"/>
    <n v="1"/>
    <s v=""/>
  </r>
  <r>
    <s v="Eelde"/>
    <s v="Terra"/>
    <x v="3"/>
    <x v="5"/>
    <x v="5"/>
    <s v="Eelde"/>
    <s v="Begane grond"/>
    <s v="Niet in onderhoud"/>
    <s v="Berging/magazijn"/>
    <m/>
    <m/>
    <x v="1"/>
    <s v="NIO"/>
    <n v="0"/>
    <n v="1"/>
    <s v=""/>
  </r>
  <r>
    <s v="Eelde"/>
    <s v="Terra"/>
    <x v="3"/>
    <x v="5"/>
    <x v="5"/>
    <s v="Eelde"/>
    <s v="Lesunit B"/>
    <s v="Sanitair"/>
    <s v="Toiletruimte"/>
    <m/>
    <m/>
    <x v="1"/>
    <n v="12.4"/>
    <n v="0"/>
    <n v="1"/>
    <n v="0"/>
  </r>
  <r>
    <s v="Eelde"/>
    <s v="Terra"/>
    <x v="3"/>
    <x v="5"/>
    <x v="5"/>
    <s v="Eelde"/>
    <s v="Lesunit B"/>
    <s v="Verkeersruimte"/>
    <s v="Gang"/>
    <m/>
    <m/>
    <x v="1"/>
    <n v="16"/>
    <n v="0"/>
    <n v="1"/>
    <n v="0"/>
  </r>
  <r>
    <s v="Eelde"/>
    <s v="Terra"/>
    <x v="3"/>
    <x v="5"/>
    <x v="5"/>
    <s v="Eelde"/>
    <s v="Lesunit B"/>
    <s v="Niet in onderhoud"/>
    <s v="Berging/magazijn"/>
    <m/>
    <m/>
    <x v="1"/>
    <s v="NIO"/>
    <n v="0"/>
    <n v="1"/>
    <s v=""/>
  </r>
  <r>
    <s v="Eelde"/>
    <s v="Terra"/>
    <x v="3"/>
    <x v="5"/>
    <x v="5"/>
    <s v="Eelde"/>
    <s v="Lesunit B"/>
    <s v="Niet in onderhoud"/>
    <s v="Berging/magazijn"/>
    <m/>
    <m/>
    <x v="1"/>
    <s v="NIO"/>
    <n v="0"/>
    <n v="1"/>
    <s v=""/>
  </r>
  <r>
    <s v="Eelde"/>
    <s v="Terra"/>
    <x v="3"/>
    <x v="5"/>
    <x v="5"/>
    <s v="Eelde"/>
    <s v="Lesunit B"/>
    <s v="Verkeersruimte"/>
    <s v="Gang"/>
    <m/>
    <m/>
    <x v="1"/>
    <n v="41.2"/>
    <n v="0"/>
    <n v="1"/>
    <n v="0"/>
  </r>
  <r>
    <s v="Eelde"/>
    <s v="Terra"/>
    <x v="3"/>
    <x v="5"/>
    <x v="5"/>
    <s v="Eelde"/>
    <s v="Lesunit B"/>
    <s v="Onderwijsruimte"/>
    <s v="Onderwijsruimte"/>
    <m/>
    <m/>
    <x v="1"/>
    <n v="48.3"/>
    <n v="0"/>
    <n v="1"/>
    <n v="0"/>
  </r>
  <r>
    <s v="Eelde"/>
    <s v="Terra"/>
    <x v="3"/>
    <x v="5"/>
    <x v="5"/>
    <s v="Eelde"/>
    <s v="Lesunit B"/>
    <s v="Onderwijsruimte"/>
    <s v="Onderwijsruimte"/>
    <m/>
    <m/>
    <x v="1"/>
    <n v="52"/>
    <n v="0"/>
    <n v="1"/>
    <n v="0"/>
  </r>
  <r>
    <s v="Eelde"/>
    <s v="Terra"/>
    <x v="3"/>
    <x v="5"/>
    <x v="5"/>
    <s v="Eelde"/>
    <s v="Lesunit B"/>
    <s v="Onderwijsruimte"/>
    <s v="Onderwijsruimte"/>
    <m/>
    <m/>
    <x v="1"/>
    <n v="52"/>
    <n v="0"/>
    <n v="1"/>
    <n v="0"/>
  </r>
  <r>
    <s v="Eelde"/>
    <s v="Terra"/>
    <x v="3"/>
    <x v="5"/>
    <x v="5"/>
    <s v="Eelde"/>
    <s v="Lesunit B"/>
    <s v="Onderwijsruimte"/>
    <s v="Onderwijsruimte"/>
    <m/>
    <m/>
    <x v="1"/>
    <n v="52"/>
    <n v="0"/>
    <n v="1"/>
    <n v="0"/>
  </r>
  <r>
    <s v="Eelde"/>
    <s v="Terra"/>
    <x v="3"/>
    <x v="5"/>
    <x v="5"/>
    <s v="Eelde"/>
    <s v="Lesunit B"/>
    <s v="Vakspecifieke ruimte"/>
    <s v="Praktijklokaal"/>
    <m/>
    <m/>
    <x v="9"/>
    <n v="62"/>
    <n v="0"/>
    <n v="1"/>
    <n v="0"/>
  </r>
  <r>
    <s v="Eelde"/>
    <s v="Terra"/>
    <x v="3"/>
    <x v="5"/>
    <x v="5"/>
    <s v="Eelde"/>
    <s v="Lesunit B"/>
    <s v="Vakspecifieke ruimte"/>
    <s v="Praktijklokaal"/>
    <m/>
    <m/>
    <x v="9"/>
    <n v="62.5"/>
    <n v="0"/>
    <n v="1"/>
    <n v="0"/>
  </r>
  <r>
    <s v="Eelde"/>
    <s v="Terra"/>
    <x v="3"/>
    <x v="5"/>
    <x v="5"/>
    <s v="Eelde"/>
    <s v="Lesunit B"/>
    <s v="Onderwijsruimte"/>
    <s v="Onderwijsruimte"/>
    <m/>
    <m/>
    <x v="1"/>
    <n v="63.8"/>
    <n v="0"/>
    <n v="1"/>
    <n v="0"/>
  </r>
  <r>
    <s v="Eelde"/>
    <s v="Terra"/>
    <x v="3"/>
    <x v="5"/>
    <x v="5"/>
    <s v="Eelde"/>
    <s v="Lesunit B"/>
    <s v="Niet in onderhoud"/>
    <s v="Berging/magazijn"/>
    <m/>
    <m/>
    <x v="1"/>
    <s v="NIO"/>
    <n v="0"/>
    <n v="1"/>
    <s v=""/>
  </r>
  <r>
    <s v="Eelde"/>
    <s v="Terra"/>
    <x v="3"/>
    <x v="5"/>
    <x v="5"/>
    <s v="Eelde"/>
    <s v="Lesunit B"/>
    <s v="Niet in onderhoud"/>
    <s v="Berging/magazijn"/>
    <m/>
    <m/>
    <x v="1"/>
    <s v="NIO"/>
    <n v="0"/>
    <n v="1"/>
    <s v=""/>
  </r>
  <r>
    <s v="Eelde"/>
    <s v="Terra"/>
    <x v="3"/>
    <x v="5"/>
    <x v="5"/>
    <s v="Eelde"/>
    <s v="Lesunit B"/>
    <s v="Niet in onderhoud"/>
    <s v="Installaties"/>
    <m/>
    <m/>
    <x v="1"/>
    <s v="NIO"/>
    <n v="0"/>
    <n v="1"/>
    <s v=""/>
  </r>
  <r>
    <s v="Eelde"/>
    <s v="Terra"/>
    <x v="3"/>
    <x v="5"/>
    <x v="5"/>
    <s v="Eelde"/>
    <s v="Lesunit B"/>
    <s v="Niet in onderhoud"/>
    <s v="Berging/magazijn"/>
    <m/>
    <m/>
    <x v="1"/>
    <s v="NIO"/>
    <n v="0"/>
    <n v="1"/>
    <s v=""/>
  </r>
  <r>
    <s v="Assen"/>
    <s v="Drenthe College"/>
    <x v="0"/>
    <x v="6"/>
    <x v="6"/>
    <s v="Assen"/>
    <s v="1e verdieping"/>
    <s v="Sanitair"/>
    <s v="Toiletruimte"/>
    <s v="2-31"/>
    <s v="toilet heren"/>
    <x v="4"/>
    <n v="12.1"/>
    <n v="0"/>
    <n v="1"/>
    <n v="0"/>
  </r>
  <r>
    <s v="Assen"/>
    <s v="Drenthe College"/>
    <x v="0"/>
    <x v="6"/>
    <x v="6"/>
    <s v="Assen"/>
    <s v="1e verdieping"/>
    <s v="Onderwijsruimte"/>
    <s v="Onderwijsruimte"/>
    <s v="2-13"/>
    <m/>
    <x v="2"/>
    <n v="20.7"/>
    <n v="0"/>
    <n v="1"/>
    <n v="0"/>
  </r>
  <r>
    <s v="Assen"/>
    <s v="Drenthe College"/>
    <x v="0"/>
    <x v="6"/>
    <x v="6"/>
    <s v="Assen"/>
    <s v="1e verdieping"/>
    <s v="Onderwijsruimte"/>
    <s v="Onderwijsruimte"/>
    <s v="2-44"/>
    <m/>
    <x v="2"/>
    <n v="27.4"/>
    <n v="0"/>
    <n v="1"/>
    <n v="0"/>
  </r>
  <r>
    <s v="Assen"/>
    <s v="Drenthe College"/>
    <x v="0"/>
    <x v="6"/>
    <x v="6"/>
    <s v="Assen"/>
    <s v="1e verdieping"/>
    <s v="Onderwijsruimte"/>
    <s v="Onderwijsruimte"/>
    <s v="2-30A"/>
    <m/>
    <x v="2"/>
    <n v="48.1"/>
    <n v="0"/>
    <n v="1"/>
    <n v="0"/>
  </r>
  <r>
    <s v="Assen"/>
    <s v="Drenthe College"/>
    <x v="0"/>
    <x v="6"/>
    <x v="6"/>
    <s v="Assen"/>
    <s v="1e verdieping"/>
    <s v="Verkeersruimte"/>
    <s v="Gang"/>
    <s v="2-33"/>
    <m/>
    <x v="9"/>
    <n v="49.8"/>
    <n v="0"/>
    <n v="1"/>
    <n v="0"/>
  </r>
  <r>
    <s v="Assen"/>
    <s v="Drenthe College"/>
    <x v="0"/>
    <x v="6"/>
    <x v="6"/>
    <s v="Assen"/>
    <s v="1e verdieping"/>
    <s v="Onderwijsruimte"/>
    <s v="Onderwijsruimte"/>
    <s v="2-05"/>
    <m/>
    <x v="2"/>
    <n v="57.8"/>
    <n v="0"/>
    <n v="1"/>
    <n v="0"/>
  </r>
  <r>
    <s v="Assen"/>
    <s v="Drenthe College"/>
    <x v="0"/>
    <x v="6"/>
    <x v="6"/>
    <s v="Assen"/>
    <s v="1e verdieping"/>
    <s v="Onderwijsruimte"/>
    <s v="Onderwijsruimte"/>
    <s v="2-35E"/>
    <m/>
    <x v="2"/>
    <n v="58.3"/>
    <n v="0"/>
    <n v="1"/>
    <n v="0"/>
  </r>
  <r>
    <s v="Assen"/>
    <s v="Drenthe College"/>
    <x v="0"/>
    <x v="6"/>
    <x v="6"/>
    <s v="Assen"/>
    <s v="1e verdieping"/>
    <s v="Onderwijsruimte"/>
    <s v="Onderwijsruimte"/>
    <s v="2-39/40"/>
    <m/>
    <x v="2"/>
    <n v="71.3"/>
    <n v="0"/>
    <n v="1"/>
    <n v="0"/>
  </r>
  <r>
    <s v="Assen"/>
    <s v="Drenthe College"/>
    <x v="0"/>
    <x v="6"/>
    <x v="6"/>
    <s v="Assen"/>
    <s v="2e verdieping"/>
    <s v="Sanitair"/>
    <s v="Toiletruimte"/>
    <s v="2.02 "/>
    <m/>
    <x v="4"/>
    <n v="3.7"/>
    <n v="0"/>
    <n v="1"/>
    <n v="0"/>
  </r>
  <r>
    <s v="Assen"/>
    <s v="Drenthe College"/>
    <x v="0"/>
    <x v="6"/>
    <x v="6"/>
    <s v="Assen"/>
    <s v="2e verdieping"/>
    <s v="Sanitair"/>
    <s v="Toiletruimte"/>
    <s v="2.03 "/>
    <s v="toilet dames"/>
    <x v="4"/>
    <n v="7.7"/>
    <n v="0"/>
    <n v="1"/>
    <n v="0"/>
  </r>
  <r>
    <s v="Assen"/>
    <s v="Drenthe College"/>
    <x v="0"/>
    <x v="6"/>
    <x v="6"/>
    <s v="Assen"/>
    <s v="2e verdieping"/>
    <s v="Sanitair"/>
    <s v="Toiletruimte"/>
    <s v="2.04 "/>
    <s v="toilet heren"/>
    <x v="4"/>
    <n v="7.7"/>
    <n v="0"/>
    <n v="1"/>
    <n v="0"/>
  </r>
  <r>
    <s v="Assen"/>
    <s v="Drenthe College"/>
    <x v="0"/>
    <x v="6"/>
    <x v="6"/>
    <s v="Assen"/>
    <s v="2e verdieping"/>
    <s v="Verkeersruimte"/>
    <s v="Gang"/>
    <s v="2.10 "/>
    <m/>
    <x v="9"/>
    <n v="8.3000000000000007"/>
    <n v="0"/>
    <n v="1"/>
    <n v="0"/>
  </r>
  <r>
    <s v="Assen"/>
    <s v="Drenthe College"/>
    <x v="0"/>
    <x v="6"/>
    <x v="6"/>
    <s v="Assen"/>
    <s v="2e verdieping"/>
    <s v="Verkeersruimte"/>
    <s v="Gang"/>
    <s v="2.05 "/>
    <m/>
    <x v="9"/>
    <n v="10.6"/>
    <n v="0"/>
    <n v="1"/>
    <n v="0"/>
  </r>
  <r>
    <s v="Assen"/>
    <s v="Drenthe College"/>
    <x v="0"/>
    <x v="6"/>
    <x v="6"/>
    <s v="Assen"/>
    <s v="2e verdieping"/>
    <s v="Vloeren Keukens"/>
    <s v="Keuken catering"/>
    <s v="2.09 "/>
    <m/>
    <x v="4"/>
    <n v="10.7"/>
    <n v="0"/>
    <n v="1"/>
    <n v="0"/>
  </r>
  <r>
    <s v="Assen"/>
    <s v="Drenthe College"/>
    <x v="0"/>
    <x v="6"/>
    <x v="6"/>
    <s v="Assen"/>
    <s v="2e verdieping"/>
    <s v="Vakspecifieke ruimte"/>
    <s v="Praktijklokaal"/>
    <s v="2.12 "/>
    <m/>
    <x v="6"/>
    <n v="12.6"/>
    <n v="0"/>
    <n v="1"/>
    <n v="0"/>
  </r>
  <r>
    <s v="Assen"/>
    <s v="Drenthe College"/>
    <x v="0"/>
    <x v="6"/>
    <x v="6"/>
    <s v="Assen"/>
    <s v="2e verdieping"/>
    <s v="Sporthal"/>
    <s v="Kleedruimte"/>
    <s v="2.14 "/>
    <s v="kleedruimte dames"/>
    <x v="4"/>
    <n v="13.4"/>
    <n v="0"/>
    <n v="1"/>
    <n v="0"/>
  </r>
  <r>
    <s v="Assen"/>
    <s v="Drenthe College"/>
    <x v="0"/>
    <x v="6"/>
    <x v="6"/>
    <s v="Assen"/>
    <s v="2e verdieping"/>
    <s v="Vakspecifieke ruimte"/>
    <s v="Praktijklokaal"/>
    <s v="2.07 "/>
    <m/>
    <x v="4"/>
    <n v="16.5"/>
    <n v="0"/>
    <n v="1"/>
    <n v="0"/>
  </r>
  <r>
    <s v="Assen"/>
    <s v="Drenthe College"/>
    <x v="0"/>
    <x v="6"/>
    <x v="6"/>
    <s v="Assen"/>
    <s v="2e verdieping"/>
    <s v="Administratieve ruimte"/>
    <s v="Kantoor"/>
    <s v="2.16 "/>
    <m/>
    <x v="2"/>
    <n v="20"/>
    <n v="0"/>
    <n v="1"/>
    <n v="0"/>
  </r>
  <r>
    <s v="Assen"/>
    <s v="Drenthe College"/>
    <x v="0"/>
    <x v="6"/>
    <x v="6"/>
    <s v="Assen"/>
    <s v="2e verdieping"/>
    <s v="Administratieve ruimte"/>
    <s v="Kantoor"/>
    <s v="2.17 "/>
    <m/>
    <x v="2"/>
    <n v="20"/>
    <n v="0"/>
    <n v="1"/>
    <n v="0"/>
  </r>
  <r>
    <s v="Assen"/>
    <s v="Drenthe College"/>
    <x v="0"/>
    <x v="6"/>
    <x v="6"/>
    <s v="Assen"/>
    <s v="2e verdieping"/>
    <s v="Sporthal"/>
    <s v="Kleedruimte"/>
    <s v="2.15 "/>
    <s v="kleedruimte heren"/>
    <x v="4"/>
    <n v="22.4"/>
    <n v="0"/>
    <n v="1"/>
    <n v="0"/>
  </r>
  <r>
    <s v="Assen"/>
    <s v="Drenthe College"/>
    <x v="0"/>
    <x v="6"/>
    <x v="6"/>
    <s v="Assen"/>
    <s v="2e verdieping"/>
    <s v="Verkeersruimte"/>
    <s v="Trap"/>
    <s v="2.01 "/>
    <m/>
    <x v="9"/>
    <n v="39.5"/>
    <n v="0"/>
    <n v="1"/>
    <n v="0"/>
  </r>
  <r>
    <s v="Assen"/>
    <s v="Drenthe College"/>
    <x v="0"/>
    <x v="6"/>
    <x v="6"/>
    <s v="Assen"/>
    <s v="2e verdieping"/>
    <s v="Administratieve ruimte"/>
    <s v="Kantoor"/>
    <s v="2.08 "/>
    <m/>
    <x v="2"/>
    <n v="69.400000000000006"/>
    <n v="0"/>
    <n v="1"/>
    <n v="0"/>
  </r>
  <r>
    <s v="Assen"/>
    <s v="Drenthe College"/>
    <x v="0"/>
    <x v="6"/>
    <x v="6"/>
    <s v="Assen"/>
    <s v="2e verdieping"/>
    <s v="Vakspecifieke ruimte"/>
    <s v="Praktijklokaal"/>
    <s v="2.13"/>
    <m/>
    <x v="9"/>
    <n v="95"/>
    <n v="0"/>
    <n v="1"/>
    <n v="0"/>
  </r>
  <r>
    <s v="Assen"/>
    <s v="Drenthe College"/>
    <x v="0"/>
    <x v="6"/>
    <x v="6"/>
    <s v="Assen"/>
    <s v="2e verdieping"/>
    <s v="Restauratieve ruimte"/>
    <s v="Kantine"/>
    <s v="2.06 "/>
    <m/>
    <x v="9"/>
    <n v="140"/>
    <n v="0"/>
    <n v="1"/>
    <n v="0"/>
  </r>
  <r>
    <s v="Assen"/>
    <s v="Drenthe College"/>
    <x v="0"/>
    <x v="6"/>
    <x v="6"/>
    <s v="Assen"/>
    <s v="1e verdieping"/>
    <s v="Niet in onderhoud"/>
    <s v="Berging/magazijn"/>
    <s v="2-49"/>
    <m/>
    <x v="8"/>
    <s v="NIO"/>
    <n v="0"/>
    <n v="1"/>
    <s v=""/>
  </r>
  <r>
    <s v="Assen"/>
    <s v="Drenthe College"/>
    <x v="0"/>
    <x v="6"/>
    <x v="6"/>
    <s v="Assen"/>
    <s v="1e verdieping"/>
    <s v="Niet in onderhoud"/>
    <s v="Berging/magazijn"/>
    <s v="2-37"/>
    <m/>
    <x v="8"/>
    <s v="NIO"/>
    <n v="0"/>
    <n v="1"/>
    <s v=""/>
  </r>
  <r>
    <s v="Assen"/>
    <s v="Drenthe College"/>
    <x v="0"/>
    <x v="6"/>
    <x v="6"/>
    <s v="Assen"/>
    <s v="2e verdieping"/>
    <s v="Niet in onderhoud"/>
    <s v="Werkplaats"/>
    <s v="2.11 "/>
    <m/>
    <x v="4"/>
    <s v="NIO"/>
    <n v="0"/>
    <n v="1"/>
    <s v=""/>
  </r>
  <r>
    <s v="Assen"/>
    <s v="Drenthe College"/>
    <x v="0"/>
    <x v="6"/>
    <x v="6"/>
    <s v="Assen"/>
    <s v="Begane grond"/>
    <s v="Sanitair"/>
    <s v="Toiletruimte"/>
    <s v="0.16 "/>
    <s v="toilet dames"/>
    <x v="4"/>
    <n v="1.4"/>
    <n v="0"/>
    <n v="1"/>
    <n v="0"/>
  </r>
  <r>
    <s v="Assen"/>
    <s v="Drenthe College"/>
    <x v="0"/>
    <x v="6"/>
    <x v="6"/>
    <s v="Assen"/>
    <s v="Begane grond"/>
    <s v="Verkeersruimte"/>
    <s v="Gang"/>
    <s v="0.23 "/>
    <m/>
    <x v="5"/>
    <n v="1.8"/>
    <n v="0"/>
    <n v="1"/>
    <n v="0"/>
  </r>
  <r>
    <s v="Assen"/>
    <s v="Drenthe College"/>
    <x v="0"/>
    <x v="6"/>
    <x v="6"/>
    <s v="Assen"/>
    <s v="Begane grond"/>
    <s v="Verkeersruimte"/>
    <s v="Entree"/>
    <s v="0.04 "/>
    <s v="gang/ entrée innovam"/>
    <x v="5"/>
    <n v="2.8"/>
    <n v="0"/>
    <n v="1"/>
    <n v="0"/>
  </r>
  <r>
    <s v="Assen"/>
    <s v="Drenthe College"/>
    <x v="0"/>
    <x v="6"/>
    <x v="6"/>
    <s v="Assen"/>
    <s v="2e verdieping"/>
    <s v="Niet in onderhoud"/>
    <s v="Berging/magazijn"/>
    <s v="2.09a "/>
    <s v="magazijn kiosk"/>
    <x v="4"/>
    <s v="NIO"/>
    <n v="0"/>
    <n v="1"/>
    <s v=""/>
  </r>
  <r>
    <s v="Assen"/>
    <s v="Drenthe College"/>
    <x v="0"/>
    <x v="6"/>
    <x v="6"/>
    <s v="Assen"/>
    <s v="Begane grond"/>
    <s v="Sanitair"/>
    <s v="Toiletruimte"/>
    <s v="0.08 "/>
    <s v="toilet Innovam"/>
    <x v="4"/>
    <n v="5.2"/>
    <n v="0"/>
    <n v="1"/>
    <n v="0"/>
  </r>
  <r>
    <s v="Assen"/>
    <s v="Drenthe College"/>
    <x v="0"/>
    <x v="6"/>
    <x v="6"/>
    <s v="Assen"/>
    <s v="Begane grond"/>
    <s v="Sanitair"/>
    <s v="Toiletruimte"/>
    <s v="0.15 "/>
    <s v="toilet heren"/>
    <x v="4"/>
    <n v="8"/>
    <n v="0"/>
    <n v="1"/>
    <n v="0"/>
  </r>
  <r>
    <s v="Assen"/>
    <s v="Drenthe College"/>
    <x v="0"/>
    <x v="6"/>
    <x v="6"/>
    <s v="Assen"/>
    <s v="Begane grond"/>
    <s v="Administratieve ruimte"/>
    <s v="Receptie"/>
    <s v="0.02 "/>
    <s v="receptie/backoffice"/>
    <x v="2"/>
    <n v="25"/>
    <n v="0"/>
    <n v="1"/>
    <n v="0"/>
  </r>
  <r>
    <s v="Assen"/>
    <s v="Drenthe College"/>
    <x v="0"/>
    <x v="6"/>
    <x v="6"/>
    <s v="Assen"/>
    <s v="Begane grond"/>
    <s v="Verkeersruimte"/>
    <s v="Entree"/>
    <s v="0.01 "/>
    <m/>
    <x v="9"/>
    <n v="39"/>
    <n v="0"/>
    <n v="1"/>
    <n v="0"/>
  </r>
  <r>
    <s v="Assen"/>
    <s v="Drenthe College"/>
    <x v="0"/>
    <x v="6"/>
    <x v="6"/>
    <s v="Assen"/>
    <s v="Begane grond"/>
    <s v="Onderwijsruimte"/>
    <s v="Onderwijsruimte"/>
    <s v="0.21 "/>
    <m/>
    <x v="2"/>
    <n v="42"/>
    <n v="0"/>
    <n v="1"/>
    <n v="0"/>
  </r>
  <r>
    <s v="Assen"/>
    <s v="Drenthe College"/>
    <x v="0"/>
    <x v="6"/>
    <x v="6"/>
    <s v="Assen"/>
    <s v="Begane grond"/>
    <s v="Vakspecifieke ruimte"/>
    <s v="Praktijklokaal"/>
    <s v="0.18  "/>
    <m/>
    <x v="4"/>
    <n v="50"/>
    <n v="0"/>
    <n v="1"/>
    <n v="0"/>
  </r>
  <r>
    <s v="Assen"/>
    <s v="Drenthe College"/>
    <x v="0"/>
    <x v="6"/>
    <x v="6"/>
    <s v="Assen"/>
    <s v="Begane grond"/>
    <s v="Onderwijsruimte"/>
    <s v="Onderwijsruimte"/>
    <s v="0.20  "/>
    <m/>
    <x v="2"/>
    <n v="53"/>
    <n v="0"/>
    <n v="1"/>
    <n v="0"/>
  </r>
  <r>
    <s v="Assen"/>
    <s v="Drenthe College"/>
    <x v="0"/>
    <x v="6"/>
    <x v="6"/>
    <s v="Assen"/>
    <s v="Begane grond"/>
    <s v="Vakspecifieke ruimte"/>
    <s v="Praktijklokaal"/>
    <s v="0.24 "/>
    <s v="vermogenstestbank"/>
    <x v="4"/>
    <n v="59"/>
    <n v="0"/>
    <n v="1"/>
    <n v="0"/>
  </r>
  <r>
    <s v="Assen"/>
    <s v="Drenthe College"/>
    <x v="0"/>
    <x v="6"/>
    <x v="6"/>
    <s v="Assen"/>
    <s v="Begane grond"/>
    <s v="Vakspecifieke ruimte"/>
    <s v="Praktijklokaal"/>
    <s v="0.19 "/>
    <m/>
    <x v="4"/>
    <n v="60"/>
    <n v="0"/>
    <n v="1"/>
    <n v="0"/>
  </r>
  <r>
    <s v="Assen"/>
    <s v="Drenthe College"/>
    <x v="0"/>
    <x v="6"/>
    <x v="6"/>
    <s v="Assen"/>
    <s v="Begane grond"/>
    <s v="Vakspecifieke ruimte"/>
    <s v="Werkplaats"/>
    <s v="0.11 "/>
    <m/>
    <x v="4"/>
    <n v="140"/>
    <n v="0"/>
    <n v="1"/>
    <n v="0"/>
  </r>
  <r>
    <s v="Assen"/>
    <s v="Drenthe College"/>
    <x v="0"/>
    <x v="6"/>
    <x v="6"/>
    <s v="Assen"/>
    <s v="Begane grond"/>
    <s v="Vakspecifieke ruimte"/>
    <s v="Werkplaats"/>
    <s v="0.12 "/>
    <m/>
    <x v="4"/>
    <n v="155"/>
    <n v="0"/>
    <n v="1"/>
    <n v="0"/>
  </r>
  <r>
    <s v="Assen"/>
    <s v="Drenthe College"/>
    <x v="0"/>
    <x v="6"/>
    <x v="6"/>
    <s v="Assen"/>
    <s v="Begane grond"/>
    <s v="Niet in onderhoud"/>
    <s v="Meterkast"/>
    <s v="0.07 "/>
    <m/>
    <x v="8"/>
    <s v="NIO"/>
    <n v="0"/>
    <n v="1"/>
    <s v=""/>
  </r>
  <r>
    <s v="Assen"/>
    <s v="Drenthe College"/>
    <x v="0"/>
    <x v="6"/>
    <x v="6"/>
    <s v="Assen"/>
    <s v="Begane grond"/>
    <s v="Vakspecifieke ruimte"/>
    <s v="Werkplaats"/>
    <s v="0.05"/>
    <m/>
    <x v="11"/>
    <n v="255"/>
    <n v="0"/>
    <n v="1"/>
    <n v="0"/>
  </r>
  <r>
    <s v="Assen"/>
    <s v="Drenthe College"/>
    <x v="0"/>
    <x v="6"/>
    <x v="6"/>
    <s v="Assen"/>
    <s v="Begane grond"/>
    <s v="Vakspecifieke ruimte"/>
    <s v="Werkplaats"/>
    <s v="0.09 + 0.10 "/>
    <m/>
    <x v="4"/>
    <n v="270"/>
    <n v="0"/>
    <n v="1"/>
    <n v="0"/>
  </r>
  <r>
    <s v="Assen"/>
    <s v="Drenthe College"/>
    <x v="0"/>
    <x v="6"/>
    <x v="6"/>
    <s v="Assen"/>
    <s v="Gymzaal"/>
    <s v="Sporthal"/>
    <s v="Douches"/>
    <s v="0.17 "/>
    <m/>
    <x v="4"/>
    <n v="9.1"/>
    <n v="0"/>
    <n v="1"/>
    <n v="0"/>
  </r>
  <r>
    <s v="Assen"/>
    <s v="Drenthe College"/>
    <x v="0"/>
    <x v="6"/>
    <x v="6"/>
    <s v="Assen"/>
    <s v="Begane grond"/>
    <s v="Niet in onderhoud"/>
    <s v="Meterkast"/>
    <s v="0.06 "/>
    <m/>
    <x v="8"/>
    <s v="NIO"/>
    <n v="0"/>
    <n v="1"/>
    <s v=""/>
  </r>
  <r>
    <s v="Assen"/>
    <s v="Drenthe College"/>
    <x v="0"/>
    <x v="6"/>
    <x v="6"/>
    <s v="Assen"/>
    <s v="Begane grond"/>
    <s v="Niet in onderhoud"/>
    <s v="Meterkast"/>
    <s v="0.03 "/>
    <m/>
    <x v="8"/>
    <s v="NIO"/>
    <n v="0"/>
    <n v="1"/>
    <s v=""/>
  </r>
  <r>
    <s v="Assen"/>
    <s v="Drenthe College"/>
    <x v="0"/>
    <x v="6"/>
    <x v="6"/>
    <s v="Assen"/>
    <s v="Begane grond"/>
    <s v="Niet in onderhoud"/>
    <s v="Meterkast"/>
    <s v="0.22 "/>
    <m/>
    <x v="8"/>
    <s v="NIO"/>
    <n v="0"/>
    <n v="1"/>
    <s v=""/>
  </r>
  <r>
    <s v="Assen"/>
    <s v="Drenthe College"/>
    <x v="0"/>
    <x v="6"/>
    <x v="6"/>
    <s v="Assen"/>
    <s v="Begane grond"/>
    <s v="Niet in onderhoud"/>
    <s v="Berging/magazijn"/>
    <s v="0.13 + 0.14 "/>
    <m/>
    <x v="4"/>
    <s v="NIO"/>
    <n v="0"/>
    <n v="1"/>
    <s v=""/>
  </r>
  <r>
    <s v="Winsum"/>
    <s v="Terra"/>
    <x v="4"/>
    <x v="7"/>
    <x v="7"/>
    <s v="Winsum"/>
    <s v="1e verdieping"/>
    <s v="Sanitair"/>
    <s v="Toiletruimte"/>
    <s v="113"/>
    <m/>
    <x v="3"/>
    <n v="4.4000000000000004"/>
    <n v="0"/>
    <n v="1"/>
    <n v="0"/>
  </r>
  <r>
    <s v="Winsum"/>
    <s v="Terra"/>
    <x v="4"/>
    <x v="7"/>
    <x v="7"/>
    <s v="Winsum"/>
    <s v="1e verdieping"/>
    <s v="Sanitair"/>
    <s v="Toiletruimte"/>
    <s v="112"/>
    <m/>
    <x v="3"/>
    <n v="4.5999999999999996"/>
    <n v="0"/>
    <n v="1"/>
    <n v="0"/>
  </r>
  <r>
    <s v="Winsum"/>
    <s v="Terra"/>
    <x v="4"/>
    <x v="7"/>
    <x v="7"/>
    <s v="Winsum"/>
    <s v="1e verdieping"/>
    <s v="Verkeersruimte"/>
    <s v="Trap"/>
    <m/>
    <m/>
    <x v="2"/>
    <n v="13.3"/>
    <n v="0"/>
    <n v="1"/>
    <n v="0"/>
  </r>
  <r>
    <s v="Winsum"/>
    <s v="Terra"/>
    <x v="4"/>
    <x v="7"/>
    <x v="7"/>
    <s v="Winsum"/>
    <s v="1e verdieping"/>
    <s v="Verkeersruimte"/>
    <s v="Trap"/>
    <s v="108"/>
    <m/>
    <x v="2"/>
    <n v="21"/>
    <n v="0"/>
    <n v="1"/>
    <n v="0"/>
  </r>
  <r>
    <s v="Winsum"/>
    <s v="Terra"/>
    <x v="4"/>
    <x v="7"/>
    <x v="7"/>
    <s v="Winsum"/>
    <s v="1e verdieping"/>
    <s v="Niet in onderhoud"/>
    <s v="Berging/magazijn"/>
    <s v="115"/>
    <m/>
    <x v="2"/>
    <s v="NIO"/>
    <n v="0"/>
    <n v="1"/>
    <s v=""/>
  </r>
  <r>
    <s v="Winsum"/>
    <s v="Terra"/>
    <x v="4"/>
    <x v="7"/>
    <x v="7"/>
    <s v="Winsum"/>
    <s v="1e verdieping"/>
    <s v="Restauratieve ruimte"/>
    <s v="Studieruimte"/>
    <s v="107"/>
    <m/>
    <x v="2"/>
    <n v="34.5"/>
    <n v="0"/>
    <n v="1"/>
    <n v="0"/>
  </r>
  <r>
    <s v="Winsum"/>
    <s v="Terra"/>
    <x v="4"/>
    <x v="7"/>
    <x v="7"/>
    <s v="Winsum"/>
    <s v="1e verdieping"/>
    <s v="Onderwijsruimte"/>
    <s v="Onderwijsruimte"/>
    <s v="123"/>
    <m/>
    <x v="2"/>
    <n v="44.8"/>
    <n v="0"/>
    <n v="1"/>
    <n v="0"/>
  </r>
  <r>
    <s v="Winsum"/>
    <s v="Terra"/>
    <x v="4"/>
    <x v="7"/>
    <x v="7"/>
    <s v="Winsum"/>
    <s v="1e verdieping"/>
    <s v="Onderwijsruimte"/>
    <s v="Onderwijsruimte"/>
    <s v="111"/>
    <m/>
    <x v="2"/>
    <n v="45.9"/>
    <n v="0"/>
    <n v="1"/>
    <n v="0"/>
  </r>
  <r>
    <s v="Winsum"/>
    <s v="Terra"/>
    <x v="4"/>
    <x v="7"/>
    <x v="7"/>
    <s v="Winsum"/>
    <s v="1e verdieping"/>
    <s v="Onderwijsruimte"/>
    <s v="Onderwijsruimte"/>
    <s v="118"/>
    <m/>
    <x v="2"/>
    <n v="47.1"/>
    <n v="0"/>
    <n v="1"/>
    <n v="0"/>
  </r>
  <r>
    <s v="Winsum"/>
    <s v="Terra"/>
    <x v="4"/>
    <x v="7"/>
    <x v="7"/>
    <s v="Winsum"/>
    <s v="1e verdieping"/>
    <s v="Onderwijsruimte"/>
    <s v="Onderwijsruimte"/>
    <s v="121"/>
    <m/>
    <x v="2"/>
    <n v="47.3"/>
    <n v="0"/>
    <n v="1"/>
    <n v="0"/>
  </r>
  <r>
    <s v="Winsum"/>
    <s v="Terra"/>
    <x v="4"/>
    <x v="7"/>
    <x v="7"/>
    <s v="Winsum"/>
    <s v="1e verdieping"/>
    <s v="Onderwijsruimte"/>
    <s v="Onderwijsruimte"/>
    <s v="119"/>
    <m/>
    <x v="2"/>
    <n v="47.6"/>
    <n v="0"/>
    <n v="1"/>
    <n v="0"/>
  </r>
  <r>
    <s v="Winsum"/>
    <s v="Terra"/>
    <x v="4"/>
    <x v="7"/>
    <x v="7"/>
    <s v="Winsum"/>
    <s v="1e verdieping"/>
    <s v="Onderwijsruimte"/>
    <s v="Onderwijsruimte"/>
    <s v="125"/>
    <m/>
    <x v="2"/>
    <n v="50.9"/>
    <n v="0"/>
    <n v="1"/>
    <n v="0"/>
  </r>
  <r>
    <s v="Winsum"/>
    <s v="Terra"/>
    <x v="4"/>
    <x v="7"/>
    <x v="7"/>
    <s v="Winsum"/>
    <s v="1e verdieping"/>
    <s v="Onderwijsruimte"/>
    <s v="Onderwijsruimte"/>
    <s v="109"/>
    <m/>
    <x v="2"/>
    <n v="51"/>
    <n v="0"/>
    <n v="1"/>
    <n v="0"/>
  </r>
  <r>
    <s v="Winsum"/>
    <s v="Terra"/>
    <x v="4"/>
    <x v="7"/>
    <x v="7"/>
    <s v="Winsum"/>
    <s v="1e verdieping"/>
    <s v="Onderwijsruimte"/>
    <s v="Onderwijsruimte"/>
    <s v="126"/>
    <m/>
    <x v="2"/>
    <n v="51.5"/>
    <n v="0"/>
    <n v="1"/>
    <n v="0"/>
  </r>
  <r>
    <s v="Winsum"/>
    <s v="Terra"/>
    <x v="4"/>
    <x v="7"/>
    <x v="7"/>
    <s v="Winsum"/>
    <s v="1e verdieping"/>
    <s v="Onderwijsruimte"/>
    <s v="Onderwijsruimte"/>
    <s v="110"/>
    <m/>
    <x v="2"/>
    <n v="51.5"/>
    <n v="0"/>
    <n v="1"/>
    <n v="0"/>
  </r>
  <r>
    <s v="Winsum"/>
    <s v="Terra"/>
    <x v="4"/>
    <x v="7"/>
    <x v="7"/>
    <s v="Winsum"/>
    <s v="1e verdieping"/>
    <s v="Onderwijsruimte"/>
    <s v="Onderwijsruimte"/>
    <s v="124"/>
    <m/>
    <x v="2"/>
    <n v="51.6"/>
    <n v="0"/>
    <n v="1"/>
    <n v="0"/>
  </r>
  <r>
    <s v="Winsum"/>
    <s v="Terra"/>
    <x v="4"/>
    <x v="7"/>
    <x v="7"/>
    <s v="Winsum"/>
    <s v="1e verdieping"/>
    <s v="Onderwijsruimte"/>
    <s v="Onderwijsruimte"/>
    <s v="122"/>
    <m/>
    <x v="2"/>
    <n v="57.5"/>
    <n v="0"/>
    <n v="1"/>
    <n v="0"/>
  </r>
  <r>
    <s v="Winsum"/>
    <s v="Terra"/>
    <x v="4"/>
    <x v="7"/>
    <x v="7"/>
    <s v="Winsum"/>
    <s v="1e verdieping"/>
    <s v="Onderwijsruimte"/>
    <s v="Onderwijsruimte"/>
    <s v="102"/>
    <m/>
    <x v="2"/>
    <n v="58.9"/>
    <n v="0"/>
    <n v="1"/>
    <n v="0"/>
  </r>
  <r>
    <s v="Winsum"/>
    <s v="Terra"/>
    <x v="4"/>
    <x v="7"/>
    <x v="7"/>
    <s v="Winsum"/>
    <s v="1e verdieping"/>
    <s v="Onderwijsruimte"/>
    <s v="Onderwijsruimte"/>
    <s v="104"/>
    <m/>
    <x v="2"/>
    <n v="59.4"/>
    <n v="0"/>
    <n v="1"/>
    <n v="0"/>
  </r>
  <r>
    <s v="Winsum"/>
    <s v="Terra"/>
    <x v="4"/>
    <x v="7"/>
    <x v="7"/>
    <s v="Winsum"/>
    <s v="1e verdieping"/>
    <s v="Onderwijsruimte"/>
    <s v="Onderwijsruimte"/>
    <s v="127"/>
    <m/>
    <x v="2"/>
    <n v="67.8"/>
    <n v="0"/>
    <n v="1"/>
    <n v="0"/>
  </r>
  <r>
    <s v="Winsum"/>
    <s v="Terra"/>
    <x v="4"/>
    <x v="7"/>
    <x v="7"/>
    <s v="Winsum"/>
    <s v="1e verdieping"/>
    <s v="Verkeersruimte"/>
    <s v="Gang"/>
    <s v="105"/>
    <m/>
    <x v="2"/>
    <n v="81.099999999999994"/>
    <n v="0"/>
    <n v="1"/>
    <n v="0"/>
  </r>
  <r>
    <s v="Winsum"/>
    <s v="Terra"/>
    <x v="4"/>
    <x v="7"/>
    <x v="7"/>
    <s v="Winsum"/>
    <s v="1e verdieping"/>
    <s v="Verkeersruimte"/>
    <s v="Gang"/>
    <s v="130"/>
    <m/>
    <x v="2"/>
    <n v="102.1"/>
    <n v="0"/>
    <n v="1"/>
    <n v="0"/>
  </r>
  <r>
    <s v="Winsum"/>
    <s v="Terra"/>
    <x v="4"/>
    <x v="7"/>
    <x v="7"/>
    <s v="Winsum"/>
    <s v="1e verdieping"/>
    <s v="Restauratieve ruimte"/>
    <s v="Bibliotheek"/>
    <s v="106"/>
    <m/>
    <x v="2"/>
    <n v="112.6"/>
    <n v="0"/>
    <n v="1"/>
    <n v="0"/>
  </r>
  <r>
    <s v="Winsum"/>
    <s v="Terra"/>
    <x v="4"/>
    <x v="7"/>
    <x v="7"/>
    <s v="Winsum"/>
    <s v="1e verdieping"/>
    <s v="Niet in onderhoud"/>
    <s v="Installaties"/>
    <s v="CV"/>
    <m/>
    <x v="3"/>
    <s v="NIO"/>
    <n v="0"/>
    <n v="1"/>
    <s v=""/>
  </r>
  <r>
    <s v="Winsum"/>
    <s v="Terra"/>
    <x v="4"/>
    <x v="7"/>
    <x v="7"/>
    <s v="Winsum"/>
    <s v="1e verdieping"/>
    <s v="Niet in onderhoud"/>
    <s v="Berging/magazijn"/>
    <s v="107a"/>
    <m/>
    <x v="3"/>
    <s v="NIO"/>
    <n v="0"/>
    <n v="1"/>
    <s v=""/>
  </r>
  <r>
    <s v="Winsum"/>
    <s v="Terra"/>
    <x v="4"/>
    <x v="7"/>
    <x v="7"/>
    <s v="Winsum"/>
    <s v="2e verdieping"/>
    <s v="Sanitair"/>
    <s v="Toiletruimte"/>
    <s v="212"/>
    <m/>
    <x v="3"/>
    <n v="4.4000000000000004"/>
    <n v="0"/>
    <n v="1"/>
    <n v="0"/>
  </r>
  <r>
    <s v="Winsum"/>
    <s v="Terra"/>
    <x v="4"/>
    <x v="7"/>
    <x v="7"/>
    <s v="Winsum"/>
    <s v="2e verdieping"/>
    <s v="Sanitair"/>
    <s v="Toiletruimte"/>
    <s v="213"/>
    <m/>
    <x v="3"/>
    <n v="4.4000000000000004"/>
    <n v="0"/>
    <n v="1"/>
    <n v="0"/>
  </r>
  <r>
    <s v="Winsum"/>
    <s v="Terra"/>
    <x v="4"/>
    <x v="7"/>
    <x v="7"/>
    <s v="Winsum"/>
    <s v="1e verdieping"/>
    <s v="Niet in onderhoud"/>
    <s v="Berging/magazijn"/>
    <s v="106a"/>
    <m/>
    <x v="3"/>
    <s v="NIO"/>
    <n v="0"/>
    <n v="1"/>
    <s v=""/>
  </r>
  <r>
    <s v="Winsum"/>
    <s v="Terra"/>
    <x v="4"/>
    <x v="7"/>
    <x v="7"/>
    <s v="Winsum"/>
    <s v="2e verdieping"/>
    <s v="Verkeersruimte"/>
    <s v="Lift"/>
    <s v="217"/>
    <m/>
    <x v="3"/>
    <n v="8.1999999999999993"/>
    <n v="0"/>
    <n v="1"/>
    <n v="0"/>
  </r>
  <r>
    <s v="Winsum"/>
    <s v="Terra"/>
    <x v="4"/>
    <x v="7"/>
    <x v="7"/>
    <s v="Winsum"/>
    <s v="1e verdieping"/>
    <s v="Niet in onderhoud"/>
    <s v="Systeembeheer"/>
    <s v="103"/>
    <m/>
    <x v="2"/>
    <s v="NIO"/>
    <n v="0"/>
    <n v="1"/>
    <s v=""/>
  </r>
  <r>
    <s v="Winsum"/>
    <s v="Terra"/>
    <x v="4"/>
    <x v="7"/>
    <x v="7"/>
    <s v="Winsum"/>
    <s v="2e verdieping"/>
    <s v="Niet in onderhoud"/>
    <s v="Werkplaats"/>
    <s v="215"/>
    <m/>
    <x v="9"/>
    <s v="NIO"/>
    <n v="0"/>
    <n v="1"/>
    <s v=""/>
  </r>
  <r>
    <s v="Winsum"/>
    <s v="Terra"/>
    <x v="4"/>
    <x v="7"/>
    <x v="7"/>
    <s v="Winsum"/>
    <s v="2e verdieping"/>
    <s v="Verkeersruimte"/>
    <s v="Trap"/>
    <s v="230"/>
    <m/>
    <x v="2"/>
    <n v="13.7"/>
    <n v="0"/>
    <n v="1"/>
    <n v="0"/>
  </r>
  <r>
    <s v="Winsum"/>
    <s v="Terra"/>
    <x v="4"/>
    <x v="7"/>
    <x v="7"/>
    <s v="Winsum"/>
    <s v="2e verdieping"/>
    <s v="Verkeersruimte"/>
    <s v="Trap"/>
    <s v="208"/>
    <m/>
    <x v="2"/>
    <n v="21.5"/>
    <n v="0"/>
    <n v="1"/>
    <n v="0"/>
  </r>
  <r>
    <s v="Winsum"/>
    <s v="Terra"/>
    <x v="4"/>
    <x v="7"/>
    <x v="7"/>
    <s v="Winsum"/>
    <s v="2e verdieping"/>
    <s v="Restauratieve ruimte"/>
    <s v="Studieruimte"/>
    <s v="223"/>
    <m/>
    <x v="2"/>
    <n v="22.4"/>
    <n v="0"/>
    <n v="1"/>
    <n v="0"/>
  </r>
  <r>
    <s v="Winsum"/>
    <s v="Terra"/>
    <x v="4"/>
    <x v="7"/>
    <x v="7"/>
    <s v="Winsum"/>
    <s v="2e verdieping"/>
    <s v="Niet in onderhoud"/>
    <s v="Berging/magazijn"/>
    <s v="T"/>
    <m/>
    <x v="3"/>
    <s v="NIO"/>
    <n v="0"/>
    <n v="1"/>
    <s v=""/>
  </r>
  <r>
    <s v="Winsum"/>
    <s v="Terra"/>
    <x v="4"/>
    <x v="7"/>
    <x v="7"/>
    <s v="Winsum"/>
    <s v="2e verdieping"/>
    <s v="Vloeren Keukens"/>
    <s v="Leskeuken"/>
    <n v="205"/>
    <m/>
    <x v="1"/>
    <n v="92"/>
    <n v="0"/>
    <n v="1"/>
    <n v="0"/>
  </r>
  <r>
    <s v="Winsum"/>
    <s v="Terra"/>
    <x v="4"/>
    <x v="7"/>
    <x v="7"/>
    <s v="Winsum"/>
    <s v="2e verdieping"/>
    <s v="Niet in onderhoud"/>
    <s v="Berging/magazijn"/>
    <s v="231"/>
    <m/>
    <x v="9"/>
    <s v="NIO"/>
    <n v="0"/>
    <n v="1"/>
    <s v=""/>
  </r>
  <r>
    <s v="Winsum"/>
    <s v="Terra"/>
    <x v="4"/>
    <x v="7"/>
    <x v="7"/>
    <s v="Winsum"/>
    <s v="2e verdieping"/>
    <s v="Vloeren Keukens"/>
    <s v="Leskeuken"/>
    <s v="203"/>
    <m/>
    <x v="1"/>
    <n v="70"/>
    <n v="0"/>
    <n v="1"/>
    <n v="0"/>
  </r>
  <r>
    <s v="Winsum"/>
    <s v="Terra"/>
    <x v="4"/>
    <x v="7"/>
    <x v="7"/>
    <s v="Winsum"/>
    <s v="2e verdieping"/>
    <s v="Onderwijsruimte"/>
    <s v="Onderwijsruimte"/>
    <s v="221"/>
    <m/>
    <x v="2"/>
    <n v="47.6"/>
    <n v="0"/>
    <n v="1"/>
    <n v="0"/>
  </r>
  <r>
    <s v="Winsum"/>
    <s v="Terra"/>
    <x v="4"/>
    <x v="7"/>
    <x v="7"/>
    <s v="Winsum"/>
    <s v="2e verdieping"/>
    <s v="Onderwijsruimte"/>
    <s v="Onderwijsruimte"/>
    <s v="232"/>
    <m/>
    <x v="2"/>
    <n v="50"/>
    <n v="0"/>
    <n v="1"/>
    <n v="0"/>
  </r>
  <r>
    <s v="Winsum"/>
    <s v="Terra"/>
    <x v="4"/>
    <x v="7"/>
    <x v="7"/>
    <s v="Winsum"/>
    <s v="2e verdieping"/>
    <s v="Onderwijsruimte"/>
    <s v="Onderwijsruimte"/>
    <s v="207"/>
    <m/>
    <x v="2"/>
    <n v="50.7"/>
    <n v="0"/>
    <n v="1"/>
    <n v="0"/>
  </r>
  <r>
    <s v="Winsum"/>
    <s v="Terra"/>
    <x v="4"/>
    <x v="7"/>
    <x v="7"/>
    <s v="Winsum"/>
    <s v="2e verdieping"/>
    <s v="Onderwijsruimte"/>
    <s v="Onderwijsruimte"/>
    <s v="210"/>
    <m/>
    <x v="9"/>
    <n v="51.3"/>
    <n v="0"/>
    <n v="1"/>
    <n v="0"/>
  </r>
  <r>
    <s v="Winsum"/>
    <s v="Terra"/>
    <x v="4"/>
    <x v="7"/>
    <x v="7"/>
    <s v="Winsum"/>
    <s v="2e verdieping"/>
    <s v="Onderwijsruimte"/>
    <s v="Onderwijsruimte"/>
    <s v="225"/>
    <m/>
    <x v="9"/>
    <n v="56.1"/>
    <n v="0"/>
    <n v="1"/>
    <n v="0"/>
  </r>
  <r>
    <s v="Winsum"/>
    <s v="Terra"/>
    <x v="4"/>
    <x v="7"/>
    <x v="7"/>
    <s v="Winsum"/>
    <s v="2e verdieping"/>
    <s v="Onderwijsruimte"/>
    <s v="Onderwijsruimte"/>
    <s v="222"/>
    <m/>
    <x v="9"/>
    <n v="58.5"/>
    <n v="0"/>
    <n v="1"/>
    <n v="0"/>
  </r>
  <r>
    <s v="Winsum"/>
    <s v="Terra"/>
    <x v="4"/>
    <x v="7"/>
    <x v="7"/>
    <s v="Winsum"/>
    <s v="2e verdieping"/>
    <s v="Onderwijsruimte"/>
    <s v="Onderwijsruimte"/>
    <s v="204"/>
    <m/>
    <x v="3"/>
    <n v="59.2"/>
    <n v="0"/>
    <n v="1"/>
    <n v="0"/>
  </r>
  <r>
    <s v="Winsum"/>
    <s v="Terra"/>
    <x v="4"/>
    <x v="7"/>
    <x v="7"/>
    <s v="Winsum"/>
    <s v="2e verdieping"/>
    <s v="Onderwijsruimte"/>
    <s v="Onderwijsruimte"/>
    <s v="226"/>
    <m/>
    <x v="9"/>
    <n v="63.3"/>
    <n v="0"/>
    <n v="1"/>
    <n v="0"/>
  </r>
  <r>
    <s v="Winsum"/>
    <s v="Terra"/>
    <x v="4"/>
    <x v="7"/>
    <x v="7"/>
    <s v="Winsum"/>
    <s v="2e verdieping"/>
    <s v="Onderwijsruimte"/>
    <s v="Onderwijsruimte"/>
    <s v="228"/>
    <m/>
    <x v="9"/>
    <n v="65.3"/>
    <n v="0"/>
    <n v="1"/>
    <n v="0"/>
  </r>
  <r>
    <s v="Winsum"/>
    <s v="Terra"/>
    <x v="4"/>
    <x v="7"/>
    <x v="7"/>
    <s v="Winsum"/>
    <s v="2e verdieping"/>
    <s v="Verkeersruimte"/>
    <s v="Gang"/>
    <s v="206"/>
    <m/>
    <x v="2"/>
    <n v="81.099999999999994"/>
    <n v="0"/>
    <n v="1"/>
    <n v="0"/>
  </r>
  <r>
    <s v="Winsum"/>
    <s v="Terra"/>
    <x v="4"/>
    <x v="7"/>
    <x v="7"/>
    <s v="Winsum"/>
    <s v="2e verdieping"/>
    <s v="Onderwijsruimte"/>
    <s v="Onderwijsruimte"/>
    <s v="201"/>
    <m/>
    <x v="9"/>
    <n v="85.3"/>
    <n v="0"/>
    <n v="1"/>
    <n v="0"/>
  </r>
  <r>
    <s v="Winsum"/>
    <s v="Terra"/>
    <x v="4"/>
    <x v="7"/>
    <x v="7"/>
    <s v="Winsum"/>
    <s v="2e verdieping"/>
    <s v="Onderwijsruimte"/>
    <s v="Onderwijsruimte"/>
    <s v="229"/>
    <m/>
    <x v="9"/>
    <n v="94.9"/>
    <n v="0"/>
    <n v="1"/>
    <n v="0"/>
  </r>
  <r>
    <s v="Winsum"/>
    <s v="Terra"/>
    <x v="4"/>
    <x v="7"/>
    <x v="7"/>
    <s v="Winsum"/>
    <s v="2e verdieping"/>
    <s v="Verkeersruimte"/>
    <s v="Gang"/>
    <s v="219"/>
    <m/>
    <x v="2"/>
    <n v="100.2"/>
    <n v="0"/>
    <n v="1"/>
    <n v="0"/>
  </r>
  <r>
    <s v="Winsum"/>
    <s v="Terra"/>
    <x v="4"/>
    <x v="7"/>
    <x v="7"/>
    <s v="Winsum"/>
    <s v="2e verdieping"/>
    <s v="Onderwijsruimte"/>
    <s v="Onderwijsruimte"/>
    <s v="209"/>
    <m/>
    <x v="2"/>
    <n v="113.8"/>
    <n v="0"/>
    <n v="1"/>
    <n v="0"/>
  </r>
  <r>
    <s v="Winsum"/>
    <s v="Terra"/>
    <x v="4"/>
    <x v="7"/>
    <x v="7"/>
    <s v="Winsum"/>
    <s v="2e verdieping"/>
    <s v="Niet in onderhoud"/>
    <s v="Berging/magazijn"/>
    <s v="202"/>
    <m/>
    <x v="9"/>
    <s v="NIO"/>
    <n v="0"/>
    <n v="1"/>
    <s v=""/>
  </r>
  <r>
    <s v="Winsum"/>
    <s v="Terra"/>
    <x v="4"/>
    <x v="7"/>
    <x v="7"/>
    <s v="Winsum"/>
    <s v="2e verdieping"/>
    <s v="Niet in onderhoud"/>
    <s v="Techniek"/>
    <s v="218"/>
    <m/>
    <x v="9"/>
    <s v="NIO"/>
    <n v="0"/>
    <n v="1"/>
    <s v=""/>
  </r>
  <r>
    <s v="Winsum"/>
    <s v="Terra"/>
    <x v="4"/>
    <x v="7"/>
    <x v="7"/>
    <s v="Winsum"/>
    <s v="2e verdieping"/>
    <s v="Niet in onderhoud"/>
    <s v="Berging/magazijn"/>
    <s v="224"/>
    <m/>
    <x v="9"/>
    <s v="NIO"/>
    <n v="0"/>
    <n v="1"/>
    <s v=""/>
  </r>
  <r>
    <s v="Winsum"/>
    <s v="Terra"/>
    <x v="4"/>
    <x v="7"/>
    <x v="7"/>
    <s v="Winsum"/>
    <s v="2e verdieping"/>
    <s v="Niet in onderhoud"/>
    <s v="Berging/magazijn"/>
    <s v="227"/>
    <m/>
    <x v="9"/>
    <s v="NIO"/>
    <n v="0"/>
    <n v="1"/>
    <s v=""/>
  </r>
  <r>
    <s v="Winsum"/>
    <s v="Terra"/>
    <x v="4"/>
    <x v="7"/>
    <x v="7"/>
    <s v="Winsum"/>
    <s v="Begane grond"/>
    <s v="Niet in onderhoud"/>
    <s v="Berging/magazijn"/>
    <s v="002"/>
    <m/>
    <x v="2"/>
    <s v="NIO"/>
    <n v="0"/>
    <n v="1"/>
    <s v=""/>
  </r>
  <r>
    <s v="Winsum"/>
    <s v="Terra"/>
    <x v="4"/>
    <x v="7"/>
    <x v="7"/>
    <s v="Winsum"/>
    <s v="Begane grond"/>
    <s v="Niet in onderhoud"/>
    <s v="Berging/magazijn"/>
    <s v="014"/>
    <m/>
    <x v="3"/>
    <s v="NIO"/>
    <n v="0"/>
    <n v="1"/>
    <s v=""/>
  </r>
  <r>
    <s v="Winsum"/>
    <s v="Terra"/>
    <x v="4"/>
    <x v="7"/>
    <x v="7"/>
    <s v="Winsum"/>
    <s v="Begane grond"/>
    <s v="Sanitair"/>
    <s v="Toiletruimte"/>
    <s v="P15"/>
    <m/>
    <x v="3"/>
    <n v="1.8"/>
    <n v="0"/>
    <n v="1"/>
    <n v="0"/>
  </r>
  <r>
    <s v="Winsum"/>
    <s v="Terra"/>
    <x v="4"/>
    <x v="7"/>
    <x v="7"/>
    <s v="Winsum"/>
    <s v="Begane grond"/>
    <s v="Sanitair"/>
    <s v="Toiletruimte"/>
    <s v="P14"/>
    <m/>
    <x v="3"/>
    <n v="2.4"/>
    <n v="0"/>
    <n v="1"/>
    <n v="0"/>
  </r>
  <r>
    <s v="Winsum"/>
    <s v="Terra"/>
    <x v="4"/>
    <x v="7"/>
    <x v="7"/>
    <s v="Winsum"/>
    <s v="Begane grond"/>
    <s v="Verkeersruimte"/>
    <s v="Lift"/>
    <s v="020"/>
    <m/>
    <x v="3"/>
    <n v="2.9"/>
    <n v="0"/>
    <n v="1"/>
    <n v="0"/>
  </r>
  <r>
    <s v="Winsum"/>
    <s v="Terra"/>
    <x v="4"/>
    <x v="7"/>
    <x v="7"/>
    <s v="Winsum"/>
    <s v="Begane grond"/>
    <s v="Niet in onderhoud"/>
    <s v="Berging/magazijn"/>
    <s v="T1"/>
    <m/>
    <x v="3"/>
    <s v="NIO"/>
    <n v="0"/>
    <n v="1"/>
    <s v=""/>
  </r>
  <r>
    <s v="Winsum"/>
    <s v="Terra"/>
    <x v="4"/>
    <x v="7"/>
    <x v="7"/>
    <s v="Winsum"/>
    <s v="Begane grond"/>
    <s v="Niet in onderhoud"/>
    <s v="Berging/magazijn"/>
    <s v="T2"/>
    <m/>
    <x v="3"/>
    <s v="NIO"/>
    <n v="0"/>
    <n v="1"/>
    <s v=""/>
  </r>
  <r>
    <s v="Winsum"/>
    <s v="Terra"/>
    <x v="4"/>
    <x v="7"/>
    <x v="7"/>
    <s v="Winsum"/>
    <s v="Begane grond"/>
    <s v="Sanitair"/>
    <s v="Toiletruimte"/>
    <s v="030"/>
    <m/>
    <x v="3"/>
    <n v="3.8"/>
    <n v="0"/>
    <n v="1"/>
    <n v="0"/>
  </r>
  <r>
    <s v="Winsum"/>
    <s v="Terra"/>
    <x v="4"/>
    <x v="7"/>
    <x v="7"/>
    <s v="Winsum"/>
    <s v="Begane grond"/>
    <s v="Sanitair"/>
    <s v="Toiletruimte"/>
    <s v="028"/>
    <m/>
    <x v="3"/>
    <n v="4.4000000000000004"/>
    <n v="0"/>
    <n v="1"/>
    <n v="0"/>
  </r>
  <r>
    <s v="Winsum"/>
    <s v="Terra"/>
    <x v="4"/>
    <x v="7"/>
    <x v="7"/>
    <s v="Winsum"/>
    <s v="Begane grond"/>
    <s v="Sanitair"/>
    <s v="Toiletruimte"/>
    <s v="029"/>
    <m/>
    <x v="3"/>
    <n v="4.4000000000000004"/>
    <n v="0"/>
    <n v="1"/>
    <n v="0"/>
  </r>
  <r>
    <s v="Winsum"/>
    <s v="Terra"/>
    <x v="4"/>
    <x v="7"/>
    <x v="7"/>
    <s v="Winsum"/>
    <s v="Begane grond"/>
    <s v="Sanitair"/>
    <s v="Toiletruimte"/>
    <s v="013"/>
    <m/>
    <x v="3"/>
    <n v="4.5999999999999996"/>
    <n v="0"/>
    <n v="1"/>
    <n v="0"/>
  </r>
  <r>
    <s v="Winsum"/>
    <s v="Terra"/>
    <x v="4"/>
    <x v="7"/>
    <x v="7"/>
    <s v="Winsum"/>
    <s v="Begane grond"/>
    <s v="Niet in onderhoud"/>
    <s v="Berging/magazijn"/>
    <s v="003"/>
    <m/>
    <x v="2"/>
    <s v="NIO"/>
    <n v="0"/>
    <n v="1"/>
    <s v=""/>
  </r>
  <r>
    <s v="Winsum"/>
    <s v="Terra"/>
    <x v="4"/>
    <x v="7"/>
    <x v="7"/>
    <s v="Winsum"/>
    <s v="Begane grond"/>
    <s v="Sanitair"/>
    <s v="Toiletruimte"/>
    <s v="012"/>
    <m/>
    <x v="3"/>
    <n v="5.4"/>
    <n v="0"/>
    <n v="1"/>
    <n v="0"/>
  </r>
  <r>
    <s v="Winsum"/>
    <s v="Terra"/>
    <x v="4"/>
    <x v="7"/>
    <x v="7"/>
    <s v="Winsum"/>
    <s v="Begane grond"/>
    <s v="Verkeersruimte"/>
    <s v="Verkeersruimte"/>
    <s v="007A"/>
    <m/>
    <x v="2"/>
    <n v="5.6"/>
    <n v="0"/>
    <n v="1"/>
    <n v="0"/>
  </r>
  <r>
    <s v="Winsum"/>
    <s v="Terra"/>
    <x v="4"/>
    <x v="7"/>
    <x v="7"/>
    <s v="Winsum"/>
    <s v="Begane grond"/>
    <s v="Niet in onderhoud"/>
    <s v="Berging/magazijn"/>
    <s v="003A"/>
    <m/>
    <x v="2"/>
    <s v="NIO"/>
    <n v="0"/>
    <n v="1"/>
    <s v=""/>
  </r>
  <r>
    <s v="Winsum"/>
    <s v="Terra"/>
    <x v="4"/>
    <x v="7"/>
    <x v="7"/>
    <s v="Winsum"/>
    <s v="Begane grond"/>
    <s v="Niet in onderhoud"/>
    <s v="Berging/magazijn"/>
    <s v="T3"/>
    <m/>
    <x v="3"/>
    <s v="NIO"/>
    <n v="0"/>
    <n v="1"/>
    <s v=""/>
  </r>
  <r>
    <s v="Winsum"/>
    <s v="Terra"/>
    <x v="4"/>
    <x v="7"/>
    <x v="7"/>
    <s v="Winsum"/>
    <s v="Begane grond"/>
    <s v="Vakspecifieke ruimte"/>
    <s v="Werkplaats"/>
    <s v="p10"/>
    <m/>
    <x v="3"/>
    <n v="6.1"/>
    <n v="0"/>
    <n v="1"/>
    <n v="0"/>
  </r>
  <r>
    <s v="Winsum"/>
    <s v="Terra"/>
    <x v="4"/>
    <x v="7"/>
    <x v="7"/>
    <s v="Winsum"/>
    <s v="Begane grond"/>
    <s v="Niet in onderhoud"/>
    <s v="Berging/magazijn"/>
    <s v="030A"/>
    <m/>
    <x v="1"/>
    <s v="NIO"/>
    <n v="0"/>
    <n v="1"/>
    <s v=""/>
  </r>
  <r>
    <s v="Winsum"/>
    <s v="Terra"/>
    <x v="4"/>
    <x v="7"/>
    <x v="7"/>
    <s v="Winsum"/>
    <s v="Begane grond"/>
    <s v="Niet in onderhoud"/>
    <s v="Berging/magazijn"/>
    <s v="P04"/>
    <m/>
    <x v="3"/>
    <s v="NIO"/>
    <n v="0"/>
    <n v="1"/>
    <s v=""/>
  </r>
  <r>
    <s v="Winsum"/>
    <s v="Terra"/>
    <x v="4"/>
    <x v="7"/>
    <x v="7"/>
    <s v="Winsum"/>
    <s v="Begane grond"/>
    <s v="Niet in onderhoud"/>
    <s v="Berging/magazijn"/>
    <s v="P12"/>
    <m/>
    <x v="3"/>
    <s v="NIO"/>
    <n v="0"/>
    <n v="1"/>
    <s v=""/>
  </r>
  <r>
    <s v="Winsum"/>
    <s v="Terra"/>
    <x v="4"/>
    <x v="7"/>
    <x v="7"/>
    <s v="Winsum"/>
    <s v="Begane grond"/>
    <s v="Vakspecifieke ruimte"/>
    <s v="Werkplaats"/>
    <s v="P02"/>
    <m/>
    <x v="9"/>
    <n v="8.6"/>
    <n v="0"/>
    <n v="1"/>
    <n v="0"/>
  </r>
  <r>
    <s v="Winsum"/>
    <s v="Terra"/>
    <x v="4"/>
    <x v="7"/>
    <x v="7"/>
    <s v="Winsum"/>
    <s v="Begane grond"/>
    <s v="Restauratieve ruimte"/>
    <s v="Personeelsruimte"/>
    <s v="015"/>
    <m/>
    <x v="2"/>
    <n v="9.3000000000000007"/>
    <n v="0"/>
    <n v="1"/>
    <n v="0"/>
  </r>
  <r>
    <s v="Winsum"/>
    <s v="Terra"/>
    <x v="4"/>
    <x v="7"/>
    <x v="7"/>
    <s v="Winsum"/>
    <s v="Begane grond"/>
    <s v="Verkeersruimte"/>
    <s v="Gang"/>
    <s v="007"/>
    <m/>
    <x v="9"/>
    <n v="11.8"/>
    <n v="0"/>
    <n v="1"/>
    <n v="0"/>
  </r>
  <r>
    <s v="Winsum"/>
    <s v="Terra"/>
    <x v="4"/>
    <x v="7"/>
    <x v="7"/>
    <s v="Winsum"/>
    <s v="Begane grond"/>
    <s v="Administratieve ruimte"/>
    <s v="Conciërge"/>
    <s v="006"/>
    <m/>
    <x v="2"/>
    <n v="13.2"/>
    <n v="0"/>
    <n v="1"/>
    <n v="0"/>
  </r>
  <r>
    <s v="Winsum"/>
    <s v="Terra"/>
    <x v="4"/>
    <x v="7"/>
    <x v="7"/>
    <s v="Winsum"/>
    <s v="Begane grond"/>
    <s v="Niet in onderhoud"/>
    <s v="Berging/magazijn"/>
    <s v="P11"/>
    <m/>
    <x v="3"/>
    <s v="NIO"/>
    <n v="0"/>
    <n v="1"/>
    <s v=""/>
  </r>
  <r>
    <s v="Winsum"/>
    <s v="Terra"/>
    <x v="4"/>
    <x v="7"/>
    <x v="7"/>
    <s v="Winsum"/>
    <s v="Begane grond"/>
    <s v="Niet in onderhoud"/>
    <s v="Berging/magazijn"/>
    <s v="019A"/>
    <m/>
    <x v="9"/>
    <s v="NIO"/>
    <n v="0"/>
    <n v="1"/>
    <s v=""/>
  </r>
  <r>
    <s v="Winsum"/>
    <s v="Terra"/>
    <x v="4"/>
    <x v="7"/>
    <x v="7"/>
    <s v="Winsum"/>
    <s v="Begane grond"/>
    <s v="Niet in onderhoud"/>
    <s v="Berging/magazijn"/>
    <s v="P03"/>
    <m/>
    <x v="3"/>
    <s v="NIO"/>
    <n v="0"/>
    <n v="1"/>
    <s v=""/>
  </r>
  <r>
    <s v="Winsum"/>
    <s v="Terra"/>
    <x v="4"/>
    <x v="7"/>
    <x v="7"/>
    <s v="Winsum"/>
    <s v="Begane grond"/>
    <s v="Verkeersruimte"/>
    <s v="Gang"/>
    <s v="P13"/>
    <m/>
    <x v="3"/>
    <n v="14.3"/>
    <n v="0"/>
    <n v="1"/>
    <n v="0"/>
  </r>
  <r>
    <s v="Winsum"/>
    <s v="Terra"/>
    <x v="4"/>
    <x v="7"/>
    <x v="7"/>
    <s v="Winsum"/>
    <s v="Begane grond"/>
    <s v="Verkeersruimte"/>
    <s v="Trap"/>
    <s v="040"/>
    <m/>
    <x v="2"/>
    <n v="14.6"/>
    <n v="0"/>
    <n v="1"/>
    <n v="0"/>
  </r>
  <r>
    <s v="Winsum"/>
    <s v="Terra"/>
    <x v="4"/>
    <x v="7"/>
    <x v="7"/>
    <s v="Winsum"/>
    <s v="Begane grond"/>
    <s v="Niet in onderhoud"/>
    <s v="Berging/magazijn"/>
    <s v="005"/>
    <m/>
    <x v="3"/>
    <s v="NIO"/>
    <n v="0"/>
    <n v="1"/>
    <s v=""/>
  </r>
  <r>
    <s v="Winsum"/>
    <s v="Terra"/>
    <x v="4"/>
    <x v="7"/>
    <x v="7"/>
    <s v="Winsum"/>
    <s v="Begane grond"/>
    <s v="Sanitair"/>
    <s v="Toiletruimte"/>
    <s v="009"/>
    <m/>
    <x v="3"/>
    <n v="17.7"/>
    <n v="0"/>
    <n v="1"/>
    <n v="0"/>
  </r>
  <r>
    <s v="Winsum"/>
    <s v="Terra"/>
    <x v="4"/>
    <x v="7"/>
    <x v="7"/>
    <s v="Winsum"/>
    <s v="Begane grond"/>
    <s v="Niet in onderhoud"/>
    <s v="Berging/magazijn"/>
    <s v="p09"/>
    <m/>
    <x v="3"/>
    <s v="NIO"/>
    <n v="0"/>
    <n v="1"/>
    <s v=""/>
  </r>
  <r>
    <s v="Winsum"/>
    <s v="Terra"/>
    <x v="4"/>
    <x v="7"/>
    <x v="7"/>
    <s v="Winsum"/>
    <s v="Begane grond"/>
    <s v="Administratieve ruimte"/>
    <s v="Kantoor"/>
    <s v="034"/>
    <m/>
    <x v="2"/>
    <n v="20.6"/>
    <n v="0"/>
    <n v="1"/>
    <n v="0"/>
  </r>
  <r>
    <s v="Winsum"/>
    <s v="Terra"/>
    <x v="4"/>
    <x v="7"/>
    <x v="7"/>
    <s v="Winsum"/>
    <s v="Begane grond"/>
    <s v="Verkeersruimte"/>
    <s v="Trap"/>
    <s v="023"/>
    <m/>
    <x v="2"/>
    <n v="20.7"/>
    <n v="0"/>
    <n v="1"/>
    <n v="0"/>
  </r>
  <r>
    <s v="Winsum"/>
    <s v="Terra"/>
    <x v="4"/>
    <x v="7"/>
    <x v="7"/>
    <s v="Winsum"/>
    <s v="Begane grond"/>
    <s v="Niet in onderhoud"/>
    <s v="Techniek"/>
    <s v="046"/>
    <m/>
    <x v="2"/>
    <s v="NIO"/>
    <n v="0"/>
    <n v="1"/>
    <s v=""/>
  </r>
  <r>
    <s v="Winsum"/>
    <s v="Terra"/>
    <x v="4"/>
    <x v="7"/>
    <x v="7"/>
    <s v="Winsum"/>
    <s v="Begane grond"/>
    <s v="Administratieve ruimte"/>
    <s v="Vergaderruimte"/>
    <s v="035"/>
    <m/>
    <x v="2"/>
    <n v="22.7"/>
    <n v="0"/>
    <n v="1"/>
    <n v="0"/>
  </r>
  <r>
    <s v="Winsum"/>
    <s v="Terra"/>
    <x v="4"/>
    <x v="7"/>
    <x v="7"/>
    <s v="Winsum"/>
    <s v="Begane grond"/>
    <s v="Verkeersruimte"/>
    <s v="Kopieerruimte"/>
    <s v="019/047"/>
    <m/>
    <x v="9"/>
    <n v="23.2"/>
    <n v="0"/>
    <n v="1"/>
    <n v="0"/>
  </r>
  <r>
    <s v="Winsum"/>
    <s v="Terra"/>
    <x v="4"/>
    <x v="7"/>
    <x v="7"/>
    <s v="Winsum"/>
    <s v="Begane grond"/>
    <s v="Niet in onderhoud"/>
    <s v="Berging/magazijn"/>
    <s v="010"/>
    <m/>
    <x v="9"/>
    <s v="NIO"/>
    <n v="0"/>
    <n v="1"/>
    <s v=""/>
  </r>
  <r>
    <s v="Winsum"/>
    <s v="Terra"/>
    <x v="4"/>
    <x v="7"/>
    <x v="7"/>
    <s v="Winsum"/>
    <s v="Begane grond"/>
    <s v="Sanitair"/>
    <s v="Toiletruimte"/>
    <s v="010A"/>
    <m/>
    <x v="3"/>
    <n v="25"/>
    <n v="0"/>
    <n v="1"/>
    <n v="0"/>
  </r>
  <r>
    <s v="Winsum"/>
    <s v="Terra"/>
    <x v="4"/>
    <x v="7"/>
    <x v="7"/>
    <s v="Winsum"/>
    <s v="Begane grond"/>
    <s v="Administratieve ruimte"/>
    <s v="Kantoor"/>
    <s v="038"/>
    <m/>
    <x v="2"/>
    <n v="26"/>
    <n v="0"/>
    <n v="1"/>
    <n v="0"/>
  </r>
  <r>
    <s v="Winsum"/>
    <s v="Terra"/>
    <x v="4"/>
    <x v="7"/>
    <x v="7"/>
    <s v="Winsum"/>
    <s v="Begane grond"/>
    <s v="Restauratieve ruimte"/>
    <s v="Kantine"/>
    <s v="036"/>
    <m/>
    <x v="2"/>
    <n v="28.5"/>
    <n v="0"/>
    <n v="1"/>
    <n v="0"/>
  </r>
  <r>
    <s v="Winsum"/>
    <s v="Terra"/>
    <x v="4"/>
    <x v="7"/>
    <x v="7"/>
    <s v="Winsum"/>
    <s v="Begane grond"/>
    <s v="Verkeersruimte"/>
    <s v="Gang"/>
    <s v="007A"/>
    <m/>
    <x v="2"/>
    <n v="28.6"/>
    <n v="0"/>
    <n v="1"/>
    <n v="0"/>
  </r>
  <r>
    <s v="Winsum"/>
    <s v="Terra"/>
    <x v="4"/>
    <x v="7"/>
    <x v="7"/>
    <s v="Winsum"/>
    <s v="Begane grond"/>
    <s v="Administratieve ruimte"/>
    <s v="Kantoor"/>
    <s v="017"/>
    <m/>
    <x v="2"/>
    <n v="36.4"/>
    <n v="0"/>
    <n v="1"/>
    <n v="0"/>
  </r>
  <r>
    <s v="Winsum"/>
    <s v="Terra"/>
    <x v="4"/>
    <x v="7"/>
    <x v="7"/>
    <s v="Winsum"/>
    <s v="Begane grond"/>
    <s v="Niet in onderhoud"/>
    <s v="Berging/magazijn"/>
    <s v="042"/>
    <m/>
    <x v="9"/>
    <s v="NIO"/>
    <n v="0"/>
    <n v="1"/>
    <s v=""/>
  </r>
  <r>
    <s v="Winsum"/>
    <s v="Terra"/>
    <x v="4"/>
    <x v="7"/>
    <x v="7"/>
    <s v="Winsum"/>
    <s v="Begane grond"/>
    <s v="Vloeren Keukens"/>
    <s v="Keuken catering"/>
    <s v="004"/>
    <m/>
    <x v="3"/>
    <n v="38"/>
    <n v="0"/>
    <n v="1"/>
    <n v="0"/>
  </r>
  <r>
    <s v="Winsum"/>
    <s v="Terra"/>
    <x v="4"/>
    <x v="7"/>
    <x v="7"/>
    <s v="Winsum"/>
    <s v="Begane grond"/>
    <s v="Administratieve ruimte"/>
    <s v="Kantoor"/>
    <s v="018"/>
    <m/>
    <x v="2"/>
    <n v="38.799999999999997"/>
    <n v="0"/>
    <n v="1"/>
    <n v="0"/>
  </r>
  <r>
    <s v="Winsum"/>
    <s v="Terra"/>
    <x v="4"/>
    <x v="7"/>
    <x v="7"/>
    <s v="Winsum"/>
    <s v="Begane grond"/>
    <s v="Onderwijsruimte"/>
    <s v="Onderwijsruimte"/>
    <s v="044"/>
    <m/>
    <x v="2"/>
    <n v="42.9"/>
    <n v="0"/>
    <n v="1"/>
    <n v="0"/>
  </r>
  <r>
    <s v="Winsum"/>
    <s v="Terra"/>
    <x v="4"/>
    <x v="7"/>
    <x v="7"/>
    <s v="Winsum"/>
    <s v="Begane grond"/>
    <s v="Onderwijsruimte"/>
    <s v="Onderwijsruimte"/>
    <s v="026"/>
    <m/>
    <x v="2"/>
    <n v="43.4"/>
    <n v="0"/>
    <n v="1"/>
    <n v="0"/>
  </r>
  <r>
    <s v="Winsum"/>
    <s v="Terra"/>
    <x v="4"/>
    <x v="7"/>
    <x v="7"/>
    <s v="Winsum"/>
    <s v="Begane grond"/>
    <s v="Verkeersruimte"/>
    <s v="Entree"/>
    <s v="Entree"/>
    <m/>
    <x v="2"/>
    <n v="44.6"/>
    <n v="0"/>
    <n v="1"/>
    <n v="0"/>
  </r>
  <r>
    <s v="Winsum"/>
    <s v="Terra"/>
    <x v="4"/>
    <x v="7"/>
    <x v="7"/>
    <s v="Winsum"/>
    <s v="Begane grond"/>
    <s v="Onderwijsruimte"/>
    <s v="Onderwijsruimte"/>
    <s v="037"/>
    <m/>
    <x v="9"/>
    <n v="48.1"/>
    <n v="0"/>
    <n v="1"/>
    <n v="0"/>
  </r>
  <r>
    <s v="Winsum"/>
    <s v="Terra"/>
    <x v="4"/>
    <x v="7"/>
    <x v="7"/>
    <s v="Winsum"/>
    <s v="Begane grond"/>
    <s v="Onderwijsruimte"/>
    <s v="Onderwijsruimte"/>
    <s v="022"/>
    <m/>
    <x v="2"/>
    <n v="53.7"/>
    <n v="0"/>
    <n v="1"/>
    <n v="0"/>
  </r>
  <r>
    <s v="Winsum"/>
    <s v="Terra"/>
    <x v="4"/>
    <x v="7"/>
    <x v="7"/>
    <s v="Winsum"/>
    <s v="Begane grond"/>
    <s v="Restauratieve ruimte"/>
    <s v="Personeelsruimte"/>
    <s v="021"/>
    <m/>
    <x v="2"/>
    <n v="54.4"/>
    <n v="0"/>
    <n v="1"/>
    <n v="0"/>
  </r>
  <r>
    <s v="Winsum"/>
    <s v="Terra"/>
    <x v="4"/>
    <x v="7"/>
    <x v="7"/>
    <s v="Winsum"/>
    <s v="Begane grond"/>
    <s v="Onderwijsruimte"/>
    <s v="Onderwijsruimte"/>
    <s v="024"/>
    <m/>
    <x v="9"/>
    <n v="75.2"/>
    <n v="0"/>
    <n v="1"/>
    <n v="0"/>
  </r>
  <r>
    <s v="Winsum"/>
    <s v="Terra"/>
    <x v="4"/>
    <x v="7"/>
    <x v="7"/>
    <s v="Winsum"/>
    <s v="Begane grond"/>
    <s v="Vakspecifieke ruimte"/>
    <s v="Houtbewerking"/>
    <s v="P08"/>
    <m/>
    <x v="3"/>
    <n v="76.099999999999994"/>
    <n v="0"/>
    <n v="1"/>
    <n v="0"/>
  </r>
  <r>
    <s v="Winsum"/>
    <s v="Terra"/>
    <x v="4"/>
    <x v="7"/>
    <x v="7"/>
    <s v="Winsum"/>
    <s v="Begane grond"/>
    <s v="Verkeersruimte"/>
    <s v="Gang"/>
    <s v="008A"/>
    <m/>
    <x v="9"/>
    <n v="82.1"/>
    <n v="0"/>
    <n v="1"/>
    <n v="0"/>
  </r>
  <r>
    <s v="Winsum"/>
    <s v="Terra"/>
    <x v="4"/>
    <x v="7"/>
    <x v="7"/>
    <s v="Winsum"/>
    <s v="Begane grond"/>
    <s v="Vakspecifieke ruimte"/>
    <s v="Praktijklokaal"/>
    <s v="043"/>
    <m/>
    <x v="9"/>
    <n v="88.9"/>
    <n v="0"/>
    <n v="1"/>
    <n v="0"/>
  </r>
  <r>
    <s v="Winsum"/>
    <s v="Terra"/>
    <x v="4"/>
    <x v="7"/>
    <x v="7"/>
    <s v="Winsum"/>
    <s v="Begane grond"/>
    <s v="Vakspecifieke ruimte"/>
    <s v="Praktijklokaal"/>
    <s v="041"/>
    <m/>
    <x v="9"/>
    <n v="90.9"/>
    <n v="0"/>
    <n v="1"/>
    <n v="0"/>
  </r>
  <r>
    <s v="Winsum"/>
    <s v="Terra"/>
    <x v="4"/>
    <x v="7"/>
    <x v="7"/>
    <s v="Winsum"/>
    <s v="Begane grond"/>
    <s v="Verkeersruimte"/>
    <s v="Gang"/>
    <s v="001"/>
    <m/>
    <x v="9"/>
    <n v="118.4"/>
    <n v="0"/>
    <n v="1"/>
    <n v="0"/>
  </r>
  <r>
    <s v="Winsum"/>
    <s v="Terra"/>
    <x v="4"/>
    <x v="7"/>
    <x v="7"/>
    <s v="Winsum"/>
    <s v="Begane grond"/>
    <s v="Verkeersruimte"/>
    <s v="Gang"/>
    <s v="032/039"/>
    <m/>
    <x v="2"/>
    <n v="119.2"/>
    <n v="0"/>
    <n v="1"/>
    <n v="0"/>
  </r>
  <r>
    <s v="Winsum"/>
    <s v="Terra"/>
    <x v="4"/>
    <x v="7"/>
    <x v="7"/>
    <s v="Winsum"/>
    <s v="Begane grond"/>
    <s v="Vakspecifieke ruimte"/>
    <s v="Werkplaats"/>
    <s v="P07"/>
    <m/>
    <x v="3"/>
    <n v="120.1"/>
    <n v="0"/>
    <n v="1"/>
    <n v="0"/>
  </r>
  <r>
    <s v="Winsum"/>
    <s v="Terra"/>
    <x v="4"/>
    <x v="7"/>
    <x v="7"/>
    <s v="Winsum"/>
    <s v="Begane grond"/>
    <s v="Verkeersruimte"/>
    <s v="Gang"/>
    <s v="027"/>
    <m/>
    <x v="2"/>
    <n v="133.4"/>
    <n v="0"/>
    <n v="1"/>
    <n v="0"/>
  </r>
  <r>
    <s v="Winsum"/>
    <s v="Terra"/>
    <x v="4"/>
    <x v="7"/>
    <x v="7"/>
    <s v="Winsum"/>
    <s v="Begane grond"/>
    <s v="Verkeersruimte"/>
    <s v="Wachtruimte"/>
    <s v="008"/>
    <m/>
    <x v="9"/>
    <n v="135.19999999999999"/>
    <n v="0"/>
    <n v="1"/>
    <n v="0"/>
  </r>
  <r>
    <s v="Winsum"/>
    <s v="Terra"/>
    <x v="4"/>
    <x v="7"/>
    <x v="7"/>
    <s v="Winsum"/>
    <s v="Begane grond"/>
    <s v="Vakspecifieke ruimte"/>
    <s v="Metaalbewerking"/>
    <s v="P05"/>
    <m/>
    <x v="3"/>
    <n v="166.1"/>
    <n v="0"/>
    <n v="1"/>
    <n v="0"/>
  </r>
  <r>
    <s v="Winsum"/>
    <s v="Terra"/>
    <x v="4"/>
    <x v="7"/>
    <x v="7"/>
    <s v="Winsum"/>
    <s v="Begane grond"/>
    <s v="Vakspecifieke ruimte"/>
    <s v="Metaalbewerking"/>
    <s v="P01"/>
    <m/>
    <x v="3"/>
    <n v="174.6"/>
    <n v="0"/>
    <n v="1"/>
    <n v="0"/>
  </r>
  <r>
    <s v="Winsum"/>
    <s v="Terra"/>
    <x v="4"/>
    <x v="7"/>
    <x v="7"/>
    <s v="Winsum"/>
    <s v="Begane grond"/>
    <s v="Verkeersruimte"/>
    <s v="Gang"/>
    <s v="007"/>
    <m/>
    <x v="2"/>
    <n v="185.2"/>
    <n v="0"/>
    <n v="1"/>
    <n v="0"/>
  </r>
  <r>
    <s v="Winsum"/>
    <s v="Terra"/>
    <x v="4"/>
    <x v="7"/>
    <x v="7"/>
    <s v="Winsum"/>
    <s v="Begane grond"/>
    <s v="Niet in onderhoud"/>
    <s v="Berging/magazijn"/>
    <s v="016/031"/>
    <m/>
    <x v="9"/>
    <s v="NIO"/>
    <n v="0"/>
    <n v="1"/>
    <s v=""/>
  </r>
  <r>
    <s v="Winsum"/>
    <s v="Terra"/>
    <x v="4"/>
    <x v="7"/>
    <x v="7"/>
    <s v="Winsum"/>
    <s v="Begane grond"/>
    <s v="Niet in onderhoud"/>
    <s v="Berging/magazijn"/>
    <s v="011"/>
    <m/>
    <x v="2"/>
    <s v="NIO"/>
    <n v="0"/>
    <n v="1"/>
    <s v=""/>
  </r>
  <r>
    <s v="Winsum"/>
    <s v="Terra"/>
    <x v="4"/>
    <x v="7"/>
    <x v="7"/>
    <s v="Winsum"/>
    <s v="Begane grond"/>
    <s v="Niet in onderhoud"/>
    <s v="Onbenoemde ruimte"/>
    <s v="P06"/>
    <m/>
    <x v="3"/>
    <s v="NIO"/>
    <n v="0"/>
    <n v="1"/>
    <s v=""/>
  </r>
  <r>
    <s v="Winsum"/>
    <s v="Terra"/>
    <x v="4"/>
    <x v="7"/>
    <x v="7"/>
    <s v="Winsum"/>
    <s v="Begane grond"/>
    <s v="Niet in onderhoud"/>
    <s v="Berging/magazijn"/>
    <s v="025"/>
    <m/>
    <x v="1"/>
    <s v="NIO"/>
    <n v="0"/>
    <n v="1"/>
    <s v=""/>
  </r>
  <r>
    <s v="Winsum"/>
    <s v="Terra"/>
    <x v="4"/>
    <x v="7"/>
    <x v="7"/>
    <s v="Winsum"/>
    <s v="Dierverblijf"/>
    <s v="Niet in onderhoud"/>
    <s v="Verkeersruimte"/>
    <m/>
    <m/>
    <x v="14"/>
    <s v="NIO"/>
    <n v="0"/>
    <n v="1"/>
    <s v=""/>
  </r>
  <r>
    <s v="Winsum"/>
    <s v="Terra"/>
    <x v="4"/>
    <x v="7"/>
    <x v="7"/>
    <s v="Winsum"/>
    <s v="Dierverblijf"/>
    <s v="Niet in onderhoud"/>
    <s v="Verkeersruimte"/>
    <m/>
    <m/>
    <x v="14"/>
    <s v="NIO"/>
    <n v="0"/>
    <n v="1"/>
    <s v=""/>
  </r>
  <r>
    <s v="Winsum"/>
    <s v="Terra"/>
    <x v="4"/>
    <x v="7"/>
    <x v="7"/>
    <s v="Winsum"/>
    <s v="Dierverblijf"/>
    <s v="Verkeersruimte"/>
    <s v="Trap"/>
    <m/>
    <m/>
    <x v="3"/>
    <n v="2.1"/>
    <n v="0"/>
    <n v="1"/>
    <n v="0"/>
  </r>
  <r>
    <s v="Winsum"/>
    <s v="Terra"/>
    <x v="4"/>
    <x v="7"/>
    <x v="7"/>
    <s v="Winsum"/>
    <s v="Dierverblijf"/>
    <s v="Niet in onderhoud"/>
    <s v="Dierenverblijf"/>
    <s v="H5"/>
    <m/>
    <x v="3"/>
    <s v="NIO"/>
    <n v="0"/>
    <n v="1"/>
    <s v=""/>
  </r>
  <r>
    <s v="Winsum"/>
    <s v="Terra"/>
    <x v="4"/>
    <x v="7"/>
    <x v="7"/>
    <s v="Winsum"/>
    <s v="Dierverblijf"/>
    <s v="Verkeersruimte"/>
    <s v="Trap"/>
    <s v="E"/>
    <m/>
    <x v="3"/>
    <n v="2.2000000000000002"/>
    <n v="0"/>
    <n v="1"/>
    <n v="0"/>
  </r>
  <r>
    <s v="Winsum"/>
    <s v="Terra"/>
    <x v="4"/>
    <x v="7"/>
    <x v="7"/>
    <s v="Winsum"/>
    <s v="Dierverblijf"/>
    <s v="Verkeersruimte"/>
    <s v="Entree"/>
    <s v="E"/>
    <m/>
    <x v="3"/>
    <n v="3"/>
    <n v="0"/>
    <n v="1"/>
    <n v="0"/>
  </r>
  <r>
    <s v="Winsum"/>
    <s v="Terra"/>
    <x v="4"/>
    <x v="7"/>
    <x v="7"/>
    <s v="Winsum"/>
    <s v="Dierverblijf"/>
    <s v="Niet in onderhoud"/>
    <s v="Dierenverblijf"/>
    <s v="H2"/>
    <m/>
    <x v="3"/>
    <s v="NIO"/>
    <n v="0"/>
    <n v="1"/>
    <s v=""/>
  </r>
  <r>
    <s v="Winsum"/>
    <s v="Terra"/>
    <x v="4"/>
    <x v="7"/>
    <x v="7"/>
    <s v="Winsum"/>
    <s v="Dierverblijf"/>
    <s v="Niet in onderhoud"/>
    <s v="Dierenverblijf"/>
    <s v="H3"/>
    <m/>
    <x v="3"/>
    <s v="NIO"/>
    <n v="0"/>
    <n v="1"/>
    <s v=""/>
  </r>
  <r>
    <s v="Winsum"/>
    <s v="Terra"/>
    <x v="4"/>
    <x v="7"/>
    <x v="7"/>
    <s v="Winsum"/>
    <s v="Dierverblijf"/>
    <s v="Niet in onderhoud"/>
    <s v="Dierenverblijf"/>
    <s v="H4"/>
    <m/>
    <x v="3"/>
    <s v="NIO"/>
    <n v="0"/>
    <n v="1"/>
    <s v=""/>
  </r>
  <r>
    <s v="Winsum"/>
    <s v="Terra"/>
    <x v="4"/>
    <x v="7"/>
    <x v="7"/>
    <s v="Winsum"/>
    <s v="Dierverblijf"/>
    <s v="Niet in onderhoud"/>
    <s v="Dierenverblijf"/>
    <s v="H1"/>
    <m/>
    <x v="3"/>
    <s v="NIO"/>
    <n v="0"/>
    <n v="1"/>
    <s v=""/>
  </r>
  <r>
    <s v="Winsum"/>
    <s v="Terra"/>
    <x v="4"/>
    <x v="7"/>
    <x v="7"/>
    <s v="Winsum"/>
    <s v="Dierverblijf"/>
    <s v="Niet in onderhoud"/>
    <s v="Dierenverblijf"/>
    <s v="U2"/>
    <m/>
    <x v="3"/>
    <s v="NIO"/>
    <n v="0"/>
    <n v="1"/>
    <s v=""/>
  </r>
  <r>
    <s v="Winsum"/>
    <s v="Terra"/>
    <x v="4"/>
    <x v="7"/>
    <x v="7"/>
    <s v="Winsum"/>
    <s v="Dierverblijf"/>
    <s v="Niet in onderhoud"/>
    <s v="Dierenverblijf"/>
    <s v="D2"/>
    <m/>
    <x v="3"/>
    <s v="NIO"/>
    <n v="0"/>
    <n v="1"/>
    <s v=""/>
  </r>
  <r>
    <s v="Winsum"/>
    <s v="Terra"/>
    <x v="4"/>
    <x v="7"/>
    <x v="7"/>
    <s v="Winsum"/>
    <s v="Dierverblijf"/>
    <s v="Verkeersruimte"/>
    <s v="Gang"/>
    <m/>
    <m/>
    <x v="3"/>
    <n v="34.200000000000003"/>
    <n v="0"/>
    <n v="1"/>
    <n v="0"/>
  </r>
  <r>
    <s v="Winsum"/>
    <s v="Terra"/>
    <x v="4"/>
    <x v="7"/>
    <x v="7"/>
    <s v="Winsum"/>
    <s v="Dierverblijf"/>
    <s v="Niet in onderhoud"/>
    <s v="Dierenverblijf"/>
    <s v="D4"/>
    <m/>
    <x v="3"/>
    <s v="NIO"/>
    <n v="0"/>
    <n v="1"/>
    <s v=""/>
  </r>
  <r>
    <s v="Winsum"/>
    <s v="Terra"/>
    <x v="4"/>
    <x v="7"/>
    <x v="7"/>
    <s v="Winsum"/>
    <s v="Dierverblijf"/>
    <s v="Niet in onderhoud"/>
    <s v="Dierenverblijf"/>
    <s v="D3"/>
    <m/>
    <x v="3"/>
    <s v="NIO"/>
    <n v="0"/>
    <n v="1"/>
    <s v=""/>
  </r>
  <r>
    <s v="Winsum"/>
    <s v="Terra"/>
    <x v="4"/>
    <x v="7"/>
    <x v="7"/>
    <s v="Winsum"/>
    <s v="Dierverblijf"/>
    <s v="Niet in onderhoud"/>
    <s v="Dierenverblijf"/>
    <s v="U"/>
    <m/>
    <x v="3"/>
    <s v="NIO"/>
    <n v="0"/>
    <n v="1"/>
    <s v=""/>
  </r>
  <r>
    <s v="Winsum"/>
    <s v="Terra"/>
    <x v="4"/>
    <x v="7"/>
    <x v="7"/>
    <s v="Winsum"/>
    <s v="Dierverblijf"/>
    <s v="Niet in onderhoud"/>
    <s v="Dierenverblijf"/>
    <s v="D1"/>
    <m/>
    <x v="3"/>
    <s v="NIO"/>
    <n v="0"/>
    <n v="1"/>
    <s v=""/>
  </r>
  <r>
    <s v="Winsum"/>
    <s v="Terra"/>
    <x v="4"/>
    <x v="7"/>
    <x v="7"/>
    <s v="Winsum"/>
    <s v="Dierverblijf"/>
    <s v="Niet in onderhoud"/>
    <s v="Dierenverblijf"/>
    <s v="E"/>
    <m/>
    <x v="3"/>
    <s v="NIO"/>
    <n v="0"/>
    <n v="1"/>
    <s v=""/>
  </r>
  <r>
    <s v="Groningen"/>
    <s v="Terra"/>
    <x v="5"/>
    <x v="8"/>
    <x v="8"/>
    <s v="Groningen"/>
    <s v="1e verdieping"/>
    <s v="Verkeersruimte"/>
    <s v="Lift"/>
    <s v="1.05"/>
    <m/>
    <x v="19"/>
    <n v="10.98"/>
    <n v="0"/>
    <n v="1"/>
    <n v="0"/>
  </r>
  <r>
    <s v="Groningen"/>
    <s v="Terra"/>
    <x v="5"/>
    <x v="8"/>
    <x v="8"/>
    <s v="Groningen"/>
    <s v="1e verdieping"/>
    <s v="Administratieve ruimte"/>
    <s v="Vergaderruimte"/>
    <s v="1.04"/>
    <m/>
    <x v="2"/>
    <n v="105.23"/>
    <n v="0"/>
    <n v="1"/>
    <n v="0"/>
  </r>
  <r>
    <s v="Groningen"/>
    <s v="Terra"/>
    <x v="5"/>
    <x v="8"/>
    <x v="8"/>
    <s v="Groningen"/>
    <s v="1e verdieping"/>
    <s v="Verkeersruimte"/>
    <s v="Trappenhuis"/>
    <s v="1.01"/>
    <m/>
    <x v="19"/>
    <n v="16.690000000000001"/>
    <n v="0"/>
    <n v="1"/>
    <n v="0"/>
  </r>
  <r>
    <s v="Groningen"/>
    <s v="Terra"/>
    <x v="5"/>
    <x v="8"/>
    <x v="8"/>
    <s v="Groningen"/>
    <s v="1e verdieping"/>
    <s v="Verkeersruimte"/>
    <s v="Gang"/>
    <s v="1.03"/>
    <m/>
    <x v="19"/>
    <n v="20.77"/>
    <n v="0"/>
    <n v="1"/>
    <n v="0"/>
  </r>
  <r>
    <s v="Groningen"/>
    <s v="Terra"/>
    <x v="5"/>
    <x v="8"/>
    <x v="8"/>
    <s v="Groningen"/>
    <s v="1e verdieping"/>
    <s v="Verkeersruimte"/>
    <s v="Gang"/>
    <s v="1.09"/>
    <m/>
    <x v="9"/>
    <n v="30.44"/>
    <n v="0"/>
    <n v="1"/>
    <n v="0"/>
  </r>
  <r>
    <s v="Groningen"/>
    <s v="Terra"/>
    <x v="5"/>
    <x v="8"/>
    <x v="8"/>
    <s v="Groningen"/>
    <s v="1e verdieping"/>
    <s v="Verkeersruimte"/>
    <s v="Gang"/>
    <s v="1.16"/>
    <m/>
    <x v="1"/>
    <n v="4.1900000000000004"/>
    <n v="0"/>
    <n v="1"/>
    <n v="0"/>
  </r>
  <r>
    <s v="Groningen"/>
    <s v="Terra"/>
    <x v="5"/>
    <x v="8"/>
    <x v="8"/>
    <s v="Groningen"/>
    <s v="1e verdieping"/>
    <s v="Verkeersruimte"/>
    <s v="Gang"/>
    <s v="1.15"/>
    <m/>
    <x v="2"/>
    <n v="42.45"/>
    <n v="0"/>
    <n v="1"/>
    <n v="0"/>
  </r>
  <r>
    <s v="Groningen"/>
    <s v="Terra"/>
    <x v="5"/>
    <x v="8"/>
    <x v="8"/>
    <s v="Groningen"/>
    <s v="1e verdieping"/>
    <s v="Sanitair"/>
    <s v="Toiletruimte"/>
    <s v="1.07"/>
    <m/>
    <x v="3"/>
    <n v="5.26"/>
    <n v="0"/>
    <n v="1"/>
    <n v="0"/>
  </r>
  <r>
    <s v="Groningen"/>
    <s v="Terra"/>
    <x v="5"/>
    <x v="8"/>
    <x v="8"/>
    <s v="Groningen"/>
    <s v="1e verdieping"/>
    <s v="Sanitair"/>
    <s v="Toiletruimte"/>
    <s v="1.08"/>
    <m/>
    <x v="3"/>
    <n v="5.26"/>
    <n v="0"/>
    <n v="1"/>
    <n v="0"/>
  </r>
  <r>
    <s v="Groningen"/>
    <s v="Terra"/>
    <x v="5"/>
    <x v="8"/>
    <x v="8"/>
    <s v="Groningen"/>
    <s v="1e verdieping"/>
    <s v="Restauratieve ruimte"/>
    <s v="Pantry"/>
    <s v="1.12"/>
    <m/>
    <x v="9"/>
    <n v="6.49"/>
    <n v="0"/>
    <n v="1"/>
    <n v="0"/>
  </r>
  <r>
    <s v="Groningen"/>
    <s v="Terra"/>
    <x v="5"/>
    <x v="8"/>
    <x v="8"/>
    <s v="Groningen"/>
    <s v="1e verdieping"/>
    <s v="Administratieve ruimte"/>
    <s v="Vergaderruimte"/>
    <s v="1.02"/>
    <m/>
    <x v="2"/>
    <n v="61.35"/>
    <n v="0"/>
    <n v="1"/>
    <n v="0"/>
  </r>
  <r>
    <s v="Groningen"/>
    <s v="Terra"/>
    <x v="5"/>
    <x v="8"/>
    <x v="8"/>
    <s v="Groningen"/>
    <s v="1e verdieping"/>
    <s v="Administratieve ruimte"/>
    <s v="Vergaderruimte"/>
    <s v="1.14"/>
    <m/>
    <x v="2"/>
    <n v="63.1"/>
    <n v="0"/>
    <n v="1"/>
    <n v="0"/>
  </r>
  <r>
    <s v="Groningen"/>
    <s v="Terra"/>
    <x v="5"/>
    <x v="8"/>
    <x v="8"/>
    <s v="Groningen"/>
    <s v="1e verdieping"/>
    <s v="Verkeersruimte"/>
    <s v="Trappenhuis"/>
    <s v="1.19"/>
    <m/>
    <x v="16"/>
    <n v="9.23"/>
    <n v="0"/>
    <n v="1"/>
    <n v="0"/>
  </r>
  <r>
    <s v="Groningen"/>
    <s v="Terra"/>
    <x v="5"/>
    <x v="8"/>
    <x v="8"/>
    <s v="Groningen"/>
    <s v="1e verdieping"/>
    <s v="Niet in onderhoud"/>
    <s v="Kast"/>
    <s v="1.06"/>
    <m/>
    <x v="1"/>
    <s v="NIO"/>
    <n v="0"/>
    <n v="1"/>
    <s v=""/>
  </r>
  <r>
    <s v="Groningen"/>
    <s v="Terra"/>
    <x v="5"/>
    <x v="8"/>
    <x v="8"/>
    <s v="Groningen"/>
    <s v="1e verdieping"/>
    <s v="Restauratieve ruimte"/>
    <s v="Pantry"/>
    <s v="1.13"/>
    <m/>
    <x v="9"/>
    <n v="90.4"/>
    <n v="0"/>
    <n v="1"/>
    <n v="0"/>
  </r>
  <r>
    <s v="Groningen"/>
    <s v="Terra"/>
    <x v="5"/>
    <x v="8"/>
    <x v="8"/>
    <s v="Groningen"/>
    <s v="2e verdieping"/>
    <s v="Verkeersruimte"/>
    <s v="Lift"/>
    <s v="2.11"/>
    <m/>
    <x v="19"/>
    <n v="10.98"/>
    <n v="0"/>
    <n v="1"/>
    <n v="0"/>
  </r>
  <r>
    <s v="Groningen"/>
    <s v="Terra"/>
    <x v="5"/>
    <x v="8"/>
    <x v="8"/>
    <s v="Groningen"/>
    <s v="2e verdieping"/>
    <s v="Verkeersruimte"/>
    <s v="Trappenhuis"/>
    <s v="2.22"/>
    <m/>
    <x v="19"/>
    <n v="16.489999999999998"/>
    <n v="0"/>
    <n v="1"/>
    <n v="0"/>
  </r>
  <r>
    <s v="Groningen"/>
    <s v="Terra"/>
    <x v="5"/>
    <x v="8"/>
    <x v="8"/>
    <s v="Groningen"/>
    <s v="2e verdieping"/>
    <s v="Administratieve ruimte"/>
    <s v="Administratieve ruimte"/>
    <s v="2.05"/>
    <m/>
    <x v="2"/>
    <n v="18.41"/>
    <n v="0"/>
    <n v="1"/>
    <n v="0"/>
  </r>
  <r>
    <s v="Groningen"/>
    <s v="Terra"/>
    <x v="5"/>
    <x v="8"/>
    <x v="8"/>
    <s v="Groningen"/>
    <s v="1e verdieping"/>
    <s v="Niet in onderhoud"/>
    <s v="Kast"/>
    <s v="1.10"/>
    <m/>
    <x v="1"/>
    <s v="NIO"/>
    <n v="0"/>
    <n v="1"/>
    <s v=""/>
  </r>
  <r>
    <s v="Groningen"/>
    <s v="Terra"/>
    <x v="5"/>
    <x v="8"/>
    <x v="8"/>
    <s v="Groningen"/>
    <s v="1e verdieping"/>
    <s v="Niet in onderhoud"/>
    <s v="Berging/magazijn"/>
    <s v="1.18"/>
    <m/>
    <x v="2"/>
    <s v="NIO"/>
    <n v="0"/>
    <n v="1"/>
    <s v=""/>
  </r>
  <r>
    <s v="Groningen"/>
    <s v="Terra"/>
    <x v="5"/>
    <x v="8"/>
    <x v="8"/>
    <s v="Groningen"/>
    <s v="1e verdieping"/>
    <s v="Niet in onderhoud"/>
    <s v="TECHNISCHE RUIMTE"/>
    <s v="1.17"/>
    <m/>
    <x v="1"/>
    <s v="NIO"/>
    <n v="0"/>
    <n v="1"/>
    <s v=""/>
  </r>
  <r>
    <s v="Groningen"/>
    <s v="Terra"/>
    <x v="5"/>
    <x v="8"/>
    <x v="8"/>
    <s v="Groningen"/>
    <s v="2e verdieping"/>
    <s v="Administratieve ruimte"/>
    <s v="Administratieve ruimte"/>
    <s v="2.06"/>
    <m/>
    <x v="2"/>
    <n v="20.329999999999998"/>
    <n v="0"/>
    <n v="1"/>
    <n v="0"/>
  </r>
  <r>
    <s v="Groningen"/>
    <s v="Terra"/>
    <x v="5"/>
    <x v="8"/>
    <x v="8"/>
    <s v="Groningen"/>
    <s v="2e verdieping"/>
    <s v="Verkeersruimte"/>
    <s v="Gang"/>
    <s v="2.12"/>
    <m/>
    <x v="19"/>
    <n v="24.18"/>
    <n v="0"/>
    <n v="1"/>
    <n v="0"/>
  </r>
  <r>
    <s v="Groningen"/>
    <s v="Terra"/>
    <x v="5"/>
    <x v="8"/>
    <x v="8"/>
    <s v="Groningen"/>
    <s v="2e verdieping"/>
    <s v="Administratieve ruimte"/>
    <s v="Administratieve ruimte"/>
    <s v="2.01"/>
    <m/>
    <x v="2"/>
    <n v="34.99"/>
    <n v="0"/>
    <n v="1"/>
    <n v="0"/>
  </r>
  <r>
    <s v="Groningen"/>
    <s v="Terra"/>
    <x v="5"/>
    <x v="8"/>
    <x v="8"/>
    <s v="Groningen"/>
    <s v="2e verdieping"/>
    <s v="Administratieve ruimte"/>
    <s v="Administratieve ruimte"/>
    <s v="2.03"/>
    <m/>
    <x v="2"/>
    <n v="37.340000000000003"/>
    <n v="0"/>
    <n v="1"/>
    <n v="0"/>
  </r>
  <r>
    <s v="Groningen"/>
    <s v="Terra"/>
    <x v="5"/>
    <x v="8"/>
    <x v="8"/>
    <s v="Groningen"/>
    <s v="2e verdieping"/>
    <s v="Administratieve ruimte"/>
    <s v="Administratieve ruimte"/>
    <s v="2.07"/>
    <m/>
    <x v="2"/>
    <n v="37.35"/>
    <n v="0"/>
    <n v="1"/>
    <n v="0"/>
  </r>
  <r>
    <s v="Groningen"/>
    <s v="Terra"/>
    <x v="5"/>
    <x v="8"/>
    <x v="8"/>
    <s v="Groningen"/>
    <s v="2e verdieping"/>
    <s v="Verkeersruimte"/>
    <s v="Gang"/>
    <s v="2.19"/>
    <m/>
    <x v="1"/>
    <n v="4.1900000000000004"/>
    <n v="0"/>
    <n v="1"/>
    <n v="0"/>
  </r>
  <r>
    <s v="Groningen"/>
    <s v="Terra"/>
    <x v="5"/>
    <x v="8"/>
    <x v="8"/>
    <s v="Groningen"/>
    <s v="2e verdieping"/>
    <s v="Administratieve ruimte"/>
    <s v="Administratieve ruimte"/>
    <s v="2.02"/>
    <m/>
    <x v="2"/>
    <n v="40.840000000000003"/>
    <n v="0"/>
    <n v="1"/>
    <n v="0"/>
  </r>
  <r>
    <s v="Groningen"/>
    <s v="Terra"/>
    <x v="5"/>
    <x v="8"/>
    <x v="8"/>
    <s v="Groningen"/>
    <s v="2e verdieping"/>
    <s v="Administratieve ruimte"/>
    <s v="Administratieve ruimte"/>
    <s v="2.08"/>
    <m/>
    <x v="2"/>
    <n v="41.42"/>
    <n v="0"/>
    <n v="1"/>
    <n v="0"/>
  </r>
  <r>
    <s v="Groningen"/>
    <s v="Terra"/>
    <x v="5"/>
    <x v="8"/>
    <x v="8"/>
    <s v="Groningen"/>
    <s v="2e verdieping"/>
    <s v="Administratieve ruimte"/>
    <s v="Administratieve ruimte"/>
    <s v="2.04"/>
    <m/>
    <x v="2"/>
    <n v="41.61"/>
    <n v="0"/>
    <n v="1"/>
    <n v="0"/>
  </r>
  <r>
    <s v="Groningen"/>
    <s v="Terra"/>
    <x v="5"/>
    <x v="8"/>
    <x v="8"/>
    <s v="Groningen"/>
    <s v="2e verdieping"/>
    <s v="Sanitair"/>
    <s v="Toiletruimte"/>
    <s v="2.14"/>
    <m/>
    <x v="7"/>
    <n v="5.26"/>
    <n v="0"/>
    <n v="1"/>
    <n v="0"/>
  </r>
  <r>
    <s v="Groningen"/>
    <s v="Terra"/>
    <x v="5"/>
    <x v="8"/>
    <x v="8"/>
    <s v="Groningen"/>
    <s v="2e verdieping"/>
    <s v="Sanitair"/>
    <s v="Toiletruimte"/>
    <s v="2.16"/>
    <m/>
    <x v="7"/>
    <n v="5.26"/>
    <n v="0"/>
    <n v="1"/>
    <n v="0"/>
  </r>
  <r>
    <s v="Groningen"/>
    <s v="Terra"/>
    <x v="5"/>
    <x v="8"/>
    <x v="8"/>
    <s v="Groningen"/>
    <s v="2e verdieping"/>
    <s v="Restauratieve ruimte"/>
    <s v="Pantry"/>
    <s v="2.18"/>
    <m/>
    <x v="1"/>
    <n v="5.29"/>
    <n v="0"/>
    <n v="1"/>
    <n v="0"/>
  </r>
  <r>
    <s v="Groningen"/>
    <s v="Terra"/>
    <x v="5"/>
    <x v="8"/>
    <x v="8"/>
    <s v="Groningen"/>
    <s v="2e verdieping"/>
    <s v="Verkeersruimte"/>
    <s v="Gang"/>
    <s v="2.09"/>
    <m/>
    <x v="2"/>
    <n v="51.33"/>
    <n v="0"/>
    <n v="1"/>
    <n v="0"/>
  </r>
  <r>
    <s v="Groningen"/>
    <s v="Terra"/>
    <x v="5"/>
    <x v="8"/>
    <x v="8"/>
    <s v="Groningen"/>
    <s v="1e verdieping"/>
    <s v="Niet in onderhoud"/>
    <s v="Berging/magazijn"/>
    <s v="1.11"/>
    <m/>
    <x v="9"/>
    <s v="NIO"/>
    <n v="0"/>
    <n v="1"/>
    <s v=""/>
  </r>
  <r>
    <s v="Groningen"/>
    <s v="Terra"/>
    <x v="5"/>
    <x v="8"/>
    <x v="8"/>
    <s v="Groningen"/>
    <s v="2e verdieping"/>
    <s v="Verkeersruimte"/>
    <s v="Gang"/>
    <s v="2.17"/>
    <m/>
    <x v="2"/>
    <n v="71.760000000000005"/>
    <n v="0"/>
    <n v="1"/>
    <n v="0"/>
  </r>
  <r>
    <s v="Groningen"/>
    <s v="Terra"/>
    <x v="5"/>
    <x v="8"/>
    <x v="8"/>
    <s v="Groningen"/>
    <s v="2e verdieping"/>
    <s v="Verkeersruimte"/>
    <s v="Trappenhuis"/>
    <s v="2.21"/>
    <m/>
    <x v="16"/>
    <n v="9.06"/>
    <n v="0"/>
    <n v="1"/>
    <n v="0"/>
  </r>
  <r>
    <s v="Groningen"/>
    <s v="Terra"/>
    <x v="5"/>
    <x v="8"/>
    <x v="8"/>
    <s v="Groningen"/>
    <s v="3e verdieping"/>
    <s v="Verkeersruimte"/>
    <s v="Lift"/>
    <s v="3.11"/>
    <m/>
    <x v="19"/>
    <n v="10.98"/>
    <n v="0"/>
    <n v="1"/>
    <n v="0"/>
  </r>
  <r>
    <s v="Groningen"/>
    <s v="Terra"/>
    <x v="5"/>
    <x v="8"/>
    <x v="8"/>
    <s v="Groningen"/>
    <s v="3e verdieping"/>
    <s v="Verkeersruimte"/>
    <s v="Trappenhuis"/>
    <s v="3.12"/>
    <m/>
    <x v="19"/>
    <n v="16.46"/>
    <n v="0"/>
    <n v="1"/>
    <n v="0"/>
  </r>
  <r>
    <s v="Groningen"/>
    <s v="Terra"/>
    <x v="5"/>
    <x v="8"/>
    <x v="8"/>
    <s v="Groningen"/>
    <s v="2e verdieping"/>
    <s v="Niet in onderhoud"/>
    <s v="Kast"/>
    <s v="2.13"/>
    <m/>
    <x v="19"/>
    <s v="NIO"/>
    <n v="0"/>
    <n v="1"/>
    <s v=""/>
  </r>
  <r>
    <s v="Groningen"/>
    <s v="Terra"/>
    <x v="5"/>
    <x v="8"/>
    <x v="8"/>
    <s v="Groningen"/>
    <s v="2e verdieping"/>
    <s v="Niet in onderhoud"/>
    <s v="Kast"/>
    <s v="2.15"/>
    <m/>
    <x v="19"/>
    <s v="NIO"/>
    <n v="0"/>
    <n v="1"/>
    <s v=""/>
  </r>
  <r>
    <s v="Groningen"/>
    <s v="Terra"/>
    <x v="5"/>
    <x v="8"/>
    <x v="8"/>
    <s v="Groningen"/>
    <s v="3e verdieping"/>
    <s v="Verkeersruimte"/>
    <s v="Opslag"/>
    <s v="3.18"/>
    <m/>
    <x v="1"/>
    <n v="20.260000000000002"/>
    <n v="0"/>
    <n v="1"/>
    <n v="0"/>
  </r>
  <r>
    <s v="Groningen"/>
    <s v="Terra"/>
    <x v="5"/>
    <x v="8"/>
    <x v="8"/>
    <s v="Groningen"/>
    <s v="3e verdieping"/>
    <s v="Administratieve ruimte"/>
    <s v="Administratieve ruimte"/>
    <s v="3.06"/>
    <m/>
    <x v="2"/>
    <n v="20.34"/>
    <n v="0"/>
    <n v="1"/>
    <n v="0"/>
  </r>
  <r>
    <s v="Groningen"/>
    <s v="Terra"/>
    <x v="5"/>
    <x v="8"/>
    <x v="8"/>
    <s v="Groningen"/>
    <s v="3e verdieping"/>
    <s v="Administratieve ruimte"/>
    <s v="Administratieve ruimte"/>
    <s v="3.08"/>
    <m/>
    <x v="2"/>
    <n v="20.34"/>
    <n v="0"/>
    <n v="1"/>
    <n v="0"/>
  </r>
  <r>
    <s v="Groningen"/>
    <s v="Terra"/>
    <x v="5"/>
    <x v="8"/>
    <x v="8"/>
    <s v="Groningen"/>
    <s v="3e verdieping"/>
    <s v="Verkeersruimte"/>
    <s v="Gang"/>
    <s v="3.09"/>
    <m/>
    <x v="19"/>
    <n v="24.2"/>
    <n v="0"/>
    <n v="1"/>
    <n v="0"/>
  </r>
  <r>
    <s v="Groningen"/>
    <s v="Terra"/>
    <x v="5"/>
    <x v="8"/>
    <x v="8"/>
    <s v="Groningen"/>
    <s v="3e verdieping"/>
    <s v="Administratieve ruimte"/>
    <s v="Administratieve ruimte"/>
    <s v="3.01"/>
    <m/>
    <x v="2"/>
    <n v="32.619999999999997"/>
    <n v="0"/>
    <n v="1"/>
    <n v="0"/>
  </r>
  <r>
    <s v="Groningen"/>
    <s v="Terra"/>
    <x v="5"/>
    <x v="8"/>
    <x v="8"/>
    <s v="Groningen"/>
    <s v="3e verdieping"/>
    <s v="Administratieve ruimte"/>
    <s v="Administratieve ruimte"/>
    <s v="3.07"/>
    <m/>
    <x v="2"/>
    <n v="36.81"/>
    <n v="0"/>
    <n v="1"/>
    <n v="0"/>
  </r>
  <r>
    <s v="Groningen"/>
    <s v="Terra"/>
    <x v="5"/>
    <x v="8"/>
    <x v="8"/>
    <s v="Groningen"/>
    <s v="3e verdieping"/>
    <s v="Administratieve ruimte"/>
    <s v="Administratieve ruimte"/>
    <s v="3.05"/>
    <m/>
    <x v="2"/>
    <n v="37.35"/>
    <n v="0"/>
    <n v="1"/>
    <n v="0"/>
  </r>
  <r>
    <s v="Groningen"/>
    <s v="Terra"/>
    <x v="5"/>
    <x v="8"/>
    <x v="8"/>
    <s v="Groningen"/>
    <s v="3e verdieping"/>
    <s v="Administratieve ruimte"/>
    <s v="Administratieve ruimte"/>
    <s v="3.03"/>
    <m/>
    <x v="2"/>
    <n v="37.520000000000003"/>
    <n v="0"/>
    <n v="1"/>
    <n v="0"/>
  </r>
  <r>
    <s v="Groningen"/>
    <s v="Terra"/>
    <x v="5"/>
    <x v="8"/>
    <x v="8"/>
    <s v="Groningen"/>
    <s v="3e verdieping"/>
    <s v="Verkeersruimte"/>
    <s v="Gang"/>
    <s v="3.20"/>
    <m/>
    <x v="1"/>
    <n v="4.1900000000000004"/>
    <n v="0"/>
    <n v="1"/>
    <n v="0"/>
  </r>
  <r>
    <s v="Groningen"/>
    <s v="Terra"/>
    <x v="5"/>
    <x v="8"/>
    <x v="8"/>
    <s v="Groningen"/>
    <s v="3e verdieping"/>
    <s v="Administratieve ruimte"/>
    <s v="Administratieve ruimte"/>
    <s v="3.02"/>
    <m/>
    <x v="2"/>
    <n v="40.67"/>
    <n v="0"/>
    <n v="1"/>
    <n v="0"/>
  </r>
  <r>
    <s v="Groningen"/>
    <s v="Terra"/>
    <x v="5"/>
    <x v="8"/>
    <x v="8"/>
    <s v="Groningen"/>
    <s v="3e verdieping"/>
    <s v="Administratieve ruimte"/>
    <s v="Administratieve ruimte"/>
    <s v="3.10"/>
    <m/>
    <x v="2"/>
    <n v="41.19"/>
    <n v="0"/>
    <n v="1"/>
    <n v="0"/>
  </r>
  <r>
    <s v="Groningen"/>
    <s v="Terra"/>
    <x v="5"/>
    <x v="8"/>
    <x v="8"/>
    <s v="Groningen"/>
    <s v="3e verdieping"/>
    <s v="Administratieve ruimte"/>
    <s v="Administratieve ruimte"/>
    <s v="3.04"/>
    <m/>
    <x v="2"/>
    <n v="41.25"/>
    <n v="0"/>
    <n v="1"/>
    <n v="0"/>
  </r>
  <r>
    <s v="Groningen"/>
    <s v="Terra"/>
    <x v="5"/>
    <x v="8"/>
    <x v="8"/>
    <s v="Groningen"/>
    <s v="3e verdieping"/>
    <s v="Sanitair"/>
    <s v="Toiletruimte"/>
    <s v="3.14"/>
    <m/>
    <x v="7"/>
    <n v="5.26"/>
    <n v="0"/>
    <n v="1"/>
    <n v="0"/>
  </r>
  <r>
    <s v="Groningen"/>
    <s v="Terra"/>
    <x v="5"/>
    <x v="8"/>
    <x v="8"/>
    <s v="Groningen"/>
    <s v="3e verdieping"/>
    <s v="Sanitair"/>
    <s v="Toiletruimte"/>
    <s v="3.15"/>
    <m/>
    <x v="7"/>
    <n v="5.26"/>
    <n v="0"/>
    <n v="1"/>
    <n v="0"/>
  </r>
  <r>
    <s v="Groningen"/>
    <s v="Terra"/>
    <x v="5"/>
    <x v="8"/>
    <x v="8"/>
    <s v="Groningen"/>
    <s v="3e verdieping"/>
    <s v="Restauratieve ruimte"/>
    <s v="Pantry"/>
    <s v="3.17"/>
    <m/>
    <x v="9"/>
    <n v="5.46"/>
    <n v="0"/>
    <n v="1"/>
    <n v="0"/>
  </r>
  <r>
    <s v="Groningen"/>
    <s v="Terra"/>
    <x v="5"/>
    <x v="8"/>
    <x v="8"/>
    <s v="Groningen"/>
    <s v="2e verdieping"/>
    <s v="Niet in onderhoud"/>
    <s v="Berging/magazijn"/>
    <s v="2.10"/>
    <m/>
    <x v="1"/>
    <s v="NIO"/>
    <n v="0"/>
    <n v="1"/>
    <s v=""/>
  </r>
  <r>
    <s v="Groningen"/>
    <s v="Terra"/>
    <x v="5"/>
    <x v="8"/>
    <x v="8"/>
    <s v="Groningen"/>
    <s v="3e verdieping"/>
    <s v="Verkeersruimte"/>
    <s v="Gang"/>
    <s v="3.22"/>
    <m/>
    <x v="2"/>
    <n v="87.66"/>
    <n v="0"/>
    <n v="1"/>
    <n v="0"/>
  </r>
  <r>
    <s v="Groningen"/>
    <s v="Terra"/>
    <x v="5"/>
    <x v="8"/>
    <x v="8"/>
    <s v="Groningen"/>
    <s v="3e verdieping"/>
    <s v="Verkeersruimte"/>
    <s v="Trappenhuis"/>
    <s v="3.19"/>
    <m/>
    <x v="16"/>
    <n v="9.06"/>
    <n v="0"/>
    <n v="1"/>
    <n v="0"/>
  </r>
  <r>
    <s v="Groningen"/>
    <s v="Terra"/>
    <x v="5"/>
    <x v="8"/>
    <x v="8"/>
    <s v="Groningen"/>
    <s v="4e verdieping"/>
    <s v="Verkeersruimte"/>
    <s v="Lift"/>
    <s v="4.16"/>
    <m/>
    <x v="19"/>
    <n v="10.98"/>
    <n v="0"/>
    <n v="1"/>
    <n v="0"/>
  </r>
  <r>
    <s v="Groningen"/>
    <s v="Terra"/>
    <x v="5"/>
    <x v="8"/>
    <x v="8"/>
    <s v="Groningen"/>
    <s v="4e verdieping"/>
    <s v="Administratieve ruimte"/>
    <s v="Administratieve ruimte"/>
    <s v="4.12"/>
    <m/>
    <x v="2"/>
    <n v="13.19"/>
    <n v="0"/>
    <n v="1"/>
    <n v="0"/>
  </r>
  <r>
    <s v="Groningen"/>
    <s v="Terra"/>
    <x v="5"/>
    <x v="8"/>
    <x v="8"/>
    <s v="Groningen"/>
    <s v="4e verdieping"/>
    <s v="Verkeersruimte"/>
    <s v="Gang"/>
    <s v="4.27"/>
    <m/>
    <x v="2"/>
    <n v="134.68"/>
    <n v="0"/>
    <n v="1"/>
    <n v="0"/>
  </r>
  <r>
    <s v="Groningen"/>
    <s v="Terra"/>
    <x v="5"/>
    <x v="8"/>
    <x v="8"/>
    <s v="Groningen"/>
    <s v="4e verdieping"/>
    <s v="Administratieve ruimte"/>
    <s v="Administratieve ruimte"/>
    <s v="4.08"/>
    <m/>
    <x v="2"/>
    <n v="14.24"/>
    <n v="0"/>
    <n v="1"/>
    <n v="0"/>
  </r>
  <r>
    <s v="Groningen"/>
    <s v="Terra"/>
    <x v="5"/>
    <x v="8"/>
    <x v="8"/>
    <s v="Groningen"/>
    <s v="4e verdieping"/>
    <s v="Administratieve ruimte"/>
    <s v="Administratieve ruimte"/>
    <s v="4.10"/>
    <m/>
    <x v="2"/>
    <n v="14.24"/>
    <n v="0"/>
    <n v="1"/>
    <n v="0"/>
  </r>
  <r>
    <s v="Groningen"/>
    <s v="Terra"/>
    <x v="5"/>
    <x v="8"/>
    <x v="8"/>
    <s v="Groningen"/>
    <s v="4e verdieping"/>
    <s v="Administratieve ruimte"/>
    <s v="Administratieve ruimte"/>
    <s v="4.13"/>
    <m/>
    <x v="2"/>
    <n v="14.24"/>
    <n v="0"/>
    <n v="1"/>
    <n v="0"/>
  </r>
  <r>
    <s v="Groningen"/>
    <s v="Terra"/>
    <x v="5"/>
    <x v="8"/>
    <x v="8"/>
    <s v="Groningen"/>
    <s v="4e verdieping"/>
    <s v="Administratieve ruimte"/>
    <s v="Administratieve ruimte"/>
    <s v="4.04"/>
    <m/>
    <x v="2"/>
    <n v="14.25"/>
    <n v="0"/>
    <n v="1"/>
    <n v="0"/>
  </r>
  <r>
    <s v="Groningen"/>
    <s v="Terra"/>
    <x v="5"/>
    <x v="8"/>
    <x v="8"/>
    <s v="Groningen"/>
    <s v="4e verdieping"/>
    <s v="Administratieve ruimte"/>
    <s v="Administratieve ruimte"/>
    <s v="4.06"/>
    <m/>
    <x v="2"/>
    <n v="14.25"/>
    <n v="0"/>
    <n v="1"/>
    <n v="0"/>
  </r>
  <r>
    <s v="Groningen"/>
    <s v="Terra"/>
    <x v="5"/>
    <x v="8"/>
    <x v="8"/>
    <s v="Groningen"/>
    <s v="4e verdieping"/>
    <s v="Verkeersruimte"/>
    <s v="Trappenhuis"/>
    <s v="4.20"/>
    <m/>
    <x v="19"/>
    <n v="16.46"/>
    <n v="0"/>
    <n v="1"/>
    <n v="0"/>
  </r>
  <r>
    <s v="Groningen"/>
    <s v="Terra"/>
    <x v="5"/>
    <x v="8"/>
    <x v="8"/>
    <s v="Groningen"/>
    <s v="4e verdieping"/>
    <s v="Administratieve ruimte"/>
    <s v="Administratieve ruimte"/>
    <s v="4.11"/>
    <m/>
    <x v="2"/>
    <n v="17.71"/>
    <n v="0"/>
    <n v="1"/>
    <n v="0"/>
  </r>
  <r>
    <s v="Groningen"/>
    <s v="Terra"/>
    <x v="5"/>
    <x v="8"/>
    <x v="8"/>
    <s v="Groningen"/>
    <s v="4e verdieping"/>
    <s v="Administratieve ruimte"/>
    <s v="Administratieve ruimte"/>
    <s v="4.07"/>
    <m/>
    <x v="2"/>
    <n v="18.23"/>
    <n v="0"/>
    <n v="1"/>
    <n v="0"/>
  </r>
  <r>
    <s v="Groningen"/>
    <s v="Terra"/>
    <x v="5"/>
    <x v="8"/>
    <x v="8"/>
    <s v="Groningen"/>
    <s v="4e verdieping"/>
    <s v="Administratieve ruimte"/>
    <s v="Administratieve ruimte"/>
    <s v="4.05"/>
    <m/>
    <x v="2"/>
    <n v="18.239999999999998"/>
    <n v="0"/>
    <n v="1"/>
    <n v="0"/>
  </r>
  <r>
    <s v="Groningen"/>
    <s v="Terra"/>
    <x v="5"/>
    <x v="8"/>
    <x v="8"/>
    <s v="Groningen"/>
    <s v="4e verdieping"/>
    <s v="Administratieve ruimte"/>
    <s v="Administratieve ruimte"/>
    <s v="4.09"/>
    <m/>
    <x v="2"/>
    <n v="18.239999999999998"/>
    <n v="0"/>
    <n v="1"/>
    <n v="0"/>
  </r>
  <r>
    <s v="Groningen"/>
    <s v="Terra"/>
    <x v="5"/>
    <x v="8"/>
    <x v="8"/>
    <s v="Groningen"/>
    <s v="2e verdieping"/>
    <s v="Niet in onderhoud"/>
    <s v="TECHNISCHE RUIMTE"/>
    <s v="2.20"/>
    <m/>
    <x v="1"/>
    <s v="NIO"/>
    <n v="0"/>
    <n v="1"/>
    <s v=""/>
  </r>
  <r>
    <s v="Groningen"/>
    <s v="Terra"/>
    <x v="5"/>
    <x v="8"/>
    <x v="8"/>
    <s v="Groningen"/>
    <s v="3e verdieping"/>
    <s v="Niet in onderhoud"/>
    <s v="Kast"/>
    <s v="3.13"/>
    <m/>
    <x v="1"/>
    <s v="NIO"/>
    <n v="0"/>
    <n v="1"/>
    <s v=""/>
  </r>
  <r>
    <s v="Groningen"/>
    <s v="Terra"/>
    <x v="5"/>
    <x v="8"/>
    <x v="8"/>
    <s v="Groningen"/>
    <s v="3e verdieping"/>
    <s v="Niet in onderhoud"/>
    <s v="Kast"/>
    <s v="3.16"/>
    <m/>
    <x v="1"/>
    <s v="NIO"/>
    <n v="0"/>
    <n v="1"/>
    <s v=""/>
  </r>
  <r>
    <s v="Groningen"/>
    <s v="Terra"/>
    <x v="5"/>
    <x v="8"/>
    <x v="8"/>
    <s v="Groningen"/>
    <s v="4e verdieping"/>
    <s v="Verkeersruimte"/>
    <s v="Gang"/>
    <s v="4.21"/>
    <m/>
    <x v="19"/>
    <n v="24.18"/>
    <n v="0"/>
    <n v="1"/>
    <n v="0"/>
  </r>
  <r>
    <s v="Groningen"/>
    <s v="Terra"/>
    <x v="5"/>
    <x v="8"/>
    <x v="8"/>
    <s v="Groningen"/>
    <s v="4e verdieping"/>
    <s v="Administratieve ruimte"/>
    <s v="Administratieve ruimte"/>
    <s v="4.02"/>
    <m/>
    <x v="2"/>
    <n v="28.73"/>
    <n v="0"/>
    <n v="1"/>
    <n v="0"/>
  </r>
  <r>
    <s v="Groningen"/>
    <s v="Terra"/>
    <x v="5"/>
    <x v="8"/>
    <x v="8"/>
    <s v="Groningen"/>
    <s v="4e verdieping"/>
    <s v="Administratieve ruimte"/>
    <s v="Spreekruimte"/>
    <s v="4.14"/>
    <m/>
    <x v="2"/>
    <n v="3.8"/>
    <n v="0"/>
    <n v="1"/>
    <n v="0"/>
  </r>
  <r>
    <s v="Groningen"/>
    <s v="Terra"/>
    <x v="5"/>
    <x v="8"/>
    <x v="8"/>
    <s v="Groningen"/>
    <s v="4e verdieping"/>
    <s v="Administratieve ruimte"/>
    <s v="Administratieve ruimte"/>
    <s v="4.01"/>
    <m/>
    <x v="2"/>
    <n v="32.659999999999997"/>
    <n v="0"/>
    <n v="1"/>
    <n v="0"/>
  </r>
  <r>
    <s v="Groningen"/>
    <s v="Terra"/>
    <x v="5"/>
    <x v="8"/>
    <x v="8"/>
    <s v="Groningen"/>
    <s v="4e verdieping"/>
    <s v="Administratieve ruimte"/>
    <s v="Administratieve ruimte"/>
    <s v="4.03"/>
    <m/>
    <x v="2"/>
    <n v="36.99"/>
    <n v="0"/>
    <n v="1"/>
    <n v="0"/>
  </r>
  <r>
    <s v="Groningen"/>
    <s v="Terra"/>
    <x v="5"/>
    <x v="8"/>
    <x v="8"/>
    <s v="Groningen"/>
    <s v="4e verdieping"/>
    <s v="Verkeersruimte"/>
    <s v="Gang"/>
    <s v="4.24"/>
    <m/>
    <x v="1"/>
    <n v="4.1900000000000004"/>
    <n v="0"/>
    <n v="1"/>
    <n v="0"/>
  </r>
  <r>
    <s v="Groningen"/>
    <s v="Terra"/>
    <x v="5"/>
    <x v="8"/>
    <x v="8"/>
    <s v="Groningen"/>
    <s v="4e verdieping"/>
    <s v="Administratieve ruimte"/>
    <s v="Spreekruimte"/>
    <s v="4.22"/>
    <m/>
    <x v="2"/>
    <n v="4.4400000000000004"/>
    <n v="0"/>
    <n v="1"/>
    <n v="0"/>
  </r>
  <r>
    <s v="Groningen"/>
    <s v="Terra"/>
    <x v="5"/>
    <x v="8"/>
    <x v="8"/>
    <s v="Groningen"/>
    <s v="4e verdieping"/>
    <s v="Sanitair"/>
    <s v="Toiletruimte"/>
    <s v="4.17"/>
    <m/>
    <x v="7"/>
    <n v="5.26"/>
    <n v="0"/>
    <n v="1"/>
    <n v="0"/>
  </r>
  <r>
    <s v="Groningen"/>
    <s v="Terra"/>
    <x v="5"/>
    <x v="8"/>
    <x v="8"/>
    <s v="Groningen"/>
    <s v="4e verdieping"/>
    <s v="Sanitair"/>
    <s v="Toiletruimte"/>
    <s v="4.18"/>
    <m/>
    <x v="7"/>
    <n v="5.26"/>
    <n v="0"/>
    <n v="1"/>
    <n v="0"/>
  </r>
  <r>
    <s v="Groningen"/>
    <s v="Terra"/>
    <x v="5"/>
    <x v="8"/>
    <x v="8"/>
    <s v="Groningen"/>
    <s v="3e verdieping"/>
    <s v="Niet in onderhoud"/>
    <s v="TECHNISCHE RUIMTE"/>
    <s v="3.21"/>
    <m/>
    <x v="1"/>
    <s v="NIO"/>
    <n v="0"/>
    <n v="1"/>
    <s v=""/>
  </r>
  <r>
    <s v="Groningen"/>
    <s v="Terra"/>
    <x v="5"/>
    <x v="8"/>
    <x v="8"/>
    <s v="Groningen"/>
    <s v="4e verdieping"/>
    <s v="Verkeersruimte"/>
    <s v="Trappenhuis"/>
    <s v="4.25"/>
    <m/>
    <x v="16"/>
    <n v="9.06"/>
    <n v="0"/>
    <n v="1"/>
    <n v="0"/>
  </r>
  <r>
    <s v="Groningen"/>
    <s v="Terra"/>
    <x v="5"/>
    <x v="8"/>
    <x v="8"/>
    <s v="Groningen"/>
    <s v="5e verdieping"/>
    <s v="Administratieve ruimte"/>
    <s v="Spreekruimte"/>
    <s v="5.24"/>
    <m/>
    <x v="2"/>
    <n v="1.19"/>
    <n v="0"/>
    <n v="1"/>
    <n v="0"/>
  </r>
  <r>
    <s v="Groningen"/>
    <s v="Terra"/>
    <x v="5"/>
    <x v="8"/>
    <x v="8"/>
    <s v="Groningen"/>
    <s v="4e verdieping"/>
    <s v="Niet in onderhoud"/>
    <s v="Kast"/>
    <s v="4.15"/>
    <m/>
    <x v="1"/>
    <s v="NIO"/>
    <n v="0"/>
    <n v="1"/>
    <s v=""/>
  </r>
  <r>
    <s v="Groningen"/>
    <s v="Terra"/>
    <x v="5"/>
    <x v="8"/>
    <x v="8"/>
    <s v="Groningen"/>
    <s v="5e verdieping"/>
    <s v="Verkeersruimte"/>
    <s v="Lift"/>
    <s v="5.9"/>
    <m/>
    <x v="19"/>
    <n v="10.98"/>
    <n v="0"/>
    <n v="1"/>
    <n v="0"/>
  </r>
  <r>
    <s v="Groningen"/>
    <s v="Terra"/>
    <x v="5"/>
    <x v="8"/>
    <x v="8"/>
    <s v="Groningen"/>
    <s v="5e verdieping"/>
    <s v="Administratieve ruimte"/>
    <s v="Kantoor"/>
    <s v="5.12"/>
    <m/>
    <x v="2"/>
    <n v="13.27"/>
    <n v="0"/>
    <n v="1"/>
    <n v="0"/>
  </r>
  <r>
    <s v="Groningen"/>
    <s v="Terra"/>
    <x v="5"/>
    <x v="8"/>
    <x v="8"/>
    <s v="Groningen"/>
    <s v="5e verdieping"/>
    <s v="Administratieve ruimte"/>
    <s v="Kantoor"/>
    <s v="5.10"/>
    <m/>
    <x v="2"/>
    <n v="13.88"/>
    <n v="0"/>
    <n v="1"/>
    <n v="0"/>
  </r>
  <r>
    <s v="Groningen"/>
    <s v="Terra"/>
    <x v="5"/>
    <x v="8"/>
    <x v="8"/>
    <s v="Groningen"/>
    <s v="5e verdieping"/>
    <s v="Administratieve ruimte"/>
    <s v="Kantoor"/>
    <s v="5.5"/>
    <m/>
    <x v="2"/>
    <n v="16.04"/>
    <n v="0"/>
    <n v="1"/>
    <n v="0"/>
  </r>
  <r>
    <s v="Groningen"/>
    <s v="Terra"/>
    <x v="5"/>
    <x v="8"/>
    <x v="8"/>
    <s v="Groningen"/>
    <s v="5e verdieping"/>
    <s v="Administratieve ruimte"/>
    <s v="Kantoor"/>
    <s v="5.8"/>
    <m/>
    <x v="2"/>
    <n v="16.11"/>
    <n v="0"/>
    <n v="1"/>
    <n v="0"/>
  </r>
  <r>
    <s v="Groningen"/>
    <s v="Terra"/>
    <x v="5"/>
    <x v="8"/>
    <x v="8"/>
    <s v="Groningen"/>
    <s v="5e verdieping"/>
    <s v="Verkeersruimte"/>
    <s v="Trappenhuis"/>
    <s v="5.11"/>
    <m/>
    <x v="19"/>
    <n v="16.309999999999999"/>
    <n v="0"/>
    <n v="1"/>
    <n v="0"/>
  </r>
  <r>
    <s v="Groningen"/>
    <s v="Terra"/>
    <x v="5"/>
    <x v="8"/>
    <x v="8"/>
    <s v="Groningen"/>
    <s v="5e verdieping"/>
    <s v="Restauratieve ruimte"/>
    <s v="Pantry"/>
    <s v="5.2"/>
    <m/>
    <x v="1"/>
    <n v="19.100000000000001"/>
    <n v="0"/>
    <n v="1"/>
    <n v="0"/>
  </r>
  <r>
    <s v="Groningen"/>
    <s v="Terra"/>
    <x v="5"/>
    <x v="8"/>
    <x v="8"/>
    <s v="Groningen"/>
    <s v="4e verdieping"/>
    <s v="Niet in onderhoud"/>
    <s v="Kast"/>
    <s v="4.19"/>
    <m/>
    <x v="1"/>
    <s v="NIO"/>
    <n v="0"/>
    <n v="1"/>
    <s v=""/>
  </r>
  <r>
    <s v="Groningen"/>
    <s v="Terra"/>
    <x v="5"/>
    <x v="8"/>
    <x v="8"/>
    <s v="Groningen"/>
    <s v="4e verdieping"/>
    <s v="Niet in onderhoud"/>
    <s v="Berging/magazijn"/>
    <s v="4.26"/>
    <m/>
    <x v="1"/>
    <s v="NIO"/>
    <n v="0"/>
    <n v="1"/>
    <s v=""/>
  </r>
  <r>
    <s v="Groningen"/>
    <s v="Terra"/>
    <x v="5"/>
    <x v="8"/>
    <x v="8"/>
    <s v="Groningen"/>
    <s v="5e verdieping"/>
    <s v="Verkeersruimte"/>
    <s v="Gang"/>
    <s v="5.25"/>
    <m/>
    <x v="16"/>
    <n v="2.9"/>
    <n v="0"/>
    <n v="1"/>
    <n v="0"/>
  </r>
  <r>
    <s v="Groningen"/>
    <s v="Terra"/>
    <x v="5"/>
    <x v="8"/>
    <x v="8"/>
    <s v="Groningen"/>
    <s v="5e verdieping"/>
    <s v="Administratieve ruimte"/>
    <s v="Kantoor"/>
    <s v="5.6"/>
    <m/>
    <x v="2"/>
    <n v="32.770000000000003"/>
    <n v="0"/>
    <n v="1"/>
    <n v="0"/>
  </r>
  <r>
    <s v="Groningen"/>
    <s v="Terra"/>
    <x v="5"/>
    <x v="8"/>
    <x v="8"/>
    <s v="Groningen"/>
    <s v="5e verdieping"/>
    <s v="Administratieve ruimte"/>
    <s v="Kantoor"/>
    <s v="5.3"/>
    <m/>
    <x v="2"/>
    <n v="33.93"/>
    <n v="0"/>
    <n v="1"/>
    <n v="0"/>
  </r>
  <r>
    <s v="Groningen"/>
    <s v="Terra"/>
    <x v="5"/>
    <x v="8"/>
    <x v="8"/>
    <s v="Groningen"/>
    <s v="5e verdieping"/>
    <s v="Administratieve ruimte"/>
    <s v="Kantoor"/>
    <s v="5.1"/>
    <m/>
    <x v="2"/>
    <n v="35.51"/>
    <n v="0"/>
    <n v="1"/>
    <n v="0"/>
  </r>
  <r>
    <s v="Groningen"/>
    <s v="Terra"/>
    <x v="5"/>
    <x v="8"/>
    <x v="8"/>
    <s v="Groningen"/>
    <s v="5e verdieping"/>
    <s v="Administratieve ruimte"/>
    <s v="Kantoor"/>
    <s v="5.22"/>
    <m/>
    <x v="2"/>
    <n v="4.18"/>
    <n v="0"/>
    <n v="1"/>
    <n v="0"/>
  </r>
  <r>
    <s v="Groningen"/>
    <s v="Terra"/>
    <x v="5"/>
    <x v="8"/>
    <x v="8"/>
    <s v="Groningen"/>
    <s v="5e verdieping"/>
    <s v="Sanitair"/>
    <s v="Toiletruimte"/>
    <s v="5.15"/>
    <m/>
    <x v="7"/>
    <n v="5.26"/>
    <n v="0"/>
    <n v="1"/>
    <n v="0"/>
  </r>
  <r>
    <s v="Groningen"/>
    <s v="Terra"/>
    <x v="5"/>
    <x v="8"/>
    <x v="8"/>
    <s v="Groningen"/>
    <s v="5e verdieping"/>
    <s v="Sanitair"/>
    <s v="Toiletruimte"/>
    <s v="5.16"/>
    <m/>
    <x v="7"/>
    <n v="5.26"/>
    <n v="0"/>
    <n v="1"/>
    <n v="0"/>
  </r>
  <r>
    <s v="Groningen"/>
    <s v="Terra"/>
    <x v="5"/>
    <x v="8"/>
    <x v="8"/>
    <s v="Groningen"/>
    <s v="4e verdieping"/>
    <s v="Niet in onderhoud"/>
    <s v="Technische ruimte"/>
    <s v="4.23"/>
    <m/>
    <x v="1"/>
    <s v="NIO"/>
    <n v="0"/>
    <n v="1"/>
    <s v=""/>
  </r>
  <r>
    <s v="Groningen"/>
    <s v="Terra"/>
    <x v="5"/>
    <x v="8"/>
    <x v="8"/>
    <s v="Groningen"/>
    <s v="5e verdieping"/>
    <s v="Verkeersruimte"/>
    <s v="Gang"/>
    <s v="5.23"/>
    <m/>
    <x v="2"/>
    <n v="68.52"/>
    <n v="0"/>
    <n v="1"/>
    <n v="0"/>
  </r>
  <r>
    <s v="Groningen"/>
    <s v="Terra"/>
    <x v="5"/>
    <x v="8"/>
    <x v="8"/>
    <s v="Groningen"/>
    <s v="5e verdieping"/>
    <s v="Verkeersruimte"/>
    <s v="Gang"/>
    <s v="5.13"/>
    <m/>
    <x v="2"/>
    <n v="7.07"/>
    <n v="0"/>
    <n v="1"/>
    <n v="0"/>
  </r>
  <r>
    <s v="Groningen"/>
    <s v="Terra"/>
    <x v="5"/>
    <x v="8"/>
    <x v="8"/>
    <s v="Groningen"/>
    <s v="5e verdieping"/>
    <s v="Restauratieve ruimte"/>
    <s v="Kantine"/>
    <s v="5.4"/>
    <m/>
    <x v="2"/>
    <n v="71.98"/>
    <n v="0"/>
    <n v="1"/>
    <n v="0"/>
  </r>
  <r>
    <s v="Groningen"/>
    <s v="Terra"/>
    <x v="5"/>
    <x v="8"/>
    <x v="8"/>
    <s v="Groningen"/>
    <s v="5e verdieping"/>
    <s v="Verkeersruimte"/>
    <s v="Gang"/>
    <s v="5.18"/>
    <m/>
    <x v="19"/>
    <n v="8.43"/>
    <n v="0"/>
    <n v="1"/>
    <n v="0"/>
  </r>
  <r>
    <s v="Groningen"/>
    <s v="Terra"/>
    <x v="5"/>
    <x v="8"/>
    <x v="8"/>
    <s v="Groningen"/>
    <s v="5e verdieping"/>
    <s v="Verkeersruimte"/>
    <s v="Gang"/>
    <s v="5.19"/>
    <m/>
    <x v="19"/>
    <n v="8.7100000000000009"/>
    <n v="0"/>
    <n v="1"/>
    <n v="0"/>
  </r>
  <r>
    <s v="Groningen"/>
    <s v="Terra"/>
    <x v="5"/>
    <x v="8"/>
    <x v="8"/>
    <s v="Groningen"/>
    <s v="5e verdieping"/>
    <s v="Verkeersruimte"/>
    <s v="Trappenhuis"/>
    <s v="5.20"/>
    <m/>
    <x v="16"/>
    <n v="9.1"/>
    <n v="0"/>
    <n v="1"/>
    <n v="0"/>
  </r>
  <r>
    <s v="Groningen"/>
    <s v="Terra"/>
    <x v="5"/>
    <x v="8"/>
    <x v="8"/>
    <s v="Groningen"/>
    <s v="5e verdieping"/>
    <s v="Niet in onderhoud"/>
    <s v="Berging/magazijn"/>
    <s v="5.7"/>
    <m/>
    <x v="16"/>
    <s v="NIO"/>
    <n v="0"/>
    <n v="1"/>
    <s v=""/>
  </r>
  <r>
    <s v="Groningen"/>
    <s v="Terra"/>
    <x v="5"/>
    <x v="8"/>
    <x v="8"/>
    <s v="Groningen"/>
    <s v="5e verdieping"/>
    <s v="Niet in onderhoud"/>
    <s v="Kast"/>
    <s v="5.14"/>
    <m/>
    <x v="1"/>
    <s v="NIO"/>
    <n v="0"/>
    <n v="1"/>
    <s v=""/>
  </r>
  <r>
    <s v="Groningen"/>
    <s v="Terra"/>
    <x v="5"/>
    <x v="8"/>
    <x v="8"/>
    <s v="Groningen"/>
    <s v="Begane grond"/>
    <s v="Restauratieve ruimte"/>
    <s v="Pantry"/>
    <s v="0.22"/>
    <m/>
    <x v="1"/>
    <n v="10.08"/>
    <n v="0"/>
    <n v="1"/>
    <n v="0"/>
  </r>
  <r>
    <s v="Groningen"/>
    <s v="Terra"/>
    <x v="5"/>
    <x v="8"/>
    <x v="8"/>
    <s v="Groningen"/>
    <s v="Begane grond"/>
    <s v="Verkeersruimte"/>
    <s v="Gang"/>
    <s v="0.29"/>
    <m/>
    <x v="19"/>
    <n v="10.55"/>
    <n v="0"/>
    <n v="1"/>
    <n v="0"/>
  </r>
  <r>
    <s v="Groningen"/>
    <s v="Terra"/>
    <x v="5"/>
    <x v="8"/>
    <x v="8"/>
    <s v="Groningen"/>
    <s v="Begane grond"/>
    <s v="Administratieve ruimte"/>
    <s v="Administratieve ruimte"/>
    <s v="0.06"/>
    <m/>
    <x v="19"/>
    <n v="12.78"/>
    <n v="0"/>
    <n v="1"/>
    <n v="0"/>
  </r>
  <r>
    <s v="Groningen"/>
    <s v="Terra"/>
    <x v="5"/>
    <x v="8"/>
    <x v="8"/>
    <s v="Groningen"/>
    <s v="Begane grond"/>
    <s v="Administratieve ruimte"/>
    <s v="Administratieve ruimte"/>
    <s v="0.04"/>
    <m/>
    <x v="19"/>
    <n v="13.1"/>
    <n v="0"/>
    <n v="1"/>
    <n v="0"/>
  </r>
  <r>
    <s v="Groningen"/>
    <s v="Terra"/>
    <x v="5"/>
    <x v="8"/>
    <x v="8"/>
    <s v="Groningen"/>
    <s v="Begane grond"/>
    <s v="Administratieve ruimte"/>
    <s v="Administratieve ruimte"/>
    <s v="0.01"/>
    <m/>
    <x v="19"/>
    <n v="16.100000000000001"/>
    <n v="0"/>
    <n v="1"/>
    <n v="0"/>
  </r>
  <r>
    <s v="Groningen"/>
    <s v="Terra"/>
    <x v="5"/>
    <x v="8"/>
    <x v="8"/>
    <s v="Groningen"/>
    <s v="Begane grond"/>
    <s v="Administratieve ruimte"/>
    <s v="Administratieve ruimte"/>
    <s v="0.03"/>
    <m/>
    <x v="19"/>
    <n v="16.100000000000001"/>
    <n v="0"/>
    <n v="1"/>
    <n v="0"/>
  </r>
  <r>
    <s v="Groningen"/>
    <s v="Terra"/>
    <x v="5"/>
    <x v="8"/>
    <x v="8"/>
    <s v="Groningen"/>
    <s v="Begane grond"/>
    <s v="Verkeersruimte"/>
    <s v="Trappenhuis"/>
    <s v="0.13"/>
    <m/>
    <x v="16"/>
    <n v="16.739999999999998"/>
    <n v="0"/>
    <n v="1"/>
    <n v="0"/>
  </r>
  <r>
    <s v="Groningen"/>
    <s v="Terra"/>
    <x v="5"/>
    <x v="8"/>
    <x v="8"/>
    <s v="Groningen"/>
    <s v="Begane grond"/>
    <s v="Administratieve ruimte"/>
    <s v="Administratieve ruimte"/>
    <s v="0.11"/>
    <m/>
    <x v="19"/>
    <n v="17.71"/>
    <n v="0"/>
    <n v="1"/>
    <n v="0"/>
  </r>
  <r>
    <s v="Groningen"/>
    <s v="Terra"/>
    <x v="5"/>
    <x v="8"/>
    <x v="8"/>
    <s v="Groningen"/>
    <s v="Begane grond"/>
    <s v="Administratieve ruimte"/>
    <s v="Administratieve ruimte"/>
    <s v="0.07"/>
    <m/>
    <x v="2"/>
    <n v="18.23"/>
    <n v="0"/>
    <n v="1"/>
    <n v="0"/>
  </r>
  <r>
    <s v="Groningen"/>
    <s v="Terra"/>
    <x v="5"/>
    <x v="8"/>
    <x v="8"/>
    <s v="Groningen"/>
    <s v="Begane grond"/>
    <s v="Administratieve ruimte"/>
    <s v="Administratieve ruimte"/>
    <s v="0.05"/>
    <m/>
    <x v="7"/>
    <n v="18.239999999999998"/>
    <n v="0"/>
    <n v="1"/>
    <n v="0"/>
  </r>
  <r>
    <s v="Groningen"/>
    <s v="Terra"/>
    <x v="5"/>
    <x v="8"/>
    <x v="8"/>
    <s v="Groningen"/>
    <s v="Begane grond"/>
    <s v="Sanitair"/>
    <s v="Toiletruimte"/>
    <s v="0.15"/>
    <m/>
    <x v="7"/>
    <n v="2.33"/>
    <n v="0"/>
    <n v="1"/>
    <n v="0"/>
  </r>
  <r>
    <s v="Groningen"/>
    <s v="Terra"/>
    <x v="5"/>
    <x v="8"/>
    <x v="8"/>
    <s v="Groningen"/>
    <s v="Begane grond"/>
    <s v="Sanitair"/>
    <s v="Toiletruimte"/>
    <s v="0.16"/>
    <m/>
    <x v="7"/>
    <n v="2.33"/>
    <n v="0"/>
    <n v="1"/>
    <n v="0"/>
  </r>
  <r>
    <s v="Groningen"/>
    <s v="Terra"/>
    <x v="5"/>
    <x v="8"/>
    <x v="8"/>
    <s v="Groningen"/>
    <s v="Begane grond"/>
    <s v="Verkeersruimte"/>
    <s v="Gang"/>
    <s v="0.28"/>
    <m/>
    <x v="2"/>
    <n v="22.27"/>
    <n v="0"/>
    <n v="1"/>
    <n v="0"/>
  </r>
  <r>
    <s v="Groningen"/>
    <s v="Terra"/>
    <x v="5"/>
    <x v="8"/>
    <x v="8"/>
    <s v="Groningen"/>
    <s v="Begane grond"/>
    <s v="Administratieve ruimte"/>
    <s v="Administratieve ruimte"/>
    <s v="0.02"/>
    <m/>
    <x v="19"/>
    <n v="23.34"/>
    <n v="0"/>
    <n v="1"/>
    <n v="0"/>
  </r>
  <r>
    <s v="Groningen"/>
    <s v="Terra"/>
    <x v="5"/>
    <x v="8"/>
    <x v="8"/>
    <s v="Groningen"/>
    <s v="Begane grond"/>
    <s v="Verkeersruimte"/>
    <s v="Gang"/>
    <s v="0.30"/>
    <m/>
    <x v="19"/>
    <n v="26.72"/>
    <n v="0"/>
    <n v="1"/>
    <n v="0"/>
  </r>
  <r>
    <s v="Groningen"/>
    <s v="Terra"/>
    <x v="5"/>
    <x v="8"/>
    <x v="8"/>
    <s v="Groningen"/>
    <s v="Begane grond"/>
    <s v="Restauratieve ruimte"/>
    <s v="Pantry"/>
    <s v="0.21"/>
    <m/>
    <x v="16"/>
    <n v="3.22"/>
    <n v="0"/>
    <n v="1"/>
    <n v="0"/>
  </r>
  <r>
    <s v="Groningen"/>
    <s v="Terra"/>
    <x v="5"/>
    <x v="8"/>
    <x v="8"/>
    <s v="Groningen"/>
    <s v="5e verdieping"/>
    <s v="Niet in onderhoud"/>
    <s v="Kast"/>
    <s v="5.17"/>
    <m/>
    <x v="1"/>
    <s v="NIO"/>
    <n v="0"/>
    <n v="1"/>
    <s v=""/>
  </r>
  <r>
    <s v="Groningen"/>
    <s v="Terra"/>
    <x v="5"/>
    <x v="8"/>
    <x v="8"/>
    <s v="Groningen"/>
    <s v="Begane grond"/>
    <s v="Administratieve ruimte"/>
    <s v="Administratieve ruimte"/>
    <s v="0.09"/>
    <m/>
    <x v="2"/>
    <n v="31.61"/>
    <n v="0"/>
    <n v="1"/>
    <n v="0"/>
  </r>
  <r>
    <s v="Groningen"/>
    <s v="Terra"/>
    <x v="5"/>
    <x v="8"/>
    <x v="8"/>
    <s v="Groningen"/>
    <s v="Begane grond"/>
    <s v="Verkeersruimte"/>
    <s v="Gang"/>
    <s v="0.26"/>
    <m/>
    <x v="1"/>
    <n v="4.21"/>
    <n v="0"/>
    <n v="1"/>
    <n v="0"/>
  </r>
  <r>
    <s v="Groningen"/>
    <s v="Terra"/>
    <x v="5"/>
    <x v="8"/>
    <x v="8"/>
    <s v="Groningen"/>
    <s v="Begane grond"/>
    <s v="Verkeersruimte"/>
    <s v="Entree"/>
    <s v="0.14"/>
    <m/>
    <x v="2"/>
    <n v="4.5999999999999996"/>
    <n v="0"/>
    <n v="1"/>
    <n v="0"/>
  </r>
  <r>
    <s v="Groningen"/>
    <s v="Terra"/>
    <x v="5"/>
    <x v="8"/>
    <x v="8"/>
    <s v="Groningen"/>
    <s v="Begane grond"/>
    <s v="Verkeersruimte"/>
    <s v="Gang"/>
    <s v="0.12"/>
    <m/>
    <x v="19"/>
    <n v="40.85"/>
    <n v="0"/>
    <n v="1"/>
    <n v="0"/>
  </r>
  <r>
    <s v="Groningen"/>
    <s v="Terra"/>
    <x v="5"/>
    <x v="8"/>
    <x v="8"/>
    <s v="Groningen"/>
    <s v="Begane grond"/>
    <s v="Administratieve ruimte"/>
    <s v="Administratieve ruimte"/>
    <s v="0.08"/>
    <m/>
    <x v="2"/>
    <n v="41.25"/>
    <n v="0"/>
    <n v="1"/>
    <n v="0"/>
  </r>
  <r>
    <s v="Groningen"/>
    <s v="Terra"/>
    <x v="5"/>
    <x v="8"/>
    <x v="8"/>
    <s v="Groningen"/>
    <s v="Begane grond"/>
    <s v="Sanitair"/>
    <s v="Miva toilet"/>
    <s v="0.18"/>
    <m/>
    <x v="7"/>
    <n v="5.28"/>
    <n v="0"/>
    <n v="1"/>
    <n v="0"/>
  </r>
  <r>
    <s v="Groningen"/>
    <s v="Terra"/>
    <x v="5"/>
    <x v="8"/>
    <x v="8"/>
    <s v="Groningen"/>
    <s v="5e verdieping"/>
    <s v="Niet in onderhoud"/>
    <s v="TECHNISCHE RUIMTE"/>
    <s v="5.21"/>
    <m/>
    <x v="16"/>
    <s v="NIO"/>
    <n v="0"/>
    <n v="1"/>
    <s v=""/>
  </r>
  <r>
    <s v="Groningen"/>
    <s v="Terra"/>
    <x v="5"/>
    <x v="8"/>
    <x v="8"/>
    <s v="Groningen"/>
    <s v="Begane grond"/>
    <s v="Verkeersruimte"/>
    <s v="Gang"/>
    <s v="0.24"/>
    <m/>
    <x v="2"/>
    <n v="60.18"/>
    <n v="0"/>
    <n v="1"/>
    <n v="0"/>
  </r>
  <r>
    <s v="Groningen"/>
    <s v="Terra"/>
    <x v="5"/>
    <x v="8"/>
    <x v="8"/>
    <s v="Groningen"/>
    <s v="Begane grond"/>
    <s v="Administratieve ruimte"/>
    <s v="Administratieve ruimte"/>
    <s v="0.10"/>
    <m/>
    <x v="2"/>
    <n v="61.59"/>
    <n v="0"/>
    <n v="1"/>
    <n v="0"/>
  </r>
  <r>
    <s v="Groningen"/>
    <s v="Terra"/>
    <x v="5"/>
    <x v="8"/>
    <x v="8"/>
    <s v="Groningen"/>
    <s v="Begane grond"/>
    <s v="Restauratieve ruimte"/>
    <s v="Pantry"/>
    <s v="0.23"/>
    <m/>
    <x v="16"/>
    <n v="7.27"/>
    <n v="0"/>
    <n v="1"/>
    <n v="0"/>
  </r>
  <r>
    <s v="Groningen"/>
    <s v="Terra"/>
    <x v="5"/>
    <x v="8"/>
    <x v="8"/>
    <s v="Groningen"/>
    <s v="Begane grond"/>
    <s v="Verkeersruimte"/>
    <s v="Trappenhuis"/>
    <s v="0.27"/>
    <m/>
    <x v="16"/>
    <n v="8.99"/>
    <n v="0"/>
    <n v="1"/>
    <n v="0"/>
  </r>
  <r>
    <s v="Groningen"/>
    <s v="Terra"/>
    <x v="5"/>
    <x v="8"/>
    <x v="8"/>
    <s v="Groningen"/>
    <s v="Begane grond"/>
    <s v="Niet in onderhoud"/>
    <s v="Kast"/>
    <s v="0.20"/>
    <m/>
    <x v="16"/>
    <s v="NIO"/>
    <n v="0"/>
    <n v="1"/>
    <s v=""/>
  </r>
  <r>
    <s v="Groningen"/>
    <s v="Terra"/>
    <x v="5"/>
    <x v="8"/>
    <x v="8"/>
    <s v="Groningen"/>
    <s v="Begane grond"/>
    <s v="Niet in onderhoud"/>
    <s v="Kast"/>
    <s v="0.19"/>
    <m/>
    <x v="19"/>
    <s v="NIO"/>
    <n v="0"/>
    <n v="1"/>
    <s v=""/>
  </r>
  <r>
    <s v="Groningen"/>
    <s v="Terra"/>
    <x v="5"/>
    <x v="8"/>
    <x v="8"/>
    <s v="Groningen"/>
    <s v="Begane grond"/>
    <s v="Niet in onderhoud"/>
    <s v="Installaties"/>
    <s v="0.17"/>
    <m/>
    <x v="16"/>
    <s v="NIO"/>
    <n v="0"/>
    <n v="1"/>
    <s v=""/>
  </r>
  <r>
    <s v="Groningen"/>
    <s v="Terra"/>
    <x v="5"/>
    <x v="8"/>
    <x v="8"/>
    <s v="Groningen"/>
    <s v="Begane grond"/>
    <s v="Niet in onderhoud"/>
    <s v="TECHNISCHE RUIMTE"/>
    <s v="0.25"/>
    <m/>
    <x v="16"/>
    <s v="NIO"/>
    <n v="0"/>
    <n v="1"/>
    <s v=""/>
  </r>
  <r>
    <s v="Groningen"/>
    <s v="Terra"/>
    <x v="5"/>
    <x v="9"/>
    <x v="9"/>
    <s v="Groningen"/>
    <s v="Gymzaal"/>
    <s v="Sporthal"/>
    <s v="Douches"/>
    <s v="T2"/>
    <m/>
    <x v="3"/>
    <n v="2.1"/>
    <n v="0"/>
    <n v="1"/>
    <n v="0"/>
  </r>
  <r>
    <s v="Groningen"/>
    <s v="Terra"/>
    <x v="5"/>
    <x v="9"/>
    <x v="9"/>
    <s v="Groningen"/>
    <s v="1e verdieping"/>
    <s v="Verkeersruimte"/>
    <s v="Trap"/>
    <m/>
    <m/>
    <x v="3"/>
    <n v="2.5"/>
    <n v="0"/>
    <n v="1"/>
    <n v="0"/>
  </r>
  <r>
    <s v="Groningen"/>
    <s v="Terra"/>
    <x v="5"/>
    <x v="9"/>
    <x v="9"/>
    <s v="Groningen"/>
    <s v="1e verdieping"/>
    <s v="Verkeersruimte"/>
    <s v="Trap"/>
    <m/>
    <m/>
    <x v="3"/>
    <n v="2.8"/>
    <n v="0"/>
    <n v="1"/>
    <n v="0"/>
  </r>
  <r>
    <s v="Groningen"/>
    <s v="Terra"/>
    <x v="5"/>
    <x v="9"/>
    <x v="9"/>
    <s v="Groningen"/>
    <s v="1e verdieping"/>
    <s v="Niet in onderhoud"/>
    <s v="Techniek"/>
    <s v="K"/>
    <m/>
    <x v="2"/>
    <s v="NIO"/>
    <n v="0"/>
    <n v="1"/>
    <s v=""/>
  </r>
  <r>
    <s v="Groningen"/>
    <s v="Terra"/>
    <x v="5"/>
    <x v="9"/>
    <x v="9"/>
    <s v="Groningen"/>
    <s v="1e verdieping"/>
    <s v="Niet in onderhoud"/>
    <s v="Berging/magazijn"/>
    <s v="B2"/>
    <m/>
    <x v="1"/>
    <s v="NIO"/>
    <n v="0"/>
    <n v="1"/>
    <s v=""/>
  </r>
  <r>
    <s v="Groningen"/>
    <s v="Terra"/>
    <x v="5"/>
    <x v="9"/>
    <x v="9"/>
    <s v="Groningen"/>
    <s v="1e verdieping"/>
    <s v="Niet in onderhoud"/>
    <s v="Berging/magazijn"/>
    <s v="B16a"/>
    <m/>
    <x v="1"/>
    <s v="NIO"/>
    <n v="0"/>
    <n v="1"/>
    <s v=""/>
  </r>
  <r>
    <s v="Groningen"/>
    <s v="Terra"/>
    <x v="5"/>
    <x v="9"/>
    <x v="9"/>
    <s v="Groningen"/>
    <s v="1e verdieping"/>
    <s v="Verkeersruimte"/>
    <s v="Entree"/>
    <s v="E1"/>
    <m/>
    <x v="2"/>
    <n v="5.3"/>
    <n v="0"/>
    <n v="1"/>
    <n v="0"/>
  </r>
  <r>
    <s v="Groningen"/>
    <s v="Terra"/>
    <x v="5"/>
    <x v="9"/>
    <x v="9"/>
    <s v="Groningen"/>
    <s v="1e verdieping"/>
    <s v="Verkeersruimte"/>
    <s v="Trap"/>
    <s v="T"/>
    <m/>
    <x v="3"/>
    <n v="6"/>
    <n v="0"/>
    <n v="1"/>
    <n v="0"/>
  </r>
  <r>
    <s v="Groningen"/>
    <s v="Terra"/>
    <x v="5"/>
    <x v="9"/>
    <x v="9"/>
    <s v="Groningen"/>
    <s v="1e verdieping"/>
    <s v="Niet in onderhoud"/>
    <s v="Dierenverblijf"/>
    <s v="S"/>
    <m/>
    <x v="9"/>
    <s v="NIO"/>
    <n v="0"/>
    <n v="1"/>
    <s v=""/>
  </r>
  <r>
    <s v="Groningen"/>
    <s v="Terra"/>
    <x v="5"/>
    <x v="9"/>
    <x v="9"/>
    <s v="Groningen"/>
    <s v="1e verdieping"/>
    <s v="Niet in onderhoud"/>
    <s v="Berging/magazijn"/>
    <s v="B16b"/>
    <m/>
    <x v="1"/>
    <s v="NIO"/>
    <n v="0"/>
    <n v="1"/>
    <s v=""/>
  </r>
  <r>
    <s v="Groningen"/>
    <s v="Terra"/>
    <x v="5"/>
    <x v="9"/>
    <x v="9"/>
    <s v="Groningen"/>
    <s v="1e verdieping"/>
    <s v="Sanitair"/>
    <s v="Toiletruimte"/>
    <m/>
    <m/>
    <x v="3"/>
    <n v="8"/>
    <n v="0"/>
    <n v="1"/>
    <n v="0"/>
  </r>
  <r>
    <s v="Groningen"/>
    <s v="Terra"/>
    <x v="5"/>
    <x v="9"/>
    <x v="9"/>
    <s v="Groningen"/>
    <s v="1e verdieping"/>
    <s v="Verkeersruimte"/>
    <s v="Lift"/>
    <m/>
    <m/>
    <x v="9"/>
    <n v="9.1"/>
    <n v="0"/>
    <n v="1"/>
    <n v="0"/>
  </r>
  <r>
    <s v="Groningen"/>
    <s v="Terra"/>
    <x v="5"/>
    <x v="9"/>
    <x v="9"/>
    <s v="Groningen"/>
    <s v="1e verdieping"/>
    <s v="Verkeersruimte"/>
    <s v="Gang"/>
    <s v="E"/>
    <m/>
    <x v="9"/>
    <n v="9.4"/>
    <n v="0"/>
    <n v="1"/>
    <n v="0"/>
  </r>
  <r>
    <s v="Groningen"/>
    <s v="Terra"/>
    <x v="5"/>
    <x v="9"/>
    <x v="9"/>
    <s v="Groningen"/>
    <s v="1e verdieping"/>
    <s v="Niet in onderhoud"/>
    <s v="Dierenverblijf"/>
    <s v="Sa"/>
    <m/>
    <x v="9"/>
    <s v="NIO"/>
    <n v="0"/>
    <n v="1"/>
    <s v=""/>
  </r>
  <r>
    <s v="Groningen"/>
    <s v="Terra"/>
    <x v="5"/>
    <x v="9"/>
    <x v="9"/>
    <s v="Groningen"/>
    <s v="1e verdieping"/>
    <s v="Niet in onderhoud"/>
    <s v="Niet in onderhoud"/>
    <s v="B"/>
    <m/>
    <x v="1"/>
    <s v="NIO"/>
    <n v="0"/>
    <n v="1"/>
    <s v=""/>
  </r>
  <r>
    <s v="Groningen"/>
    <s v="Terra"/>
    <x v="5"/>
    <x v="9"/>
    <x v="9"/>
    <s v="Groningen"/>
    <s v="1e verdieping"/>
    <s v="Niet in onderhoud"/>
    <s v="Berging/magazijn"/>
    <s v="B1k1a"/>
    <m/>
    <x v="1"/>
    <s v="NIO"/>
    <n v="0"/>
    <n v="1"/>
    <s v=""/>
  </r>
  <r>
    <s v="Groningen"/>
    <s v="Terra"/>
    <x v="5"/>
    <x v="9"/>
    <x v="9"/>
    <s v="Groningen"/>
    <s v="1e verdieping"/>
    <s v="Administratieve ruimte"/>
    <s v="Kantoor"/>
    <s v="Kl"/>
    <m/>
    <x v="3"/>
    <n v="12.1"/>
    <n v="0"/>
    <n v="1"/>
    <n v="0"/>
  </r>
  <r>
    <s v="Groningen"/>
    <s v="Terra"/>
    <x v="5"/>
    <x v="9"/>
    <x v="9"/>
    <s v="Groningen"/>
    <s v="1e verdieping"/>
    <s v="Administratieve ruimte"/>
    <s v="Kantoor"/>
    <s v="C1k5a"/>
    <m/>
    <x v="1"/>
    <n v="12.4"/>
    <n v="0"/>
    <n v="1"/>
    <n v="0"/>
  </r>
  <r>
    <s v="Groningen"/>
    <s v="Terra"/>
    <x v="5"/>
    <x v="9"/>
    <x v="9"/>
    <s v="Groningen"/>
    <s v="1e verdieping"/>
    <s v="Niet in onderhoud"/>
    <s v="Niet in onderhoud"/>
    <s v="T1"/>
    <m/>
    <x v="3"/>
    <s v="NIO"/>
    <n v="0"/>
    <n v="1"/>
    <s v=""/>
  </r>
  <r>
    <s v="Groningen"/>
    <s v="Terra"/>
    <x v="5"/>
    <x v="9"/>
    <x v="9"/>
    <s v="Groningen"/>
    <s v="1e verdieping"/>
    <s v="Administratieve ruimte"/>
    <s v="Receptie"/>
    <m/>
    <m/>
    <x v="1"/>
    <n v="13"/>
    <n v="0"/>
    <n v="1"/>
    <n v="0"/>
  </r>
  <r>
    <s v="Groningen"/>
    <s v="Terra"/>
    <x v="5"/>
    <x v="9"/>
    <x v="9"/>
    <s v="Groningen"/>
    <s v="1e verdieping"/>
    <s v="Verkeersruimte"/>
    <s v="Trap"/>
    <m/>
    <m/>
    <x v="3"/>
    <n v="13"/>
    <n v="0"/>
    <n v="1"/>
    <n v="0"/>
  </r>
  <r>
    <s v="Groningen"/>
    <s v="Terra"/>
    <x v="5"/>
    <x v="9"/>
    <x v="9"/>
    <s v="Groningen"/>
    <s v="1e verdieping"/>
    <s v="Verkeersruimte"/>
    <s v="Entree"/>
    <m/>
    <m/>
    <x v="2"/>
    <n v="14"/>
    <n v="0"/>
    <n v="1"/>
    <n v="0"/>
  </r>
  <r>
    <s v="Groningen"/>
    <s v="Terra"/>
    <x v="5"/>
    <x v="9"/>
    <x v="9"/>
    <s v="Groningen"/>
    <s v="1e verdieping"/>
    <s v="Verkeersruimte"/>
    <s v="Trap"/>
    <m/>
    <m/>
    <x v="3"/>
    <n v="14.2"/>
    <n v="0"/>
    <n v="1"/>
    <n v="0"/>
  </r>
  <r>
    <s v="Groningen"/>
    <s v="Terra"/>
    <x v="5"/>
    <x v="9"/>
    <x v="9"/>
    <s v="Groningen"/>
    <s v="1e verdieping"/>
    <s v="Niet in onderhoud"/>
    <s v="Berging/magazijn"/>
    <s v="B13a"/>
    <m/>
    <x v="1"/>
    <s v="NIO"/>
    <n v="0"/>
    <n v="1"/>
    <s v=""/>
  </r>
  <r>
    <s v="Groningen"/>
    <s v="Terra"/>
    <x v="5"/>
    <x v="9"/>
    <x v="9"/>
    <s v="Groningen"/>
    <s v="1e verdieping"/>
    <s v="Administratieve ruimte"/>
    <s v="Kantoor"/>
    <s v="C1k1"/>
    <m/>
    <x v="2"/>
    <n v="15.8"/>
    <n v="0"/>
    <n v="1"/>
    <n v="0"/>
  </r>
  <r>
    <s v="Groningen"/>
    <s v="Terra"/>
    <x v="5"/>
    <x v="9"/>
    <x v="9"/>
    <s v="Groningen"/>
    <s v="1e verdieping"/>
    <s v="Verkeersruimte"/>
    <s v="Gang"/>
    <s v="G3"/>
    <m/>
    <x v="1"/>
    <n v="16.2"/>
    <n v="0"/>
    <n v="1"/>
    <n v="0"/>
  </r>
  <r>
    <s v="Groningen"/>
    <s v="Terra"/>
    <x v="5"/>
    <x v="9"/>
    <x v="9"/>
    <s v="Groningen"/>
    <s v="1e verdieping"/>
    <s v="Sanitair"/>
    <s v="Toiletruimte"/>
    <m/>
    <m/>
    <x v="3"/>
    <n v="17.399999999999999"/>
    <n v="0"/>
    <n v="1"/>
    <n v="0"/>
  </r>
  <r>
    <s v="Groningen"/>
    <s v="Terra"/>
    <x v="5"/>
    <x v="9"/>
    <x v="9"/>
    <s v="Groningen"/>
    <s v="1e verdieping"/>
    <s v="Administratieve ruimte"/>
    <s v="Kantoor"/>
    <s v="B1k1"/>
    <m/>
    <x v="1"/>
    <n v="17.5"/>
    <n v="0"/>
    <n v="1"/>
    <n v="0"/>
  </r>
  <r>
    <s v="Groningen"/>
    <s v="Terra"/>
    <x v="5"/>
    <x v="9"/>
    <x v="9"/>
    <s v="Groningen"/>
    <s v="1e verdieping"/>
    <s v="Administratieve ruimte"/>
    <s v="Kantoor"/>
    <s v="B1K5"/>
    <m/>
    <x v="2"/>
    <n v="20.2"/>
    <n v="0"/>
    <n v="1"/>
    <n v="0"/>
  </r>
  <r>
    <s v="Groningen"/>
    <s v="Terra"/>
    <x v="5"/>
    <x v="9"/>
    <x v="9"/>
    <s v="Groningen"/>
    <s v="1e verdieping"/>
    <s v="Verkeersruimte"/>
    <s v="Trap"/>
    <m/>
    <m/>
    <x v="3"/>
    <n v="21.1"/>
    <n v="0"/>
    <n v="1"/>
    <n v="0"/>
  </r>
  <r>
    <s v="Groningen"/>
    <s v="Terra"/>
    <x v="5"/>
    <x v="9"/>
    <x v="9"/>
    <s v="Groningen"/>
    <s v="1e verdieping"/>
    <s v="Niet in onderhoud"/>
    <s v="Berging/magazijn"/>
    <s v="B14a"/>
    <m/>
    <x v="1"/>
    <s v="NIO"/>
    <n v="0"/>
    <n v="1"/>
    <s v=""/>
  </r>
  <r>
    <s v="Groningen"/>
    <s v="Terra"/>
    <x v="5"/>
    <x v="9"/>
    <x v="9"/>
    <s v="Groningen"/>
    <s v="1e verdieping"/>
    <s v="Niet in onderhoud"/>
    <s v="Berging/magazijn"/>
    <s v="C1k5b"/>
    <m/>
    <x v="1"/>
    <s v="NIO"/>
    <n v="0"/>
    <n v="1"/>
    <s v=""/>
  </r>
  <r>
    <s v="Groningen"/>
    <s v="Terra"/>
    <x v="5"/>
    <x v="9"/>
    <x v="9"/>
    <s v="Groningen"/>
    <s v="1e verdieping"/>
    <s v="Administratieve ruimte"/>
    <s v="Kantoor"/>
    <s v="C1k2"/>
    <m/>
    <x v="2"/>
    <n v="23"/>
    <n v="0"/>
    <n v="1"/>
    <n v="0"/>
  </r>
  <r>
    <s v="Groningen"/>
    <s v="Terra"/>
    <x v="5"/>
    <x v="9"/>
    <x v="9"/>
    <s v="Groningen"/>
    <s v="1e verdieping"/>
    <s v="Verkeersruimte"/>
    <s v="Trap"/>
    <m/>
    <m/>
    <x v="1"/>
    <n v="28.799999999999997"/>
    <n v="0"/>
    <n v="1"/>
    <n v="0"/>
  </r>
  <r>
    <s v="Groningen"/>
    <s v="Terra"/>
    <x v="5"/>
    <x v="9"/>
    <x v="9"/>
    <s v="Groningen"/>
    <s v="1e verdieping"/>
    <s v="Vakspecifieke ruimte"/>
    <s v="Praktijklokaal"/>
    <s v="B18a"/>
    <m/>
    <x v="3"/>
    <n v="28.8"/>
    <n v="0"/>
    <n v="1"/>
    <n v="0"/>
  </r>
  <r>
    <s v="Groningen"/>
    <s v="Terra"/>
    <x v="5"/>
    <x v="9"/>
    <x v="9"/>
    <s v="Groningen"/>
    <s v="1e verdieping"/>
    <s v="Onderwijsruimte"/>
    <s v="Onderwijsruimte"/>
    <s v="C12"/>
    <m/>
    <x v="1"/>
    <n v="29.3"/>
    <n v="0"/>
    <n v="1"/>
    <n v="0"/>
  </r>
  <r>
    <s v="Groningen"/>
    <s v="Terra"/>
    <x v="5"/>
    <x v="9"/>
    <x v="9"/>
    <s v="Groningen"/>
    <s v="1e verdieping"/>
    <s v="Administratieve ruimte"/>
    <s v="Kantoor"/>
    <s v="B1k4"/>
    <m/>
    <x v="1"/>
    <n v="29.4"/>
    <n v="0"/>
    <n v="1"/>
    <n v="0"/>
  </r>
  <r>
    <s v="Groningen"/>
    <s v="Terra"/>
    <x v="5"/>
    <x v="9"/>
    <x v="9"/>
    <s v="Groningen"/>
    <s v="1e verdieping"/>
    <s v="Administratieve ruimte"/>
    <s v="Kantoor"/>
    <s v="C1k3"/>
    <m/>
    <x v="2"/>
    <n v="30.7"/>
    <n v="0"/>
    <n v="1"/>
    <n v="0"/>
  </r>
  <r>
    <s v="Groningen"/>
    <s v="Terra"/>
    <x v="5"/>
    <x v="9"/>
    <x v="9"/>
    <s v="Groningen"/>
    <s v="1e verdieping"/>
    <s v="Niet in onderhoud"/>
    <s v="Dierenverblijf"/>
    <s v="T"/>
    <m/>
    <x v="3"/>
    <s v="NIO"/>
    <n v="0"/>
    <n v="1"/>
    <s v=""/>
  </r>
  <r>
    <s v="Groningen"/>
    <s v="Terra"/>
    <x v="5"/>
    <x v="9"/>
    <x v="9"/>
    <s v="Groningen"/>
    <s v="1e verdieping"/>
    <s v="Administratieve ruimte"/>
    <s v="Kantoor"/>
    <s v="C1k4"/>
    <m/>
    <x v="2"/>
    <n v="39.299999999999997"/>
    <n v="0"/>
    <n v="1"/>
    <n v="0"/>
  </r>
  <r>
    <s v="Groningen"/>
    <s v="Terra"/>
    <x v="5"/>
    <x v="9"/>
    <x v="9"/>
    <s v="Groningen"/>
    <s v="1e verdieping"/>
    <s v="Vakspecifieke ruimte"/>
    <s v="Praktijklokaal"/>
    <s v="B18"/>
    <m/>
    <x v="3"/>
    <n v="42.5"/>
    <n v="0"/>
    <n v="1"/>
    <n v="0"/>
  </r>
  <r>
    <s v="Groningen"/>
    <s v="Terra"/>
    <x v="5"/>
    <x v="9"/>
    <x v="9"/>
    <s v="Groningen"/>
    <s v="1e verdieping"/>
    <s v="Vloeren Keukens"/>
    <s v="Keuken"/>
    <m/>
    <m/>
    <x v="1"/>
    <n v="47.8"/>
    <n v="0"/>
    <n v="1"/>
    <n v="0"/>
  </r>
  <r>
    <s v="Groningen"/>
    <s v="Terra"/>
    <x v="5"/>
    <x v="9"/>
    <x v="9"/>
    <s v="Groningen"/>
    <s v="1e verdieping"/>
    <s v="Vakspecifieke ruimte"/>
    <s v="Praktijklokaal"/>
    <s v="B17"/>
    <m/>
    <x v="3"/>
    <n v="49"/>
    <n v="0"/>
    <n v="1"/>
    <n v="0"/>
  </r>
  <r>
    <s v="Groningen"/>
    <s v="Terra"/>
    <x v="5"/>
    <x v="9"/>
    <x v="9"/>
    <s v="Groningen"/>
    <s v="1e verdieping"/>
    <s v="Vakspecifieke ruimte"/>
    <s v="Werkplaats"/>
    <s v="C1k5"/>
    <m/>
    <x v="1"/>
    <n v="51"/>
    <n v="0"/>
    <n v="1"/>
    <n v="0"/>
  </r>
  <r>
    <s v="Groningen"/>
    <s v="Terra"/>
    <x v="5"/>
    <x v="9"/>
    <x v="9"/>
    <s v="Groningen"/>
    <s v="1e verdieping"/>
    <s v="Vakspecifieke ruimte"/>
    <s v="Praktijklokaal"/>
    <s v="B19"/>
    <m/>
    <x v="3"/>
    <n v="51.7"/>
    <n v="0"/>
    <n v="1"/>
    <n v="0"/>
  </r>
  <r>
    <s v="Groningen"/>
    <s v="Terra"/>
    <x v="5"/>
    <x v="9"/>
    <x v="9"/>
    <s v="Groningen"/>
    <s v="1e verdieping"/>
    <s v="Vakspecifieke ruimte"/>
    <s v="Winkel"/>
    <m/>
    <m/>
    <x v="1"/>
    <n v="53"/>
    <n v="0"/>
    <n v="1"/>
    <n v="0"/>
  </r>
  <r>
    <s v="Groningen"/>
    <s v="Terra"/>
    <x v="5"/>
    <x v="9"/>
    <x v="9"/>
    <s v="Groningen"/>
    <s v="1e verdieping"/>
    <s v="Onderwijsruimte"/>
    <s v="Onderwijsruimte"/>
    <s v="C13"/>
    <m/>
    <x v="1"/>
    <n v="58.4"/>
    <n v="0"/>
    <n v="1"/>
    <n v="0"/>
  </r>
  <r>
    <s v="Groningen"/>
    <s v="Terra"/>
    <x v="5"/>
    <x v="9"/>
    <x v="9"/>
    <s v="Groningen"/>
    <s v="1e verdieping"/>
    <s v="Onderwijsruimte"/>
    <s v="Onderwijsruimte"/>
    <s v="B13"/>
    <m/>
    <x v="1"/>
    <n v="60.4"/>
    <n v="0"/>
    <n v="1"/>
    <n v="0"/>
  </r>
  <r>
    <s v="Groningen"/>
    <s v="Terra"/>
    <x v="5"/>
    <x v="9"/>
    <x v="9"/>
    <s v="Groningen"/>
    <s v="1e verdieping"/>
    <s v="Onderwijsruimte"/>
    <s v="Onderwijsruimte"/>
    <s v="C11"/>
    <m/>
    <x v="1"/>
    <n v="60.8"/>
    <n v="0"/>
    <n v="1"/>
    <n v="0"/>
  </r>
  <r>
    <s v="Groningen"/>
    <s v="Terra"/>
    <x v="5"/>
    <x v="9"/>
    <x v="9"/>
    <s v="Groningen"/>
    <s v="1e verdieping"/>
    <s v="Onderwijsruimte"/>
    <s v="Onderwijsruimte"/>
    <s v="C14"/>
    <m/>
    <x v="1"/>
    <n v="62.1"/>
    <n v="0"/>
    <n v="1"/>
    <n v="0"/>
  </r>
  <r>
    <s v="Groningen"/>
    <s v="Terra"/>
    <x v="5"/>
    <x v="9"/>
    <x v="9"/>
    <s v="Groningen"/>
    <s v="1e verdieping"/>
    <s v="Onderwijsruimte"/>
    <s v="Onderwijsruimte"/>
    <s v="B16"/>
    <m/>
    <x v="1"/>
    <n v="62.2"/>
    <n v="0"/>
    <n v="1"/>
    <n v="0"/>
  </r>
  <r>
    <s v="Groningen"/>
    <s v="Terra"/>
    <x v="5"/>
    <x v="9"/>
    <x v="9"/>
    <s v="Groningen"/>
    <s v="1e verdieping"/>
    <s v="Onderwijsruimte"/>
    <s v="Onderwijsruimte"/>
    <s v="C16"/>
    <m/>
    <x v="1"/>
    <n v="62.9"/>
    <n v="0"/>
    <n v="1"/>
    <n v="0"/>
  </r>
  <r>
    <s v="Groningen"/>
    <s v="Terra"/>
    <x v="5"/>
    <x v="9"/>
    <x v="9"/>
    <s v="Groningen"/>
    <s v="1e verdieping"/>
    <s v="Restauratieve ruimte"/>
    <s v="Personeelsruimte"/>
    <m/>
    <m/>
    <x v="2"/>
    <n v="63.3"/>
    <n v="0"/>
    <n v="1"/>
    <n v="0"/>
  </r>
  <r>
    <s v="Groningen"/>
    <s v="Terra"/>
    <x v="5"/>
    <x v="9"/>
    <x v="9"/>
    <s v="Groningen"/>
    <s v="1e verdieping"/>
    <s v="Administratieve ruimte"/>
    <s v="Kantoor"/>
    <s v="C17"/>
    <m/>
    <x v="1"/>
    <n v="63.7"/>
    <n v="0"/>
    <n v="1"/>
    <n v="0"/>
  </r>
  <r>
    <s v="Groningen"/>
    <s v="Terra"/>
    <x v="5"/>
    <x v="9"/>
    <x v="9"/>
    <s v="Groningen"/>
    <s v="1e verdieping"/>
    <s v="Verkeersruimte"/>
    <s v="Gang"/>
    <s v="G2"/>
    <m/>
    <x v="1"/>
    <n v="65.3"/>
    <n v="0"/>
    <n v="1"/>
    <n v="0"/>
  </r>
  <r>
    <s v="Groningen"/>
    <s v="Terra"/>
    <x v="5"/>
    <x v="9"/>
    <x v="9"/>
    <s v="Groningen"/>
    <s v="1e verdieping"/>
    <s v="Verkeersruimte"/>
    <s v="Gang"/>
    <s v="G1"/>
    <m/>
    <x v="1"/>
    <n v="71.7"/>
    <n v="0"/>
    <n v="1"/>
    <n v="0"/>
  </r>
  <r>
    <s v="Groningen"/>
    <s v="Terra"/>
    <x v="5"/>
    <x v="9"/>
    <x v="9"/>
    <s v="Groningen"/>
    <s v="1e verdieping"/>
    <s v="Niet in onderhoud"/>
    <s v="Dierenverblijf"/>
    <s v="B1k2a"/>
    <m/>
    <x v="1"/>
    <s v="NIO"/>
    <n v="0"/>
    <n v="1"/>
    <s v=""/>
  </r>
  <r>
    <s v="Groningen"/>
    <s v="Terra"/>
    <x v="5"/>
    <x v="9"/>
    <x v="9"/>
    <s v="Groningen"/>
    <s v="1e verdieping"/>
    <s v="Onderwijsruimte"/>
    <s v="Onderwijsruimte"/>
    <s v="B12"/>
    <m/>
    <x v="1"/>
    <n v="76.400000000000006"/>
    <n v="0"/>
    <n v="1"/>
    <n v="0"/>
  </r>
  <r>
    <s v="Groningen"/>
    <s v="Terra"/>
    <x v="5"/>
    <x v="9"/>
    <x v="9"/>
    <s v="Groningen"/>
    <s v="1e verdieping"/>
    <s v="Onderwijsruimte"/>
    <s v="Onderwijsruimte"/>
    <s v="C15"/>
    <m/>
    <x v="1"/>
    <n v="82"/>
    <n v="0"/>
    <n v="1"/>
    <n v="0"/>
  </r>
  <r>
    <s v="Groningen"/>
    <s v="Terra"/>
    <x v="5"/>
    <x v="9"/>
    <x v="9"/>
    <s v="Groningen"/>
    <s v="1e verdieping"/>
    <s v="Verkeersruimte"/>
    <s v="Gang"/>
    <s v="H"/>
    <m/>
    <x v="1"/>
    <n v="84.2"/>
    <n v="0"/>
    <n v="1"/>
    <n v="0"/>
  </r>
  <r>
    <s v="Groningen"/>
    <s v="Terra"/>
    <x v="5"/>
    <x v="9"/>
    <x v="9"/>
    <s v="Groningen"/>
    <s v="1e verdieping"/>
    <s v="Verkeersruimte"/>
    <s v="Gang"/>
    <s v="H2"/>
    <m/>
    <x v="1"/>
    <n v="107.6"/>
    <n v="0"/>
    <n v="1"/>
    <n v="0"/>
  </r>
  <r>
    <s v="Groningen"/>
    <s v="Terra"/>
    <x v="5"/>
    <x v="9"/>
    <x v="9"/>
    <s v="Groningen"/>
    <s v="1e verdieping"/>
    <s v="Administratieve ruimte"/>
    <s v="Conciërge"/>
    <m/>
    <m/>
    <x v="1"/>
    <n v="114.9"/>
    <n v="0"/>
    <n v="1"/>
    <n v="0"/>
  </r>
  <r>
    <s v="Groningen"/>
    <s v="Terra"/>
    <x v="5"/>
    <x v="9"/>
    <x v="9"/>
    <s v="Groningen"/>
    <s v="1e verdieping"/>
    <s v="Vakspecifieke ruimte"/>
    <s v="Praktijklokaal"/>
    <s v="B11"/>
    <m/>
    <x v="1"/>
    <n v="125.3"/>
    <n v="0"/>
    <n v="1"/>
    <n v="0"/>
  </r>
  <r>
    <s v="Groningen"/>
    <s v="Terra"/>
    <x v="5"/>
    <x v="9"/>
    <x v="9"/>
    <s v="Groningen"/>
    <s v="1e verdieping"/>
    <s v="Vakspecifieke ruimte"/>
    <s v="Praktijklokaal"/>
    <s v="B14"/>
    <m/>
    <x v="1"/>
    <n v="135"/>
    <n v="0"/>
    <n v="1"/>
    <n v="0"/>
  </r>
  <r>
    <s v="Groningen"/>
    <s v="Terra"/>
    <x v="5"/>
    <x v="9"/>
    <x v="9"/>
    <s v="Groningen"/>
    <s v="1e verdieping"/>
    <s v="Verkeersruimte"/>
    <s v="Gang"/>
    <s v="H1"/>
    <m/>
    <x v="1"/>
    <n v="182.6"/>
    <n v="0"/>
    <n v="1"/>
    <n v="0"/>
  </r>
  <r>
    <s v="Groningen"/>
    <s v="Terra"/>
    <x v="5"/>
    <x v="9"/>
    <x v="9"/>
    <s v="Groningen"/>
    <s v="1e verdieping"/>
    <s v="Niet in onderhoud"/>
    <s v="Berging/magazijn"/>
    <m/>
    <m/>
    <x v="1"/>
    <s v="NIO"/>
    <n v="0"/>
    <n v="1"/>
    <s v=""/>
  </r>
  <r>
    <s v="Groningen"/>
    <s v="Terra"/>
    <x v="5"/>
    <x v="9"/>
    <x v="9"/>
    <s v="Groningen"/>
    <s v="1e verdieping"/>
    <s v="Onderwijsruimte"/>
    <s v="Onderwijsruimte"/>
    <m/>
    <m/>
    <x v="1"/>
    <n v="240"/>
    <n v="0"/>
    <n v="1"/>
    <n v="0"/>
  </r>
  <r>
    <s v="Groningen"/>
    <s v="Terra"/>
    <x v="5"/>
    <x v="9"/>
    <x v="9"/>
    <s v="Groningen"/>
    <s v="1e verdieping"/>
    <s v="Verkeersruimte"/>
    <s v="Garderobe"/>
    <m/>
    <m/>
    <x v="1"/>
    <n v="319.60000000000002"/>
    <n v="0"/>
    <n v="1"/>
    <n v="0"/>
  </r>
  <r>
    <s v="Groningen"/>
    <s v="Terra"/>
    <x v="5"/>
    <x v="9"/>
    <x v="9"/>
    <s v="Groningen"/>
    <s v="1e verdieping"/>
    <s v="Niet in onderhoud"/>
    <s v="Dierenverblijf"/>
    <s v="B1k2"/>
    <m/>
    <x v="1"/>
    <s v="NIO"/>
    <n v="0"/>
    <n v="1"/>
    <s v=""/>
  </r>
  <r>
    <s v="Groningen"/>
    <s v="Terra"/>
    <x v="5"/>
    <x v="9"/>
    <x v="9"/>
    <s v="Groningen"/>
    <s v="2e verdieping"/>
    <s v="Verkeersruimte"/>
    <s v="Trap"/>
    <m/>
    <m/>
    <x v="19"/>
    <n v="2.2000000000000002"/>
    <n v="0"/>
    <n v="1"/>
    <n v="0"/>
  </r>
  <r>
    <s v="Groningen"/>
    <s v="Terra"/>
    <x v="5"/>
    <x v="9"/>
    <x v="9"/>
    <s v="Groningen"/>
    <s v="2e verdieping"/>
    <s v="Verkeersruimte"/>
    <s v="Lift"/>
    <s v="L"/>
    <m/>
    <x v="1"/>
    <n v="2.4"/>
    <n v="0"/>
    <n v="1"/>
    <n v="0"/>
  </r>
  <r>
    <s v="Groningen"/>
    <s v="Terra"/>
    <x v="5"/>
    <x v="9"/>
    <x v="9"/>
    <s v="Groningen"/>
    <s v="2e verdieping"/>
    <s v="Verkeersruimte"/>
    <s v="Lift"/>
    <m/>
    <m/>
    <x v="9"/>
    <n v="3.2"/>
    <n v="0"/>
    <n v="1"/>
    <n v="0"/>
  </r>
  <r>
    <s v="Groningen"/>
    <s v="Terra"/>
    <x v="5"/>
    <x v="9"/>
    <x v="9"/>
    <s v="Groningen"/>
    <s v="1e verdieping"/>
    <s v="Niet in onderhoud"/>
    <s v="Dierenverblijf"/>
    <s v="B1k3"/>
    <m/>
    <x v="1"/>
    <s v="NIO"/>
    <n v="0"/>
    <n v="1"/>
    <s v=""/>
  </r>
  <r>
    <s v="Groningen"/>
    <s v="Terra"/>
    <x v="5"/>
    <x v="9"/>
    <x v="9"/>
    <s v="Groningen"/>
    <s v="2e verdieping"/>
    <s v="Sanitair"/>
    <s v="Toiletruimte"/>
    <m/>
    <m/>
    <x v="3"/>
    <n v="5.8"/>
    <n v="0"/>
    <n v="1"/>
    <n v="0"/>
  </r>
  <r>
    <s v="Groningen"/>
    <s v="Terra"/>
    <x v="5"/>
    <x v="9"/>
    <x v="9"/>
    <s v="Groningen"/>
    <s v="2e verdieping"/>
    <s v="Administratieve ruimte"/>
    <s v="Kantoor"/>
    <s v="A2k12"/>
    <m/>
    <x v="2"/>
    <n v="6.3"/>
    <n v="0"/>
    <n v="1"/>
    <n v="0"/>
  </r>
  <r>
    <s v="Groningen"/>
    <s v="Terra"/>
    <x v="5"/>
    <x v="9"/>
    <x v="9"/>
    <s v="Groningen"/>
    <s v="1e verdieping"/>
    <s v="Niet in onderhoud"/>
    <s v="Dierenverblijf"/>
    <m/>
    <m/>
    <x v="3"/>
    <s v="NIO"/>
    <n v="0"/>
    <n v="1"/>
    <s v=""/>
  </r>
  <r>
    <s v="Groningen"/>
    <s v="Terra"/>
    <x v="5"/>
    <x v="9"/>
    <x v="9"/>
    <s v="Groningen"/>
    <s v="2e verdieping"/>
    <s v="Sanitair"/>
    <s v="Toiletruimte"/>
    <m/>
    <m/>
    <x v="3"/>
    <n v="7.7"/>
    <n v="0"/>
    <n v="1"/>
    <n v="0"/>
  </r>
  <r>
    <s v="Groningen"/>
    <s v="Terra"/>
    <x v="5"/>
    <x v="9"/>
    <x v="9"/>
    <s v="Groningen"/>
    <s v="2e verdieping"/>
    <s v="Verkeersruimte"/>
    <s v="Gang"/>
    <s v="A2"/>
    <m/>
    <x v="1"/>
    <n v="9"/>
    <n v="0"/>
    <n v="1"/>
    <n v="0"/>
  </r>
  <r>
    <s v="Groningen"/>
    <s v="Terra"/>
    <x v="5"/>
    <x v="9"/>
    <x v="9"/>
    <s v="Groningen"/>
    <s v="1e verdieping"/>
    <s v="Niet in onderhoud"/>
    <s v="Kas"/>
    <m/>
    <m/>
    <x v="3"/>
    <s v="NIO"/>
    <n v="0"/>
    <n v="1"/>
    <s v=""/>
  </r>
  <r>
    <s v="Groningen"/>
    <s v="Terra"/>
    <x v="5"/>
    <x v="9"/>
    <x v="9"/>
    <s v="Groningen"/>
    <s v="2e verdieping"/>
    <s v="Niet in onderhoud"/>
    <s v="Zolder"/>
    <m/>
    <m/>
    <x v="14"/>
    <s v="NIO"/>
    <n v="0"/>
    <n v="1"/>
    <s v=""/>
  </r>
  <r>
    <s v="Groningen"/>
    <s v="Terra"/>
    <x v="5"/>
    <x v="9"/>
    <x v="9"/>
    <s v="Groningen"/>
    <s v="2e verdieping"/>
    <s v="Administratieve ruimte"/>
    <s v="Kantoor"/>
    <s v="A2k4"/>
    <m/>
    <x v="2"/>
    <n v="14"/>
    <n v="0"/>
    <n v="1"/>
    <n v="0"/>
  </r>
  <r>
    <s v="Groningen"/>
    <s v="Terra"/>
    <x v="5"/>
    <x v="9"/>
    <x v="9"/>
    <s v="Groningen"/>
    <s v="2e verdieping"/>
    <s v="Administratieve ruimte"/>
    <s v="Kantoor"/>
    <s v="A2k6"/>
    <m/>
    <x v="2"/>
    <n v="14.5"/>
    <n v="0"/>
    <n v="1"/>
    <n v="0"/>
  </r>
  <r>
    <s v="Groningen"/>
    <s v="Terra"/>
    <x v="5"/>
    <x v="9"/>
    <x v="9"/>
    <s v="Groningen"/>
    <s v="2e verdieping"/>
    <s v="Administratieve ruimte"/>
    <s v="Kantoor"/>
    <s v="A2k3"/>
    <m/>
    <x v="2"/>
    <n v="15.7"/>
    <n v="0"/>
    <n v="1"/>
    <n v="0"/>
  </r>
  <r>
    <s v="Groningen"/>
    <s v="Terra"/>
    <x v="5"/>
    <x v="9"/>
    <x v="9"/>
    <s v="Groningen"/>
    <s v="2e verdieping"/>
    <s v="Administratieve ruimte"/>
    <s v="Kantoor"/>
    <s v="A2k2"/>
    <m/>
    <x v="2"/>
    <n v="16"/>
    <n v="0"/>
    <n v="1"/>
    <n v="0"/>
  </r>
  <r>
    <s v="Groningen"/>
    <s v="Terra"/>
    <x v="5"/>
    <x v="9"/>
    <x v="9"/>
    <s v="Groningen"/>
    <s v="2e verdieping"/>
    <s v="Administratieve ruimte"/>
    <s v="Kantoor"/>
    <s v="A2k1"/>
    <m/>
    <x v="2"/>
    <n v="16.2"/>
    <n v="0"/>
    <n v="1"/>
    <n v="0"/>
  </r>
  <r>
    <s v="Groningen"/>
    <s v="Terra"/>
    <x v="5"/>
    <x v="9"/>
    <x v="9"/>
    <s v="Groningen"/>
    <s v="2e verdieping"/>
    <s v="Administratieve ruimte"/>
    <s v="Kantoor"/>
    <s v="A2k10"/>
    <m/>
    <x v="2"/>
    <n v="16.3"/>
    <n v="0"/>
    <n v="1"/>
    <n v="0"/>
  </r>
  <r>
    <s v="Groningen"/>
    <s v="Terra"/>
    <x v="5"/>
    <x v="9"/>
    <x v="9"/>
    <s v="Groningen"/>
    <s v="2e verdieping"/>
    <s v="Administratieve ruimte"/>
    <s v="Kantoor"/>
    <s v="A2k9"/>
    <m/>
    <x v="2"/>
    <n v="16.600000000000001"/>
    <n v="0"/>
    <n v="1"/>
    <n v="0"/>
  </r>
  <r>
    <s v="Groningen"/>
    <s v="Terra"/>
    <x v="5"/>
    <x v="9"/>
    <x v="9"/>
    <s v="Groningen"/>
    <s v="2e verdieping"/>
    <s v="Administratieve ruimte"/>
    <s v="Kantoor"/>
    <s v="A2k8"/>
    <m/>
    <x v="2"/>
    <n v="19.2"/>
    <n v="0"/>
    <n v="1"/>
    <n v="0"/>
  </r>
  <r>
    <s v="Groningen"/>
    <s v="Terra"/>
    <x v="5"/>
    <x v="9"/>
    <x v="9"/>
    <s v="Groningen"/>
    <s v="2e verdieping"/>
    <s v="Administratieve ruimte"/>
    <s v="Kantoor"/>
    <s v="A2k15"/>
    <m/>
    <x v="2"/>
    <n v="19.5"/>
    <n v="0"/>
    <n v="1"/>
    <n v="0"/>
  </r>
  <r>
    <s v="Groningen"/>
    <s v="Terra"/>
    <x v="5"/>
    <x v="9"/>
    <x v="9"/>
    <s v="Groningen"/>
    <s v="2e verdieping"/>
    <s v="Administratieve ruimte"/>
    <s v="Kantoor"/>
    <s v="A2k14"/>
    <m/>
    <x v="2"/>
    <n v="19.7"/>
    <n v="0"/>
    <n v="1"/>
    <n v="0"/>
  </r>
  <r>
    <s v="Groningen"/>
    <s v="Terra"/>
    <x v="5"/>
    <x v="9"/>
    <x v="9"/>
    <s v="Groningen"/>
    <s v="2e verdieping"/>
    <s v="Verkeersruimte"/>
    <s v="Trap"/>
    <m/>
    <m/>
    <x v="1"/>
    <n v="19.899999999999999"/>
    <n v="0"/>
    <n v="1"/>
    <n v="0"/>
  </r>
  <r>
    <s v="Groningen"/>
    <s v="Terra"/>
    <x v="5"/>
    <x v="9"/>
    <x v="9"/>
    <s v="Groningen"/>
    <s v="2e verdieping"/>
    <s v="Niet in onderhoud"/>
    <s v="Niet in onderhoud"/>
    <s v="L1/L2"/>
    <m/>
    <x v="2"/>
    <s v="NIO"/>
    <n v="0"/>
    <n v="1"/>
    <s v=""/>
  </r>
  <r>
    <s v="Groningen"/>
    <s v="Terra"/>
    <x v="5"/>
    <x v="9"/>
    <x v="9"/>
    <s v="Groningen"/>
    <s v="2e verdieping"/>
    <s v="Administratieve ruimte"/>
    <s v="Kantoor"/>
    <s v="A2k5"/>
    <m/>
    <x v="2"/>
    <n v="20.8"/>
    <n v="0"/>
    <n v="1"/>
    <n v="0"/>
  </r>
  <r>
    <s v="Groningen"/>
    <s v="Terra"/>
    <x v="5"/>
    <x v="9"/>
    <x v="9"/>
    <s v="Groningen"/>
    <s v="2e verdieping"/>
    <s v="Administratieve ruimte"/>
    <s v="Kantoor"/>
    <s v="A2k13"/>
    <m/>
    <x v="2"/>
    <n v="21"/>
    <n v="0"/>
    <n v="1"/>
    <n v="0"/>
  </r>
  <r>
    <s v="Groningen"/>
    <s v="Terra"/>
    <x v="5"/>
    <x v="9"/>
    <x v="9"/>
    <s v="Groningen"/>
    <s v="2e verdieping"/>
    <s v="Administratieve ruimte"/>
    <s v="Kantoor"/>
    <s v="A2k7"/>
    <m/>
    <x v="2"/>
    <n v="21.2"/>
    <n v="0"/>
    <n v="1"/>
    <n v="0"/>
  </r>
  <r>
    <s v="Groningen"/>
    <s v="Terra"/>
    <x v="5"/>
    <x v="9"/>
    <x v="9"/>
    <s v="Groningen"/>
    <s v="2e verdieping"/>
    <s v="Niet in onderhoud"/>
    <s v="Berging/magazijn"/>
    <s v="A3"/>
    <m/>
    <x v="2"/>
    <s v="NIO"/>
    <n v="0"/>
    <n v="1"/>
    <s v=""/>
  </r>
  <r>
    <s v="Groningen"/>
    <s v="Terra"/>
    <x v="5"/>
    <x v="9"/>
    <x v="9"/>
    <s v="Groningen"/>
    <s v="2e verdieping"/>
    <s v="Verkeersruimte"/>
    <s v="Trap"/>
    <m/>
    <m/>
    <x v="1"/>
    <n v="27.4"/>
    <n v="0"/>
    <n v="1"/>
    <n v="0"/>
  </r>
  <r>
    <s v="Groningen"/>
    <s v="Terra"/>
    <x v="5"/>
    <x v="9"/>
    <x v="9"/>
    <s v="Groningen"/>
    <s v="2e verdieping"/>
    <s v="Onderwijsruimte"/>
    <s v="Onderwijsruimte"/>
    <s v="A25"/>
    <m/>
    <x v="2"/>
    <n v="58.1"/>
    <n v="0"/>
    <n v="1"/>
    <n v="0"/>
  </r>
  <r>
    <s v="Groningen"/>
    <s v="Terra"/>
    <x v="5"/>
    <x v="9"/>
    <x v="9"/>
    <s v="Groningen"/>
    <s v="2e verdieping"/>
    <s v="Niet in onderhoud"/>
    <s v="Berging/magazijn"/>
    <s v="A2k11"/>
    <m/>
    <x v="2"/>
    <s v="NIO"/>
    <n v="0"/>
    <n v="1"/>
    <s v=""/>
  </r>
  <r>
    <s v="Groningen"/>
    <s v="Terra"/>
    <x v="5"/>
    <x v="9"/>
    <x v="9"/>
    <s v="Groningen"/>
    <s v="2e verdieping"/>
    <s v="Niet in onderhoud"/>
    <s v="Berging/magazijn"/>
    <s v="A2k1a"/>
    <m/>
    <x v="2"/>
    <s v="NIO"/>
    <n v="0"/>
    <n v="1"/>
    <s v=""/>
  </r>
  <r>
    <s v="Groningen"/>
    <s v="Terra"/>
    <x v="5"/>
    <x v="9"/>
    <x v="9"/>
    <s v="Groningen"/>
    <s v="2e verdieping"/>
    <s v="Onderwijsruimte"/>
    <s v="Onderwijsruimte"/>
    <s v="A21"/>
    <m/>
    <x v="1"/>
    <n v="76.5"/>
    <n v="0"/>
    <n v="1"/>
    <n v="0"/>
  </r>
  <r>
    <s v="Groningen"/>
    <s v="Terra"/>
    <x v="5"/>
    <x v="9"/>
    <x v="9"/>
    <s v="Groningen"/>
    <s v="2e verdieping"/>
    <s v="Onderwijsruimte"/>
    <s v="Onderwijsruimte"/>
    <s v="A22"/>
    <m/>
    <x v="1"/>
    <n v="87.7"/>
    <n v="0"/>
    <n v="1"/>
    <n v="0"/>
  </r>
  <r>
    <s v="Groningen"/>
    <s v="Terra"/>
    <x v="5"/>
    <x v="9"/>
    <x v="9"/>
    <s v="Groningen"/>
    <s v="2e verdieping"/>
    <s v="Verkeersruimte"/>
    <s v="Gang"/>
    <m/>
    <m/>
    <x v="1"/>
    <n v="271.5"/>
    <n v="0"/>
    <n v="1"/>
    <n v="0"/>
  </r>
  <r>
    <s v="Groningen"/>
    <s v="Terra"/>
    <x v="5"/>
    <x v="9"/>
    <x v="9"/>
    <s v="Groningen"/>
    <s v="3e verdieping"/>
    <s v="Verkeersruimte"/>
    <s v="Lift"/>
    <m/>
    <m/>
    <x v="9"/>
    <n v="3.1"/>
    <n v="0"/>
    <n v="1"/>
    <n v="0"/>
  </r>
  <r>
    <s v="Groningen"/>
    <s v="Terra"/>
    <x v="5"/>
    <x v="9"/>
    <x v="9"/>
    <s v="Groningen"/>
    <s v="2e verdieping"/>
    <s v="Niet in onderhoud"/>
    <s v="Zolder"/>
    <m/>
    <m/>
    <x v="19"/>
    <s v="NIO"/>
    <n v="0"/>
    <n v="1"/>
    <s v=""/>
  </r>
  <r>
    <s v="Groningen"/>
    <s v="Terra"/>
    <x v="5"/>
    <x v="9"/>
    <x v="9"/>
    <s v="Groningen"/>
    <s v="3e verdieping"/>
    <s v="Sanitair"/>
    <s v="Toiletruimte"/>
    <m/>
    <m/>
    <x v="3"/>
    <n v="6.3"/>
    <n v="0"/>
    <n v="1"/>
    <n v="0"/>
  </r>
  <r>
    <s v="Groningen"/>
    <s v="Terra"/>
    <x v="5"/>
    <x v="9"/>
    <x v="9"/>
    <s v="Groningen"/>
    <s v="3e verdieping"/>
    <s v="Verkeersruimte"/>
    <s v="Trap"/>
    <m/>
    <m/>
    <x v="9"/>
    <n v="8"/>
    <n v="0"/>
    <n v="1"/>
    <n v="0"/>
  </r>
  <r>
    <s v="Groningen"/>
    <s v="Terra"/>
    <x v="5"/>
    <x v="9"/>
    <x v="9"/>
    <s v="Groningen"/>
    <s v="3e verdieping"/>
    <s v="Sanitair"/>
    <s v="Toiletruimte"/>
    <m/>
    <m/>
    <x v="3"/>
    <n v="9.5"/>
    <n v="0"/>
    <n v="1"/>
    <n v="0"/>
  </r>
  <r>
    <s v="Groningen"/>
    <s v="Terra"/>
    <x v="5"/>
    <x v="9"/>
    <x v="9"/>
    <s v="Groningen"/>
    <s v="3e verdieping"/>
    <s v="Verkeersruimte"/>
    <s v="Trap"/>
    <m/>
    <m/>
    <x v="9"/>
    <n v="19.899999999999999"/>
    <n v="0"/>
    <n v="1"/>
    <n v="0"/>
  </r>
  <r>
    <s v="Groningen"/>
    <s v="Terra"/>
    <x v="5"/>
    <x v="9"/>
    <x v="9"/>
    <s v="Groningen"/>
    <s v="3e verdieping"/>
    <s v="Verkeersruimte"/>
    <s v="Trap"/>
    <m/>
    <m/>
    <x v="9"/>
    <n v="27.4"/>
    <n v="0"/>
    <n v="1"/>
    <n v="0"/>
  </r>
  <r>
    <s v="Groningen"/>
    <s v="Terra"/>
    <x v="5"/>
    <x v="9"/>
    <x v="9"/>
    <s v="Groningen"/>
    <s v="3e verdieping"/>
    <s v="Onderwijsruimte"/>
    <s v="Onderwijsruimte"/>
    <s v="A31"/>
    <m/>
    <x v="1"/>
    <n v="38"/>
    <n v="0"/>
    <n v="1"/>
    <n v="0"/>
  </r>
  <r>
    <s v="Groningen"/>
    <s v="Terra"/>
    <x v="5"/>
    <x v="9"/>
    <x v="9"/>
    <s v="Groningen"/>
    <s v="3e verdieping"/>
    <s v="Verkeersruimte"/>
    <s v="Entree"/>
    <m/>
    <m/>
    <x v="2"/>
    <n v="44"/>
    <n v="0"/>
    <n v="1"/>
    <n v="0"/>
  </r>
  <r>
    <s v="Groningen"/>
    <s v="Terra"/>
    <x v="5"/>
    <x v="9"/>
    <x v="9"/>
    <s v="Groningen"/>
    <s v="3e verdieping"/>
    <s v="Onderwijsruimte"/>
    <s v="Onderwijsruimte"/>
    <s v="A32"/>
    <m/>
    <x v="1"/>
    <n v="58"/>
    <n v="0"/>
    <n v="1"/>
    <n v="0"/>
  </r>
  <r>
    <s v="Groningen"/>
    <s v="Terra"/>
    <x v="5"/>
    <x v="9"/>
    <x v="9"/>
    <s v="Groningen"/>
    <s v="3e verdieping"/>
    <s v="Onderwijsruimte"/>
    <s v="Onderwijsruimte"/>
    <s v="A33/34"/>
    <m/>
    <x v="1"/>
    <n v="113"/>
    <n v="0"/>
    <n v="1"/>
    <n v="0"/>
  </r>
  <r>
    <s v="Groningen"/>
    <s v="Terra"/>
    <x v="5"/>
    <x v="9"/>
    <x v="9"/>
    <s v="Groningen"/>
    <s v="3e verdieping"/>
    <s v="Verkeersruimte"/>
    <s v="Gang"/>
    <m/>
    <m/>
    <x v="2"/>
    <n v="143"/>
    <n v="0"/>
    <n v="1"/>
    <n v="0"/>
  </r>
  <r>
    <s v="Groningen"/>
    <s v="Terra"/>
    <x v="5"/>
    <x v="9"/>
    <x v="9"/>
    <s v="Groningen"/>
    <s v="3e verdieping"/>
    <s v="Restauratieve ruimte"/>
    <s v="Bibliotheek"/>
    <m/>
    <m/>
    <x v="2"/>
    <n v="177"/>
    <n v="0"/>
    <n v="1"/>
    <n v="0"/>
  </r>
  <r>
    <s v="Groningen"/>
    <s v="Terra"/>
    <x v="5"/>
    <x v="9"/>
    <x v="9"/>
    <s v="Groningen"/>
    <s v="3e verdieping"/>
    <s v="Restauratieve ruimte"/>
    <s v="Studieruimte"/>
    <m/>
    <m/>
    <x v="2"/>
    <n v="226"/>
    <n v="0"/>
    <n v="1"/>
    <n v="0"/>
  </r>
  <r>
    <s v="Groningen"/>
    <s v="Terra"/>
    <x v="5"/>
    <x v="9"/>
    <x v="9"/>
    <s v="Groningen"/>
    <s v="4e verdieping"/>
    <s v="Verkeersruimte"/>
    <s v="Trap"/>
    <m/>
    <m/>
    <x v="3"/>
    <n v="26.7"/>
    <n v="0"/>
    <n v="1"/>
    <n v="0"/>
  </r>
  <r>
    <s v="Groningen"/>
    <s v="Terra"/>
    <x v="5"/>
    <x v="9"/>
    <x v="9"/>
    <s v="Groningen"/>
    <s v="2e verdieping"/>
    <s v="Niet in onderhoud"/>
    <s v="Zolder"/>
    <s v="Z1"/>
    <m/>
    <x v="19"/>
    <s v="NIO"/>
    <n v="0"/>
    <n v="1"/>
    <s v=""/>
  </r>
  <r>
    <s v="Groningen"/>
    <s v="Terra"/>
    <x v="5"/>
    <x v="9"/>
    <x v="9"/>
    <s v="Groningen"/>
    <s v="2e verdieping"/>
    <s v="Niet in onderhoud"/>
    <s v="Zolder"/>
    <s v="Z2"/>
    <m/>
    <x v="19"/>
    <s v="NIO"/>
    <n v="0"/>
    <n v="1"/>
    <s v=""/>
  </r>
  <r>
    <s v="Groningen"/>
    <s v="Terra"/>
    <x v="5"/>
    <x v="9"/>
    <x v="9"/>
    <s v="Groningen"/>
    <s v="2e verdieping"/>
    <s v="Niet in onderhoud"/>
    <s v="Zolder"/>
    <m/>
    <m/>
    <x v="19"/>
    <s v="NIO"/>
    <n v="0"/>
    <n v="1"/>
    <s v=""/>
  </r>
  <r>
    <s v="Groningen"/>
    <s v="Terra"/>
    <x v="5"/>
    <x v="9"/>
    <x v="9"/>
    <s v="Groningen"/>
    <s v="3e verdieping"/>
    <s v="Niet in onderhoud"/>
    <s v="Niet in onderhoud"/>
    <m/>
    <m/>
    <x v="3"/>
    <s v="NIO"/>
    <n v="0"/>
    <n v="1"/>
    <s v=""/>
  </r>
  <r>
    <s v="Groningen"/>
    <s v="Terra"/>
    <x v="5"/>
    <x v="9"/>
    <x v="9"/>
    <s v="Groningen"/>
    <s v="4e verdieping"/>
    <s v="Niet in onderhoud"/>
    <s v="Installaties"/>
    <m/>
    <m/>
    <x v="3"/>
    <s v="NIO"/>
    <n v="0"/>
    <n v="1"/>
    <s v=""/>
  </r>
  <r>
    <s v="Groningen"/>
    <s v="Terra"/>
    <x v="5"/>
    <x v="9"/>
    <x v="9"/>
    <s v="Groningen"/>
    <s v="4e verdieping"/>
    <s v="Niet in onderhoud"/>
    <s v="Techniek"/>
    <m/>
    <m/>
    <x v="3"/>
    <s v="NIO"/>
    <n v="0"/>
    <n v="1"/>
    <s v=""/>
  </r>
  <r>
    <s v="Groningen"/>
    <s v="Terra"/>
    <x v="5"/>
    <x v="9"/>
    <x v="9"/>
    <s v="Groningen"/>
    <s v="Begane grond"/>
    <s v="Verkeersruimte"/>
    <s v="Trap"/>
    <m/>
    <m/>
    <x v="3"/>
    <n v="1.8"/>
    <n v="0"/>
    <n v="1"/>
    <n v="0"/>
  </r>
  <r>
    <s v="Groningen"/>
    <s v="Terra"/>
    <x v="5"/>
    <x v="9"/>
    <x v="9"/>
    <s v="Groningen"/>
    <s v="Begane grond"/>
    <s v="Niet in onderhoud"/>
    <s v="Berging/magazijn"/>
    <s v="W"/>
    <m/>
    <x v="3"/>
    <s v="NIO"/>
    <n v="0"/>
    <n v="1"/>
    <s v=""/>
  </r>
  <r>
    <s v="Groningen"/>
    <s v="Terra"/>
    <x v="5"/>
    <x v="9"/>
    <x v="9"/>
    <s v="Groningen"/>
    <s v="Begane grond"/>
    <s v="Verkeersruimte"/>
    <s v="Trap"/>
    <m/>
    <m/>
    <x v="3"/>
    <n v="2"/>
    <n v="0"/>
    <n v="1"/>
    <n v="0"/>
  </r>
  <r>
    <s v="Groningen"/>
    <s v="Terra"/>
    <x v="5"/>
    <x v="9"/>
    <x v="9"/>
    <s v="Groningen"/>
    <s v="Begane grond"/>
    <s v="Verkeersruimte"/>
    <s v="Trap"/>
    <m/>
    <m/>
    <x v="3"/>
    <n v="2.2000000000000002"/>
    <n v="0"/>
    <n v="1"/>
    <n v="0"/>
  </r>
  <r>
    <s v="Groningen"/>
    <s v="Terra"/>
    <x v="5"/>
    <x v="9"/>
    <x v="9"/>
    <s v="Groningen"/>
    <s v="Begane grond"/>
    <s v="Niet in onderhoud"/>
    <s v="Berging/magazijn"/>
    <s v="K"/>
    <m/>
    <x v="2"/>
    <s v="NIO"/>
    <n v="0"/>
    <n v="1"/>
    <s v=""/>
  </r>
  <r>
    <s v="Groningen"/>
    <s v="Terra"/>
    <x v="5"/>
    <x v="9"/>
    <x v="9"/>
    <s v="Groningen"/>
    <s v="Begane grond"/>
    <s v="Sanitair"/>
    <s v="Toiletruimte"/>
    <s v="C"/>
    <m/>
    <x v="3"/>
    <n v="3.1"/>
    <n v="0"/>
    <n v="1"/>
    <n v="0"/>
  </r>
  <r>
    <s v="Groningen"/>
    <s v="Terra"/>
    <x v="5"/>
    <x v="9"/>
    <x v="9"/>
    <s v="Groningen"/>
    <s v="Begane grond"/>
    <s v="Verkeersruimte"/>
    <s v="Entree"/>
    <m/>
    <m/>
    <x v="2"/>
    <n v="4.9000000000000004"/>
    <n v="0"/>
    <n v="1"/>
    <n v="0"/>
  </r>
  <r>
    <s v="Groningen"/>
    <s v="Terra"/>
    <x v="5"/>
    <x v="9"/>
    <x v="9"/>
    <s v="Groningen"/>
    <s v="Begane grond"/>
    <s v="Niet in onderhoud"/>
    <s v="Niet in onderhoud"/>
    <s v="W5"/>
    <m/>
    <x v="2"/>
    <s v="NIO"/>
    <n v="0"/>
    <n v="1"/>
    <s v=""/>
  </r>
  <r>
    <s v="Groningen"/>
    <s v="Terra"/>
    <x v="5"/>
    <x v="9"/>
    <x v="9"/>
    <s v="Groningen"/>
    <s v="Begane grond"/>
    <s v="Niet in onderhoud"/>
    <s v="Berging/magazijn"/>
    <s v="W4"/>
    <m/>
    <x v="1"/>
    <s v="NIO"/>
    <n v="0"/>
    <n v="1"/>
    <s v=""/>
  </r>
  <r>
    <s v="Groningen"/>
    <s v="Terra"/>
    <x v="5"/>
    <x v="9"/>
    <x v="9"/>
    <s v="Groningen"/>
    <s v="Begane grond"/>
    <s v="Niet in onderhoud"/>
    <s v="Berging/magazijn"/>
    <s v="K1"/>
    <m/>
    <x v="2"/>
    <s v="NIO"/>
    <n v="0"/>
    <n v="1"/>
    <s v=""/>
  </r>
  <r>
    <s v="Groningen"/>
    <s v="Terra"/>
    <x v="5"/>
    <x v="9"/>
    <x v="9"/>
    <s v="Groningen"/>
    <s v="Begane grond"/>
    <s v="Niet in onderhoud"/>
    <s v="Techniek"/>
    <s v="W1/W2"/>
    <m/>
    <x v="2"/>
    <s v="NIO"/>
    <n v="0"/>
    <n v="1"/>
    <s v=""/>
  </r>
  <r>
    <s v="Groningen"/>
    <s v="Terra"/>
    <x v="5"/>
    <x v="9"/>
    <x v="9"/>
    <s v="Groningen"/>
    <s v="Begane grond"/>
    <s v="Niet in onderhoud"/>
    <s v="Niet in onderhoud"/>
    <s v="T"/>
    <m/>
    <x v="1"/>
    <s v="NIO"/>
    <n v="0"/>
    <n v="1"/>
    <s v=""/>
  </r>
  <r>
    <s v="Groningen"/>
    <s v="Terra"/>
    <x v="5"/>
    <x v="9"/>
    <x v="9"/>
    <s v="Groningen"/>
    <s v="Begane grond"/>
    <s v="Niet in onderhoud"/>
    <s v="Berging/magazijn"/>
    <s v="B2"/>
    <m/>
    <x v="3"/>
    <s v="NIO"/>
    <n v="0"/>
    <n v="1"/>
    <s v=""/>
  </r>
  <r>
    <s v="Groningen"/>
    <s v="Terra"/>
    <x v="5"/>
    <x v="9"/>
    <x v="9"/>
    <s v="Groningen"/>
    <s v="Begane grond"/>
    <s v="Niet in onderhoud"/>
    <s v="Berging/magazijn"/>
    <s v="B"/>
    <m/>
    <x v="3"/>
    <s v="NIO"/>
    <n v="0"/>
    <n v="1"/>
    <s v=""/>
  </r>
  <r>
    <s v="Groningen"/>
    <s v="Terra"/>
    <x v="5"/>
    <x v="9"/>
    <x v="9"/>
    <s v="Groningen"/>
    <s v="Begane grond"/>
    <s v="Administratieve ruimte"/>
    <s v="Kantoor"/>
    <s v="Cok4"/>
    <m/>
    <x v="2"/>
    <n v="7.8"/>
    <n v="0"/>
    <n v="1"/>
    <n v="0"/>
  </r>
  <r>
    <s v="Groningen"/>
    <s v="Terra"/>
    <x v="5"/>
    <x v="9"/>
    <x v="9"/>
    <s v="Groningen"/>
    <s v="Begane grond"/>
    <s v="Verkeersruimte"/>
    <s v="Kluisjes"/>
    <s v="E06a"/>
    <m/>
    <x v="1"/>
    <n v="7.9"/>
    <n v="0"/>
    <n v="1"/>
    <n v="0"/>
  </r>
  <r>
    <s v="Groningen"/>
    <s v="Terra"/>
    <x v="5"/>
    <x v="9"/>
    <x v="9"/>
    <s v="Groningen"/>
    <s v="Begane grond"/>
    <s v="Administratieve ruimte"/>
    <s v="Kantoor"/>
    <s v="Cok5"/>
    <m/>
    <x v="2"/>
    <n v="8.1999999999999993"/>
    <n v="0"/>
    <n v="1"/>
    <n v="0"/>
  </r>
  <r>
    <s v="Groningen"/>
    <s v="Terra"/>
    <x v="5"/>
    <x v="9"/>
    <x v="9"/>
    <s v="Groningen"/>
    <s v="Begane grond"/>
    <s v="Verkeersruimte"/>
    <s v="Gang"/>
    <s v="G6"/>
    <m/>
    <x v="1"/>
    <n v="8.4"/>
    <n v="0"/>
    <n v="1"/>
    <n v="0"/>
  </r>
  <r>
    <s v="Groningen"/>
    <s v="Terra"/>
    <x v="5"/>
    <x v="9"/>
    <x v="9"/>
    <s v="Groningen"/>
    <s v="Begane grond"/>
    <s v="Niet in onderhoud"/>
    <s v="Berging/magazijn"/>
    <s v="B1"/>
    <m/>
    <x v="3"/>
    <s v="NIO"/>
    <n v="0"/>
    <n v="1"/>
    <s v=""/>
  </r>
  <r>
    <s v="Groningen"/>
    <s v="Terra"/>
    <x v="5"/>
    <x v="9"/>
    <x v="9"/>
    <s v="Groningen"/>
    <s v="Begane grond"/>
    <s v="Sanitair"/>
    <s v="Toiletruimte"/>
    <m/>
    <m/>
    <x v="3"/>
    <n v="9.8000000000000007"/>
    <n v="0"/>
    <n v="1"/>
    <n v="0"/>
  </r>
  <r>
    <s v="Groningen"/>
    <s v="Terra"/>
    <x v="5"/>
    <x v="9"/>
    <x v="9"/>
    <s v="Groningen"/>
    <s v="Begane grond"/>
    <s v="Sanitair"/>
    <s v="Toiletruimte"/>
    <m/>
    <m/>
    <x v="3"/>
    <n v="9.8000000000000007"/>
    <n v="0"/>
    <n v="1"/>
    <n v="0"/>
  </r>
  <r>
    <s v="Groningen"/>
    <s v="Terra"/>
    <x v="5"/>
    <x v="9"/>
    <x v="9"/>
    <s v="Groningen"/>
    <s v="Begane grond"/>
    <s v="Verkeersruimte"/>
    <s v="Trap"/>
    <m/>
    <m/>
    <x v="3"/>
    <n v="9.9"/>
    <n v="0"/>
    <n v="1"/>
    <n v="0"/>
  </r>
  <r>
    <s v="Groningen"/>
    <s v="Terra"/>
    <x v="5"/>
    <x v="9"/>
    <x v="9"/>
    <s v="Groningen"/>
    <s v="Begane grond"/>
    <s v="Niet in onderhoud"/>
    <s v="Niet in onderhoud"/>
    <s v="D03a"/>
    <m/>
    <x v="1"/>
    <s v="NIO"/>
    <n v="0"/>
    <n v="1"/>
    <s v=""/>
  </r>
  <r>
    <s v="Groningen"/>
    <s v="Terra"/>
    <x v="5"/>
    <x v="9"/>
    <x v="9"/>
    <s v="Groningen"/>
    <s v="Begane grond"/>
    <s v="Sanitair"/>
    <s v="Toiletruimte"/>
    <m/>
    <m/>
    <x v="3"/>
    <n v="10.6"/>
    <n v="0"/>
    <n v="1"/>
    <n v="0"/>
  </r>
  <r>
    <s v="Groningen"/>
    <s v="Terra"/>
    <x v="5"/>
    <x v="9"/>
    <x v="9"/>
    <s v="Groningen"/>
    <s v="Begane grond"/>
    <s v="Niet in onderhoud"/>
    <s v="Berging/magazijn"/>
    <s v="E03a"/>
    <m/>
    <x v="3"/>
    <s v="NIO"/>
    <n v="0"/>
    <n v="1"/>
    <s v=""/>
  </r>
  <r>
    <s v="Groningen"/>
    <s v="Terra"/>
    <x v="5"/>
    <x v="9"/>
    <x v="9"/>
    <s v="Groningen"/>
    <s v="Begane grond"/>
    <s v="Verkeersruimte"/>
    <s v="Trap"/>
    <m/>
    <m/>
    <x v="3"/>
    <n v="11"/>
    <n v="0"/>
    <n v="1"/>
    <n v="0"/>
  </r>
  <r>
    <s v="Groningen"/>
    <s v="Terra"/>
    <x v="5"/>
    <x v="9"/>
    <x v="9"/>
    <s v="Groningen"/>
    <s v="Begane grond"/>
    <s v="Verkeersruimte"/>
    <s v="Lift"/>
    <m/>
    <m/>
    <x v="9"/>
    <n v="13.3"/>
    <n v="0"/>
    <n v="1"/>
    <n v="0"/>
  </r>
  <r>
    <s v="Groningen"/>
    <s v="Terra"/>
    <x v="5"/>
    <x v="9"/>
    <x v="9"/>
    <s v="Groningen"/>
    <s v="Begane grond"/>
    <s v="Vakspecifieke ruimte"/>
    <s v="Praktijklokaal"/>
    <s v="Co5a"/>
    <m/>
    <x v="1"/>
    <n v="13.5"/>
    <n v="0"/>
    <n v="1"/>
    <n v="0"/>
  </r>
  <r>
    <s v="Groningen"/>
    <s v="Terra"/>
    <x v="5"/>
    <x v="9"/>
    <x v="9"/>
    <s v="Groningen"/>
    <s v="Begane grond"/>
    <s v="Sanitair"/>
    <s v="Toiletruimte"/>
    <m/>
    <m/>
    <x v="3"/>
    <n v="14.6"/>
    <n v="0"/>
    <n v="1"/>
    <n v="0"/>
  </r>
  <r>
    <s v="Groningen"/>
    <s v="Terra"/>
    <x v="5"/>
    <x v="9"/>
    <x v="9"/>
    <s v="Groningen"/>
    <s v="Begane grond"/>
    <s v="Niet in onderhoud"/>
    <s v="Berging/magazijn"/>
    <s v="C05b"/>
    <m/>
    <x v="1"/>
    <s v="NIO"/>
    <n v="0"/>
    <n v="1"/>
    <s v=""/>
  </r>
  <r>
    <s v="Groningen"/>
    <s v="Terra"/>
    <x v="5"/>
    <x v="9"/>
    <x v="9"/>
    <s v="Groningen"/>
    <s v="Begane grond"/>
    <s v="Verkeersruimte"/>
    <s v="Gang"/>
    <s v="E01a"/>
    <m/>
    <x v="1"/>
    <n v="14.9"/>
    <n v="0"/>
    <n v="1"/>
    <n v="0"/>
  </r>
  <r>
    <s v="Groningen"/>
    <s v="Terra"/>
    <x v="5"/>
    <x v="9"/>
    <x v="9"/>
    <s v="Groningen"/>
    <s v="Begane grond"/>
    <s v="Verkeersruimte"/>
    <s v="Gang"/>
    <s v="G7"/>
    <m/>
    <x v="2"/>
    <n v="15.6"/>
    <n v="0"/>
    <n v="1"/>
    <n v="0"/>
  </r>
  <r>
    <s v="Groningen"/>
    <s v="Terra"/>
    <x v="5"/>
    <x v="9"/>
    <x v="9"/>
    <s v="Groningen"/>
    <s v="Begane grond"/>
    <s v="Administratieve ruimte"/>
    <s v="Kantoor"/>
    <s v="Eok1"/>
    <m/>
    <x v="2"/>
    <n v="15.9"/>
    <n v="0"/>
    <n v="1"/>
    <n v="0"/>
  </r>
  <r>
    <s v="Groningen"/>
    <s v="Terra"/>
    <x v="5"/>
    <x v="9"/>
    <x v="9"/>
    <s v="Groningen"/>
    <s v="Begane grond"/>
    <s v="Administratieve ruimte"/>
    <s v="Kantoor"/>
    <s v="Eok2"/>
    <m/>
    <x v="2"/>
    <n v="17"/>
    <n v="0"/>
    <n v="1"/>
    <n v="0"/>
  </r>
  <r>
    <s v="Groningen"/>
    <s v="Terra"/>
    <x v="5"/>
    <x v="9"/>
    <x v="9"/>
    <s v="Groningen"/>
    <s v="Begane grond"/>
    <s v="Restauratieve ruimte"/>
    <s v="Kantine"/>
    <s v="Co6a"/>
    <m/>
    <x v="1"/>
    <n v="18.100000000000001"/>
    <n v="0"/>
    <n v="1"/>
    <n v="0"/>
  </r>
  <r>
    <s v="Groningen"/>
    <s v="Terra"/>
    <x v="5"/>
    <x v="9"/>
    <x v="9"/>
    <s v="Groningen"/>
    <s v="Begane grond"/>
    <s v="Verkeersruimte"/>
    <s v="Gang"/>
    <s v="G1"/>
    <m/>
    <x v="1"/>
    <n v="18.3"/>
    <n v="0"/>
    <n v="1"/>
    <n v="0"/>
  </r>
  <r>
    <s v="Groningen"/>
    <s v="Terra"/>
    <x v="5"/>
    <x v="9"/>
    <x v="9"/>
    <s v="Groningen"/>
    <s v="Begane grond"/>
    <s v="Administratieve ruimte"/>
    <s v="Kantoor"/>
    <s v="Cok2"/>
    <m/>
    <x v="2"/>
    <n v="19"/>
    <n v="0"/>
    <n v="1"/>
    <n v="0"/>
  </r>
  <r>
    <s v="Groningen"/>
    <s v="Terra"/>
    <x v="5"/>
    <x v="9"/>
    <x v="9"/>
    <s v="Groningen"/>
    <s v="Begane grond"/>
    <s v="Administratieve ruimte"/>
    <s v="Kantoor"/>
    <s v="Cok1"/>
    <m/>
    <x v="2"/>
    <n v="19.8"/>
    <n v="0"/>
    <n v="1"/>
    <n v="0"/>
  </r>
  <r>
    <s v="Groningen"/>
    <s v="Terra"/>
    <x v="5"/>
    <x v="9"/>
    <x v="9"/>
    <s v="Groningen"/>
    <s v="Begane grond"/>
    <s v="Administratieve ruimte"/>
    <s v="Kantoor"/>
    <s v="Cok3"/>
    <m/>
    <x v="1"/>
    <n v="20.2"/>
    <n v="0"/>
    <n v="1"/>
    <n v="0"/>
  </r>
  <r>
    <s v="Groningen"/>
    <s v="Terra"/>
    <x v="5"/>
    <x v="9"/>
    <x v="9"/>
    <s v="Groningen"/>
    <s v="Begane grond"/>
    <s v="Onderwijsruimte"/>
    <s v="Onderwijsruimte"/>
    <s v="Eok3"/>
    <m/>
    <x v="2"/>
    <n v="21.2"/>
    <n v="0"/>
    <n v="1"/>
    <n v="0"/>
  </r>
  <r>
    <s v="Groningen"/>
    <s v="Terra"/>
    <x v="5"/>
    <x v="9"/>
    <x v="9"/>
    <s v="Groningen"/>
    <s v="Begane grond"/>
    <s v="Administratieve ruimte"/>
    <s v="Kantoor"/>
    <s v="Aok1"/>
    <m/>
    <x v="2"/>
    <n v="22"/>
    <n v="0"/>
    <n v="1"/>
    <n v="0"/>
  </r>
  <r>
    <s v="Groningen"/>
    <s v="Terra"/>
    <x v="5"/>
    <x v="9"/>
    <x v="9"/>
    <s v="Groningen"/>
    <s v="Begane grond"/>
    <s v="Sanitair"/>
    <s v="Toiletruimte"/>
    <s v="T3"/>
    <m/>
    <x v="3"/>
    <n v="22.4"/>
    <n v="0"/>
    <n v="1"/>
    <n v="0"/>
  </r>
  <r>
    <s v="Groningen"/>
    <s v="Terra"/>
    <x v="5"/>
    <x v="9"/>
    <x v="9"/>
    <s v="Groningen"/>
    <s v="Begane grond"/>
    <s v="Onderwijsruimte"/>
    <s v="Onderwijsruimte"/>
    <s v="Cok1B"/>
    <m/>
    <x v="1"/>
    <n v="23.9"/>
    <n v="0"/>
    <n v="1"/>
    <n v="0"/>
  </r>
  <r>
    <s v="Groningen"/>
    <s v="Terra"/>
    <x v="5"/>
    <x v="9"/>
    <x v="9"/>
    <s v="Groningen"/>
    <s v="Begane grond"/>
    <s v="Onderwijsruimte"/>
    <s v="Onderwijsruimte"/>
    <s v="A03"/>
    <m/>
    <x v="1"/>
    <n v="26.5"/>
    <n v="0"/>
    <n v="1"/>
    <n v="0"/>
  </r>
  <r>
    <s v="Groningen"/>
    <s v="Terra"/>
    <x v="5"/>
    <x v="9"/>
    <x v="9"/>
    <s v="Groningen"/>
    <s v="Begane grond"/>
    <s v="Administratieve ruimte"/>
    <s v="Kantoor"/>
    <s v="Dok1"/>
    <m/>
    <x v="2"/>
    <n v="26.8"/>
    <n v="0"/>
    <n v="1"/>
    <n v="0"/>
  </r>
  <r>
    <s v="Groningen"/>
    <s v="Terra"/>
    <x v="5"/>
    <x v="9"/>
    <x v="9"/>
    <s v="Groningen"/>
    <s v="Begane grond"/>
    <s v="Vloeren Keukens"/>
    <s v="Keuken"/>
    <m/>
    <m/>
    <x v="1"/>
    <n v="27.7"/>
    <n v="0"/>
    <n v="1"/>
    <n v="0"/>
  </r>
  <r>
    <s v="Groningen"/>
    <s v="Terra"/>
    <x v="5"/>
    <x v="9"/>
    <x v="9"/>
    <s v="Groningen"/>
    <s v="Begane grond"/>
    <s v="Vakspecifieke ruimte"/>
    <s v="Werkplaats"/>
    <s v="E04a"/>
    <m/>
    <x v="3"/>
    <n v="27.7"/>
    <n v="0"/>
    <n v="1"/>
    <n v="0"/>
  </r>
  <r>
    <s v="Groningen"/>
    <s v="Terra"/>
    <x v="5"/>
    <x v="9"/>
    <x v="9"/>
    <s v="Groningen"/>
    <s v="Begane grond"/>
    <s v="Verkeersruimte"/>
    <s v="Trap"/>
    <m/>
    <m/>
    <x v="1"/>
    <n v="28.200000000000003"/>
    <n v="0"/>
    <n v="1"/>
    <n v="0"/>
  </r>
  <r>
    <s v="Groningen"/>
    <s v="Terra"/>
    <x v="5"/>
    <x v="9"/>
    <x v="9"/>
    <s v="Groningen"/>
    <s v="Begane grond"/>
    <s v="Administratieve ruimte"/>
    <s v="Kantoor"/>
    <s v="Cok6"/>
    <m/>
    <x v="2"/>
    <n v="29.7"/>
    <n v="0"/>
    <n v="1"/>
    <n v="0"/>
  </r>
  <r>
    <s v="Groningen"/>
    <s v="Terra"/>
    <x v="5"/>
    <x v="9"/>
    <x v="9"/>
    <s v="Groningen"/>
    <s v="Begane grond"/>
    <s v="Niet in onderhoud"/>
    <s v="Berging/magazijn"/>
    <s v="Co4a"/>
    <m/>
    <x v="1"/>
    <s v="NIO"/>
    <n v="0"/>
    <n v="1"/>
    <s v=""/>
  </r>
  <r>
    <s v="Groningen"/>
    <s v="Terra"/>
    <x v="5"/>
    <x v="9"/>
    <x v="9"/>
    <s v="Groningen"/>
    <s v="Begane grond"/>
    <s v="Onderwijsruimte"/>
    <s v="Onderwijsruimte"/>
    <s v="D01"/>
    <m/>
    <x v="1"/>
    <n v="33.6"/>
    <n v="0"/>
    <n v="1"/>
    <n v="0"/>
  </r>
  <r>
    <s v="Groningen"/>
    <s v="Terra"/>
    <x v="5"/>
    <x v="9"/>
    <x v="9"/>
    <s v="Groningen"/>
    <s v="Begane grond"/>
    <s v="Vakspecifieke ruimte"/>
    <s v="Werkplaats"/>
    <s v="E04"/>
    <m/>
    <x v="3"/>
    <n v="38"/>
    <n v="0"/>
    <n v="1"/>
    <n v="0"/>
  </r>
  <r>
    <s v="Groningen"/>
    <s v="Terra"/>
    <x v="5"/>
    <x v="9"/>
    <x v="9"/>
    <s v="Groningen"/>
    <s v="Begane grond"/>
    <s v="Vakspecifieke ruimte"/>
    <s v="Lassen"/>
    <s v="E05"/>
    <m/>
    <x v="3"/>
    <n v="40.299999999999997"/>
    <n v="0"/>
    <n v="1"/>
    <n v="0"/>
  </r>
  <r>
    <s v="Groningen"/>
    <s v="Terra"/>
    <x v="5"/>
    <x v="9"/>
    <x v="9"/>
    <s v="Groningen"/>
    <s v="Begane grond"/>
    <s v="Restauratieve ruimte"/>
    <s v="Kantine"/>
    <s v="E03a"/>
    <m/>
    <x v="1"/>
    <n v="40.700000000000003"/>
    <n v="0"/>
    <n v="1"/>
    <n v="0"/>
  </r>
  <r>
    <s v="Groningen"/>
    <s v="Terra"/>
    <x v="5"/>
    <x v="9"/>
    <x v="9"/>
    <s v="Groningen"/>
    <s v="Begane grond"/>
    <s v="Onderwijsruimte"/>
    <s v="Onderwijsruimte"/>
    <s v="Do4"/>
    <m/>
    <x v="1"/>
    <n v="52.6"/>
    <n v="0"/>
    <n v="1"/>
    <n v="0"/>
  </r>
  <r>
    <s v="Groningen"/>
    <s v="Terra"/>
    <x v="5"/>
    <x v="9"/>
    <x v="9"/>
    <s v="Groningen"/>
    <s v="Begane grond"/>
    <s v="Vloeren Keukens"/>
    <s v="Keuken"/>
    <s v="T2"/>
    <m/>
    <x v="3"/>
    <n v="57.1"/>
    <n v="0"/>
    <n v="1"/>
    <n v="0"/>
  </r>
  <r>
    <s v="Groningen"/>
    <s v="Terra"/>
    <x v="5"/>
    <x v="9"/>
    <x v="9"/>
    <s v="Groningen"/>
    <s v="Begane grond"/>
    <s v="Onderwijsruimte"/>
    <s v="Onderwijsruimte"/>
    <s v="Do5"/>
    <m/>
    <x v="1"/>
    <n v="58.6"/>
    <n v="0"/>
    <n v="1"/>
    <n v="0"/>
  </r>
  <r>
    <s v="Groningen"/>
    <s v="Terra"/>
    <x v="5"/>
    <x v="9"/>
    <x v="9"/>
    <s v="Groningen"/>
    <s v="Begane grond"/>
    <s v="Onderwijsruimte"/>
    <s v="Onderwijsruimte"/>
    <s v="D02"/>
    <m/>
    <x v="1"/>
    <n v="59"/>
    <n v="0"/>
    <n v="1"/>
    <n v="0"/>
  </r>
  <r>
    <s v="Groningen"/>
    <s v="Terra"/>
    <x v="5"/>
    <x v="9"/>
    <x v="9"/>
    <s v="Groningen"/>
    <s v="Begane grond"/>
    <s v="Onderwijsruimte"/>
    <s v="Onderwijsruimte"/>
    <s v="E01"/>
    <m/>
    <x v="3"/>
    <n v="59"/>
    <n v="0"/>
    <n v="1"/>
    <n v="0"/>
  </r>
  <r>
    <s v="Groningen"/>
    <s v="Terra"/>
    <x v="5"/>
    <x v="9"/>
    <x v="9"/>
    <s v="Groningen"/>
    <s v="Begane grond"/>
    <s v="Onderwijsruimte"/>
    <s v="Onderwijsruimte"/>
    <s v="C01"/>
    <m/>
    <x v="1"/>
    <n v="59.2"/>
    <n v="0"/>
    <n v="1"/>
    <n v="0"/>
  </r>
  <r>
    <s v="Groningen"/>
    <s v="Terra"/>
    <x v="5"/>
    <x v="9"/>
    <x v="9"/>
    <s v="Groningen"/>
    <s v="Begane grond"/>
    <s v="Onderwijsruimte"/>
    <s v="Onderwijsruimte"/>
    <s v="Co2"/>
    <m/>
    <x v="1"/>
    <n v="59.4"/>
    <n v="0"/>
    <n v="1"/>
    <n v="0"/>
  </r>
  <r>
    <s v="Groningen"/>
    <s v="Terra"/>
    <x v="5"/>
    <x v="9"/>
    <x v="9"/>
    <s v="Groningen"/>
    <s v="Begane grond"/>
    <s v="Onderwijsruimte"/>
    <s v="Onderwijsruimte"/>
    <s v="Ao2"/>
    <m/>
    <x v="1"/>
    <n v="61.9"/>
    <n v="0"/>
    <n v="1"/>
    <n v="0"/>
  </r>
  <r>
    <s v="Groningen"/>
    <s v="Terra"/>
    <x v="5"/>
    <x v="9"/>
    <x v="9"/>
    <s v="Groningen"/>
    <s v="Begane grond"/>
    <s v="Vakspecifieke ruimte"/>
    <s v="Praktijklokaal"/>
    <s v="Co3"/>
    <m/>
    <x v="1"/>
    <n v="62.1"/>
    <n v="0"/>
    <n v="1"/>
    <n v="0"/>
  </r>
  <r>
    <s v="Groningen"/>
    <s v="Terra"/>
    <x v="5"/>
    <x v="9"/>
    <x v="9"/>
    <s v="Groningen"/>
    <s v="Begane grond"/>
    <s v="Verkeersruimte"/>
    <s v="Gang"/>
    <s v="G2"/>
    <m/>
    <x v="1"/>
    <n v="64.099999999999994"/>
    <n v="0"/>
    <n v="1"/>
    <n v="0"/>
  </r>
  <r>
    <s v="Groningen"/>
    <s v="Terra"/>
    <x v="5"/>
    <x v="9"/>
    <x v="9"/>
    <s v="Groningen"/>
    <s v="Begane grond"/>
    <s v="Vakspecifieke ruimte"/>
    <s v="Praktijklokaal"/>
    <s v="Co5"/>
    <m/>
    <x v="1"/>
    <n v="65.900000000000006"/>
    <n v="0"/>
    <n v="1"/>
    <n v="0"/>
  </r>
  <r>
    <s v="Groningen"/>
    <s v="Terra"/>
    <x v="5"/>
    <x v="9"/>
    <x v="9"/>
    <s v="Groningen"/>
    <s v="Begane grond"/>
    <s v="Onderwijsruimte"/>
    <s v="Onderwijsruimte"/>
    <s v="Do6"/>
    <m/>
    <x v="1"/>
    <n v="67.599999999999994"/>
    <n v="0"/>
    <n v="1"/>
    <n v="0"/>
  </r>
  <r>
    <s v="Groningen"/>
    <s v="Terra"/>
    <x v="5"/>
    <x v="9"/>
    <x v="9"/>
    <s v="Groningen"/>
    <s v="Begane grond"/>
    <s v="Onderwijsruimte"/>
    <s v="Onderwijsruimte"/>
    <s v="D03"/>
    <m/>
    <x v="1"/>
    <n v="68.3"/>
    <n v="0"/>
    <n v="1"/>
    <n v="0"/>
  </r>
  <r>
    <s v="Groningen"/>
    <s v="Terra"/>
    <x v="5"/>
    <x v="9"/>
    <x v="9"/>
    <s v="Groningen"/>
    <s v="Begane grond"/>
    <s v="Verkeersruimte"/>
    <s v="Gang"/>
    <s v="G3"/>
    <m/>
    <x v="1"/>
    <n v="69"/>
    <n v="0"/>
    <n v="1"/>
    <n v="0"/>
  </r>
  <r>
    <s v="Groningen"/>
    <s v="Terra"/>
    <x v="5"/>
    <x v="9"/>
    <x v="9"/>
    <s v="Groningen"/>
    <s v="Begane grond"/>
    <s v="Vakspecifieke ruimte"/>
    <s v="Praktijklokaal"/>
    <s v="Co6"/>
    <m/>
    <x v="1"/>
    <n v="69"/>
    <n v="0"/>
    <n v="1"/>
    <n v="0"/>
  </r>
  <r>
    <s v="Groningen"/>
    <s v="Terra"/>
    <x v="5"/>
    <x v="9"/>
    <x v="9"/>
    <s v="Groningen"/>
    <s v="Begane grond"/>
    <s v="Onderwijsruimte"/>
    <s v="Onderwijsruimte"/>
    <s v="E06"/>
    <m/>
    <x v="3"/>
    <n v="72.099999999999994"/>
    <n v="0"/>
    <n v="1"/>
    <n v="0"/>
  </r>
  <r>
    <s v="Groningen"/>
    <s v="Terra"/>
    <x v="5"/>
    <x v="9"/>
    <x v="9"/>
    <s v="Groningen"/>
    <s v="Begane grond"/>
    <s v="Restauratieve ruimte"/>
    <s v="Kantine"/>
    <s v="Ao2a"/>
    <m/>
    <x v="1"/>
    <n v="74.900000000000006"/>
    <n v="0"/>
    <n v="1"/>
    <n v="0"/>
  </r>
  <r>
    <s v="Groningen"/>
    <s v="Terra"/>
    <x v="5"/>
    <x v="9"/>
    <x v="9"/>
    <s v="Groningen"/>
    <s v="Begane grond"/>
    <s v="Verkeersruimte"/>
    <s v="Gang"/>
    <s v="G5"/>
    <m/>
    <x v="1"/>
    <n v="75.599999999999994"/>
    <n v="0"/>
    <n v="1"/>
    <n v="0"/>
  </r>
  <r>
    <s v="Groningen"/>
    <s v="Terra"/>
    <x v="5"/>
    <x v="9"/>
    <x v="9"/>
    <s v="Groningen"/>
    <s v="Begane grond"/>
    <s v="Onderwijsruimte"/>
    <s v="Onderwijsruimte"/>
    <s v="Cok0"/>
    <m/>
    <x v="3"/>
    <n v="75.8"/>
    <n v="0"/>
    <n v="1"/>
    <n v="0"/>
  </r>
  <r>
    <s v="Groningen"/>
    <s v="Terra"/>
    <x v="5"/>
    <x v="9"/>
    <x v="9"/>
    <s v="Groningen"/>
    <s v="Begane grond"/>
    <s v="Verkeersruimte"/>
    <s v="Gang"/>
    <s v="G4"/>
    <m/>
    <x v="1"/>
    <n v="77.900000000000006"/>
    <n v="0"/>
    <n v="1"/>
    <n v="0"/>
  </r>
  <r>
    <s v="Groningen"/>
    <s v="Terra"/>
    <x v="5"/>
    <x v="9"/>
    <x v="9"/>
    <s v="Groningen"/>
    <s v="Begane grond"/>
    <s v="Vakspecifieke ruimte"/>
    <s v="Praktijklokaal"/>
    <s v="Co4"/>
    <m/>
    <x v="1"/>
    <n v="87"/>
    <n v="0"/>
    <n v="1"/>
    <n v="0"/>
  </r>
  <r>
    <s v="Groningen"/>
    <s v="Terra"/>
    <x v="5"/>
    <x v="9"/>
    <x v="9"/>
    <s v="Groningen"/>
    <s v="Begane grond"/>
    <s v="Vakspecifieke ruimte"/>
    <s v="Techniek"/>
    <s v="E03"/>
    <m/>
    <x v="3"/>
    <n v="100.4"/>
    <n v="0"/>
    <n v="1"/>
    <n v="0"/>
  </r>
  <r>
    <s v="Groningen"/>
    <s v="Terra"/>
    <x v="5"/>
    <x v="9"/>
    <x v="9"/>
    <s v="Groningen"/>
    <s v="Begane grond"/>
    <s v="Vakspecifieke ruimte"/>
    <s v="Techniek"/>
    <s v="E02"/>
    <m/>
    <x v="3"/>
    <n v="116.8"/>
    <n v="0"/>
    <n v="1"/>
    <n v="0"/>
  </r>
  <r>
    <s v="Groningen"/>
    <s v="Terra"/>
    <x v="5"/>
    <x v="9"/>
    <x v="9"/>
    <s v="Groningen"/>
    <s v="Begane grond"/>
    <s v="Verkeersruimte"/>
    <s v="Gang"/>
    <s v="H"/>
    <m/>
    <x v="1"/>
    <n v="181.3"/>
    <n v="0"/>
    <n v="1"/>
    <n v="0"/>
  </r>
  <r>
    <s v="Groningen"/>
    <s v="Terra"/>
    <x v="5"/>
    <x v="9"/>
    <x v="9"/>
    <s v="Groningen"/>
    <s v="Begane grond"/>
    <s v="Vakspecifieke ruimte"/>
    <s v="Techniek"/>
    <s v="E07"/>
    <m/>
    <x v="3"/>
    <n v="221.7"/>
    <n v="0"/>
    <n v="1"/>
    <n v="0"/>
  </r>
  <r>
    <s v="Groningen"/>
    <s v="Terra"/>
    <x v="5"/>
    <x v="9"/>
    <x v="9"/>
    <s v="Groningen"/>
    <s v="Begane grond"/>
    <s v="Restauratieve ruimte"/>
    <s v="Kantine"/>
    <m/>
    <m/>
    <x v="1"/>
    <n v="474.6"/>
    <n v="0"/>
    <n v="1"/>
    <n v="0"/>
  </r>
  <r>
    <s v="Groningen"/>
    <s v="Terra"/>
    <x v="5"/>
    <x v="9"/>
    <x v="9"/>
    <s v="Groningen"/>
    <s v="Begane grond"/>
    <s v="Niet in onderhoud"/>
    <s v="Berging/magazijn"/>
    <s v="E05a"/>
    <m/>
    <x v="3"/>
    <s v="NIO"/>
    <n v="0"/>
    <n v="1"/>
    <s v=""/>
  </r>
  <r>
    <s v="Groningen"/>
    <s v="Terra"/>
    <x v="5"/>
    <x v="9"/>
    <x v="9"/>
    <s v="Groningen"/>
    <s v="Begane grond"/>
    <s v="Niet in onderhoud"/>
    <s v="Techniek"/>
    <s v="T1"/>
    <m/>
    <x v="3"/>
    <s v="NIO"/>
    <n v="0"/>
    <n v="1"/>
    <s v=""/>
  </r>
  <r>
    <s v="Groningen"/>
    <s v="Terra"/>
    <x v="5"/>
    <x v="9"/>
    <x v="9"/>
    <s v="Groningen"/>
    <s v="Gymzaal"/>
    <s v="Sporthal"/>
    <s v="Douches"/>
    <m/>
    <m/>
    <x v="3"/>
    <n v="0.8"/>
    <n v="0"/>
    <n v="1"/>
    <n v="0"/>
  </r>
  <r>
    <s v="Groningen"/>
    <s v="Terra"/>
    <x v="5"/>
    <x v="9"/>
    <x v="9"/>
    <s v="Groningen"/>
    <s v="Gymzaal"/>
    <s v="Sanitair"/>
    <s v="Toiletruimte"/>
    <m/>
    <m/>
    <x v="3"/>
    <n v="1"/>
    <n v="0"/>
    <n v="1"/>
    <n v="0"/>
  </r>
  <r>
    <s v="Groningen"/>
    <s v="Terra"/>
    <x v="5"/>
    <x v="9"/>
    <x v="9"/>
    <s v="Groningen"/>
    <s v="Begane grond"/>
    <s v="Niet in onderhoud"/>
    <s v="Techniek"/>
    <s v="Co6b"/>
    <m/>
    <x v="1"/>
    <s v="NIO"/>
    <n v="0"/>
    <n v="1"/>
    <s v=""/>
  </r>
  <r>
    <s v="Groningen"/>
    <s v="Terra"/>
    <x v="5"/>
    <x v="9"/>
    <x v="9"/>
    <s v="Groningen"/>
    <s v="Gymzaal"/>
    <s v="Sanitair"/>
    <s v="Toiletruimte"/>
    <m/>
    <m/>
    <x v="3"/>
    <n v="1"/>
    <n v="0"/>
    <n v="1"/>
    <n v="0"/>
  </r>
  <r>
    <s v="Groningen"/>
    <s v="Terra"/>
    <x v="5"/>
    <x v="9"/>
    <x v="9"/>
    <s v="Groningen"/>
    <s v="Gymzaal"/>
    <s v="Restauratieve ruimte"/>
    <s v="Personeelsruimte"/>
    <m/>
    <m/>
    <x v="3"/>
    <n v="4.5999999999999996"/>
    <n v="0"/>
    <n v="1"/>
    <n v="0"/>
  </r>
  <r>
    <s v="Groningen"/>
    <s v="Terra"/>
    <x v="5"/>
    <x v="9"/>
    <x v="9"/>
    <s v="Groningen"/>
    <s v="Begane grond"/>
    <s v="Niet in onderhoud"/>
    <s v="Berging/magazijn"/>
    <s v="AO1"/>
    <m/>
    <x v="2"/>
    <s v="NIO"/>
    <n v="0"/>
    <n v="1"/>
    <s v=""/>
  </r>
  <r>
    <s v="Groningen"/>
    <s v="Terra"/>
    <x v="5"/>
    <x v="9"/>
    <x v="9"/>
    <s v="Groningen"/>
    <s v="Gymzaal"/>
    <s v="Sporthal"/>
    <s v="Douches"/>
    <m/>
    <m/>
    <x v="3"/>
    <n v="16.399999999999999"/>
    <n v="0"/>
    <n v="1"/>
    <n v="0"/>
  </r>
  <r>
    <s v="Groningen"/>
    <s v="Terra"/>
    <x v="5"/>
    <x v="9"/>
    <x v="9"/>
    <s v="Groningen"/>
    <s v="Gymzaal"/>
    <s v="Sporthal"/>
    <s v="Douches"/>
    <m/>
    <m/>
    <x v="3"/>
    <n v="16.399999999999999"/>
    <n v="0"/>
    <n v="1"/>
    <n v="0"/>
  </r>
  <r>
    <s v="Groningen"/>
    <s v="Terra"/>
    <x v="5"/>
    <x v="9"/>
    <x v="9"/>
    <s v="Groningen"/>
    <s v="Gymzaal"/>
    <s v="Verkeersruimte"/>
    <s v="Entree"/>
    <m/>
    <m/>
    <x v="9"/>
    <n v="18"/>
    <n v="0"/>
    <n v="1"/>
    <n v="0"/>
  </r>
  <r>
    <s v="Groningen"/>
    <s v="Terra"/>
    <x v="5"/>
    <x v="9"/>
    <x v="9"/>
    <s v="Groningen"/>
    <s v="Gymzaal"/>
    <s v="Sporthal"/>
    <s v="Kleedruimte"/>
    <m/>
    <m/>
    <x v="3"/>
    <n v="29.8"/>
    <n v="0"/>
    <n v="1"/>
    <n v="0"/>
  </r>
  <r>
    <s v="Groningen"/>
    <s v="Terra"/>
    <x v="5"/>
    <x v="9"/>
    <x v="9"/>
    <s v="Groningen"/>
    <s v="Gymzaal"/>
    <s v="Sporthal"/>
    <s v="Kleedruimte"/>
    <m/>
    <m/>
    <x v="3"/>
    <n v="32.200000000000003"/>
    <n v="0"/>
    <n v="1"/>
    <n v="0"/>
  </r>
  <r>
    <s v="Groningen"/>
    <s v="Terra"/>
    <x v="5"/>
    <x v="9"/>
    <x v="9"/>
    <s v="Groningen"/>
    <s v="Gymzaal"/>
    <s v="Sporthal"/>
    <s v="Sporthal"/>
    <m/>
    <m/>
    <x v="9"/>
    <n v="40"/>
    <n v="0"/>
    <n v="1"/>
    <n v="0"/>
  </r>
  <r>
    <s v="Groningen"/>
    <s v="Terra"/>
    <x v="5"/>
    <x v="9"/>
    <x v="9"/>
    <s v="Groningen"/>
    <s v="Gymzaal"/>
    <s v="Sporthal"/>
    <s v="Gymzaal"/>
    <m/>
    <m/>
    <x v="9"/>
    <n v="250"/>
    <n v="0"/>
    <n v="1"/>
    <n v="0"/>
  </r>
  <r>
    <s v="Groningen"/>
    <s v="Terra"/>
    <x v="5"/>
    <x v="9"/>
    <x v="9"/>
    <s v="Groningen"/>
    <s v="Gymzaal"/>
    <s v="Niet in onderhoud"/>
    <s v="Berging/magazijn"/>
    <m/>
    <m/>
    <x v="3"/>
    <s v="NIO"/>
    <n v="0"/>
    <n v="1"/>
    <s v=""/>
  </r>
  <r>
    <s v="Groningen"/>
    <s v="Terra"/>
    <x v="5"/>
    <x v="9"/>
    <x v="9"/>
    <s v="Groningen"/>
    <s v="Gymzaal"/>
    <s v="Niet in onderhoud"/>
    <s v="Meterkast"/>
    <m/>
    <m/>
    <x v="3"/>
    <s v="NIO"/>
    <n v="0"/>
    <n v="1"/>
    <s v=""/>
  </r>
  <r>
    <s v="Groningen"/>
    <s v="Terra"/>
    <x v="5"/>
    <x v="9"/>
    <x v="9"/>
    <s v="Groningen"/>
    <s v="Gymzaal"/>
    <s v="Niet in onderhoud"/>
    <s v="Niet in onderhoud"/>
    <m/>
    <m/>
    <x v="3"/>
    <s v="NIO"/>
    <n v="0"/>
    <n v="1"/>
    <s v=""/>
  </r>
  <r>
    <s v="Groningen"/>
    <s v="Terra"/>
    <x v="5"/>
    <x v="9"/>
    <x v="9"/>
    <s v="Groningen"/>
    <s v="Gymzaal"/>
    <s v="Niet in onderhoud"/>
    <s v="Installaties"/>
    <m/>
    <m/>
    <x v="3"/>
    <s v="NIO"/>
    <n v="0"/>
    <n v="1"/>
    <s v=""/>
  </r>
  <r>
    <s v="Emmen"/>
    <s v="Terra"/>
    <x v="2"/>
    <x v="10"/>
    <x v="10"/>
    <s v="Emmen"/>
    <s v="Begane grond"/>
    <s v="Verkeersruimte"/>
    <s v="Gang"/>
    <s v="0.15"/>
    <m/>
    <x v="15"/>
    <n v="23.04"/>
    <n v="0"/>
    <n v="1"/>
    <n v="0"/>
  </r>
  <r>
    <s v="Emmen"/>
    <s v="Terra"/>
    <x v="2"/>
    <x v="10"/>
    <x v="10"/>
    <s v="Emmen"/>
    <s v="Begane grond"/>
    <s v="Restauratieve ruimte"/>
    <s v="Pantry"/>
    <s v="a0."/>
    <m/>
    <x v="6"/>
    <n v="16.88"/>
    <n v="0"/>
    <n v="1"/>
    <n v="0"/>
  </r>
  <r>
    <s v="Emmen"/>
    <s v="Terra"/>
    <x v="2"/>
    <x v="10"/>
    <x v="10"/>
    <s v="Emmen"/>
    <s v="Begane grond"/>
    <s v="Vakspecifieke ruimte"/>
    <s v="Vakspecifieke ruimte"/>
    <s v="a0.."/>
    <m/>
    <x v="17"/>
    <n v="88.17"/>
    <n v="0"/>
    <n v="1"/>
    <n v="0"/>
  </r>
  <r>
    <s v="Emmen"/>
    <s v="Terra"/>
    <x v="2"/>
    <x v="10"/>
    <x v="10"/>
    <s v="Emmen"/>
    <s v="Begane grond"/>
    <s v="Verkeersruimte"/>
    <s v="Gang"/>
    <s v="a0..."/>
    <m/>
    <x v="17"/>
    <n v="19.649999999999999"/>
    <n v="0"/>
    <n v="1"/>
    <n v="0"/>
  </r>
  <r>
    <s v="Emmen"/>
    <s v="Terra"/>
    <x v="2"/>
    <x v="10"/>
    <x v="10"/>
    <s v="Emmen"/>
    <s v="Begane grond"/>
    <s v="Vloeren Keukens"/>
    <s v="Leskeuken"/>
    <s v="a0.01"/>
    <m/>
    <x v="17"/>
    <n v="120.45"/>
    <n v="0"/>
    <n v="1"/>
    <n v="0"/>
  </r>
  <r>
    <s v="Emmen"/>
    <s v="Terra"/>
    <x v="2"/>
    <x v="10"/>
    <x v="10"/>
    <s v="Emmen"/>
    <s v="Begane grond"/>
    <s v="Vakspecifieke ruimte"/>
    <s v="Vakspecifieke ruimte"/>
    <s v="a0.02"/>
    <m/>
    <x v="20"/>
    <n v="75.010000000000005"/>
    <n v="0"/>
    <n v="1"/>
    <n v="0"/>
  </r>
  <r>
    <s v="Emmen"/>
    <s v="Terra"/>
    <x v="2"/>
    <x v="10"/>
    <x v="10"/>
    <s v="Emmen"/>
    <s v="Begane grond"/>
    <s v="Vakspecifieke ruimte"/>
    <s v="Vakspecifieke ruimte"/>
    <s v="a0.03"/>
    <m/>
    <x v="20"/>
    <n v="92.87"/>
    <n v="0"/>
    <n v="1"/>
    <n v="0"/>
  </r>
  <r>
    <s v="Emmen"/>
    <s v="Terra"/>
    <x v="2"/>
    <x v="10"/>
    <x v="10"/>
    <s v="Emmen"/>
    <s v="Begane grond"/>
    <s v="Vakspecifieke ruimte"/>
    <s v="Vakspecifieke ruimte"/>
    <s v="a0.04"/>
    <m/>
    <x v="20"/>
    <n v="95.84"/>
    <n v="0"/>
    <n v="1"/>
    <n v="0"/>
  </r>
  <r>
    <s v="Emmen"/>
    <s v="Terra"/>
    <x v="2"/>
    <x v="10"/>
    <x v="10"/>
    <s v="Emmen"/>
    <s v="Begane grond"/>
    <s v="Vakspecifieke ruimte"/>
    <s v="Vakspecifieke ruimte"/>
    <s v="a0.05"/>
    <m/>
    <x v="20"/>
    <n v="65.87"/>
    <n v="0"/>
    <n v="1"/>
    <n v="0"/>
  </r>
  <r>
    <s v="Emmen"/>
    <s v="Terra"/>
    <x v="2"/>
    <x v="10"/>
    <x v="10"/>
    <s v="Emmen"/>
    <s v="Begane grond"/>
    <s v="Vakspecifieke ruimte"/>
    <s v="Vakspecifieke ruimte"/>
    <s v="a0.06"/>
    <m/>
    <x v="2"/>
    <n v="30.64"/>
    <n v="0"/>
    <n v="1"/>
    <n v="0"/>
  </r>
  <r>
    <s v="Emmen"/>
    <s v="Terra"/>
    <x v="2"/>
    <x v="10"/>
    <x v="10"/>
    <s v="Emmen"/>
    <s v="Begane grond"/>
    <s v="Vakspecifieke ruimte"/>
    <s v="Vakspecifieke ruimte"/>
    <s v="a0.07"/>
    <m/>
    <x v="2"/>
    <n v="52.79"/>
    <n v="0"/>
    <n v="1"/>
    <n v="0"/>
  </r>
  <r>
    <s v="Emmen"/>
    <s v="Terra"/>
    <x v="2"/>
    <x v="10"/>
    <x v="10"/>
    <s v="Emmen"/>
    <s v="Begane grond"/>
    <s v="Administratieve ruimte"/>
    <s v="Administratieve ruimte"/>
    <s v="a0.08"/>
    <m/>
    <x v="2"/>
    <n v="25.92"/>
    <n v="0"/>
    <n v="1"/>
    <n v="0"/>
  </r>
  <r>
    <s v="Emmen"/>
    <s v="Terra"/>
    <x v="2"/>
    <x v="10"/>
    <x v="10"/>
    <s v="Emmen"/>
    <s v="Begane grond"/>
    <s v="Niet in onderhoud"/>
    <s v="Niet in onderhoud"/>
    <s v="a0.08a"/>
    <m/>
    <x v="20"/>
    <s v="NIO"/>
    <n v="0"/>
    <n v="1"/>
    <s v=""/>
  </r>
  <r>
    <s v="Emmen"/>
    <s v="Terra"/>
    <x v="2"/>
    <x v="10"/>
    <x v="10"/>
    <s v="Emmen"/>
    <s v="Begane grond"/>
    <s v="Administratieve ruimte"/>
    <s v="Administratieve ruimte"/>
    <s v="a0.09"/>
    <m/>
    <x v="2"/>
    <n v="25.92"/>
    <n v="0"/>
    <n v="1"/>
    <n v="0"/>
  </r>
  <r>
    <s v="Emmen"/>
    <s v="Terra"/>
    <x v="2"/>
    <x v="10"/>
    <x v="10"/>
    <s v="Emmen"/>
    <s v="Begane grond"/>
    <s v="Vakspecifieke ruimte"/>
    <s v="Vakspecifieke ruimte"/>
    <s v="a0.09a"/>
    <m/>
    <x v="20"/>
    <n v="181.78"/>
    <n v="0"/>
    <n v="1"/>
    <n v="0"/>
  </r>
  <r>
    <s v="Emmen"/>
    <s v="Terra"/>
    <x v="2"/>
    <x v="10"/>
    <x v="10"/>
    <s v="Emmen"/>
    <s v="Begane grond"/>
    <s v="Vakspecifieke ruimte"/>
    <s v="Vakspecifieke ruimte"/>
    <s v="a0.10"/>
    <m/>
    <x v="2"/>
    <n v="25.92"/>
    <n v="0"/>
    <n v="1"/>
    <n v="0"/>
  </r>
  <r>
    <s v="Emmen"/>
    <s v="Terra"/>
    <x v="2"/>
    <x v="10"/>
    <x v="10"/>
    <s v="Emmen"/>
    <s v="Begane grond"/>
    <s v="Administratieve ruimte"/>
    <s v="Administratieve ruimte"/>
    <s v="a0.11"/>
    <m/>
    <x v="2"/>
    <n v="20.3"/>
    <n v="0"/>
    <n v="1"/>
    <n v="0"/>
  </r>
  <r>
    <s v="Emmen"/>
    <s v="Terra"/>
    <x v="2"/>
    <x v="10"/>
    <x v="10"/>
    <s v="Emmen"/>
    <s v="Begane grond"/>
    <s v="Niet in onderhoud"/>
    <s v="Berging"/>
    <s v="a0.12"/>
    <m/>
    <x v="20"/>
    <s v="NIO"/>
    <n v="0"/>
    <n v="1"/>
    <s v=""/>
  </r>
  <r>
    <s v="Emmen"/>
    <s v="Terra"/>
    <x v="2"/>
    <x v="10"/>
    <x v="10"/>
    <s v="Emmen"/>
    <s v="Begane grond"/>
    <s v="Verkeersruimte"/>
    <s v="Gang"/>
    <s v="a0.13"/>
    <m/>
    <x v="17"/>
    <n v="91.7"/>
    <n v="0"/>
    <n v="1"/>
    <n v="0"/>
  </r>
  <r>
    <s v="Emmen"/>
    <s v="Terra"/>
    <x v="2"/>
    <x v="10"/>
    <x v="10"/>
    <s v="Emmen"/>
    <s v="Begane grond"/>
    <s v="Niet in onderhoud"/>
    <s v="Berging"/>
    <s v="a0.14"/>
    <m/>
    <x v="6"/>
    <s v="NIO"/>
    <n v="0"/>
    <n v="1"/>
    <s v=""/>
  </r>
  <r>
    <s v="Emmen"/>
    <s v="Terra"/>
    <x v="2"/>
    <x v="10"/>
    <x v="10"/>
    <s v="Emmen"/>
    <s v="Begane grond"/>
    <s v="Verkeersruimte"/>
    <s v="Gang"/>
    <s v="a0.15"/>
    <m/>
    <x v="17"/>
    <n v="40.08"/>
    <n v="0"/>
    <n v="1"/>
    <n v="0"/>
  </r>
  <r>
    <s v="Emmen"/>
    <s v="Terra"/>
    <x v="2"/>
    <x v="10"/>
    <x v="10"/>
    <s v="Emmen"/>
    <s v="Begane grond"/>
    <s v="Niet in onderhoud"/>
    <s v="Werkkast"/>
    <s v="a0.16"/>
    <m/>
    <x v="17"/>
    <s v="NIO"/>
    <n v="0"/>
    <n v="1"/>
    <s v=""/>
  </r>
  <r>
    <s v="Emmen"/>
    <s v="Terra"/>
    <x v="2"/>
    <x v="10"/>
    <x v="10"/>
    <s v="Emmen"/>
    <s v="Begane grond"/>
    <s v="Niet in onderhoud"/>
    <s v="Berging"/>
    <s v="a0.17"/>
    <m/>
    <x v="17"/>
    <s v="NIO"/>
    <n v="0"/>
    <n v="1"/>
    <s v=""/>
  </r>
  <r>
    <s v="Emmen"/>
    <s v="Terra"/>
    <x v="2"/>
    <x v="10"/>
    <x v="10"/>
    <s v="Emmen"/>
    <s v="Begane grond"/>
    <s v="Niet in onderhoud"/>
    <s v="Berging"/>
    <s v="a0.18"/>
    <m/>
    <x v="17"/>
    <s v="NIO"/>
    <n v="0"/>
    <n v="1"/>
    <s v=""/>
  </r>
  <r>
    <s v="Emmen"/>
    <s v="Terra"/>
    <x v="2"/>
    <x v="10"/>
    <x v="10"/>
    <s v="Emmen"/>
    <s v="Begane grond"/>
    <s v="Vloeren Keukens"/>
    <s v="Keuken"/>
    <s v="a0.19"/>
    <m/>
    <x v="17"/>
    <n v="21"/>
    <n v="0"/>
    <n v="1"/>
    <n v="0"/>
  </r>
  <r>
    <s v="Emmen"/>
    <s v="Terra"/>
    <x v="2"/>
    <x v="10"/>
    <x v="10"/>
    <s v="Emmen"/>
    <s v="Begane grond"/>
    <s v="Restauratieve ruimte"/>
    <s v="Spoelen"/>
    <s v="a0.20"/>
    <m/>
    <x v="17"/>
    <n v="9.8800000000000008"/>
    <n v="0"/>
    <n v="1"/>
    <n v="0"/>
  </r>
  <r>
    <s v="Emmen"/>
    <s v="Terra"/>
    <x v="2"/>
    <x v="10"/>
    <x v="10"/>
    <s v="Emmen"/>
    <s v="Begane grond"/>
    <s v="Vakspecifieke ruimte"/>
    <s v="Vakspecifieke ruimte"/>
    <s v="a0.23"/>
    <m/>
    <x v="17"/>
    <n v="20.92"/>
    <n v="0"/>
    <n v="1"/>
    <n v="0"/>
  </r>
  <r>
    <s v="Emmen"/>
    <s v="Terra"/>
    <x v="2"/>
    <x v="10"/>
    <x v="10"/>
    <s v="Emmen"/>
    <s v="Begane grond"/>
    <s v="Vakspecifieke ruimte"/>
    <s v="Vakspecifieke ruimte"/>
    <s v="a0.24"/>
    <m/>
    <x v="17"/>
    <n v="12.06"/>
    <n v="0"/>
    <n v="1"/>
    <n v="0"/>
  </r>
  <r>
    <s v="Emmen"/>
    <s v="Terra"/>
    <x v="2"/>
    <x v="10"/>
    <x v="10"/>
    <s v="Emmen"/>
    <s v="Begane grond"/>
    <s v="Sanitair"/>
    <s v="Toiletruimte"/>
    <s v="a0.25"/>
    <m/>
    <x v="17"/>
    <n v="5.65"/>
    <n v="0"/>
    <n v="1"/>
    <n v="0"/>
  </r>
  <r>
    <s v="Emmen"/>
    <s v="Terra"/>
    <x v="2"/>
    <x v="10"/>
    <x v="10"/>
    <s v="Emmen"/>
    <s v="Begane grond"/>
    <s v="Sanitair"/>
    <s v="Toiletruimte"/>
    <s v="a0.26"/>
    <m/>
    <x v="17"/>
    <n v="5.63"/>
    <n v="0"/>
    <n v="1"/>
    <n v="0"/>
  </r>
  <r>
    <s v="Emmen"/>
    <s v="Terra"/>
    <x v="2"/>
    <x v="10"/>
    <x v="10"/>
    <s v="Emmen"/>
    <s v="Begane grond"/>
    <s v="Niet in onderhoud"/>
    <s v="Berging"/>
    <s v="a0.27"/>
    <m/>
    <x v="17"/>
    <s v="NIO"/>
    <n v="0"/>
    <n v="1"/>
    <s v=""/>
  </r>
  <r>
    <s v="Emmen"/>
    <s v="Terra"/>
    <x v="2"/>
    <x v="10"/>
    <x v="10"/>
    <s v="Emmen"/>
    <s v="Begane grond"/>
    <s v="Sanitair"/>
    <s v="Toiletruimte"/>
    <s v="a0.28"/>
    <m/>
    <x v="17"/>
    <n v="7.4"/>
    <n v="0"/>
    <n v="1"/>
    <n v="0"/>
  </r>
  <r>
    <s v="Emmen"/>
    <s v="Terra"/>
    <x v="2"/>
    <x v="10"/>
    <x v="10"/>
    <s v="Emmen"/>
    <s v="Begane grond"/>
    <s v="Sanitair"/>
    <s v="Toiletruimte"/>
    <s v="a0.29"/>
    <m/>
    <x v="17"/>
    <n v="10.14"/>
    <n v="0"/>
    <n v="1"/>
    <n v="0"/>
  </r>
  <r>
    <s v="Emmen"/>
    <s v="Terra"/>
    <x v="2"/>
    <x v="10"/>
    <x v="10"/>
    <s v="Emmen"/>
    <s v="Begane grond"/>
    <s v="Administratieve ruimte"/>
    <s v="Administratieve ruimte"/>
    <s v="a0.30"/>
    <m/>
    <x v="17"/>
    <n v="6.82"/>
    <n v="0"/>
    <n v="1"/>
    <n v="0"/>
  </r>
  <r>
    <s v="Emmen"/>
    <s v="Terra"/>
    <x v="2"/>
    <x v="10"/>
    <x v="10"/>
    <s v="Emmen"/>
    <s v="Begane grond"/>
    <s v="Administratieve ruimte"/>
    <s v="Administratieve ruimte"/>
    <s v="a0.31"/>
    <m/>
    <x v="17"/>
    <n v="14.15"/>
    <n v="0"/>
    <n v="1"/>
    <n v="0"/>
  </r>
  <r>
    <s v="Emmen"/>
    <s v="Terra"/>
    <x v="2"/>
    <x v="10"/>
    <x v="10"/>
    <s v="Emmen"/>
    <s v="Begane grond"/>
    <s v="Vakspecifieke ruimte"/>
    <s v="Vakspecifieke ruimte"/>
    <s v="a0.32"/>
    <m/>
    <x v="17"/>
    <n v="15.68"/>
    <n v="0"/>
    <n v="1"/>
    <n v="0"/>
  </r>
  <r>
    <s v="Emmen"/>
    <s v="Terra"/>
    <x v="2"/>
    <x v="10"/>
    <x v="10"/>
    <s v="Emmen"/>
    <s v="Begane grond"/>
    <s v="Administratieve ruimte"/>
    <s v="Administratieve ruimte"/>
    <s v="a0.33"/>
    <m/>
    <x v="2"/>
    <n v="4.57"/>
    <n v="0"/>
    <n v="1"/>
    <n v="0"/>
  </r>
  <r>
    <s v="Emmen"/>
    <s v="Terra"/>
    <x v="2"/>
    <x v="10"/>
    <x v="10"/>
    <s v="Emmen"/>
    <s v="Begane grond"/>
    <s v="Verkeersruimte"/>
    <s v="Trap"/>
    <s v="a0.34"/>
    <m/>
    <x v="15"/>
    <n v="9.2100000000000009"/>
    <n v="0"/>
    <n v="1"/>
    <n v="0"/>
  </r>
  <r>
    <s v="Emmen"/>
    <s v="Terra"/>
    <x v="2"/>
    <x v="10"/>
    <x v="10"/>
    <s v="Emmen"/>
    <s v="Begane grond"/>
    <s v="Onderwijsruimte"/>
    <s v="Onderwijsruimte"/>
    <s v="B0.004"/>
    <m/>
    <x v="2"/>
    <n v="59.13"/>
    <n v="0"/>
    <n v="1"/>
    <n v="0"/>
  </r>
  <r>
    <s v="Emmen"/>
    <s v="Terra"/>
    <x v="2"/>
    <x v="10"/>
    <x v="10"/>
    <s v="Emmen"/>
    <s v="Begane grond"/>
    <s v="Onderwijsruimte"/>
    <s v="Onderwijsruimte"/>
    <s v="b0.02"/>
    <m/>
    <x v="2"/>
    <n v="52.57"/>
    <n v="0"/>
    <n v="1"/>
    <n v="0"/>
  </r>
  <r>
    <s v="Emmen"/>
    <s v="Terra"/>
    <x v="2"/>
    <x v="10"/>
    <x v="10"/>
    <s v="Emmen"/>
    <s v="Begane grond"/>
    <s v="Onderwijsruimte"/>
    <s v="Onderwijsruimte"/>
    <s v="b0.03"/>
    <m/>
    <x v="2"/>
    <n v="53.19"/>
    <n v="0"/>
    <n v="1"/>
    <n v="0"/>
  </r>
  <r>
    <s v="Emmen"/>
    <s v="Terra"/>
    <x v="2"/>
    <x v="10"/>
    <x v="10"/>
    <s v="Emmen"/>
    <s v="Begane grond"/>
    <s v="Onderwijsruimte"/>
    <s v="Onderwijsruimte"/>
    <s v="b0.05"/>
    <m/>
    <x v="2"/>
    <n v="52.49"/>
    <n v="0"/>
    <n v="1"/>
    <n v="0"/>
  </r>
  <r>
    <s v="Emmen"/>
    <s v="Terra"/>
    <x v="2"/>
    <x v="10"/>
    <x v="10"/>
    <s v="Emmen"/>
    <s v="Begane grond"/>
    <s v="Onderwijsruimte"/>
    <s v="Onderwijsruimte"/>
    <s v="b0.06"/>
    <m/>
    <x v="2"/>
    <n v="52.49"/>
    <n v="0"/>
    <n v="1"/>
    <n v="0"/>
  </r>
  <r>
    <s v="Emmen"/>
    <s v="Terra"/>
    <x v="2"/>
    <x v="10"/>
    <x v="10"/>
    <s v="Emmen"/>
    <s v="Begane grond"/>
    <s v="Onderwijsruimte"/>
    <s v="Onderwijsruimte"/>
    <s v="b0.07"/>
    <m/>
    <x v="2"/>
    <n v="52.47"/>
    <n v="0"/>
    <n v="1"/>
    <n v="0"/>
  </r>
  <r>
    <s v="Emmen"/>
    <s v="Terra"/>
    <x v="2"/>
    <x v="10"/>
    <x v="10"/>
    <s v="Emmen"/>
    <s v="Begane grond"/>
    <s v="Administratieve ruimte"/>
    <s v="Administratieve ruimte"/>
    <s v="b0.08"/>
    <m/>
    <x v="17"/>
    <n v="26.47"/>
    <n v="0"/>
    <n v="1"/>
    <n v="0"/>
  </r>
  <r>
    <s v="Emmen"/>
    <s v="Terra"/>
    <x v="2"/>
    <x v="10"/>
    <x v="10"/>
    <s v="Emmen"/>
    <s v="Begane grond"/>
    <s v="Administratieve ruimte"/>
    <s v="Administratieve ruimte"/>
    <s v="b0.09"/>
    <m/>
    <x v="2"/>
    <n v="33.76"/>
    <n v="0"/>
    <n v="1"/>
    <n v="0"/>
  </r>
  <r>
    <s v="Emmen"/>
    <s v="Terra"/>
    <x v="2"/>
    <x v="10"/>
    <x v="10"/>
    <s v="Emmen"/>
    <s v="Begane grond"/>
    <s v="Onderwijsruimte"/>
    <s v="Onderwijsruimte"/>
    <s v="b0.10"/>
    <m/>
    <x v="2"/>
    <n v="52.48"/>
    <n v="0"/>
    <n v="1"/>
    <n v="0"/>
  </r>
  <r>
    <s v="Emmen"/>
    <s v="Terra"/>
    <x v="2"/>
    <x v="10"/>
    <x v="10"/>
    <s v="Emmen"/>
    <s v="Begane grond"/>
    <s v="Administratieve ruimte"/>
    <s v="Administratieve ruimte"/>
    <s v="b0.11"/>
    <m/>
    <x v="2"/>
    <n v="25.91"/>
    <n v="0"/>
    <n v="1"/>
    <n v="0"/>
  </r>
  <r>
    <s v="Emmen"/>
    <s v="Terra"/>
    <x v="2"/>
    <x v="10"/>
    <x v="10"/>
    <s v="Emmen"/>
    <s v="Begane grond"/>
    <s v="Administratieve ruimte"/>
    <s v="Administratieve ruimte"/>
    <s v="b0.12"/>
    <m/>
    <x v="2"/>
    <n v="25.91"/>
    <n v="0"/>
    <n v="1"/>
    <n v="0"/>
  </r>
  <r>
    <s v="Emmen"/>
    <s v="Terra"/>
    <x v="2"/>
    <x v="10"/>
    <x v="10"/>
    <s v="Emmen"/>
    <s v="Begane grond"/>
    <s v="Administratieve ruimte"/>
    <s v="Administratieve ruimte"/>
    <s v="b0.13"/>
    <m/>
    <x v="2"/>
    <n v="25.64"/>
    <n v="0"/>
    <n v="1"/>
    <n v="0"/>
  </r>
  <r>
    <s v="Emmen"/>
    <s v="Terra"/>
    <x v="2"/>
    <x v="10"/>
    <x v="10"/>
    <s v="Emmen"/>
    <s v="Begane grond"/>
    <s v="Onderwijsruimte"/>
    <s v="Onderwijsruimte"/>
    <s v="b0.16"/>
    <m/>
    <x v="15"/>
    <n v="73.44"/>
    <n v="0"/>
    <n v="1"/>
    <n v="0"/>
  </r>
  <r>
    <s v="Emmen"/>
    <s v="Terra"/>
    <x v="2"/>
    <x v="10"/>
    <x v="10"/>
    <s v="Emmen"/>
    <s v="Begane grond"/>
    <s v="Sanitair"/>
    <s v="Toiletruimte"/>
    <s v="b0.17"/>
    <m/>
    <x v="17"/>
    <n v="10.32"/>
    <n v="0"/>
    <n v="1"/>
    <n v="0"/>
  </r>
  <r>
    <s v="Emmen"/>
    <s v="Terra"/>
    <x v="2"/>
    <x v="10"/>
    <x v="10"/>
    <s v="Emmen"/>
    <s v="Begane grond"/>
    <s v="Sanitair"/>
    <s v="Toiletruimte"/>
    <s v="b0.18"/>
    <m/>
    <x v="17"/>
    <n v="6.58"/>
    <n v="0"/>
    <n v="1"/>
    <n v="0"/>
  </r>
  <r>
    <s v="Emmen"/>
    <s v="Terra"/>
    <x v="2"/>
    <x v="10"/>
    <x v="10"/>
    <s v="Emmen"/>
    <s v="Begane grond"/>
    <s v="Niet in onderhoud"/>
    <s v="Berging"/>
    <s v="b0.19"/>
    <m/>
    <x v="17"/>
    <s v="NIO"/>
    <n v="0"/>
    <n v="1"/>
    <s v=""/>
  </r>
  <r>
    <s v="Emmen"/>
    <s v="Terra"/>
    <x v="2"/>
    <x v="10"/>
    <x v="10"/>
    <s v="Emmen"/>
    <s v="Begane grond"/>
    <s v="Administratieve ruimte"/>
    <s v="Vergaderruimte"/>
    <s v="b0.20"/>
    <m/>
    <x v="2"/>
    <n v="12.65"/>
    <n v="0"/>
    <n v="1"/>
    <n v="0"/>
  </r>
  <r>
    <s v="Emmen"/>
    <s v="Terra"/>
    <x v="2"/>
    <x v="10"/>
    <x v="10"/>
    <s v="Emmen"/>
    <s v="Begane grond"/>
    <s v="Niet in onderhoud"/>
    <s v="Berging"/>
    <s v="b0.21"/>
    <m/>
    <x v="17"/>
    <s v="NIO"/>
    <n v="0"/>
    <n v="1"/>
    <s v=""/>
  </r>
  <r>
    <s v="Emmen"/>
    <s v="Terra"/>
    <x v="2"/>
    <x v="10"/>
    <x v="10"/>
    <s v="Emmen"/>
    <s v="Begane grond"/>
    <s v="Administratieve ruimte"/>
    <s v="Administratieve ruimte"/>
    <s v="b0.22"/>
    <m/>
    <x v="2"/>
    <n v="9.08"/>
    <n v="0"/>
    <n v="1"/>
    <n v="0"/>
  </r>
  <r>
    <s v="Emmen"/>
    <s v="Terra"/>
    <x v="2"/>
    <x v="10"/>
    <x v="10"/>
    <s v="Emmen"/>
    <s v="Begane grond"/>
    <s v="Administratieve ruimte"/>
    <s v="Vergaderruimte"/>
    <s v="b0.23"/>
    <m/>
    <x v="2"/>
    <n v="17.59"/>
    <n v="0"/>
    <n v="1"/>
    <n v="0"/>
  </r>
  <r>
    <s v="Emmen"/>
    <s v="Terra"/>
    <x v="2"/>
    <x v="10"/>
    <x v="10"/>
    <s v="Emmen"/>
    <s v="Begane grond"/>
    <s v="Onderwijsruimte"/>
    <s v="Onderwijsruimte"/>
    <s v="b0.24"/>
    <m/>
    <x v="15"/>
    <n v="109.11"/>
    <n v="0"/>
    <n v="1"/>
    <n v="0"/>
  </r>
  <r>
    <s v="Emmen"/>
    <s v="Terra"/>
    <x v="2"/>
    <x v="10"/>
    <x v="10"/>
    <s v="Emmen"/>
    <s v="Begane grond"/>
    <s v="Verkeersruimte"/>
    <s v="Gang"/>
    <s v="b0.25"/>
    <m/>
    <x v="15"/>
    <n v="58.8"/>
    <n v="0"/>
    <n v="1"/>
    <n v="0"/>
  </r>
  <r>
    <s v="Emmen"/>
    <s v="Terra"/>
    <x v="2"/>
    <x v="10"/>
    <x v="10"/>
    <s v="Emmen"/>
    <s v="Begane grond"/>
    <s v="Administratieve ruimte"/>
    <s v="Administratieve ruimte"/>
    <s v="b0.26"/>
    <m/>
    <x v="2"/>
    <n v="25.91"/>
    <n v="0"/>
    <n v="1"/>
    <n v="0"/>
  </r>
  <r>
    <s v="Emmen"/>
    <s v="Terra"/>
    <x v="2"/>
    <x v="10"/>
    <x v="10"/>
    <s v="Emmen"/>
    <s v="Begane grond"/>
    <s v="Niet in onderhoud"/>
    <s v="Archief"/>
    <s v="b0.27"/>
    <m/>
    <x v="2"/>
    <s v="NIO"/>
    <n v="0"/>
    <n v="1"/>
    <s v=""/>
  </r>
  <r>
    <s v="Emmen"/>
    <s v="Terra"/>
    <x v="2"/>
    <x v="10"/>
    <x v="10"/>
    <s v="Emmen"/>
    <s v="Begane grond"/>
    <s v="Sanitair"/>
    <s v="Miva toilet"/>
    <s v="b0.28"/>
    <m/>
    <x v="17"/>
    <n v="4.68"/>
    <n v="0"/>
    <n v="1"/>
    <n v="0"/>
  </r>
  <r>
    <s v="Emmen"/>
    <s v="Terra"/>
    <x v="2"/>
    <x v="10"/>
    <x v="10"/>
    <s v="Emmen"/>
    <s v="Begane grond"/>
    <s v="Vakspecifieke ruimte"/>
    <s v="Techniek"/>
    <s v="b0.28a"/>
    <m/>
    <x v="17"/>
    <n v="29.28"/>
    <n v="0"/>
    <n v="1"/>
    <n v="0"/>
  </r>
  <r>
    <s v="Emmen"/>
    <s v="Terra"/>
    <x v="2"/>
    <x v="10"/>
    <x v="10"/>
    <s v="Emmen"/>
    <s v="Begane grond"/>
    <s v="Verkeersruimte"/>
    <s v="Gang"/>
    <s v="b0.29"/>
    <m/>
    <x v="15"/>
    <n v="43.08"/>
    <n v="0"/>
    <n v="1"/>
    <n v="0"/>
  </r>
  <r>
    <s v="Emmen"/>
    <s v="Terra"/>
    <x v="2"/>
    <x v="10"/>
    <x v="10"/>
    <s v="Emmen"/>
    <s v="Begane grond"/>
    <s v="Verkeersruimte"/>
    <s v="Gang"/>
    <s v="b0.30"/>
    <m/>
    <x v="15"/>
    <n v="40.71"/>
    <n v="0"/>
    <n v="1"/>
    <n v="0"/>
  </r>
  <r>
    <s v="Emmen"/>
    <s v="Terra"/>
    <x v="2"/>
    <x v="10"/>
    <x v="10"/>
    <s v="Emmen"/>
    <s v="Begane grond"/>
    <s v="Sporthal"/>
    <s v="Gymzaal"/>
    <s v="c0.01"/>
    <m/>
    <x v="21"/>
    <n v="303.60000000000002"/>
    <n v="0"/>
    <n v="1"/>
    <n v="0"/>
  </r>
  <r>
    <s v="Emmen"/>
    <s v="Terra"/>
    <x v="2"/>
    <x v="10"/>
    <x v="10"/>
    <s v="Emmen"/>
    <s v="Begane grond"/>
    <s v="Sporthal"/>
    <s v="Gymzaal"/>
    <s v="c0.02"/>
    <m/>
    <x v="15"/>
    <n v="303.60000000000002"/>
    <n v="0"/>
    <n v="1"/>
    <n v="0"/>
  </r>
  <r>
    <s v="Emmen"/>
    <s v="Terra"/>
    <x v="2"/>
    <x v="10"/>
    <x v="10"/>
    <s v="Emmen"/>
    <s v="Begane grond"/>
    <s v="Sporthal"/>
    <s v="Gymzaal"/>
    <s v="c0.04"/>
    <m/>
    <x v="21"/>
    <n v="76.03"/>
    <n v="0"/>
    <n v="1"/>
    <n v="0"/>
  </r>
  <r>
    <s v="Emmen"/>
    <s v="Terra"/>
    <x v="2"/>
    <x v="10"/>
    <x v="10"/>
    <s v="Emmen"/>
    <s v="Begane grond"/>
    <s v="Sporthal"/>
    <s v="Kleedruimte"/>
    <s v="c0.09"/>
    <m/>
    <x v="17"/>
    <n v="22.71"/>
    <n v="0"/>
    <n v="1"/>
    <n v="0"/>
  </r>
  <r>
    <s v="Emmen"/>
    <s v="Terra"/>
    <x v="2"/>
    <x v="10"/>
    <x v="10"/>
    <s v="Emmen"/>
    <s v="Begane grond"/>
    <s v="Sanitair"/>
    <s v="Toiletruimte"/>
    <s v="c0.10"/>
    <m/>
    <x v="17"/>
    <n v="1.91"/>
    <n v="0"/>
    <n v="1"/>
    <n v="0"/>
  </r>
  <r>
    <s v="Emmen"/>
    <s v="Terra"/>
    <x v="2"/>
    <x v="10"/>
    <x v="10"/>
    <s v="Emmen"/>
    <s v="Begane grond"/>
    <s v="Sanitair"/>
    <s v="Toiletruimte"/>
    <s v="c0.11"/>
    <m/>
    <x v="17"/>
    <n v="1.91"/>
    <n v="0"/>
    <n v="1"/>
    <n v="0"/>
  </r>
  <r>
    <s v="Emmen"/>
    <s v="Terra"/>
    <x v="2"/>
    <x v="10"/>
    <x v="10"/>
    <s v="Emmen"/>
    <s v="Begane grond"/>
    <s v="Sporthal"/>
    <s v="Kleedruimte"/>
    <s v="c0.12"/>
    <m/>
    <x v="17"/>
    <n v="22.3"/>
    <n v="0"/>
    <n v="1"/>
    <n v="0"/>
  </r>
  <r>
    <s v="Emmen"/>
    <s v="Terra"/>
    <x v="2"/>
    <x v="10"/>
    <x v="10"/>
    <s v="Emmen"/>
    <s v="Begane grond"/>
    <s v="Sporthal"/>
    <s v="Kleedruimte"/>
    <s v="c0.13"/>
    <m/>
    <x v="17"/>
    <n v="22.3"/>
    <n v="0"/>
    <n v="1"/>
    <n v="0"/>
  </r>
  <r>
    <s v="Emmen"/>
    <s v="Terra"/>
    <x v="2"/>
    <x v="10"/>
    <x v="10"/>
    <s v="Emmen"/>
    <s v="Begane grond"/>
    <s v="Sanitair"/>
    <s v="Toiletruimte"/>
    <s v="c0.14"/>
    <m/>
    <x v="17"/>
    <n v="1.91"/>
    <n v="0"/>
    <n v="1"/>
    <n v="0"/>
  </r>
  <r>
    <s v="Emmen"/>
    <s v="Terra"/>
    <x v="2"/>
    <x v="10"/>
    <x v="10"/>
    <s v="Emmen"/>
    <s v="Begane grond"/>
    <s v="Sanitair"/>
    <s v="Toiletruimte"/>
    <s v="c0.15"/>
    <m/>
    <x v="17"/>
    <n v="11.3"/>
    <n v="0"/>
    <n v="1"/>
    <n v="0"/>
  </r>
  <r>
    <s v="Emmen"/>
    <s v="Terra"/>
    <x v="2"/>
    <x v="10"/>
    <x v="10"/>
    <s v="Emmen"/>
    <s v="Begane grond"/>
    <s v="Sanitair"/>
    <s v="Toiletruimte"/>
    <s v="c0.16"/>
    <m/>
    <x v="17"/>
    <n v="1.91"/>
    <n v="0"/>
    <n v="1"/>
    <n v="0"/>
  </r>
  <r>
    <s v="Emmen"/>
    <s v="Terra"/>
    <x v="2"/>
    <x v="10"/>
    <x v="10"/>
    <s v="Emmen"/>
    <s v="Begane grond"/>
    <s v="Sporthal"/>
    <s v="Kleedkamer"/>
    <s v="c0.17"/>
    <m/>
    <x v="17"/>
    <n v="22.3"/>
    <n v="0"/>
    <n v="1"/>
    <n v="0"/>
  </r>
  <r>
    <s v="Emmen"/>
    <s v="Terra"/>
    <x v="2"/>
    <x v="10"/>
    <x v="10"/>
    <s v="Emmen"/>
    <s v="Begane grond"/>
    <s v="Sporthal"/>
    <s v="Douches"/>
    <s v="c0.18"/>
    <m/>
    <x v="17"/>
    <n v="6.5"/>
    <n v="0"/>
    <n v="1"/>
    <n v="0"/>
  </r>
  <r>
    <s v="Emmen"/>
    <s v="Terra"/>
    <x v="2"/>
    <x v="10"/>
    <x v="10"/>
    <s v="Emmen"/>
    <s v="Begane grond"/>
    <s v="Niet in onderhoud"/>
    <s v="WERKKAST"/>
    <s v="c0.19"/>
    <m/>
    <x v="17"/>
    <s v="NIO"/>
    <n v="0"/>
    <n v="1"/>
    <s v=""/>
  </r>
  <r>
    <s v="Emmen"/>
    <s v="Terra"/>
    <x v="2"/>
    <x v="10"/>
    <x v="10"/>
    <s v="Emmen"/>
    <s v="Begane grond"/>
    <s v="Niet in onderhoud"/>
    <s v="TECHNIEKRUIMTE"/>
    <s v="c0.20"/>
    <m/>
    <x v="17"/>
    <s v="NIO"/>
    <n v="0"/>
    <n v="1"/>
    <s v=""/>
  </r>
  <r>
    <s v="Emmen"/>
    <s v="Terra"/>
    <x v="2"/>
    <x v="10"/>
    <x v="10"/>
    <s v="Emmen"/>
    <s v="Begane grond"/>
    <s v="Verkeersruimte"/>
    <s v="ENTREE"/>
    <s v="d0.01"/>
    <m/>
    <x v="22"/>
    <n v="21.27"/>
    <n v="0"/>
    <n v="1"/>
    <n v="0"/>
  </r>
  <r>
    <s v="Emmen"/>
    <s v="Terra"/>
    <x v="2"/>
    <x v="10"/>
    <x v="10"/>
    <s v="Emmen"/>
    <s v="Begane grond"/>
    <s v="Administratieve ruimte"/>
    <s v="KANTOOR"/>
    <s v="d0.02"/>
    <m/>
    <x v="15"/>
    <n v="17.41"/>
    <n v="0"/>
    <n v="1"/>
    <n v="0"/>
  </r>
  <r>
    <s v="Emmen"/>
    <s v="Terra"/>
    <x v="2"/>
    <x v="10"/>
    <x v="10"/>
    <s v="Emmen"/>
    <s v="Begane grond"/>
    <s v="Vakspecifieke ruimte"/>
    <s v="Techniek"/>
    <s v="d0.03"/>
    <m/>
    <x v="15"/>
    <n v="15.48"/>
    <n v="0"/>
    <n v="1"/>
    <n v="0"/>
  </r>
  <r>
    <s v="Emmen"/>
    <s v="Terra"/>
    <x v="2"/>
    <x v="10"/>
    <x v="10"/>
    <s v="Emmen"/>
    <s v="Begane grond"/>
    <s v="Vakspecifieke ruimte"/>
    <s v="Vakspecifieke ruimte"/>
    <s v="d0.04"/>
    <m/>
    <x v="15"/>
    <n v="17.260000000000002"/>
    <n v="0"/>
    <n v="1"/>
    <n v="0"/>
  </r>
  <r>
    <s v="Emmen"/>
    <s v="Terra"/>
    <x v="2"/>
    <x v="10"/>
    <x v="10"/>
    <s v="Emmen"/>
    <s v="Begane grond"/>
    <s v="Niet in onderhoud"/>
    <s v="BERGING"/>
    <s v="d0.05"/>
    <m/>
    <x v="20"/>
    <s v="NIO"/>
    <n v="0"/>
    <n v="1"/>
    <s v=""/>
  </r>
  <r>
    <s v="Emmen"/>
    <s v="Terra"/>
    <x v="2"/>
    <x v="10"/>
    <x v="10"/>
    <s v="Emmen"/>
    <s v="Begane grond"/>
    <s v="Onderwijsruimte"/>
    <s v="Onderwijsruimte"/>
    <s v="d0.06"/>
    <m/>
    <x v="15"/>
    <n v="40"/>
    <n v="0"/>
    <n v="1"/>
    <n v="0"/>
  </r>
  <r>
    <s v="Emmen"/>
    <s v="Terra"/>
    <x v="2"/>
    <x v="10"/>
    <x v="10"/>
    <s v="Emmen"/>
    <s v="Begane grond"/>
    <s v="Verkeersruimte"/>
    <s v="Gang"/>
    <s v="d0.07"/>
    <m/>
    <x v="22"/>
    <n v="12.82"/>
    <n v="0"/>
    <n v="1"/>
    <n v="0"/>
  </r>
  <r>
    <s v="Emmen"/>
    <s v="Terra"/>
    <x v="2"/>
    <x v="10"/>
    <x v="10"/>
    <s v="Emmen"/>
    <s v="Begane grond"/>
    <s v="Verkeersruimte"/>
    <s v="Gang"/>
    <s v="d0.08"/>
    <m/>
    <x v="15"/>
    <n v="65.709999999999994"/>
    <n v="0"/>
    <n v="1"/>
    <n v="0"/>
  </r>
  <r>
    <s v="Emmen"/>
    <s v="Terra"/>
    <x v="2"/>
    <x v="10"/>
    <x v="10"/>
    <s v="Emmen"/>
    <s v="Begane grond"/>
    <s v="Sanitair"/>
    <s v="Toiletruimte"/>
    <s v="d0.09"/>
    <m/>
    <x v="4"/>
    <n v="1.58"/>
    <n v="0"/>
    <n v="1"/>
    <n v="0"/>
  </r>
  <r>
    <s v="Emmen"/>
    <s v="Terra"/>
    <x v="2"/>
    <x v="10"/>
    <x v="10"/>
    <s v="Emmen"/>
    <s v="Begane grond"/>
    <s v="Sanitair"/>
    <s v="Toiletruimte"/>
    <s v="d0.10"/>
    <m/>
    <x v="4"/>
    <n v="1.58"/>
    <n v="0"/>
    <n v="1"/>
    <n v="0"/>
  </r>
  <r>
    <s v="Emmen"/>
    <s v="Terra"/>
    <x v="2"/>
    <x v="10"/>
    <x v="10"/>
    <s v="Emmen"/>
    <s v="Begane grond"/>
    <s v="Onderwijsruimte"/>
    <s v="Onderwijsruimte"/>
    <s v="d0.11"/>
    <m/>
    <x v="15"/>
    <n v="38.65"/>
    <n v="0"/>
    <n v="1"/>
    <n v="0"/>
  </r>
  <r>
    <s v="Emmen"/>
    <s v="Terra"/>
    <x v="2"/>
    <x v="10"/>
    <x v="10"/>
    <s v="Emmen"/>
    <s v="Begane grond"/>
    <s v="Vakspecifieke ruimte"/>
    <s v="Multifunctionele ruimte"/>
    <s v="d0.12"/>
    <m/>
    <x v="20"/>
    <n v="160.79"/>
    <n v="0"/>
    <n v="1"/>
    <n v="0"/>
  </r>
  <r>
    <s v="Emmen"/>
    <s v="Terra"/>
    <x v="2"/>
    <x v="10"/>
    <x v="10"/>
    <s v="Emmen"/>
    <s v="Begane grond"/>
    <s v="Niet in onderhoud"/>
    <s v="Dierenverblijf"/>
    <s v="d0.13"/>
    <m/>
    <x v="20"/>
    <s v="NIO"/>
    <n v="0"/>
    <n v="1"/>
    <s v=""/>
  </r>
  <r>
    <s v="Emmen"/>
    <s v="Terra"/>
    <x v="2"/>
    <x v="10"/>
    <x v="10"/>
    <s v="Emmen"/>
    <s v="Begane grond"/>
    <s v="Niet in onderhoud"/>
    <s v="Dierenverblijf"/>
    <s v="d0.14"/>
    <m/>
    <x v="20"/>
    <s v="NIO"/>
    <n v="0"/>
    <n v="1"/>
    <s v=""/>
  </r>
  <r>
    <s v="Emmen"/>
    <s v="Terra"/>
    <x v="2"/>
    <x v="10"/>
    <x v="10"/>
    <s v="Emmen"/>
    <s v="Begane grond"/>
    <s v="Niet in onderhoud"/>
    <s v="Dierenverblijf"/>
    <s v="d0.15"/>
    <m/>
    <x v="20"/>
    <s v="NIO"/>
    <n v="0"/>
    <n v="1"/>
    <s v=""/>
  </r>
  <r>
    <s v="Emmen"/>
    <s v="Terra"/>
    <x v="2"/>
    <x v="10"/>
    <x v="10"/>
    <s v="Emmen"/>
    <s v="Begane grond"/>
    <s v="Niet in onderhoud"/>
    <s v="Dierenverblijf"/>
    <s v="d0.16"/>
    <m/>
    <x v="20"/>
    <s v="NIO"/>
    <n v="0"/>
    <n v="1"/>
    <s v=""/>
  </r>
  <r>
    <s v="Emmen"/>
    <s v="Terra"/>
    <x v="2"/>
    <x v="10"/>
    <x v="10"/>
    <s v="Emmen"/>
    <s v="Begane grond"/>
    <s v="Niet in onderhoud"/>
    <s v="Dierenverblijf"/>
    <s v="d0.17"/>
    <m/>
    <x v="20"/>
    <s v="NIO"/>
    <n v="0"/>
    <n v="1"/>
    <s v=""/>
  </r>
  <r>
    <s v="Emmen"/>
    <s v="Terra"/>
    <x v="2"/>
    <x v="10"/>
    <x v="10"/>
    <s v="Emmen"/>
    <s v="Begane grond"/>
    <s v="Niet in onderhoud"/>
    <s v="Dierenverblijf"/>
    <s v="d0.18"/>
    <m/>
    <x v="20"/>
    <s v="NIO"/>
    <n v="0"/>
    <n v="1"/>
    <s v=""/>
  </r>
  <r>
    <s v="Emmen"/>
    <s v="Terra"/>
    <x v="2"/>
    <x v="10"/>
    <x v="10"/>
    <s v="Emmen"/>
    <s v="Begane grond"/>
    <s v="Sanitair"/>
    <s v="Toiletruimte"/>
    <s v="d0.19"/>
    <m/>
    <x v="4"/>
    <n v="1.27"/>
    <n v="0"/>
    <n v="1"/>
    <n v="0"/>
  </r>
  <r>
    <s v="Emmen"/>
    <s v="Terra"/>
    <x v="2"/>
    <x v="10"/>
    <x v="10"/>
    <s v="Emmen"/>
    <s v="Begane grond"/>
    <s v="Sanitair"/>
    <s v="Toiletruimte"/>
    <s v="d0.20"/>
    <m/>
    <x v="4"/>
    <n v="1.27"/>
    <n v="0"/>
    <n v="1"/>
    <n v="0"/>
  </r>
  <r>
    <s v="Emmen"/>
    <s v="Terra"/>
    <x v="2"/>
    <x v="10"/>
    <x v="10"/>
    <s v="Emmen"/>
    <s v="Begane grond"/>
    <s v="Verkeersruimte"/>
    <s v="Entree"/>
    <s v="e0.01"/>
    <m/>
    <x v="22"/>
    <n v="28.8"/>
    <n v="0"/>
    <n v="1"/>
    <n v="0"/>
  </r>
  <r>
    <s v="Emmen"/>
    <s v="Terra"/>
    <x v="2"/>
    <x v="10"/>
    <x v="10"/>
    <s v="Emmen"/>
    <s v="Begane grond"/>
    <s v="Verkeersruimte"/>
    <s v="Entree"/>
    <s v="e0.03"/>
    <m/>
    <x v="22"/>
    <n v="19.04"/>
    <n v="0"/>
    <n v="1"/>
    <n v="0"/>
  </r>
  <r>
    <s v="Emmen"/>
    <s v="Terra"/>
    <x v="2"/>
    <x v="10"/>
    <x v="10"/>
    <s v="Emmen"/>
    <s v="Begane grond"/>
    <s v="Verkeersruimte"/>
    <s v="Entree"/>
    <s v="e0.04"/>
    <m/>
    <x v="22"/>
    <n v="22.34"/>
    <n v="0"/>
    <n v="1"/>
    <n v="0"/>
  </r>
  <r>
    <s v="Emmen"/>
    <s v="Terra"/>
    <x v="2"/>
    <x v="10"/>
    <x v="10"/>
    <s v="Emmen"/>
    <s v="Begane grond"/>
    <s v="Verkeersruimte"/>
    <s v="Gang"/>
    <s v="e0.05"/>
    <m/>
    <x v="17"/>
    <n v="147.66999999999999"/>
    <n v="0"/>
    <n v="1"/>
    <n v="0"/>
  </r>
  <r>
    <s v="Emmen"/>
    <s v="Terra"/>
    <x v="2"/>
    <x v="10"/>
    <x v="10"/>
    <s v="Emmen"/>
    <s v="Begane grond"/>
    <s v="Niet in onderhoud"/>
    <s v="Berging"/>
    <s v="e0.06"/>
    <m/>
    <x v="17"/>
    <s v="NIO"/>
    <n v="0"/>
    <n v="1"/>
    <s v=""/>
  </r>
  <r>
    <s v="Emmen"/>
    <s v="Terra"/>
    <x v="2"/>
    <x v="10"/>
    <x v="10"/>
    <s v="Emmen"/>
    <s v="Begane grond"/>
    <s v="Restauratieve ruimte"/>
    <s v="Kantine"/>
    <s v="eO.02"/>
    <m/>
    <x v="17"/>
    <n v="252.61"/>
    <n v="0"/>
    <n v="1"/>
    <n v="0"/>
  </r>
  <r>
    <s v="Emmen"/>
    <s v="Terra"/>
    <x v="2"/>
    <x v="10"/>
    <x v="10"/>
    <s v="Emmen"/>
    <s v="1e verdieping"/>
    <s v="Vakspecifieke ruimte"/>
    <s v="Vakspecifieke ruimte"/>
    <s v="a1.01"/>
    <m/>
    <x v="1"/>
    <n v="43.84"/>
    <n v="0"/>
    <n v="1"/>
    <n v="0"/>
  </r>
  <r>
    <s v="Emmen"/>
    <s v="Terra"/>
    <x v="2"/>
    <x v="10"/>
    <x v="10"/>
    <s v="Emmen"/>
    <s v="1e verdieping"/>
    <s v="Vakspecifieke ruimte"/>
    <s v="Vakspecifieke ruimte"/>
    <s v="a1.02"/>
    <m/>
    <x v="1"/>
    <n v="25.91"/>
    <n v="0"/>
    <n v="1"/>
    <n v="0"/>
  </r>
  <r>
    <s v="Emmen"/>
    <s v="Terra"/>
    <x v="2"/>
    <x v="10"/>
    <x v="10"/>
    <s v="Emmen"/>
    <s v="1e verdieping"/>
    <s v="Administratieve ruimte"/>
    <s v="Administratieve ruimte"/>
    <s v="a1.03"/>
    <m/>
    <x v="2"/>
    <n v="25.91"/>
    <n v="0"/>
    <n v="1"/>
    <n v="0"/>
  </r>
  <r>
    <s v="Emmen"/>
    <s v="Terra"/>
    <x v="2"/>
    <x v="10"/>
    <x v="10"/>
    <s v="Emmen"/>
    <s v="1e verdieping"/>
    <s v="Vakspecifieke ruimte"/>
    <s v="Vakspecifieke ruimte"/>
    <s v="a1.04"/>
    <m/>
    <x v="1"/>
    <n v="25.91"/>
    <n v="0"/>
    <n v="1"/>
    <n v="0"/>
  </r>
  <r>
    <s v="Emmen"/>
    <s v="Terra"/>
    <x v="2"/>
    <x v="10"/>
    <x v="10"/>
    <s v="Emmen"/>
    <s v="1e verdieping"/>
    <s v="Vakspecifieke ruimte"/>
    <s v="Vakspecifieke ruimte"/>
    <s v="a1.05"/>
    <m/>
    <x v="1"/>
    <n v="25.91"/>
    <n v="0"/>
    <n v="1"/>
    <n v="0"/>
  </r>
  <r>
    <s v="Emmen"/>
    <s v="Terra"/>
    <x v="2"/>
    <x v="10"/>
    <x v="10"/>
    <s v="Emmen"/>
    <s v="1e verdieping"/>
    <s v="Onderwijsruimte"/>
    <s v="Onderwijsruimte"/>
    <s v="a1.06"/>
    <m/>
    <x v="2"/>
    <n v="52.43"/>
    <n v="0"/>
    <n v="1"/>
    <n v="0"/>
  </r>
  <r>
    <s v="Emmen"/>
    <s v="Terra"/>
    <x v="2"/>
    <x v="10"/>
    <x v="10"/>
    <s v="Emmen"/>
    <s v="1e verdieping"/>
    <s v="Onderwijsruimte"/>
    <s v="Onderwijsruimte"/>
    <s v="a1.07"/>
    <m/>
    <x v="2"/>
    <n v="51.95"/>
    <n v="0"/>
    <n v="1"/>
    <n v="0"/>
  </r>
  <r>
    <s v="Emmen"/>
    <s v="Terra"/>
    <x v="2"/>
    <x v="10"/>
    <x v="10"/>
    <s v="Emmen"/>
    <s v="1e verdieping"/>
    <s v="Verkeersruimte"/>
    <s v="Gang"/>
    <s v="a1.08"/>
    <m/>
    <x v="1"/>
    <n v="69.91"/>
    <n v="0"/>
    <n v="1"/>
    <n v="0"/>
  </r>
  <r>
    <s v="Emmen"/>
    <s v="Terra"/>
    <x v="2"/>
    <x v="10"/>
    <x v="10"/>
    <s v="Emmen"/>
    <s v="1e verdieping"/>
    <s v="Vakspecifieke ruimte"/>
    <s v="Vakspecifieke ruimte"/>
    <s v="a1.09"/>
    <m/>
    <x v="1"/>
    <n v="126.14"/>
    <n v="0"/>
    <n v="1"/>
    <n v="0"/>
  </r>
  <r>
    <s v="Emmen"/>
    <s v="Terra"/>
    <x v="2"/>
    <x v="10"/>
    <x v="10"/>
    <s v="Emmen"/>
    <s v="1e verdieping"/>
    <s v="Administratieve ruimte"/>
    <s v="Spreekkamer"/>
    <s v="a1.10"/>
    <m/>
    <x v="2"/>
    <n v="11.25"/>
    <n v="0"/>
    <n v="1"/>
    <n v="0"/>
  </r>
  <r>
    <s v="Emmen"/>
    <s v="Terra"/>
    <x v="2"/>
    <x v="10"/>
    <x v="10"/>
    <s v="Emmen"/>
    <s v="1e verdieping"/>
    <s v="Vakspecifieke ruimte"/>
    <s v="Zorg"/>
    <s v="a1.11"/>
    <m/>
    <x v="1"/>
    <n v="5.9"/>
    <n v="0"/>
    <n v="1"/>
    <n v="0"/>
  </r>
  <r>
    <s v="Emmen"/>
    <s v="Terra"/>
    <x v="2"/>
    <x v="10"/>
    <x v="10"/>
    <s v="Emmen"/>
    <s v="1e verdieping"/>
    <s v="Administratieve ruimte"/>
    <s v="Vergaderruimte"/>
    <s v="a1.12"/>
    <m/>
    <x v="2"/>
    <n v="18.010000000000002"/>
    <n v="0"/>
    <n v="1"/>
    <n v="0"/>
  </r>
  <r>
    <s v="Emmen"/>
    <s v="Terra"/>
    <x v="2"/>
    <x v="10"/>
    <x v="10"/>
    <s v="Emmen"/>
    <s v="1e verdieping"/>
    <s v="Administratieve ruimte"/>
    <s v="Vergaderruimte"/>
    <s v="a1.13"/>
    <m/>
    <x v="2"/>
    <n v="11.77"/>
    <n v="0"/>
    <n v="1"/>
    <n v="0"/>
  </r>
  <r>
    <s v="Emmen"/>
    <s v="Terra"/>
    <x v="2"/>
    <x v="10"/>
    <x v="10"/>
    <s v="Emmen"/>
    <s v="1e verdieping"/>
    <s v="Sanitair"/>
    <s v="Toiletruimte"/>
    <s v="a1.14"/>
    <m/>
    <x v="17"/>
    <n v="9.91"/>
    <n v="0"/>
    <n v="1"/>
    <n v="0"/>
  </r>
  <r>
    <s v="Emmen"/>
    <s v="Terra"/>
    <x v="2"/>
    <x v="10"/>
    <x v="10"/>
    <s v="Emmen"/>
    <s v="1e verdieping"/>
    <s v="Vakspecifieke ruimte"/>
    <s v="Zorg"/>
    <s v="a1.15"/>
    <m/>
    <x v="1"/>
    <n v="5.81"/>
    <n v="0"/>
    <n v="1"/>
    <n v="0"/>
  </r>
  <r>
    <s v="Emmen"/>
    <s v="Terra"/>
    <x v="2"/>
    <x v="10"/>
    <x v="10"/>
    <s v="Emmen"/>
    <s v="1e verdieping"/>
    <s v="Sanitair"/>
    <s v="Toiletruimte"/>
    <s v="a1.16"/>
    <m/>
    <x v="17"/>
    <n v="9.3000000000000007"/>
    <n v="0"/>
    <n v="1"/>
    <n v="0"/>
  </r>
  <r>
    <s v="Emmen"/>
    <s v="Terra"/>
    <x v="2"/>
    <x v="10"/>
    <x v="10"/>
    <s v="Emmen"/>
    <s v="1e verdieping"/>
    <s v="Onderwijsruimte"/>
    <s v="Onderwijsruimte"/>
    <s v="a1.17"/>
    <m/>
    <x v="2"/>
    <n v="148.19999999999999"/>
    <n v="0"/>
    <n v="1"/>
    <n v="0"/>
  </r>
  <r>
    <s v="Emmen"/>
    <s v="Terra"/>
    <x v="2"/>
    <x v="10"/>
    <x v="10"/>
    <s v="Emmen"/>
    <s v="1e verdieping"/>
    <s v="Onderwijsruimte"/>
    <s v="Onderwijsruimte"/>
    <s v="a1.18"/>
    <m/>
    <x v="2"/>
    <n v="52.2"/>
    <n v="0"/>
    <n v="1"/>
    <n v="0"/>
  </r>
  <r>
    <s v="Emmen"/>
    <s v="Terra"/>
    <x v="2"/>
    <x v="10"/>
    <x v="10"/>
    <s v="Emmen"/>
    <s v="1e verdieping"/>
    <s v="Onderwijsruimte"/>
    <s v="Onderwijsruimte"/>
    <s v="a1.19"/>
    <m/>
    <x v="2"/>
    <n v="65.64"/>
    <n v="0"/>
    <n v="1"/>
    <n v="0"/>
  </r>
  <r>
    <s v="Emmen"/>
    <s v="Terra"/>
    <x v="2"/>
    <x v="10"/>
    <x v="10"/>
    <s v="Emmen"/>
    <s v="1e verdieping"/>
    <s v="Administratieve ruimte"/>
    <s v="Administratieve ruimte"/>
    <s v="a1.20"/>
    <m/>
    <x v="2"/>
    <n v="18.690000000000001"/>
    <n v="0"/>
    <n v="1"/>
    <n v="0"/>
  </r>
  <r>
    <s v="Emmen"/>
    <s v="Terra"/>
    <x v="2"/>
    <x v="10"/>
    <x v="10"/>
    <s v="Emmen"/>
    <s v="1e verdieping"/>
    <s v="Administratieve ruimte"/>
    <s v="Teamkamer"/>
    <s v="a1.21"/>
    <m/>
    <x v="2"/>
    <n v="32.58"/>
    <n v="0"/>
    <n v="1"/>
    <n v="0"/>
  </r>
  <r>
    <s v="Emmen"/>
    <s v="Terra"/>
    <x v="2"/>
    <x v="10"/>
    <x v="10"/>
    <s v="Emmen"/>
    <s v="1e verdieping"/>
    <s v="Administratieve ruimte"/>
    <s v="Teamkamer"/>
    <s v="a1.22"/>
    <m/>
    <x v="2"/>
    <n v="32.89"/>
    <n v="0"/>
    <n v="1"/>
    <n v="0"/>
  </r>
  <r>
    <s v="Emmen"/>
    <s v="Terra"/>
    <x v="2"/>
    <x v="10"/>
    <x v="10"/>
    <s v="Emmen"/>
    <s v="1e verdieping"/>
    <s v="Administratieve ruimte"/>
    <s v="Administratieve ruimte"/>
    <s v="a1.23"/>
    <m/>
    <x v="2"/>
    <n v="21.66"/>
    <n v="0"/>
    <n v="1"/>
    <n v="0"/>
  </r>
  <r>
    <s v="Emmen"/>
    <s v="Terra"/>
    <x v="2"/>
    <x v="10"/>
    <x v="10"/>
    <s v="Emmen"/>
    <s v="1e verdieping"/>
    <s v="Sanitair"/>
    <s v="Miva toilet"/>
    <s v="a1.24"/>
    <m/>
    <x v="17"/>
    <n v="4.72"/>
    <n v="0"/>
    <n v="1"/>
    <n v="0"/>
  </r>
  <r>
    <s v="Emmen"/>
    <s v="Terra"/>
    <x v="2"/>
    <x v="10"/>
    <x v="10"/>
    <s v="Emmen"/>
    <s v="1e verdieping"/>
    <s v="Sanitair"/>
    <s v="Toiletruimte"/>
    <s v="a1.25"/>
    <m/>
    <x v="17"/>
    <n v="6.55"/>
    <n v="0"/>
    <n v="1"/>
    <n v="0"/>
  </r>
  <r>
    <s v="Emmen"/>
    <s v="Terra"/>
    <x v="2"/>
    <x v="10"/>
    <x v="10"/>
    <s v="Emmen"/>
    <s v="1e verdieping"/>
    <s v="Verkeersruimte"/>
    <s v="Trap"/>
    <s v="a1.26"/>
    <m/>
    <x v="1"/>
    <n v="12.21"/>
    <n v="0"/>
    <n v="1"/>
    <n v="0"/>
  </r>
  <r>
    <s v="Emmen"/>
    <s v="Terra"/>
    <x v="2"/>
    <x v="10"/>
    <x v="10"/>
    <s v="Emmen"/>
    <s v="1e verdieping"/>
    <s v="Vakspecifieke ruimte"/>
    <s v="Techniek"/>
    <s v="b1.01"/>
    <m/>
    <x v="1"/>
    <n v="58.2"/>
    <n v="0"/>
    <n v="1"/>
    <n v="0"/>
  </r>
  <r>
    <s v="Emmen"/>
    <s v="Terra"/>
    <x v="2"/>
    <x v="10"/>
    <x v="10"/>
    <s v="Emmen"/>
    <s v="1e verdieping"/>
    <s v="Administratieve ruimte"/>
    <s v="Stilteruimte"/>
    <s v="b1.02"/>
    <m/>
    <x v="2"/>
    <n v="31.85"/>
    <n v="0"/>
    <n v="1"/>
    <n v="0"/>
  </r>
  <r>
    <s v="Emmen"/>
    <s v="Terra"/>
    <x v="2"/>
    <x v="10"/>
    <x v="10"/>
    <s v="Emmen"/>
    <s v="1e verdieping"/>
    <s v="Onderwijsruimte"/>
    <s v="Onderwijsruimte"/>
    <s v="b1.03"/>
    <m/>
    <x v="2"/>
    <n v="51.56"/>
    <n v="0"/>
    <n v="1"/>
    <n v="0"/>
  </r>
  <r>
    <s v="Emmen"/>
    <s v="Terra"/>
    <x v="2"/>
    <x v="10"/>
    <x v="10"/>
    <s v="Emmen"/>
    <s v="1e verdieping"/>
    <s v="Administratieve ruimte"/>
    <s v="Stilteruimte"/>
    <s v="b1.04"/>
    <m/>
    <x v="2"/>
    <n v="25.92"/>
    <n v="0"/>
    <n v="1"/>
    <n v="0"/>
  </r>
  <r>
    <s v="Emmen"/>
    <s v="Terra"/>
    <x v="2"/>
    <x v="10"/>
    <x v="10"/>
    <s v="Emmen"/>
    <s v="1e verdieping"/>
    <s v="Administratieve ruimte"/>
    <s v="Stilteruimte"/>
    <s v="b1.05"/>
    <m/>
    <x v="2"/>
    <n v="25.65"/>
    <n v="0"/>
    <n v="1"/>
    <n v="0"/>
  </r>
  <r>
    <s v="Emmen"/>
    <s v="Terra"/>
    <x v="2"/>
    <x v="10"/>
    <x v="10"/>
    <s v="Emmen"/>
    <s v="1e verdieping"/>
    <s v="Onderwijsruimte"/>
    <s v="Onderwijsruimte"/>
    <s v="b1.06"/>
    <m/>
    <x v="2"/>
    <n v="52.52"/>
    <n v="0"/>
    <n v="1"/>
    <n v="0"/>
  </r>
  <r>
    <s v="Emmen"/>
    <s v="Terra"/>
    <x v="2"/>
    <x v="10"/>
    <x v="10"/>
    <s v="Emmen"/>
    <s v="1e verdieping"/>
    <s v="Onderwijsruimte"/>
    <s v="Onderwijsruimte"/>
    <s v="b1.07"/>
    <m/>
    <x v="2"/>
    <n v="58.84"/>
    <n v="0"/>
    <n v="1"/>
    <n v="0"/>
  </r>
  <r>
    <s v="Emmen"/>
    <s v="Terra"/>
    <x v="2"/>
    <x v="10"/>
    <x v="10"/>
    <s v="Emmen"/>
    <s v="1e verdieping"/>
    <s v="Onderwijsruimte"/>
    <s v="Onderwijsruimte"/>
    <s v="b1.08"/>
    <m/>
    <x v="2"/>
    <n v="104.38"/>
    <n v="0"/>
    <n v="1"/>
    <n v="0"/>
  </r>
  <r>
    <s v="Emmen"/>
    <s v="Terra"/>
    <x v="2"/>
    <x v="10"/>
    <x v="10"/>
    <s v="Emmen"/>
    <s v="1e verdieping"/>
    <s v="Sanitair"/>
    <s v="Toiletruimte"/>
    <s v="b1.09"/>
    <m/>
    <x v="17"/>
    <n v="10.37"/>
    <n v="0"/>
    <n v="1"/>
    <n v="0"/>
  </r>
  <r>
    <s v="Emmen"/>
    <s v="Terra"/>
    <x v="2"/>
    <x v="10"/>
    <x v="10"/>
    <s v="Emmen"/>
    <s v="1e verdieping"/>
    <s v="Sanitair"/>
    <s v="Toiletruimte"/>
    <s v="b1.10"/>
    <m/>
    <x v="17"/>
    <n v="6.61"/>
    <n v="0"/>
    <n v="1"/>
    <n v="0"/>
  </r>
  <r>
    <s v="Emmen"/>
    <s v="Terra"/>
    <x v="2"/>
    <x v="10"/>
    <x v="10"/>
    <s v="Emmen"/>
    <s v="1e verdieping"/>
    <s v="Niet in onderhoud"/>
    <s v="Niet in onderhoud"/>
    <s v="b1.11"/>
    <m/>
    <x v="11"/>
    <s v="NIO"/>
    <n v="0"/>
    <n v="1"/>
    <s v=""/>
  </r>
  <r>
    <s v="Emmen"/>
    <s v="Terra"/>
    <x v="2"/>
    <x v="10"/>
    <x v="10"/>
    <s v="Emmen"/>
    <s v="1e verdieping"/>
    <s v="Administratieve ruimte"/>
    <s v="Vergaderruimte"/>
    <s v="b1.12"/>
    <m/>
    <x v="2"/>
    <n v="12.65"/>
    <n v="0"/>
    <n v="1"/>
    <n v="0"/>
  </r>
  <r>
    <s v="Emmen"/>
    <s v="Terra"/>
    <x v="2"/>
    <x v="10"/>
    <x v="10"/>
    <s v="Emmen"/>
    <s v="1e verdieping"/>
    <s v="Verkeersruimte"/>
    <s v="Gang"/>
    <s v="b1.13"/>
    <m/>
    <x v="1"/>
    <n v="18.41"/>
    <n v="0"/>
    <n v="1"/>
    <n v="0"/>
  </r>
  <r>
    <s v="Emmen"/>
    <s v="Terra"/>
    <x v="2"/>
    <x v="10"/>
    <x v="10"/>
    <s v="Emmen"/>
    <s v="1e verdieping"/>
    <s v="Niet in onderhoud"/>
    <s v="Niet in onderhoud"/>
    <s v="b1.14"/>
    <m/>
    <x v="11"/>
    <s v="NIO"/>
    <n v="0"/>
    <n v="1"/>
    <s v=""/>
  </r>
  <r>
    <s v="Emmen"/>
    <s v="Terra"/>
    <x v="2"/>
    <x v="10"/>
    <x v="10"/>
    <s v="Emmen"/>
    <s v="1e verdieping"/>
    <s v="Administratieve ruimte"/>
    <s v="Spreekruimte"/>
    <s v="b1.15"/>
    <m/>
    <x v="2"/>
    <n v="9.09"/>
    <n v="0"/>
    <n v="1"/>
    <n v="0"/>
  </r>
  <r>
    <s v="Emmen"/>
    <s v="Terra"/>
    <x v="2"/>
    <x v="10"/>
    <x v="10"/>
    <s v="Emmen"/>
    <s v="1e verdieping"/>
    <s v="Administratieve ruimte"/>
    <s v="Administratieve ruimte"/>
    <s v="b1.16"/>
    <m/>
    <x v="2"/>
    <n v="17.600000000000001"/>
    <n v="0"/>
    <n v="1"/>
    <n v="0"/>
  </r>
  <r>
    <s v="Emmen"/>
    <s v="Terra"/>
    <x v="2"/>
    <x v="10"/>
    <x v="10"/>
    <s v="Emmen"/>
    <s v="1e verdieping"/>
    <s v="Onderwijsruimte"/>
    <s v="Onderwijsruimte"/>
    <s v="b1.17"/>
    <m/>
    <x v="2"/>
    <n v="97.88"/>
    <n v="0"/>
    <n v="1"/>
    <n v="0"/>
  </r>
  <r>
    <s v="Emmen"/>
    <s v="Terra"/>
    <x v="2"/>
    <x v="10"/>
    <x v="10"/>
    <s v="Emmen"/>
    <s v="1e verdieping"/>
    <s v="Verkeersruimte"/>
    <s v="Gang"/>
    <s v="b1.18"/>
    <m/>
    <x v="1"/>
    <n v="113.52"/>
    <n v="0"/>
    <n v="1"/>
    <n v="0"/>
  </r>
  <r>
    <s v="Emmen"/>
    <s v="Terra"/>
    <x v="2"/>
    <x v="10"/>
    <x v="10"/>
    <s v="Emmen"/>
    <s v="1e verdieping"/>
    <s v="Niet in onderhoud"/>
    <s v="Niet in onderhoud"/>
    <s v="b1.19"/>
    <m/>
    <x v="11"/>
    <s v="NIO"/>
    <n v="0"/>
    <n v="1"/>
    <s v=""/>
  </r>
  <r>
    <s v="Emmen"/>
    <s v="Terra"/>
    <x v="2"/>
    <x v="10"/>
    <x v="10"/>
    <s v="Emmen"/>
    <s v="1e verdieping"/>
    <s v="Onderwijsruimte"/>
    <s v="Onderwijsruimte"/>
    <s v="b1.20"/>
    <m/>
    <x v="2"/>
    <n v="52.33"/>
    <n v="0"/>
    <n v="1"/>
    <n v="0"/>
  </r>
  <r>
    <s v="Emmen"/>
    <s v="Terra"/>
    <x v="2"/>
    <x v="10"/>
    <x v="10"/>
    <s v="Emmen"/>
    <s v="1e verdieping"/>
    <s v="Onderwijsruimte"/>
    <s v="Onderwijsruimte"/>
    <s v="b1.21"/>
    <m/>
    <x v="2"/>
    <n v="52.16"/>
    <n v="0"/>
    <n v="1"/>
    <n v="0"/>
  </r>
  <r>
    <s v="Emmen"/>
    <s v="Terra"/>
    <x v="2"/>
    <x v="10"/>
    <x v="10"/>
    <s v="Emmen"/>
    <s v="1e verdieping"/>
    <s v="Onderwijsruimte"/>
    <s v="Onderwijsruimte"/>
    <s v="b1.22"/>
    <m/>
    <x v="2"/>
    <n v="52.75"/>
    <n v="0"/>
    <n v="1"/>
    <n v="0"/>
  </r>
  <r>
    <s v="Emmen"/>
    <s v="Terra"/>
    <x v="2"/>
    <x v="10"/>
    <x v="10"/>
    <s v="Emmen"/>
    <s v="1e verdieping"/>
    <s v="Administratieve ruimte"/>
    <s v="Administratieve ruimte"/>
    <s v="b1.23"/>
    <m/>
    <x v="2"/>
    <n v="25.91"/>
    <n v="0"/>
    <n v="1"/>
    <n v="0"/>
  </r>
  <r>
    <s v="Emmen"/>
    <s v="Terra"/>
    <x v="2"/>
    <x v="10"/>
    <x v="10"/>
    <s v="Emmen"/>
    <s v="1e verdieping"/>
    <s v="Restauratieve ruimte"/>
    <s v="Personeelsruimte"/>
    <s v="b1.24"/>
    <m/>
    <x v="1"/>
    <n v="25.64"/>
    <n v="0"/>
    <n v="1"/>
    <n v="0"/>
  </r>
  <r>
    <s v="Emmen"/>
    <s v="Terra"/>
    <x v="2"/>
    <x v="10"/>
    <x v="10"/>
    <s v="Emmen"/>
    <s v="1e verdieping"/>
    <s v="Onderwijsruimte"/>
    <s v="Onderwijsruimte"/>
    <s v="b1.25"/>
    <m/>
    <x v="2"/>
    <n v="52.49"/>
    <n v="0"/>
    <n v="1"/>
    <n v="0"/>
  </r>
  <r>
    <s v="Emmen"/>
    <s v="Terra"/>
    <x v="2"/>
    <x v="10"/>
    <x v="10"/>
    <s v="Emmen"/>
    <s v="1e verdieping"/>
    <s v="Niet in onderhoud"/>
    <s v="Niet in onderhoud"/>
    <s v="b1.26"/>
    <m/>
    <x v="11"/>
    <s v="NIO"/>
    <n v="0"/>
    <n v="1"/>
    <s v=""/>
  </r>
  <r>
    <s v="Emmen"/>
    <s v="Terra"/>
    <x v="2"/>
    <x v="10"/>
    <x v="10"/>
    <s v="Emmen"/>
    <s v="1e verdieping"/>
    <s v="Onderwijsruimte"/>
    <s v="Onderwijsruimte"/>
    <s v="b1.27"/>
    <m/>
    <x v="2"/>
    <n v="52.79"/>
    <n v="0"/>
    <n v="1"/>
    <n v="0"/>
  </r>
  <r>
    <s v="Emmen"/>
    <s v="Terra"/>
    <x v="2"/>
    <x v="10"/>
    <x v="10"/>
    <s v="Emmen"/>
    <s v="1e verdieping"/>
    <s v="Niet in onderhoud"/>
    <s v="Niet in onderhoud"/>
    <s v="b1.28"/>
    <m/>
    <x v="11"/>
    <s v="NIO"/>
    <n v="0"/>
    <n v="1"/>
    <s v=""/>
  </r>
  <r>
    <s v="Emmen"/>
    <s v="Terra"/>
    <x v="2"/>
    <x v="10"/>
    <x v="10"/>
    <s v="Emmen"/>
    <s v="1e verdieping"/>
    <s v="Verkeersruimte"/>
    <s v="Gang"/>
    <s v="c1.01"/>
    <m/>
    <x v="1"/>
    <n v="69.209999999999994"/>
    <n v="0"/>
    <n v="1"/>
    <n v="0"/>
  </r>
  <r>
    <s v="Emmen"/>
    <s v="Terra"/>
    <x v="2"/>
    <x v="10"/>
    <x v="10"/>
    <s v="Emmen"/>
    <s v="1e verdieping"/>
    <s v="Restauratieve ruimte"/>
    <s v="Personeelskamer"/>
    <s v="c1.02"/>
    <m/>
    <x v="1"/>
    <n v="66.33"/>
    <n v="0"/>
    <n v="1"/>
    <n v="0"/>
  </r>
  <r>
    <s v="Emmen"/>
    <s v="Terra"/>
    <x v="2"/>
    <x v="10"/>
    <x v="10"/>
    <s v="Emmen"/>
    <s v="1e verdieping"/>
    <s v="Sanitair"/>
    <s v="Toiletruimte"/>
    <s v="c1.03"/>
    <m/>
    <x v="17"/>
    <n v="6.22"/>
    <n v="0"/>
    <n v="1"/>
    <n v="0"/>
  </r>
  <r>
    <s v="Emmen"/>
    <s v="Terra"/>
    <x v="2"/>
    <x v="10"/>
    <x v="10"/>
    <s v="Emmen"/>
    <s v="1e verdieping"/>
    <s v="Administratieve ruimte"/>
    <s v="Administratieve ruimte"/>
    <s v="c1.04"/>
    <m/>
    <x v="2"/>
    <n v="10.09"/>
    <n v="0"/>
    <n v="1"/>
    <n v="0"/>
  </r>
  <r>
    <s v="Emmen"/>
    <s v="Terra"/>
    <x v="2"/>
    <x v="10"/>
    <x v="10"/>
    <s v="Emmen"/>
    <s v="1e verdieping"/>
    <s v="Administratieve ruimte"/>
    <s v="Administratieve ruimte"/>
    <s v="c1.05"/>
    <m/>
    <x v="2"/>
    <n v="10.09"/>
    <n v="0"/>
    <n v="1"/>
    <n v="0"/>
  </r>
  <r>
    <s v="Emmen"/>
    <s v="Terra"/>
    <x v="2"/>
    <x v="10"/>
    <x v="10"/>
    <s v="Emmen"/>
    <s v="1e verdieping"/>
    <s v="Administratieve ruimte"/>
    <s v="Administratieve ruimte"/>
    <s v="c1.06"/>
    <m/>
    <x v="2"/>
    <n v="10.39"/>
    <n v="0"/>
    <n v="1"/>
    <n v="0"/>
  </r>
  <r>
    <s v="Emmen"/>
    <s v="Terra"/>
    <x v="2"/>
    <x v="10"/>
    <x v="10"/>
    <s v="Emmen"/>
    <s v="1e verdieping"/>
    <s v="Verkeersruimte"/>
    <s v="Trap"/>
    <s v="c1.07"/>
    <m/>
    <x v="1"/>
    <n v="14.01"/>
    <n v="0"/>
    <n v="1"/>
    <n v="0"/>
  </r>
  <r>
    <s v="Emmen"/>
    <s v="Terra"/>
    <x v="2"/>
    <x v="10"/>
    <x v="10"/>
    <s v="Emmen"/>
    <s v="1e verdieping"/>
    <s v="Vakspecifieke ruimte"/>
    <s v="BVP/STAGE"/>
    <s v="c1.08"/>
    <m/>
    <x v="1"/>
    <n v="22.74"/>
    <n v="0"/>
    <n v="1"/>
    <n v="0"/>
  </r>
  <r>
    <s v="Emmen"/>
    <s v="Terra"/>
    <x v="2"/>
    <x v="10"/>
    <x v="10"/>
    <s v="Emmen"/>
    <s v="1e verdieping"/>
    <s v="Vakspecifieke ruimte"/>
    <s v="Techniek"/>
    <s v="c1.09"/>
    <m/>
    <x v="1"/>
    <n v="79.56"/>
    <n v="0"/>
    <n v="1"/>
    <n v="0"/>
  </r>
  <r>
    <s v="Emmen"/>
    <s v="Terra"/>
    <x v="2"/>
    <x v="10"/>
    <x v="10"/>
    <s v="Emmen"/>
    <s v="1e verdieping"/>
    <s v="Vakspecifieke ruimte"/>
    <s v="Techniek"/>
    <s v="c1.10"/>
    <m/>
    <x v="1"/>
    <n v="88.08"/>
    <n v="0"/>
    <n v="1"/>
    <n v="0"/>
  </r>
  <r>
    <s v="Emmen"/>
    <s v="Terra"/>
    <x v="2"/>
    <x v="10"/>
    <x v="10"/>
    <s v="Emmen"/>
    <s v="1e verdieping"/>
    <s v="Niet in onderhoud"/>
    <s v="Niet in onderhoud"/>
    <s v="c1.11"/>
    <m/>
    <x v="11"/>
    <s v="NIO"/>
    <n v="0"/>
    <n v="1"/>
    <s v=""/>
  </r>
  <r>
    <s v="Emmen"/>
    <s v="Terra"/>
    <x v="2"/>
    <x v="10"/>
    <x v="10"/>
    <s v="Emmen"/>
    <s v="1e verdieping"/>
    <s v="Verkeersruimte"/>
    <s v="Gang"/>
    <s v="e1.01"/>
    <m/>
    <x v="1"/>
    <n v="265.64999999999998"/>
    <n v="0"/>
    <n v="1"/>
    <n v="0"/>
  </r>
  <r>
    <s v="Emmen"/>
    <s v="Terra"/>
    <x v="2"/>
    <x v="10"/>
    <x v="10"/>
    <s v="Emmen"/>
    <s v="1e verdieping"/>
    <s v="Onderwijsruimte"/>
    <s v="Onderwijsruimte"/>
    <s v="e1.02"/>
    <m/>
    <x v="2"/>
    <n v="49.98"/>
    <n v="0"/>
    <n v="1"/>
    <n v="0"/>
  </r>
  <r>
    <s v="Emmen"/>
    <s v="Terra"/>
    <x v="2"/>
    <x v="10"/>
    <x v="10"/>
    <s v="Emmen"/>
    <s v="1e verdieping"/>
    <s v="Onderwijsruimte"/>
    <s v="Onderwijsruimte"/>
    <s v="e1.03"/>
    <m/>
    <x v="2"/>
    <n v="49.98"/>
    <n v="0"/>
    <n v="1"/>
    <n v="0"/>
  </r>
  <r>
    <s v="Emmen"/>
    <s v="Terra"/>
    <x v="2"/>
    <x v="10"/>
    <x v="10"/>
    <s v="Emmen"/>
    <s v="1e verdieping"/>
    <s v="Onderwijsruimte"/>
    <s v="Onderwijsruimte"/>
    <s v="e1.04"/>
    <m/>
    <x v="2"/>
    <n v="50.21"/>
    <n v="0"/>
    <n v="1"/>
    <n v="0"/>
  </r>
  <r>
    <s v="Emmen"/>
    <s v="Terra"/>
    <x v="2"/>
    <x v="10"/>
    <x v="10"/>
    <s v="Emmen"/>
    <s v="1e verdieping"/>
    <s v="Restauratieve ruimte"/>
    <s v="Kantine"/>
    <s v="e1.05"/>
    <m/>
    <x v="1"/>
    <n v="134.44"/>
    <n v="0"/>
    <n v="1"/>
    <n v="0"/>
  </r>
  <r>
    <s v="Oldekerk"/>
    <s v="Terra"/>
    <x v="6"/>
    <x v="11"/>
    <x v="11"/>
    <s v="Oldekerk"/>
    <s v="1e etage"/>
    <s v="Sanitair"/>
    <s v="Toiletruimte"/>
    <m/>
    <m/>
    <x v="3"/>
    <n v="13"/>
    <n v="0"/>
    <n v="1"/>
    <n v="0"/>
  </r>
  <r>
    <s v="Oldekerk"/>
    <s v="Terra"/>
    <x v="6"/>
    <x v="11"/>
    <x v="11"/>
    <s v="Oldekerk"/>
    <s v="1e etage"/>
    <s v="Sanitair"/>
    <s v="Toiletruimte"/>
    <m/>
    <m/>
    <x v="3"/>
    <n v="16"/>
    <n v="0"/>
    <n v="1"/>
    <n v="0"/>
  </r>
  <r>
    <s v="Oldekerk"/>
    <s v="Terra"/>
    <x v="6"/>
    <x v="11"/>
    <x v="11"/>
    <s v="Oldekerk"/>
    <s v="1e etage"/>
    <s v="Administratieve ruimte"/>
    <s v="Kantoor"/>
    <m/>
    <m/>
    <x v="2"/>
    <n v="23"/>
    <n v="0"/>
    <n v="1"/>
    <n v="0"/>
  </r>
  <r>
    <s v="Oldekerk"/>
    <s v="Terra"/>
    <x v="6"/>
    <x v="11"/>
    <x v="11"/>
    <s v="Oldekerk"/>
    <s v="1e etage"/>
    <s v="Administratieve ruimte"/>
    <s v="Kantoor"/>
    <m/>
    <m/>
    <x v="2"/>
    <n v="24"/>
    <n v="0"/>
    <n v="1"/>
    <n v="0"/>
  </r>
  <r>
    <s v="Oldekerk"/>
    <s v="Terra"/>
    <x v="6"/>
    <x v="11"/>
    <x v="11"/>
    <s v="Oldekerk"/>
    <s v="1e etage"/>
    <s v="Administratieve ruimte"/>
    <s v="Kantoor"/>
    <m/>
    <m/>
    <x v="2"/>
    <n v="24"/>
    <n v="0"/>
    <n v="1"/>
    <n v="0"/>
  </r>
  <r>
    <s v="Oldekerk"/>
    <s v="Terra"/>
    <x v="6"/>
    <x v="11"/>
    <x v="11"/>
    <s v="Oldekerk"/>
    <s v="1e etage"/>
    <s v="Onderwijsruimte"/>
    <s v="Onderwijsruimte"/>
    <s v="B06"/>
    <m/>
    <x v="2"/>
    <n v="46"/>
    <n v="0"/>
    <n v="1"/>
    <n v="0"/>
  </r>
  <r>
    <s v="Oldekerk"/>
    <s v="Terra"/>
    <x v="6"/>
    <x v="11"/>
    <x v="11"/>
    <s v="Oldekerk"/>
    <s v="1e etage"/>
    <s v="Onderwijsruimte"/>
    <s v="Onderwijsruimte"/>
    <s v="B04"/>
    <m/>
    <x v="2"/>
    <n v="49"/>
    <n v="0"/>
    <n v="1"/>
    <n v="0"/>
  </r>
  <r>
    <s v="Oldekerk"/>
    <s v="Terra"/>
    <x v="6"/>
    <x v="11"/>
    <x v="11"/>
    <s v="Oldekerk"/>
    <s v="1e etage"/>
    <s v="Onderwijsruimte"/>
    <s v="Onderwijsruimte"/>
    <s v="B05"/>
    <m/>
    <x v="2"/>
    <n v="52"/>
    <n v="0"/>
    <n v="1"/>
    <n v="0"/>
  </r>
  <r>
    <s v="Oldekerk"/>
    <s v="Terra"/>
    <x v="6"/>
    <x v="11"/>
    <x v="11"/>
    <s v="Oldekerk"/>
    <s v="1e etage"/>
    <s v="Onderwijsruimte"/>
    <s v="Onderwijsruimte"/>
    <s v="B03"/>
    <m/>
    <x v="2"/>
    <n v="54"/>
    <n v="0"/>
    <n v="1"/>
    <n v="0"/>
  </r>
  <r>
    <s v="Oldekerk"/>
    <s v="Terra"/>
    <x v="6"/>
    <x v="11"/>
    <x v="11"/>
    <s v="Oldekerk"/>
    <s v="1e etage"/>
    <s v="Onderwijsruimte"/>
    <s v="Onderwijsruimte"/>
    <s v="B02"/>
    <m/>
    <x v="2"/>
    <n v="65"/>
    <n v="0"/>
    <n v="1"/>
    <n v="0"/>
  </r>
  <r>
    <s v="Oldekerk"/>
    <s v="Terra"/>
    <x v="6"/>
    <x v="11"/>
    <x v="11"/>
    <s v="Oldekerk"/>
    <s v="1e etage"/>
    <s v="Onderwijsruimte"/>
    <s v="Onderwijsruimte"/>
    <s v="B07"/>
    <m/>
    <x v="9"/>
    <n v="75"/>
    <n v="0"/>
    <n v="1"/>
    <n v="0"/>
  </r>
  <r>
    <s v="Oldekerk"/>
    <s v="Terra"/>
    <x v="6"/>
    <x v="11"/>
    <x v="11"/>
    <s v="Oldekerk"/>
    <s v="1e etage"/>
    <s v="Onderwijsruimte"/>
    <s v="Onderwijsruimte"/>
    <s v="B01"/>
    <m/>
    <x v="9"/>
    <n v="80"/>
    <n v="0"/>
    <n v="1"/>
    <n v="0"/>
  </r>
  <r>
    <s v="Oldekerk"/>
    <s v="Terra"/>
    <x v="6"/>
    <x v="11"/>
    <x v="11"/>
    <s v="Oldekerk"/>
    <s v="1e etage"/>
    <s v="Verkeersruimte"/>
    <s v="Gang"/>
    <m/>
    <m/>
    <x v="2"/>
    <n v="145"/>
    <n v="0"/>
    <n v="1"/>
    <n v="0"/>
  </r>
  <r>
    <s v="Oldekerk"/>
    <s v="Terra"/>
    <x v="6"/>
    <x v="11"/>
    <x v="11"/>
    <s v="Oldekerk"/>
    <s v="Begane grond"/>
    <s v="Sanitair"/>
    <s v="Toiletruimte"/>
    <m/>
    <m/>
    <x v="3"/>
    <n v="1.2"/>
    <n v="0"/>
    <n v="1"/>
    <n v="0"/>
  </r>
  <r>
    <s v="Oldekerk"/>
    <s v="Terra"/>
    <x v="6"/>
    <x v="11"/>
    <x v="11"/>
    <s v="Oldekerk"/>
    <s v="Begane grond"/>
    <s v="Sanitair"/>
    <s v="Toiletruimte"/>
    <m/>
    <m/>
    <x v="3"/>
    <n v="2.2000000000000002"/>
    <n v="0"/>
    <n v="1"/>
    <n v="0"/>
  </r>
  <r>
    <s v="Oldekerk"/>
    <s v="Terra"/>
    <x v="6"/>
    <x v="11"/>
    <x v="11"/>
    <s v="Oldekerk"/>
    <s v="Begane grond"/>
    <s v="Verkeersruimte"/>
    <s v="Entree"/>
    <m/>
    <m/>
    <x v="2"/>
    <n v="4.3"/>
    <n v="0"/>
    <n v="1"/>
    <n v="0"/>
  </r>
  <r>
    <s v="Oldekerk"/>
    <s v="Terra"/>
    <x v="6"/>
    <x v="11"/>
    <x v="11"/>
    <s v="Oldekerk"/>
    <s v="Begane grond"/>
    <s v="Verkeersruimte"/>
    <s v="Garderobe"/>
    <m/>
    <m/>
    <x v="3"/>
    <n v="4.3"/>
    <n v="0"/>
    <n v="1"/>
    <n v="0"/>
  </r>
  <r>
    <s v="Oldekerk"/>
    <s v="Terra"/>
    <x v="6"/>
    <x v="11"/>
    <x v="11"/>
    <s v="Oldekerk"/>
    <s v="Begane grond"/>
    <s v="Sanitair"/>
    <s v="Toiletruimte"/>
    <m/>
    <m/>
    <x v="3"/>
    <n v="5.5"/>
    <n v="0"/>
    <n v="1"/>
    <n v="0"/>
  </r>
  <r>
    <s v="Oldekerk"/>
    <s v="Terra"/>
    <x v="6"/>
    <x v="11"/>
    <x v="11"/>
    <s v="Oldekerk"/>
    <s v="1e etage"/>
    <s v="Niet in onderhoud"/>
    <s v="Installaties"/>
    <m/>
    <m/>
    <x v="3"/>
    <s v="NIO"/>
    <n v="0"/>
    <n v="1"/>
    <s v=""/>
  </r>
  <r>
    <s v="Oldekerk"/>
    <s v="Terra"/>
    <x v="6"/>
    <x v="11"/>
    <x v="11"/>
    <s v="Oldekerk"/>
    <s v="1e etage"/>
    <s v="Niet in onderhoud"/>
    <s v="Berging/magazijn"/>
    <m/>
    <m/>
    <x v="3"/>
    <s v="NIO"/>
    <n v="0"/>
    <n v="1"/>
    <s v=""/>
  </r>
  <r>
    <s v="Oldekerk"/>
    <s v="Terra"/>
    <x v="6"/>
    <x v="11"/>
    <x v="11"/>
    <s v="Oldekerk"/>
    <s v="1e etage"/>
    <s v="Niet in onderhoud"/>
    <s v="Berging/magazijn"/>
    <m/>
    <m/>
    <x v="3"/>
    <s v="NIO"/>
    <n v="0"/>
    <n v="1"/>
    <s v=""/>
  </r>
  <r>
    <s v="Oldekerk"/>
    <s v="Terra"/>
    <x v="6"/>
    <x v="11"/>
    <x v="11"/>
    <s v="Oldekerk"/>
    <s v="Begane grond"/>
    <s v="Niet in onderhoud"/>
    <s v="Berging/magazijn"/>
    <m/>
    <m/>
    <x v="3"/>
    <s v="NIO"/>
    <n v="0"/>
    <n v="1"/>
    <s v=""/>
  </r>
  <r>
    <s v="Oldekerk"/>
    <s v="Terra"/>
    <x v="6"/>
    <x v="11"/>
    <x v="11"/>
    <s v="Oldekerk"/>
    <s v="Begane grond"/>
    <s v="Verkeersruimte"/>
    <s v="Garderobe"/>
    <m/>
    <m/>
    <x v="3"/>
    <n v="6.5"/>
    <n v="0"/>
    <n v="1"/>
    <n v="0"/>
  </r>
  <r>
    <s v="Oldekerk"/>
    <s v="Terra"/>
    <x v="6"/>
    <x v="11"/>
    <x v="11"/>
    <s v="Oldekerk"/>
    <s v="Begane grond"/>
    <s v="Niet in onderhoud"/>
    <s v="Niet in onderhoud"/>
    <m/>
    <m/>
    <x v="3"/>
    <s v="NIO"/>
    <n v="0"/>
    <n v="1"/>
    <s v=""/>
  </r>
  <r>
    <s v="Oldekerk"/>
    <s v="Terra"/>
    <x v="6"/>
    <x v="11"/>
    <x v="11"/>
    <s v="Oldekerk"/>
    <s v="Begane grond"/>
    <s v="Verkeersruimte"/>
    <s v="Entree"/>
    <m/>
    <m/>
    <x v="2"/>
    <n v="8.5"/>
    <n v="0"/>
    <n v="1"/>
    <n v="0"/>
  </r>
  <r>
    <s v="Oldekerk"/>
    <s v="Terra"/>
    <x v="6"/>
    <x v="11"/>
    <x v="11"/>
    <s v="Oldekerk"/>
    <s v="Begane grond"/>
    <s v="Niet in onderhoud"/>
    <s v="Berging/magazijn"/>
    <m/>
    <m/>
    <x v="3"/>
    <s v="NIO"/>
    <n v="0"/>
    <n v="1"/>
    <s v=""/>
  </r>
  <r>
    <s v="Oldekerk"/>
    <s v="Terra"/>
    <x v="6"/>
    <x v="11"/>
    <x v="11"/>
    <s v="Oldekerk"/>
    <s v="Begane grond"/>
    <s v="Sanitair"/>
    <s v="Toiletruimte"/>
    <m/>
    <m/>
    <x v="3"/>
    <n v="9.3000000000000007"/>
    <n v="0"/>
    <n v="1"/>
    <n v="0"/>
  </r>
  <r>
    <s v="Oldekerk"/>
    <s v="Terra"/>
    <x v="6"/>
    <x v="11"/>
    <x v="11"/>
    <s v="Oldekerk"/>
    <s v="Begane grond"/>
    <s v="Sanitair"/>
    <s v="Toiletruimte"/>
    <m/>
    <m/>
    <x v="3"/>
    <n v="9.3000000000000007"/>
    <n v="0"/>
    <n v="1"/>
    <n v="0"/>
  </r>
  <r>
    <s v="Oldekerk"/>
    <s v="Terra"/>
    <x v="6"/>
    <x v="11"/>
    <x v="11"/>
    <s v="Oldekerk"/>
    <s v="Begane grond"/>
    <s v="Administratieve ruimte"/>
    <s v="Kantoor"/>
    <m/>
    <m/>
    <x v="2"/>
    <n v="11"/>
    <n v="0"/>
    <n v="1"/>
    <n v="0"/>
  </r>
  <r>
    <s v="Oldekerk"/>
    <s v="Terra"/>
    <x v="6"/>
    <x v="11"/>
    <x v="11"/>
    <s v="Oldekerk"/>
    <s v="Begane grond"/>
    <s v="Administratieve ruimte"/>
    <s v="Kantoor"/>
    <m/>
    <m/>
    <x v="2"/>
    <n v="11.2"/>
    <n v="0"/>
    <n v="1"/>
    <n v="0"/>
  </r>
  <r>
    <s v="Oldekerk"/>
    <s v="Terra"/>
    <x v="6"/>
    <x v="11"/>
    <x v="11"/>
    <s v="Oldekerk"/>
    <s v="Begane grond"/>
    <s v="Administratieve ruimte"/>
    <s v="Kantoor"/>
    <m/>
    <m/>
    <x v="2"/>
    <n v="11.5"/>
    <n v="0"/>
    <n v="1"/>
    <n v="0"/>
  </r>
  <r>
    <s v="Oldekerk"/>
    <s v="Terra"/>
    <x v="6"/>
    <x v="11"/>
    <x v="11"/>
    <s v="Oldekerk"/>
    <s v="Begane grond"/>
    <s v="Niet in onderhoud"/>
    <s v="Berging/magazijn"/>
    <m/>
    <m/>
    <x v="3"/>
    <s v="NIO"/>
    <n v="0"/>
    <n v="1"/>
    <s v=""/>
  </r>
  <r>
    <s v="Oldekerk"/>
    <s v="Terra"/>
    <x v="6"/>
    <x v="11"/>
    <x v="11"/>
    <s v="Oldekerk"/>
    <s v="Begane grond"/>
    <s v="Sanitair"/>
    <s v="Toiletruimte"/>
    <m/>
    <m/>
    <x v="3"/>
    <n v="14"/>
    <n v="0"/>
    <n v="1"/>
    <n v="0"/>
  </r>
  <r>
    <s v="Oldekerk"/>
    <s v="Terra"/>
    <x v="6"/>
    <x v="11"/>
    <x v="11"/>
    <s v="Oldekerk"/>
    <s v="Begane grond"/>
    <s v="Sanitair"/>
    <s v="Toiletruimte"/>
    <m/>
    <m/>
    <x v="3"/>
    <n v="14"/>
    <n v="0"/>
    <n v="1"/>
    <n v="0"/>
  </r>
  <r>
    <s v="Oldekerk"/>
    <s v="Terra"/>
    <x v="6"/>
    <x v="11"/>
    <x v="11"/>
    <s v="Oldekerk"/>
    <s v="Begane grond"/>
    <s v="Onderwijsruimte"/>
    <s v="Onderwijsruimte"/>
    <m/>
    <m/>
    <x v="2"/>
    <n v="14"/>
    <n v="0"/>
    <n v="1"/>
    <n v="0"/>
  </r>
  <r>
    <s v="Oldekerk"/>
    <s v="Terra"/>
    <x v="6"/>
    <x v="11"/>
    <x v="11"/>
    <s v="Oldekerk"/>
    <s v="Begane grond"/>
    <s v="Administratieve ruimte"/>
    <s v="Kantoor"/>
    <n v="4"/>
    <m/>
    <x v="2"/>
    <n v="14"/>
    <n v="0"/>
    <n v="1"/>
    <n v="0"/>
  </r>
  <r>
    <s v="Oldekerk"/>
    <s v="Terra"/>
    <x v="6"/>
    <x v="11"/>
    <x v="11"/>
    <s v="Oldekerk"/>
    <s v="Begane grond"/>
    <s v="Niet in onderhoud"/>
    <s v="Berging/magazijn"/>
    <m/>
    <m/>
    <x v="3"/>
    <s v="NIO"/>
    <n v="0"/>
    <n v="1"/>
    <s v=""/>
  </r>
  <r>
    <s v="Oldekerk"/>
    <s v="Terra"/>
    <x v="6"/>
    <x v="11"/>
    <x v="11"/>
    <s v="Oldekerk"/>
    <s v="Begane grond"/>
    <s v="Niet in onderhoud"/>
    <s v="Berging/magazijn"/>
    <m/>
    <m/>
    <x v="3"/>
    <s v="NIO"/>
    <n v="0"/>
    <n v="1"/>
    <s v=""/>
  </r>
  <r>
    <s v="Oldekerk"/>
    <s v="Terra"/>
    <x v="6"/>
    <x v="11"/>
    <x v="11"/>
    <s v="Oldekerk"/>
    <s v="Begane grond"/>
    <s v="Niet in onderhoud"/>
    <s v="CV-ruimte"/>
    <m/>
    <m/>
    <x v="1"/>
    <s v="NIO"/>
    <n v="0"/>
    <n v="1"/>
    <s v=""/>
  </r>
  <r>
    <s v="Oldekerk"/>
    <s v="Terra"/>
    <x v="6"/>
    <x v="11"/>
    <x v="11"/>
    <s v="Oldekerk"/>
    <s v="Begane grond"/>
    <s v="Niet in onderhoud"/>
    <s v="Berging/magazijn"/>
    <m/>
    <m/>
    <x v="1"/>
    <s v="NIO"/>
    <n v="0"/>
    <n v="1"/>
    <s v=""/>
  </r>
  <r>
    <s v="Oldekerk"/>
    <s v="Terra"/>
    <x v="6"/>
    <x v="11"/>
    <x v="11"/>
    <s v="Oldekerk"/>
    <s v="Begane grond"/>
    <s v="Verkeersruimte"/>
    <s v="Kopieerruimte"/>
    <m/>
    <m/>
    <x v="1"/>
    <n v="18"/>
    <n v="0"/>
    <n v="1"/>
    <n v="0"/>
  </r>
  <r>
    <s v="Oldekerk"/>
    <s v="Terra"/>
    <x v="6"/>
    <x v="11"/>
    <x v="11"/>
    <s v="Oldekerk"/>
    <s v="Begane grond"/>
    <s v="Niet in onderhoud"/>
    <s v="Berging/magazijn"/>
    <m/>
    <m/>
    <x v="9"/>
    <s v="NIO"/>
    <n v="0"/>
    <n v="1"/>
    <s v=""/>
  </r>
  <r>
    <s v="Oldekerk"/>
    <s v="Terra"/>
    <x v="6"/>
    <x v="11"/>
    <x v="11"/>
    <s v="Oldekerk"/>
    <s v="Begane grond"/>
    <s v="Administratieve ruimte"/>
    <s v="Conciërge"/>
    <m/>
    <m/>
    <x v="2"/>
    <n v="19"/>
    <n v="0"/>
    <n v="1"/>
    <n v="0"/>
  </r>
  <r>
    <s v="Oldekerk"/>
    <s v="Terra"/>
    <x v="6"/>
    <x v="11"/>
    <x v="11"/>
    <s v="Oldekerk"/>
    <s v="Begane grond"/>
    <s v="Administratieve ruimte"/>
    <s v="Kantoor"/>
    <m/>
    <m/>
    <x v="2"/>
    <n v="19.5"/>
    <n v="0"/>
    <n v="1"/>
    <n v="0"/>
  </r>
  <r>
    <s v="Oldekerk"/>
    <s v="Terra"/>
    <x v="6"/>
    <x v="11"/>
    <x v="11"/>
    <s v="Oldekerk"/>
    <s v="Begane grond"/>
    <s v="Administratieve ruimte"/>
    <s v="Kantoor"/>
    <m/>
    <m/>
    <x v="2"/>
    <n v="22"/>
    <n v="0"/>
    <n v="1"/>
    <n v="0"/>
  </r>
  <r>
    <s v="Oldekerk"/>
    <s v="Terra"/>
    <x v="6"/>
    <x v="11"/>
    <x v="11"/>
    <s v="Oldekerk"/>
    <s v="Begane grond"/>
    <s v="Verkeersruimte"/>
    <s v="Entree"/>
    <m/>
    <m/>
    <x v="2"/>
    <n v="23"/>
    <n v="0"/>
    <n v="1"/>
    <n v="0"/>
  </r>
  <r>
    <s v="Oldekerk"/>
    <s v="Terra"/>
    <x v="6"/>
    <x v="11"/>
    <x v="11"/>
    <s v="Oldekerk"/>
    <s v="Begane grond"/>
    <s v="Verkeersruimte"/>
    <s v="Trap"/>
    <m/>
    <m/>
    <x v="19"/>
    <n v="23"/>
    <n v="0"/>
    <n v="1"/>
    <n v="0"/>
  </r>
  <r>
    <s v="Oldekerk"/>
    <s v="Terra"/>
    <x v="6"/>
    <x v="11"/>
    <x v="11"/>
    <s v="Oldekerk"/>
    <s v="Begane grond"/>
    <s v="Niet in onderhoud"/>
    <s v="Berging/magazijn"/>
    <m/>
    <m/>
    <x v="9"/>
    <s v="NIO"/>
    <n v="0"/>
    <n v="1"/>
    <s v=""/>
  </r>
  <r>
    <s v="Oldekerk"/>
    <s v="Terra"/>
    <x v="6"/>
    <x v="11"/>
    <x v="11"/>
    <s v="Oldekerk"/>
    <s v="Begane grond"/>
    <s v="Vloeren Keukens"/>
    <s v="Keuken"/>
    <m/>
    <m/>
    <x v="3"/>
    <n v="24"/>
    <n v="0"/>
    <n v="1"/>
    <n v="0"/>
  </r>
  <r>
    <s v="Oldekerk"/>
    <s v="Terra"/>
    <x v="6"/>
    <x v="11"/>
    <x v="11"/>
    <s v="Oldekerk"/>
    <s v="Begane grond"/>
    <s v="Administratieve ruimte"/>
    <s v="Kantoor"/>
    <m/>
    <m/>
    <x v="2"/>
    <n v="25"/>
    <n v="0"/>
    <n v="1"/>
    <n v="0"/>
  </r>
  <r>
    <s v="Oldekerk"/>
    <s v="Terra"/>
    <x v="6"/>
    <x v="11"/>
    <x v="11"/>
    <s v="Oldekerk"/>
    <s v="Begane grond"/>
    <s v="Niet in onderhoud"/>
    <s v="Berging/magazijn"/>
    <m/>
    <m/>
    <x v="9"/>
    <s v="NIO"/>
    <n v="0"/>
    <n v="1"/>
    <s v=""/>
  </r>
  <r>
    <s v="Oldekerk"/>
    <s v="Terra"/>
    <x v="6"/>
    <x v="11"/>
    <x v="11"/>
    <s v="Oldekerk"/>
    <s v="Begane grond"/>
    <s v="Administratieve ruimte"/>
    <s v="Kantoor"/>
    <s v="P6"/>
    <m/>
    <x v="1"/>
    <n v="29"/>
    <n v="0"/>
    <n v="1"/>
    <n v="0"/>
  </r>
  <r>
    <s v="Oldekerk"/>
    <s v="Terra"/>
    <x v="6"/>
    <x v="11"/>
    <x v="11"/>
    <s v="Oldekerk"/>
    <s v="Begane grond"/>
    <s v="Administratieve ruimte"/>
    <s v="Kantoor"/>
    <s v="P5"/>
    <m/>
    <x v="1"/>
    <n v="29"/>
    <n v="0"/>
    <n v="1"/>
    <n v="0"/>
  </r>
  <r>
    <s v="Oldekerk"/>
    <s v="Terra"/>
    <x v="6"/>
    <x v="11"/>
    <x v="11"/>
    <s v="Oldekerk"/>
    <s v="Begane grond"/>
    <s v="Administratieve ruimte"/>
    <s v="Kantoor"/>
    <s v="P4"/>
    <m/>
    <x v="1"/>
    <n v="29"/>
    <n v="0"/>
    <n v="1"/>
    <n v="0"/>
  </r>
  <r>
    <s v="Oldekerk"/>
    <s v="Terra"/>
    <x v="6"/>
    <x v="11"/>
    <x v="11"/>
    <s v="Oldekerk"/>
    <s v="Begane grond"/>
    <s v="Administratieve ruimte"/>
    <s v="Kantoor"/>
    <m/>
    <m/>
    <x v="2"/>
    <n v="30"/>
    <n v="0"/>
    <n v="1"/>
    <n v="0"/>
  </r>
  <r>
    <s v="Oldekerk"/>
    <s v="Terra"/>
    <x v="6"/>
    <x v="11"/>
    <x v="11"/>
    <s v="Oldekerk"/>
    <s v="Begane grond"/>
    <s v="Administratieve ruimte"/>
    <s v="Kantoor"/>
    <n v="4"/>
    <m/>
    <x v="2"/>
    <n v="44"/>
    <n v="0"/>
    <n v="1"/>
    <n v="0"/>
  </r>
  <r>
    <s v="Oldekerk"/>
    <s v="Terra"/>
    <x v="6"/>
    <x v="11"/>
    <x v="11"/>
    <s v="Oldekerk"/>
    <s v="Begane grond"/>
    <s v="Onderwijsruimte"/>
    <s v="Onderwijsruimte"/>
    <n v="13"/>
    <m/>
    <x v="3"/>
    <n v="45"/>
    <n v="0"/>
    <n v="1"/>
    <n v="0"/>
  </r>
  <r>
    <s v="Oldekerk"/>
    <s v="Terra"/>
    <x v="6"/>
    <x v="11"/>
    <x v="11"/>
    <s v="Oldekerk"/>
    <s v="Begane grond"/>
    <s v="Onderwijsruimte"/>
    <s v="Onderwijsruimte"/>
    <n v="10"/>
    <m/>
    <x v="2"/>
    <n v="45"/>
    <n v="0"/>
    <n v="1"/>
    <n v="0"/>
  </r>
  <r>
    <s v="Oldekerk"/>
    <s v="Terra"/>
    <x v="6"/>
    <x v="11"/>
    <x v="11"/>
    <s v="Oldekerk"/>
    <s v="Begane grond"/>
    <s v="Restauratieve ruimte"/>
    <s v="Personeelsruimte"/>
    <m/>
    <m/>
    <x v="2"/>
    <n v="45"/>
    <n v="0"/>
    <n v="1"/>
    <n v="0"/>
  </r>
  <r>
    <s v="Oldekerk"/>
    <s v="Terra"/>
    <x v="6"/>
    <x v="11"/>
    <x v="11"/>
    <s v="Oldekerk"/>
    <s v="Begane grond"/>
    <s v="Onderwijsruimte"/>
    <s v="Onderwijsruimte"/>
    <n v="16"/>
    <m/>
    <x v="2"/>
    <n v="45"/>
    <n v="0"/>
    <n v="1"/>
    <n v="0"/>
  </r>
  <r>
    <s v="Oldekerk"/>
    <s v="Terra"/>
    <x v="6"/>
    <x v="11"/>
    <x v="11"/>
    <s v="Oldekerk"/>
    <s v="Begane grond"/>
    <s v="Verkeersruimte"/>
    <s v="Gang"/>
    <m/>
    <m/>
    <x v="3"/>
    <n v="47"/>
    <n v="0"/>
    <n v="1"/>
    <n v="0"/>
  </r>
  <r>
    <s v="Oldekerk"/>
    <s v="Terra"/>
    <x v="6"/>
    <x v="11"/>
    <x v="11"/>
    <s v="Oldekerk"/>
    <s v="Begane grond"/>
    <s v="Onderwijsruimte"/>
    <s v="Onderwijsruimte"/>
    <n v="2"/>
    <m/>
    <x v="2"/>
    <n v="48"/>
    <n v="0"/>
    <n v="1"/>
    <n v="0"/>
  </r>
  <r>
    <s v="Oldekerk"/>
    <s v="Terra"/>
    <x v="6"/>
    <x v="11"/>
    <x v="11"/>
    <s v="Oldekerk"/>
    <s v="Begane grond"/>
    <s v="Onderwijsruimte"/>
    <s v="Onderwijsruimte"/>
    <n v="3"/>
    <m/>
    <x v="2"/>
    <n v="48"/>
    <n v="0"/>
    <n v="1"/>
    <n v="0"/>
  </r>
  <r>
    <s v="Oldekerk"/>
    <s v="Terra"/>
    <x v="6"/>
    <x v="11"/>
    <x v="11"/>
    <s v="Oldekerk"/>
    <s v="Begane grond"/>
    <s v="Onderwijsruimte"/>
    <s v="Onderwijsruimte"/>
    <n v="8"/>
    <m/>
    <x v="2"/>
    <n v="50"/>
    <n v="0"/>
    <n v="1"/>
    <n v="0"/>
  </r>
  <r>
    <s v="Oldekerk"/>
    <s v="Terra"/>
    <x v="6"/>
    <x v="11"/>
    <x v="11"/>
    <s v="Oldekerk"/>
    <s v="Begane grond"/>
    <s v="Verkeersruimte"/>
    <s v="Gang"/>
    <m/>
    <m/>
    <x v="2"/>
    <n v="55"/>
    <n v="0"/>
    <n v="1"/>
    <n v="0"/>
  </r>
  <r>
    <s v="Oldekerk"/>
    <s v="Terra"/>
    <x v="6"/>
    <x v="11"/>
    <x v="11"/>
    <s v="Oldekerk"/>
    <s v="Begane grond"/>
    <s v="Onderwijsruimte"/>
    <s v="Onderwijsruimte"/>
    <n v="17"/>
    <m/>
    <x v="1"/>
    <n v="60"/>
    <n v="0"/>
    <n v="1"/>
    <n v="0"/>
  </r>
  <r>
    <s v="Oldekerk"/>
    <s v="Terra"/>
    <x v="6"/>
    <x v="11"/>
    <x v="11"/>
    <s v="Oldekerk"/>
    <s v="Begane grond"/>
    <s v="Onderwijsruimte"/>
    <s v="Onderwijsruimte"/>
    <n v="9"/>
    <m/>
    <x v="2"/>
    <n v="63"/>
    <n v="0"/>
    <n v="1"/>
    <n v="0"/>
  </r>
  <r>
    <s v="Oldekerk"/>
    <s v="Terra"/>
    <x v="6"/>
    <x v="11"/>
    <x v="11"/>
    <s v="Oldekerk"/>
    <s v="Begane grond"/>
    <s v="Onderwijsruimte"/>
    <s v="Onderwijsruimte"/>
    <m/>
    <m/>
    <x v="2"/>
    <n v="67"/>
    <n v="0"/>
    <n v="1"/>
    <n v="0"/>
  </r>
  <r>
    <s v="Oldekerk"/>
    <s v="Terra"/>
    <x v="6"/>
    <x v="11"/>
    <x v="11"/>
    <s v="Oldekerk"/>
    <s v="Begane grond"/>
    <s v="Onderwijsruimte"/>
    <s v="Onderwijsruimte"/>
    <n v="1"/>
    <m/>
    <x v="2"/>
    <n v="68"/>
    <n v="0"/>
    <n v="1"/>
    <n v="0"/>
  </r>
  <r>
    <s v="Oldekerk"/>
    <s v="Terra"/>
    <x v="6"/>
    <x v="11"/>
    <x v="11"/>
    <s v="Oldekerk"/>
    <s v="Begane grond"/>
    <s v="Vakspecifieke ruimte"/>
    <s v="Lokaal"/>
    <n v="14"/>
    <m/>
    <x v="3"/>
    <n v="82"/>
    <n v="0"/>
    <n v="1"/>
    <n v="0"/>
  </r>
  <r>
    <s v="Oldekerk"/>
    <s v="Terra"/>
    <x v="6"/>
    <x v="11"/>
    <x v="11"/>
    <s v="Oldekerk"/>
    <s v="Begane grond"/>
    <s v="Vakspecifieke ruimte"/>
    <s v="Lokaal"/>
    <n v="7"/>
    <m/>
    <x v="9"/>
    <n v="92"/>
    <n v="0"/>
    <n v="1"/>
    <n v="0"/>
  </r>
  <r>
    <s v="Oldekerk"/>
    <s v="Terra"/>
    <x v="6"/>
    <x v="11"/>
    <x v="11"/>
    <s v="Oldekerk"/>
    <s v="Begane grond"/>
    <s v="Onderwijsruimte"/>
    <s v="Onderwijsruimte"/>
    <n v="6"/>
    <m/>
    <x v="9"/>
    <n v="100"/>
    <n v="0"/>
    <n v="1"/>
    <n v="0"/>
  </r>
  <r>
    <s v="Oldekerk"/>
    <s v="Terra"/>
    <x v="6"/>
    <x v="11"/>
    <x v="11"/>
    <s v="Oldekerk"/>
    <s v="Begane grond"/>
    <s v="Vakspecifieke ruimte"/>
    <s v="Lokaal"/>
    <n v="12"/>
    <m/>
    <x v="3"/>
    <n v="100"/>
    <n v="0"/>
    <n v="1"/>
    <n v="0"/>
  </r>
  <r>
    <s v="Oldekerk"/>
    <s v="Terra"/>
    <x v="6"/>
    <x v="11"/>
    <x v="11"/>
    <s v="Oldekerk"/>
    <s v="Begane grond"/>
    <s v="Vakspecifieke ruimte"/>
    <s v="Lokaal"/>
    <n v="5"/>
    <m/>
    <x v="9"/>
    <n v="115"/>
    <n v="0"/>
    <n v="1"/>
    <n v="0"/>
  </r>
  <r>
    <s v="Oldekerk"/>
    <s v="Terra"/>
    <x v="6"/>
    <x v="11"/>
    <x v="11"/>
    <s v="Oldekerk"/>
    <s v="Begane grond"/>
    <s v="Vakspecifieke ruimte"/>
    <s v="Lokaal"/>
    <n v="11"/>
    <m/>
    <x v="3"/>
    <n v="120"/>
    <n v="0"/>
    <n v="1"/>
    <n v="0"/>
  </r>
  <r>
    <s v="Oldekerk"/>
    <s v="Terra"/>
    <x v="6"/>
    <x v="11"/>
    <x v="11"/>
    <s v="Oldekerk"/>
    <s v="Begane grond"/>
    <s v="Vakspecifieke ruimte"/>
    <s v="Lokaal"/>
    <n v="15"/>
    <m/>
    <x v="3"/>
    <n v="127"/>
    <n v="0"/>
    <n v="1"/>
    <n v="0"/>
  </r>
  <r>
    <s v="Oldekerk"/>
    <s v="Terra"/>
    <x v="6"/>
    <x v="11"/>
    <x v="11"/>
    <s v="Oldekerk"/>
    <s v="Begane grond"/>
    <s v="Restauratieve ruimte"/>
    <s v="Studieruimte"/>
    <n v="19"/>
    <m/>
    <x v="1"/>
    <n v="138"/>
    <n v="0"/>
    <n v="1"/>
    <n v="0"/>
  </r>
  <r>
    <s v="Oldekerk"/>
    <s v="Terra"/>
    <x v="6"/>
    <x v="11"/>
    <x v="11"/>
    <s v="Oldekerk"/>
    <s v="Begane grond"/>
    <s v="Verkeersruimte"/>
    <s v="Gang"/>
    <m/>
    <m/>
    <x v="2"/>
    <n v="164"/>
    <n v="0"/>
    <n v="1"/>
    <n v="0"/>
  </r>
  <r>
    <s v="Oldekerk"/>
    <s v="Terra"/>
    <x v="6"/>
    <x v="11"/>
    <x v="11"/>
    <s v="Oldekerk"/>
    <s v="Begane grond"/>
    <s v="Restauratieve ruimte"/>
    <s v="Studieruimte"/>
    <s v="P7"/>
    <m/>
    <x v="3"/>
    <n v="203"/>
    <n v="0"/>
    <n v="1"/>
    <n v="0"/>
  </r>
  <r>
    <s v="Oldekerk"/>
    <s v="Terra"/>
    <x v="6"/>
    <x v="11"/>
    <x v="11"/>
    <s v="Oldekerk"/>
    <s v="Begane grond"/>
    <s v="Verkeersruimte"/>
    <s v="Gang"/>
    <m/>
    <m/>
    <x v="1"/>
    <n v="658"/>
    <n v="0"/>
    <n v="1"/>
    <n v="0"/>
  </r>
  <r>
    <s v="Oldekerk"/>
    <s v="Terra"/>
    <x v="6"/>
    <x v="11"/>
    <x v="11"/>
    <s v="Oldekerk"/>
    <s v="Kas"/>
    <s v="Sanitair"/>
    <s v="Toiletruimte"/>
    <m/>
    <m/>
    <x v="3"/>
    <n v="3"/>
    <n v="0"/>
    <n v="1"/>
    <n v="0"/>
  </r>
  <r>
    <s v="Oldekerk"/>
    <s v="Terra"/>
    <x v="6"/>
    <x v="11"/>
    <x v="11"/>
    <s v="Oldekerk"/>
    <s v="Begane grond"/>
    <s v="Niet in onderhoud"/>
    <s v="Zolder"/>
    <m/>
    <m/>
    <x v="3"/>
    <s v="NIO"/>
    <n v="0"/>
    <n v="1"/>
    <s v=""/>
  </r>
  <r>
    <s v="Oldekerk"/>
    <s v="Terra"/>
    <x v="6"/>
    <x v="11"/>
    <x v="11"/>
    <s v="Oldekerk"/>
    <s v="Kas"/>
    <s v="Sanitair"/>
    <s v="Toiletruimte"/>
    <m/>
    <m/>
    <x v="3"/>
    <n v="5.5"/>
    <n v="0"/>
    <n v="1"/>
    <n v="0"/>
  </r>
  <r>
    <s v="Oldekerk"/>
    <s v="Terra"/>
    <x v="6"/>
    <x v="11"/>
    <x v="11"/>
    <s v="Oldekerk"/>
    <s v="Kas"/>
    <s v="Verkeersruimte"/>
    <s v="Entree"/>
    <m/>
    <m/>
    <x v="2"/>
    <n v="6.5"/>
    <n v="0"/>
    <n v="1"/>
    <n v="0"/>
  </r>
  <r>
    <s v="Oldekerk"/>
    <s v="Terra"/>
    <x v="6"/>
    <x v="11"/>
    <x v="11"/>
    <s v="Oldekerk"/>
    <s v="Kas"/>
    <s v="Verkeersruimte"/>
    <s v="Entree"/>
    <m/>
    <m/>
    <x v="2"/>
    <n v="6.5"/>
    <n v="0"/>
    <n v="1"/>
    <n v="0"/>
  </r>
  <r>
    <s v="Oldekerk"/>
    <s v="Terra"/>
    <x v="6"/>
    <x v="11"/>
    <x v="11"/>
    <s v="Oldekerk"/>
    <s v="Begane grond"/>
    <s v="Niet in onderhoud"/>
    <s v="Berging/magazijn"/>
    <m/>
    <m/>
    <x v="9"/>
    <s v="NIO"/>
    <n v="0"/>
    <n v="1"/>
    <s v=""/>
  </r>
  <r>
    <s v="Oldekerk"/>
    <s v="Terra"/>
    <x v="6"/>
    <x v="11"/>
    <x v="11"/>
    <s v="Oldekerk"/>
    <s v="Begane grond"/>
    <s v="Niet in onderhoud"/>
    <s v="Berging/magazijn"/>
    <m/>
    <m/>
    <x v="3"/>
    <s v="NIO"/>
    <n v="0"/>
    <n v="1"/>
    <s v=""/>
  </r>
  <r>
    <s v="Oldekerk"/>
    <s v="Terra"/>
    <x v="6"/>
    <x v="11"/>
    <x v="11"/>
    <s v="Oldekerk"/>
    <s v="Begane grond"/>
    <s v="Niet in onderhoud"/>
    <s v="Serverruimte"/>
    <m/>
    <m/>
    <x v="1"/>
    <s v="NIO"/>
    <n v="0"/>
    <n v="1"/>
    <s v=""/>
  </r>
  <r>
    <s v="Oldekerk"/>
    <s v="Terra"/>
    <x v="6"/>
    <x v="11"/>
    <x v="11"/>
    <s v="Oldekerk"/>
    <s v="Kas"/>
    <s v="Verkeersruimte"/>
    <s v="Gang"/>
    <m/>
    <m/>
    <x v="2"/>
    <n v="22.5"/>
    <n v="0"/>
    <n v="1"/>
    <n v="0"/>
  </r>
  <r>
    <s v="Oldekerk"/>
    <s v="Terra"/>
    <x v="6"/>
    <x v="11"/>
    <x v="11"/>
    <s v="Oldekerk"/>
    <s v="Kas"/>
    <s v="Onderwijsruimte"/>
    <s v="Onderwijsruimte"/>
    <n v="102"/>
    <m/>
    <x v="3"/>
    <n v="56"/>
    <n v="0"/>
    <n v="1"/>
    <n v="0"/>
  </r>
  <r>
    <s v="Oldekerk"/>
    <s v="Terra"/>
    <x v="6"/>
    <x v="11"/>
    <x v="11"/>
    <s v="Oldekerk"/>
    <s v="Kas"/>
    <s v="Onderwijsruimte"/>
    <s v="Onderwijsruimte"/>
    <n v="103"/>
    <m/>
    <x v="3"/>
    <n v="56"/>
    <n v="0"/>
    <n v="1"/>
    <n v="0"/>
  </r>
  <r>
    <s v="Oldekerk"/>
    <s v="Terra"/>
    <x v="6"/>
    <x v="11"/>
    <x v="11"/>
    <s v="Oldekerk"/>
    <s v="Kas"/>
    <s v="Onderwijsruimte"/>
    <s v="Onderwijsruimte"/>
    <n v="105"/>
    <m/>
    <x v="3"/>
    <n v="56"/>
    <n v="0"/>
    <n v="1"/>
    <n v="0"/>
  </r>
  <r>
    <s v="Oldekerk"/>
    <s v="Terra"/>
    <x v="6"/>
    <x v="11"/>
    <x v="11"/>
    <s v="Oldekerk"/>
    <s v="Kas"/>
    <s v="Verkeersruimte"/>
    <s v="Gang"/>
    <m/>
    <m/>
    <x v="3"/>
    <n v="58"/>
    <n v="0"/>
    <n v="1"/>
    <n v="0"/>
  </r>
  <r>
    <s v="Oldekerk"/>
    <s v="Terra"/>
    <x v="6"/>
    <x v="11"/>
    <x v="11"/>
    <s v="Oldekerk"/>
    <s v="Kas"/>
    <s v="Onderwijsruimte"/>
    <s v="Onderwijsruimte"/>
    <n v="104"/>
    <m/>
    <x v="3"/>
    <n v="104"/>
    <n v="0"/>
    <n v="1"/>
    <n v="0"/>
  </r>
  <r>
    <s v="Oldekerk"/>
    <s v="Terra"/>
    <x v="6"/>
    <x v="11"/>
    <x v="11"/>
    <s v="Oldekerk"/>
    <s v="Kas"/>
    <s v="Niet in onderhoud"/>
    <s v="Dierenverblijf"/>
    <m/>
    <m/>
    <x v="3"/>
    <s v="NIO"/>
    <n v="0"/>
    <n v="1"/>
    <s v=""/>
  </r>
  <r>
    <s v="Oldekerk"/>
    <s v="Terra"/>
    <x v="6"/>
    <x v="11"/>
    <x v="11"/>
    <s v="Oldekerk"/>
    <s v="Kas"/>
    <s v="Niet in onderhoud"/>
    <s v="Dierenverblijf"/>
    <m/>
    <m/>
    <x v="3"/>
    <s v="NIO"/>
    <n v="0"/>
    <n v="1"/>
    <s v=""/>
  </r>
  <r>
    <s v="Oldekerk"/>
    <s v="Terra"/>
    <x v="6"/>
    <x v="11"/>
    <x v="11"/>
    <s v="Oldekerk"/>
    <s v="Kas"/>
    <s v="Niet in onderhoud"/>
    <s v="Berging/magazijn"/>
    <m/>
    <m/>
    <x v="3"/>
    <s v="NIO"/>
    <n v="0"/>
    <n v="1"/>
    <s v=""/>
  </r>
  <r>
    <s v="Oldekerk"/>
    <s v="Terra"/>
    <x v="6"/>
    <x v="11"/>
    <x v="11"/>
    <s v="Oldekerk"/>
    <s v="Kas"/>
    <s v="Niet in onderhoud"/>
    <s v="Berging/magazijn"/>
    <m/>
    <m/>
    <x v="3"/>
    <s v="NIO"/>
    <n v="0"/>
    <n v="1"/>
    <s v=""/>
  </r>
  <r>
    <s v="Winsum"/>
    <s v="Terra"/>
    <x v="4"/>
    <x v="12"/>
    <x v="12"/>
    <s v="Winsum"/>
    <s v="Begane grond"/>
    <s v="Sanitair"/>
    <s v="Toiletruimte"/>
    <s v="027"/>
    <m/>
    <x v="3"/>
    <n v="4.2"/>
    <n v="0"/>
    <n v="1"/>
    <n v="0"/>
  </r>
  <r>
    <s v="Winsum"/>
    <s v="Terra"/>
    <x v="4"/>
    <x v="12"/>
    <x v="12"/>
    <s v="Winsum"/>
    <s v="Begane grond"/>
    <s v="Sanitair"/>
    <s v="Toiletruimte"/>
    <s v="060"/>
    <m/>
    <x v="3"/>
    <n v="4.3"/>
    <n v="0"/>
    <n v="1"/>
    <n v="0"/>
  </r>
  <r>
    <s v="Winsum"/>
    <s v="Terra"/>
    <x v="4"/>
    <x v="12"/>
    <x v="12"/>
    <s v="Winsum"/>
    <s v="Begane grond"/>
    <s v="Sanitair"/>
    <s v="Toiletruimte"/>
    <s v="044"/>
    <m/>
    <x v="1"/>
    <n v="4.3"/>
    <n v="0"/>
    <n v="1"/>
    <n v="0"/>
  </r>
  <r>
    <s v="Winsum"/>
    <s v="Terra"/>
    <x v="4"/>
    <x v="12"/>
    <x v="12"/>
    <s v="Winsum"/>
    <s v="Begane grond"/>
    <s v="Sanitair"/>
    <s v="Toiletruimte"/>
    <s v="017"/>
    <m/>
    <x v="3"/>
    <n v="4.4000000000000004"/>
    <n v="0"/>
    <n v="1"/>
    <n v="0"/>
  </r>
  <r>
    <s v="Winsum"/>
    <s v="Terra"/>
    <x v="4"/>
    <x v="12"/>
    <x v="12"/>
    <s v="Winsum"/>
    <s v="Begane grond"/>
    <s v="Sanitair"/>
    <s v="Toiletruimte"/>
    <s v="016"/>
    <m/>
    <x v="3"/>
    <n v="4.4000000000000004"/>
    <n v="0"/>
    <n v="1"/>
    <n v="0"/>
  </r>
  <r>
    <s v="Winsum"/>
    <s v="Terra"/>
    <x v="4"/>
    <x v="12"/>
    <x v="12"/>
    <s v="Winsum"/>
    <s v="Begane grond"/>
    <s v="Verkeersruimte"/>
    <s v="Kopieerruimte"/>
    <s v="022"/>
    <m/>
    <x v="1"/>
    <n v="4.4000000000000004"/>
    <n v="0"/>
    <n v="1"/>
    <n v="0"/>
  </r>
  <r>
    <s v="Winsum"/>
    <s v="Terra"/>
    <x v="4"/>
    <x v="12"/>
    <x v="12"/>
    <s v="Winsum"/>
    <s v="Begane grond"/>
    <s v="Sanitair"/>
    <s v="Toiletruimte"/>
    <s v="026"/>
    <m/>
    <x v="3"/>
    <n v="4.5"/>
    <n v="0"/>
    <n v="1"/>
    <n v="0"/>
  </r>
  <r>
    <s v="Winsum"/>
    <s v="Terra"/>
    <x v="4"/>
    <x v="12"/>
    <x v="12"/>
    <s v="Winsum"/>
    <s v="Begane grond"/>
    <s v="Sanitair"/>
    <s v="Toiletruimte"/>
    <s v="059"/>
    <m/>
    <x v="3"/>
    <n v="4.5"/>
    <n v="0"/>
    <n v="1"/>
    <n v="0"/>
  </r>
  <r>
    <s v="Winsum"/>
    <s v="Terra"/>
    <x v="4"/>
    <x v="12"/>
    <x v="12"/>
    <s v="Winsum"/>
    <s v="Begane grond"/>
    <s v="Sanitair"/>
    <s v="Toiletruimte"/>
    <s v="066/065"/>
    <m/>
    <x v="1"/>
    <n v="4.5999999999999996"/>
    <n v="0"/>
    <n v="1"/>
    <n v="0"/>
  </r>
  <r>
    <s v="Winsum"/>
    <s v="Terra"/>
    <x v="4"/>
    <x v="12"/>
    <x v="12"/>
    <s v="Winsum"/>
    <s v="Begane grond"/>
    <s v="Verkeersruimte"/>
    <s v="Gang"/>
    <s v="H"/>
    <m/>
    <x v="2"/>
    <n v="4.7"/>
    <n v="0"/>
    <n v="1"/>
    <n v="0"/>
  </r>
  <r>
    <s v="Winsum"/>
    <s v="Terra"/>
    <x v="4"/>
    <x v="12"/>
    <x v="12"/>
    <s v="Winsum"/>
    <s v="Begane grond"/>
    <s v="Niet in onderhoud"/>
    <s v="Berging/magazijn"/>
    <s v="039"/>
    <m/>
    <x v="1"/>
    <s v="NIO"/>
    <n v="0"/>
    <n v="1"/>
    <s v=""/>
  </r>
  <r>
    <s v="Winsum"/>
    <s v="Terra"/>
    <x v="4"/>
    <x v="12"/>
    <x v="12"/>
    <s v="Winsum"/>
    <s v="Begane grond"/>
    <s v="Verkeersruimte"/>
    <s v="Garderobe"/>
    <s v="006"/>
    <m/>
    <x v="2"/>
    <n v="7.3"/>
    <n v="0"/>
    <n v="1"/>
    <n v="0"/>
  </r>
  <r>
    <s v="Winsum"/>
    <s v="Terra"/>
    <x v="4"/>
    <x v="12"/>
    <x v="12"/>
    <s v="Winsum"/>
    <s v="Begane grond"/>
    <s v="Niet in onderhoud"/>
    <s v="Niet in onderhoud"/>
    <s v="053"/>
    <m/>
    <x v="9"/>
    <s v="NIO"/>
    <n v="0"/>
    <n v="1"/>
    <s v=""/>
  </r>
  <r>
    <s v="Winsum"/>
    <s v="Terra"/>
    <x v="4"/>
    <x v="12"/>
    <x v="12"/>
    <s v="Winsum"/>
    <s v="Begane grond"/>
    <s v="Verkeersruimte"/>
    <s v="Verkeersruimte"/>
    <s v="007"/>
    <m/>
    <x v="2"/>
    <n v="9.1"/>
    <n v="0"/>
    <n v="1"/>
    <n v="0"/>
  </r>
  <r>
    <s v="Winsum"/>
    <s v="Terra"/>
    <x v="4"/>
    <x v="12"/>
    <x v="12"/>
    <s v="Winsum"/>
    <s v="Begane grond"/>
    <s v="Niet in onderhoud"/>
    <s v="Installaties"/>
    <s v="042"/>
    <m/>
    <x v="9"/>
    <s v="NIO"/>
    <n v="0"/>
    <n v="1"/>
    <s v=""/>
  </r>
  <r>
    <s v="Winsum"/>
    <s v="Terra"/>
    <x v="4"/>
    <x v="12"/>
    <x v="12"/>
    <s v="Winsum"/>
    <s v="Begane grond"/>
    <s v="Niet in onderhoud"/>
    <s v="Berging/magazijn"/>
    <s v="013"/>
    <m/>
    <x v="1"/>
    <s v="NIO"/>
    <n v="0"/>
    <n v="1"/>
    <s v=""/>
  </r>
  <r>
    <s v="Winsum"/>
    <s v="Terra"/>
    <x v="4"/>
    <x v="12"/>
    <x v="12"/>
    <s v="Winsum"/>
    <s v="Begane grond"/>
    <s v="Administratieve ruimte"/>
    <s v="Kantoor"/>
    <s v="011"/>
    <m/>
    <x v="2"/>
    <n v="9.3000000000000007"/>
    <n v="0"/>
    <n v="1"/>
    <n v="0"/>
  </r>
  <r>
    <s v="Winsum"/>
    <s v="Terra"/>
    <x v="4"/>
    <x v="12"/>
    <x v="12"/>
    <s v="Winsum"/>
    <s v="Begane grond"/>
    <s v="Niet in onderhoud"/>
    <s v="Berging/magazijn"/>
    <s v="007"/>
    <m/>
    <x v="1"/>
    <s v="NIO"/>
    <n v="0"/>
    <n v="1"/>
    <s v=""/>
  </r>
  <r>
    <s v="Winsum"/>
    <s v="Terra"/>
    <x v="4"/>
    <x v="12"/>
    <x v="12"/>
    <s v="Winsum"/>
    <s v="Begane grond"/>
    <s v="Niet in onderhoud"/>
    <s v="Serverruimte"/>
    <s v="028"/>
    <m/>
    <x v="2"/>
    <s v="NIO"/>
    <n v="0"/>
    <n v="1"/>
    <s v=""/>
  </r>
  <r>
    <s v="Winsum"/>
    <s v="Terra"/>
    <x v="4"/>
    <x v="12"/>
    <x v="12"/>
    <s v="Winsum"/>
    <s v="Begane grond"/>
    <s v="Sanitair"/>
    <s v="Toiletruimte"/>
    <s v="008"/>
    <m/>
    <x v="3"/>
    <n v="9.9"/>
    <n v="0"/>
    <n v="1"/>
    <n v="0"/>
  </r>
  <r>
    <s v="Winsum"/>
    <s v="Terra"/>
    <x v="4"/>
    <x v="12"/>
    <x v="12"/>
    <s v="Winsum"/>
    <s v="Begane grond"/>
    <s v="Sanitair"/>
    <s v="Toiletruimte"/>
    <s v="038"/>
    <m/>
    <x v="3"/>
    <n v="9.9"/>
    <n v="0"/>
    <n v="1"/>
    <n v="0"/>
  </r>
  <r>
    <s v="Winsum"/>
    <s v="Terra"/>
    <x v="4"/>
    <x v="12"/>
    <x v="12"/>
    <s v="Winsum"/>
    <s v="Begane grond"/>
    <s v="Niet in onderhoud"/>
    <s v="Berging/magazijn"/>
    <s v="045"/>
    <m/>
    <x v="2"/>
    <s v="NIO"/>
    <n v="0"/>
    <n v="1"/>
    <s v=""/>
  </r>
  <r>
    <s v="Winsum"/>
    <s v="Terra"/>
    <x v="4"/>
    <x v="12"/>
    <x v="12"/>
    <s v="Winsum"/>
    <s v="Begane grond"/>
    <s v="Niet in onderhoud"/>
    <s v="Berging/magazijn"/>
    <s v="051"/>
    <m/>
    <x v="9"/>
    <s v="NIO"/>
    <n v="0"/>
    <n v="1"/>
    <s v=""/>
  </r>
  <r>
    <s v="Winsum"/>
    <s v="Terra"/>
    <x v="4"/>
    <x v="12"/>
    <x v="12"/>
    <s v="Winsum"/>
    <s v="Begane grond"/>
    <s v="Niet in onderhoud"/>
    <s v="Installaties"/>
    <s v="018"/>
    <m/>
    <x v="3"/>
    <s v="NIO"/>
    <n v="0"/>
    <n v="1"/>
    <s v=""/>
  </r>
  <r>
    <s v="Winsum"/>
    <s v="Terra"/>
    <x v="4"/>
    <x v="12"/>
    <x v="12"/>
    <s v="Winsum"/>
    <s v="Begane grond"/>
    <s v="Niet in onderhoud"/>
    <s v="Berging/magazijn"/>
    <s v="041"/>
    <m/>
    <x v="9"/>
    <s v="NIO"/>
    <n v="0"/>
    <n v="1"/>
    <s v=""/>
  </r>
  <r>
    <s v="Winsum"/>
    <s v="Terra"/>
    <x v="4"/>
    <x v="12"/>
    <x v="12"/>
    <s v="Winsum"/>
    <s v="Begane grond"/>
    <s v="Niet in onderhoud"/>
    <s v="Berging/magazijn"/>
    <s v="023"/>
    <m/>
    <x v="1"/>
    <s v="NIO"/>
    <n v="0"/>
    <n v="1"/>
    <s v=""/>
  </r>
  <r>
    <s v="Winsum"/>
    <s v="Terra"/>
    <x v="4"/>
    <x v="12"/>
    <x v="12"/>
    <s v="Winsum"/>
    <s v="Begane grond"/>
    <s v="Administratieve ruimte"/>
    <s v="Kantoor"/>
    <s v="012"/>
    <m/>
    <x v="2"/>
    <n v="20.100000000000001"/>
    <n v="0"/>
    <n v="1"/>
    <n v="0"/>
  </r>
  <r>
    <s v="Winsum"/>
    <s v="Terra"/>
    <x v="4"/>
    <x v="12"/>
    <x v="12"/>
    <s v="Winsum"/>
    <s v="Begane grond"/>
    <s v="Administratieve ruimte"/>
    <s v="Kantoor"/>
    <s v="036D"/>
    <m/>
    <x v="2"/>
    <n v="20.7"/>
    <n v="0"/>
    <n v="1"/>
    <n v="0"/>
  </r>
  <r>
    <s v="Winsum"/>
    <s v="Terra"/>
    <x v="4"/>
    <x v="12"/>
    <x v="12"/>
    <s v="Winsum"/>
    <s v="Begane grond"/>
    <s v="Administratieve ruimte"/>
    <s v="Kantoor"/>
    <s v="015"/>
    <m/>
    <x v="2"/>
    <n v="20.9"/>
    <n v="0"/>
    <n v="1"/>
    <n v="0"/>
  </r>
  <r>
    <s v="Winsum"/>
    <s v="Terra"/>
    <x v="4"/>
    <x v="12"/>
    <x v="12"/>
    <s v="Winsum"/>
    <s v="Begane grond"/>
    <s v="Vloeren Keukens"/>
    <s v="Keuken"/>
    <s v="040"/>
    <m/>
    <x v="9"/>
    <n v="21.1"/>
    <n v="0"/>
    <n v="1"/>
    <n v="0"/>
  </r>
  <r>
    <s v="Winsum"/>
    <s v="Terra"/>
    <x v="4"/>
    <x v="12"/>
    <x v="12"/>
    <s v="Winsum"/>
    <s v="Begane grond"/>
    <s v="Administratieve ruimte"/>
    <s v="Kantoor"/>
    <s v="036C"/>
    <m/>
    <x v="2"/>
    <n v="21.4"/>
    <n v="0"/>
    <n v="1"/>
    <n v="0"/>
  </r>
  <r>
    <s v="Winsum"/>
    <s v="Terra"/>
    <x v="4"/>
    <x v="12"/>
    <x v="12"/>
    <s v="Winsum"/>
    <s v="Begane grond"/>
    <s v="Administratieve ruimte"/>
    <s v="Kantoor"/>
    <s v="036E"/>
    <m/>
    <x v="2"/>
    <n v="21.5"/>
    <n v="0"/>
    <n v="1"/>
    <n v="0"/>
  </r>
  <r>
    <s v="Winsum"/>
    <s v="Terra"/>
    <x v="4"/>
    <x v="12"/>
    <x v="12"/>
    <s v="Winsum"/>
    <s v="Begane grond"/>
    <s v="Administratieve ruimte"/>
    <s v="Kantoor"/>
    <s v="036B"/>
    <m/>
    <x v="2"/>
    <n v="21.7"/>
    <n v="0"/>
    <n v="1"/>
    <n v="0"/>
  </r>
  <r>
    <s v="Winsum"/>
    <s v="Terra"/>
    <x v="4"/>
    <x v="12"/>
    <x v="12"/>
    <s v="Winsum"/>
    <s v="Begane grond"/>
    <s v="Administratieve ruimte"/>
    <s v="Kantoor"/>
    <s v="036A"/>
    <m/>
    <x v="1"/>
    <n v="21.7"/>
    <n v="0"/>
    <n v="1"/>
    <n v="0"/>
  </r>
  <r>
    <s v="Winsum"/>
    <s v="Terra"/>
    <x v="4"/>
    <x v="12"/>
    <x v="12"/>
    <s v="Winsum"/>
    <s v="Begane grond"/>
    <s v="Verkeersruimte"/>
    <s v="Gang"/>
    <s v="002D"/>
    <m/>
    <x v="2"/>
    <n v="27.9"/>
    <n v="0"/>
    <n v="1"/>
    <n v="0"/>
  </r>
  <r>
    <s v="Winsum"/>
    <s v="Terra"/>
    <x v="4"/>
    <x v="12"/>
    <x v="12"/>
    <s v="Winsum"/>
    <s v="Begane grond"/>
    <s v="Niet in onderhoud"/>
    <s v="Berging/magazijn"/>
    <s v="054"/>
    <m/>
    <x v="9"/>
    <s v="NIO"/>
    <n v="0"/>
    <n v="1"/>
    <s v=""/>
  </r>
  <r>
    <s v="Winsum"/>
    <s v="Terra"/>
    <x v="4"/>
    <x v="12"/>
    <x v="12"/>
    <s v="Winsum"/>
    <s v="Begane grond"/>
    <s v="Administratieve ruimte"/>
    <s v="Kantoor"/>
    <s v="005"/>
    <m/>
    <x v="2"/>
    <n v="30.2"/>
    <n v="0"/>
    <n v="1"/>
    <n v="0"/>
  </r>
  <r>
    <s v="Winsum"/>
    <s v="Terra"/>
    <x v="4"/>
    <x v="12"/>
    <x v="12"/>
    <s v="Winsum"/>
    <s v="Begane grond"/>
    <s v="Verkeersruimte"/>
    <s v="Gang"/>
    <s v="002B"/>
    <m/>
    <x v="2"/>
    <n v="30.5"/>
    <n v="0"/>
    <n v="1"/>
    <n v="0"/>
  </r>
  <r>
    <s v="Winsum"/>
    <s v="Terra"/>
    <x v="4"/>
    <x v="12"/>
    <x v="12"/>
    <s v="Winsum"/>
    <s v="Begane grond"/>
    <s v="Niet in onderhoud"/>
    <s v="Berging/magazijn"/>
    <s v="069"/>
    <m/>
    <x v="9"/>
    <s v="NIO"/>
    <n v="0"/>
    <n v="1"/>
    <s v=""/>
  </r>
  <r>
    <s v="Winsum"/>
    <s v="Terra"/>
    <x v="4"/>
    <x v="12"/>
    <x v="12"/>
    <s v="Winsum"/>
    <s v="Begane grond"/>
    <s v="Vakspecifieke ruimte"/>
    <s v="Lokaal"/>
    <s v="036"/>
    <m/>
    <x v="2"/>
    <n v="31.3"/>
    <n v="0"/>
    <n v="1"/>
    <n v="0"/>
  </r>
  <r>
    <s v="Winsum"/>
    <s v="Terra"/>
    <x v="4"/>
    <x v="12"/>
    <x v="12"/>
    <s v="Winsum"/>
    <s v="Begane grond"/>
    <s v="Administratieve ruimte"/>
    <s v="Conciërge"/>
    <s v="004"/>
    <m/>
    <x v="2"/>
    <n v="31.7"/>
    <n v="0"/>
    <n v="1"/>
    <n v="0"/>
  </r>
  <r>
    <s v="Winsum"/>
    <s v="Terra"/>
    <x v="4"/>
    <x v="12"/>
    <x v="12"/>
    <s v="Winsum"/>
    <s v="Begane grond"/>
    <s v="Verkeersruimte"/>
    <s v="Gang"/>
    <s v="002E"/>
    <m/>
    <x v="2"/>
    <n v="39.1"/>
    <n v="0"/>
    <n v="1"/>
    <n v="0"/>
  </r>
  <r>
    <s v="Winsum"/>
    <s v="Terra"/>
    <x v="4"/>
    <x v="12"/>
    <x v="12"/>
    <s v="Winsum"/>
    <s v="Begane grond"/>
    <s v="Administratieve ruimte"/>
    <s v="Kantoor"/>
    <s v="009"/>
    <m/>
    <x v="2"/>
    <n v="41.3"/>
    <n v="0"/>
    <n v="1"/>
    <n v="0"/>
  </r>
  <r>
    <s v="Winsum"/>
    <s v="Terra"/>
    <x v="4"/>
    <x v="12"/>
    <x v="12"/>
    <s v="Winsum"/>
    <s v="Begane grond"/>
    <s v="Vloeren Keukens"/>
    <s v="Leskeuken"/>
    <n v="62"/>
    <m/>
    <x v="1"/>
    <n v="45.5"/>
    <n v="0"/>
    <n v="1"/>
    <n v="0"/>
  </r>
  <r>
    <s v="Winsum"/>
    <s v="Terra"/>
    <x v="4"/>
    <x v="12"/>
    <x v="12"/>
    <s v="Winsum"/>
    <s v="Begane grond"/>
    <s v="Onderwijsruimte"/>
    <s v="Onderwijsruimte"/>
    <s v="020"/>
    <m/>
    <x v="2"/>
    <n v="46.2"/>
    <n v="0"/>
    <n v="1"/>
    <n v="0"/>
  </r>
  <r>
    <s v="Winsum"/>
    <s v="Terra"/>
    <x v="4"/>
    <x v="12"/>
    <x v="12"/>
    <s v="Winsum"/>
    <s v="Begane grond"/>
    <s v="Onderwijsruimte"/>
    <s v="Onderwijsruimte"/>
    <s v="024"/>
    <m/>
    <x v="2"/>
    <n v="46.5"/>
    <n v="0"/>
    <n v="1"/>
    <n v="0"/>
  </r>
  <r>
    <s v="Winsum"/>
    <s v="Terra"/>
    <x v="4"/>
    <x v="12"/>
    <x v="12"/>
    <s v="Winsum"/>
    <s v="Begane grond"/>
    <s v="Onderwijsruimte"/>
    <s v="Onderwijsruimte"/>
    <s v="019"/>
    <m/>
    <x v="2"/>
    <n v="46.6"/>
    <n v="0"/>
    <n v="1"/>
    <n v="0"/>
  </r>
  <r>
    <s v="Winsum"/>
    <s v="Terra"/>
    <x v="4"/>
    <x v="12"/>
    <x v="12"/>
    <s v="Winsum"/>
    <s v="Begane grond"/>
    <s v="Onderwijsruimte"/>
    <s v="Onderwijsruimte"/>
    <s v="029"/>
    <m/>
    <x v="2"/>
    <n v="46.6"/>
    <n v="0"/>
    <n v="1"/>
    <n v="0"/>
  </r>
  <r>
    <s v="Winsum"/>
    <s v="Terra"/>
    <x v="4"/>
    <x v="12"/>
    <x v="12"/>
    <s v="Winsum"/>
    <s v="Begane grond"/>
    <s v="Vakspecifieke ruimte"/>
    <s v="Lokaal"/>
    <s v="034"/>
    <m/>
    <x v="2"/>
    <n v="46.6"/>
    <n v="0"/>
    <n v="1"/>
    <n v="0"/>
  </r>
  <r>
    <s v="Winsum"/>
    <s v="Terra"/>
    <x v="4"/>
    <x v="12"/>
    <x v="12"/>
    <s v="Winsum"/>
    <s v="Begane grond"/>
    <s v="Onderwijsruimte"/>
    <s v="Onderwijsruimte"/>
    <s v="014"/>
    <m/>
    <x v="2"/>
    <n v="46.7"/>
    <n v="0"/>
    <n v="1"/>
    <n v="0"/>
  </r>
  <r>
    <s v="Winsum"/>
    <s v="Terra"/>
    <x v="4"/>
    <x v="12"/>
    <x v="12"/>
    <s v="Winsum"/>
    <s v="Begane grond"/>
    <s v="Onderwijsruimte"/>
    <s v="Onderwijsruimte"/>
    <s v="037"/>
    <m/>
    <x v="2"/>
    <n v="46.9"/>
    <n v="0"/>
    <n v="1"/>
    <n v="0"/>
  </r>
  <r>
    <s v="Winsum"/>
    <s v="Terra"/>
    <x v="4"/>
    <x v="12"/>
    <x v="12"/>
    <s v="Winsum"/>
    <s v="Begane grond"/>
    <s v="Vakspecifieke ruimte"/>
    <s v="Lokaal"/>
    <s v="032"/>
    <m/>
    <x v="2"/>
    <n v="47"/>
    <n v="0"/>
    <n v="1"/>
    <n v="0"/>
  </r>
  <r>
    <s v="Winsum"/>
    <s v="Terra"/>
    <x v="4"/>
    <x v="12"/>
    <x v="12"/>
    <s v="Winsum"/>
    <s v="Begane grond"/>
    <s v="Onderwijsruimte"/>
    <s v="Onderwijsruimte"/>
    <s v="021"/>
    <m/>
    <x v="2"/>
    <n v="47.1"/>
    <n v="0"/>
    <n v="1"/>
    <n v="0"/>
  </r>
  <r>
    <s v="Winsum"/>
    <s v="Terra"/>
    <x v="4"/>
    <x v="12"/>
    <x v="12"/>
    <s v="Winsum"/>
    <s v="Begane grond"/>
    <s v="Onderwijsruimte"/>
    <s v="Onderwijsruimte"/>
    <s v="025"/>
    <m/>
    <x v="2"/>
    <n v="47.3"/>
    <n v="0"/>
    <n v="1"/>
    <n v="0"/>
  </r>
  <r>
    <s v="Winsum"/>
    <s v="Terra"/>
    <x v="4"/>
    <x v="12"/>
    <x v="12"/>
    <s v="Winsum"/>
    <s v="Begane grond"/>
    <s v="Onderwijsruimte"/>
    <s v="Onderwijsruimte"/>
    <s v="057"/>
    <m/>
    <x v="2"/>
    <n v="47.3"/>
    <n v="0"/>
    <n v="1"/>
    <n v="0"/>
  </r>
  <r>
    <s v="Winsum"/>
    <s v="Terra"/>
    <x v="4"/>
    <x v="12"/>
    <x v="12"/>
    <s v="Winsum"/>
    <s v="Begane grond"/>
    <s v="Onderwijsruimte"/>
    <s v="Onderwijsruimte"/>
    <s v="058"/>
    <m/>
    <x v="2"/>
    <n v="47.4"/>
    <n v="0"/>
    <n v="1"/>
    <n v="0"/>
  </r>
  <r>
    <s v="Winsum"/>
    <s v="Terra"/>
    <x v="4"/>
    <x v="12"/>
    <x v="12"/>
    <s v="Winsum"/>
    <s v="Begane grond"/>
    <s v="Onderwijsruimte"/>
    <s v="Onderwijsruimte"/>
    <s v="049"/>
    <m/>
    <x v="2"/>
    <n v="47.5"/>
    <n v="0"/>
    <n v="1"/>
    <n v="0"/>
  </r>
  <r>
    <s v="Winsum"/>
    <s v="Terra"/>
    <x v="4"/>
    <x v="12"/>
    <x v="12"/>
    <s v="Winsum"/>
    <s v="Begane grond"/>
    <s v="Vakspecifieke ruimte"/>
    <s v="Lokaal"/>
    <s v="063"/>
    <m/>
    <x v="9"/>
    <n v="47.8"/>
    <n v="0"/>
    <n v="1"/>
    <n v="0"/>
  </r>
  <r>
    <s v="Winsum"/>
    <s v="Terra"/>
    <x v="4"/>
    <x v="12"/>
    <x v="12"/>
    <s v="Winsum"/>
    <s v="Begane grond"/>
    <s v="Vakspecifieke ruimte"/>
    <s v="Lokaal"/>
    <s v="030"/>
    <m/>
    <x v="9"/>
    <n v="48"/>
    <n v="0"/>
    <n v="1"/>
    <n v="0"/>
  </r>
  <r>
    <s v="Winsum"/>
    <s v="Terra"/>
    <x v="4"/>
    <x v="12"/>
    <x v="12"/>
    <s v="Winsum"/>
    <s v="Begane grond"/>
    <s v="Onderwijsruimte"/>
    <s v="Onderwijsruimte"/>
    <s v="033"/>
    <m/>
    <x v="2"/>
    <n v="48.2"/>
    <n v="0"/>
    <n v="1"/>
    <n v="0"/>
  </r>
  <r>
    <s v="Winsum"/>
    <s v="Terra"/>
    <x v="4"/>
    <x v="12"/>
    <x v="12"/>
    <s v="Winsum"/>
    <s v="Begane grond"/>
    <s v="Niet in onderhoud"/>
    <s v="Berging/magazijn"/>
    <s v="061"/>
    <m/>
    <x v="1"/>
    <s v="NIO"/>
    <n v="0"/>
    <n v="1"/>
    <s v=""/>
  </r>
  <r>
    <s v="Winsum"/>
    <s v="Terra"/>
    <x v="4"/>
    <x v="12"/>
    <x v="12"/>
    <s v="Winsum"/>
    <s v="Begane grond"/>
    <s v="Verkeersruimte"/>
    <s v="Gang"/>
    <s v="002C"/>
    <m/>
    <x v="2"/>
    <n v="53.4"/>
    <n v="0"/>
    <n v="1"/>
    <n v="0"/>
  </r>
  <r>
    <s v="Winsum"/>
    <s v="Terra"/>
    <x v="4"/>
    <x v="12"/>
    <x v="12"/>
    <s v="Winsum"/>
    <s v="Begane grond"/>
    <s v="Onderwijsruimte"/>
    <s v="Onderwijsruimte"/>
    <s v="037A"/>
    <m/>
    <x v="2"/>
    <n v="54.6"/>
    <n v="0"/>
    <n v="1"/>
    <n v="0"/>
  </r>
  <r>
    <s v="Winsum"/>
    <s v="Terra"/>
    <x v="4"/>
    <x v="12"/>
    <x v="12"/>
    <s v="Winsum"/>
    <s v="Begane grond"/>
    <s v="Onderwijsruimte"/>
    <s v="Onderwijsruimte"/>
    <s v="037B"/>
    <m/>
    <x v="2"/>
    <n v="54.6"/>
    <n v="0"/>
    <n v="1"/>
    <n v="0"/>
  </r>
  <r>
    <s v="Winsum"/>
    <s v="Terra"/>
    <x v="4"/>
    <x v="12"/>
    <x v="12"/>
    <s v="Winsum"/>
    <s v="Begane grond"/>
    <s v="Vakspecifieke ruimte"/>
    <s v="Handvaardigheid"/>
    <s v="043"/>
    <m/>
    <x v="9"/>
    <n v="61.9"/>
    <n v="0"/>
    <n v="1"/>
    <n v="0"/>
  </r>
  <r>
    <s v="Winsum"/>
    <s v="Terra"/>
    <x v="4"/>
    <x v="12"/>
    <x v="12"/>
    <s v="Winsum"/>
    <s v="Begane grond"/>
    <s v="Vakspecifieke ruimte"/>
    <s v="Techniek"/>
    <s v="052"/>
    <m/>
    <x v="9"/>
    <n v="62.4"/>
    <n v="0"/>
    <n v="1"/>
    <n v="0"/>
  </r>
  <r>
    <s v="Winsum"/>
    <s v="Terra"/>
    <x v="4"/>
    <x v="12"/>
    <x v="12"/>
    <s v="Winsum"/>
    <s v="Begane grond"/>
    <s v="Verkeersruimte"/>
    <s v="Entree"/>
    <s v="001"/>
    <m/>
    <x v="2"/>
    <n v="62.8"/>
    <n v="0"/>
    <n v="1"/>
    <n v="0"/>
  </r>
  <r>
    <s v="Winsum"/>
    <s v="Terra"/>
    <x v="4"/>
    <x v="12"/>
    <x v="12"/>
    <s v="Winsum"/>
    <s v="Begane grond"/>
    <s v="Vakspecifieke ruimte"/>
    <s v="Techniek"/>
    <s v="048"/>
    <m/>
    <x v="9"/>
    <n v="62.9"/>
    <n v="0"/>
    <n v="1"/>
    <n v="0"/>
  </r>
  <r>
    <s v="Winsum"/>
    <s v="Terra"/>
    <x v="4"/>
    <x v="12"/>
    <x v="12"/>
    <s v="Winsum"/>
    <s v="Begane grond"/>
    <s v="Restauratieve ruimte"/>
    <s v="Personeelsruimte"/>
    <s v="010"/>
    <m/>
    <x v="2"/>
    <n v="64.3"/>
    <n v="0"/>
    <n v="1"/>
    <n v="0"/>
  </r>
  <r>
    <s v="Winsum"/>
    <s v="Terra"/>
    <x v="4"/>
    <x v="12"/>
    <x v="12"/>
    <s v="Winsum"/>
    <s v="Begane grond"/>
    <s v="Verkeersruimte"/>
    <s v="Gang"/>
    <s v="002"/>
    <m/>
    <x v="2"/>
    <n v="73.3"/>
    <n v="0"/>
    <n v="1"/>
    <n v="0"/>
  </r>
  <r>
    <s v="Winsum"/>
    <s v="Terra"/>
    <x v="4"/>
    <x v="12"/>
    <x v="12"/>
    <s v="Winsum"/>
    <s v="Begane grond"/>
    <s v="Vakspecifieke ruimte"/>
    <s v="Lokaal"/>
    <s v="055"/>
    <m/>
    <x v="9"/>
    <n v="80"/>
    <n v="0"/>
    <n v="1"/>
    <n v="0"/>
  </r>
  <r>
    <s v="Winsum"/>
    <s v="Terra"/>
    <x v="4"/>
    <x v="12"/>
    <x v="12"/>
    <s v="Winsum"/>
    <s v="Begane grond"/>
    <s v="Verkeersruimte"/>
    <s v="Gang"/>
    <s v="002F"/>
    <m/>
    <x v="2"/>
    <n v="146.80000000000001"/>
    <n v="0"/>
    <n v="1"/>
    <n v="0"/>
  </r>
  <r>
    <s v="Winsum"/>
    <s v="Terra"/>
    <x v="4"/>
    <x v="12"/>
    <x v="12"/>
    <s v="Winsum"/>
    <s v="Begane grond"/>
    <s v="Verkeersruimte"/>
    <s v="Gang"/>
    <s v="002A"/>
    <m/>
    <x v="2"/>
    <n v="160"/>
    <n v="0"/>
    <n v="1"/>
    <n v="0"/>
  </r>
  <r>
    <s v="Winsum"/>
    <s v="Terra"/>
    <x v="4"/>
    <x v="12"/>
    <x v="12"/>
    <s v="Winsum"/>
    <s v="Begane grond"/>
    <s v="Restauratieve ruimte"/>
    <s v="Kantine"/>
    <s v="003"/>
    <m/>
    <x v="1"/>
    <n v="271.7"/>
    <n v="0"/>
    <n v="1"/>
    <n v="0"/>
  </r>
  <r>
    <s v="Winsum"/>
    <s v="Terra"/>
    <x v="4"/>
    <x v="12"/>
    <x v="12"/>
    <s v="Winsum"/>
    <s v="Begane grond"/>
    <s v="Vakspecifieke ruimte"/>
    <s v="Lokaal"/>
    <s v="070"/>
    <m/>
    <x v="9"/>
    <n v="341.1"/>
    <n v="0"/>
    <n v="1"/>
    <n v="0"/>
  </r>
  <r>
    <s v="Winsum"/>
    <s v="Terra"/>
    <x v="4"/>
    <x v="12"/>
    <x v="12"/>
    <s v="Winsum"/>
    <s v="Gymzaal"/>
    <s v="Sporthal"/>
    <s v="Gymzaal"/>
    <s v="T3"/>
    <m/>
    <x v="3"/>
    <n v="1.1000000000000001"/>
    <n v="0"/>
    <n v="1"/>
    <n v="0"/>
  </r>
  <r>
    <s v="Winsum"/>
    <s v="Terra"/>
    <x v="4"/>
    <x v="12"/>
    <x v="12"/>
    <s v="Winsum"/>
    <s v="Gymzaal"/>
    <s v="Sporthal"/>
    <s v="Gymzaal"/>
    <s v="U"/>
    <m/>
    <x v="3"/>
    <n v="3"/>
    <n v="0"/>
    <n v="1"/>
    <n v="0"/>
  </r>
  <r>
    <s v="Winsum"/>
    <s v="Terra"/>
    <x v="4"/>
    <x v="12"/>
    <x v="12"/>
    <s v="Winsum"/>
    <s v="Begane grond"/>
    <s v="Niet in onderhoud"/>
    <s v="Berging/magazijn"/>
    <s v="050"/>
    <m/>
    <x v="9"/>
    <s v="NIO"/>
    <n v="0"/>
    <n v="1"/>
    <s v=""/>
  </r>
  <r>
    <s v="Winsum"/>
    <s v="Terra"/>
    <x v="4"/>
    <x v="12"/>
    <x v="12"/>
    <s v="Winsum"/>
    <s v="Gymzaal"/>
    <s v="Sporthal"/>
    <s v="Gymzaal"/>
    <s v="T2"/>
    <m/>
    <x v="3"/>
    <n v="3.5"/>
    <n v="0"/>
    <n v="1"/>
    <n v="0"/>
  </r>
  <r>
    <s v="Winsum"/>
    <s v="Terra"/>
    <x v="4"/>
    <x v="12"/>
    <x v="12"/>
    <s v="Winsum"/>
    <s v="Begane grond"/>
    <s v="Niet in onderhoud"/>
    <s v="Berging/magazijn"/>
    <s v="035"/>
    <m/>
    <x v="2"/>
    <s v="NIO"/>
    <n v="0"/>
    <n v="1"/>
    <s v=""/>
  </r>
  <r>
    <s v="Winsum"/>
    <s v="Terra"/>
    <x v="4"/>
    <x v="12"/>
    <x v="12"/>
    <s v="Winsum"/>
    <s v="Gymzaal"/>
    <s v="Sporthal"/>
    <s v="Kleedruimte"/>
    <m/>
    <m/>
    <x v="1"/>
    <n v="5.0999999999999996"/>
    <n v="0"/>
    <n v="1"/>
    <n v="0"/>
  </r>
  <r>
    <s v="Winsum"/>
    <s v="Terra"/>
    <x v="4"/>
    <x v="12"/>
    <x v="12"/>
    <s v="Winsum"/>
    <s v="Gymzaal"/>
    <s v="Sporthal"/>
    <s v="Gymzaal"/>
    <m/>
    <m/>
    <x v="1"/>
    <n v="7.1"/>
    <n v="0"/>
    <n v="1"/>
    <n v="0"/>
  </r>
  <r>
    <s v="Winsum"/>
    <s v="Terra"/>
    <x v="4"/>
    <x v="12"/>
    <x v="12"/>
    <s v="Winsum"/>
    <s v="Gymzaal"/>
    <s v="Verkeersruimte"/>
    <s v="Entree"/>
    <m/>
    <m/>
    <x v="2"/>
    <n v="8.6"/>
    <n v="0"/>
    <n v="1"/>
    <n v="0"/>
  </r>
  <r>
    <s v="Winsum"/>
    <s v="Terra"/>
    <x v="4"/>
    <x v="12"/>
    <x v="12"/>
    <s v="Winsum"/>
    <s v="Gymzaal"/>
    <s v="Sporthal"/>
    <s v="Gymzaal"/>
    <s v="G3"/>
    <m/>
    <x v="1"/>
    <n v="13.2"/>
    <n v="0"/>
    <n v="1"/>
    <n v="0"/>
  </r>
  <r>
    <s v="Winsum"/>
    <s v="Terra"/>
    <x v="4"/>
    <x v="12"/>
    <x v="12"/>
    <s v="Winsum"/>
    <s v="Gymzaal"/>
    <s v="Verkeersruimte"/>
    <s v="Gang"/>
    <s v="G2"/>
    <m/>
    <x v="1"/>
    <n v="15.4"/>
    <n v="0"/>
    <n v="1"/>
    <n v="0"/>
  </r>
  <r>
    <s v="Winsum"/>
    <s v="Terra"/>
    <x v="4"/>
    <x v="12"/>
    <x v="12"/>
    <s v="Winsum"/>
    <s v="Gymzaal"/>
    <s v="Verkeersruimte"/>
    <s v="Gang"/>
    <s v="G1"/>
    <m/>
    <x v="1"/>
    <n v="16.3"/>
    <n v="0"/>
    <n v="1"/>
    <n v="0"/>
  </r>
  <r>
    <s v="Winsum"/>
    <s v="Terra"/>
    <x v="4"/>
    <x v="12"/>
    <x v="12"/>
    <s v="Winsum"/>
    <s v="Gymzaal"/>
    <s v="Sporthal"/>
    <s v="Gymzaal"/>
    <m/>
    <m/>
    <x v="3"/>
    <n v="24"/>
    <n v="0"/>
    <n v="1"/>
    <n v="0"/>
  </r>
  <r>
    <s v="Winsum"/>
    <s v="Terra"/>
    <x v="4"/>
    <x v="12"/>
    <x v="12"/>
    <s v="Winsum"/>
    <s v="Gymzaal"/>
    <s v="Sanitair"/>
    <s v="Toiletruimte"/>
    <m/>
    <m/>
    <x v="3"/>
    <n v="24"/>
    <n v="0"/>
    <n v="1"/>
    <n v="0"/>
  </r>
  <r>
    <s v="Winsum"/>
    <s v="Terra"/>
    <x v="4"/>
    <x v="12"/>
    <x v="12"/>
    <s v="Winsum"/>
    <s v="Gymzaal"/>
    <s v="Sporthal"/>
    <s v="Gymzaal"/>
    <m/>
    <m/>
    <x v="9"/>
    <n v="33.6"/>
    <n v="0"/>
    <n v="1"/>
    <n v="0"/>
  </r>
  <r>
    <s v="Winsum"/>
    <s v="Terra"/>
    <x v="4"/>
    <x v="12"/>
    <x v="12"/>
    <s v="Winsum"/>
    <s v="Gymzaal"/>
    <s v="Sporthal"/>
    <s v="Gymzaal"/>
    <m/>
    <m/>
    <x v="9"/>
    <n v="34.1"/>
    <n v="0"/>
    <n v="1"/>
    <n v="0"/>
  </r>
  <r>
    <s v="Winsum"/>
    <s v="Terra"/>
    <x v="4"/>
    <x v="12"/>
    <x v="12"/>
    <s v="Winsum"/>
    <s v="Gymzaal"/>
    <s v="Sporthal"/>
    <s v="Kleedruimte"/>
    <s v="K2"/>
    <m/>
    <x v="3"/>
    <n v="40"/>
    <n v="0"/>
    <n v="1"/>
    <n v="0"/>
  </r>
  <r>
    <s v="Winsum"/>
    <s v="Terra"/>
    <x v="4"/>
    <x v="12"/>
    <x v="12"/>
    <s v="Winsum"/>
    <s v="Gymzaal"/>
    <s v="Sporthal"/>
    <s v="Kleedruimte"/>
    <s v="K1"/>
    <m/>
    <x v="3"/>
    <n v="40"/>
    <n v="0"/>
    <n v="1"/>
    <n v="0"/>
  </r>
  <r>
    <s v="Winsum"/>
    <s v="Terra"/>
    <x v="4"/>
    <x v="12"/>
    <x v="12"/>
    <s v="Winsum"/>
    <s v="Gymzaal"/>
    <s v="Sporthal"/>
    <s v="Gymzaal"/>
    <s v="T"/>
    <m/>
    <x v="3"/>
    <n v="45.5"/>
    <n v="0"/>
    <n v="1"/>
    <n v="0"/>
  </r>
  <r>
    <s v="Winsum"/>
    <s v="Terra"/>
    <x v="4"/>
    <x v="12"/>
    <x v="12"/>
    <s v="Winsum"/>
    <s v="Gymzaal"/>
    <s v="Sporthal"/>
    <s v="Gymzaal"/>
    <m/>
    <m/>
    <x v="9"/>
    <n v="248.1"/>
    <n v="0"/>
    <n v="1"/>
    <n v="0"/>
  </r>
  <r>
    <s v="Winsum"/>
    <s v="Terra"/>
    <x v="4"/>
    <x v="12"/>
    <x v="12"/>
    <s v="Winsum"/>
    <s v="Gymzaal"/>
    <s v="Sporthal"/>
    <s v="Gymzaal"/>
    <m/>
    <m/>
    <x v="9"/>
    <n v="248.1"/>
    <n v="0"/>
    <n v="1"/>
    <n v="0"/>
  </r>
  <r>
    <s v="Winsum"/>
    <s v="Terra"/>
    <x v="4"/>
    <x v="12"/>
    <x v="12"/>
    <s v="Winsum"/>
    <s v="Begane grond"/>
    <s v="Niet in onderhoud"/>
    <s v="Berging/magazijn"/>
    <s v="031"/>
    <m/>
    <x v="9"/>
    <s v="NIO"/>
    <n v="0"/>
    <n v="1"/>
    <s v=""/>
  </r>
  <r>
    <s v="Winsum"/>
    <s v="Terra"/>
    <x v="4"/>
    <x v="12"/>
    <x v="12"/>
    <s v="Winsum"/>
    <s v="Begane grond"/>
    <s v="Niet in onderhoud"/>
    <s v="Berging/magazijn"/>
    <s v="068"/>
    <m/>
    <x v="1"/>
    <s v="NIO"/>
    <n v="0"/>
    <n v="1"/>
    <s v=""/>
  </r>
  <r>
    <s v="Winsum"/>
    <s v="Terra"/>
    <x v="4"/>
    <x v="12"/>
    <x v="12"/>
    <s v="Winsum"/>
    <s v="Gymzaal"/>
    <s v="Niet in onderhoud"/>
    <s v="Installaties"/>
    <s v="CV"/>
    <m/>
    <x v="3"/>
    <s v="NIO"/>
    <n v="0"/>
    <n v="1"/>
    <s v=""/>
  </r>
  <r>
    <s v="Winsum"/>
    <s v="Terra"/>
    <x v="4"/>
    <x v="12"/>
    <x v="12"/>
    <s v="Winsum"/>
    <s v="Gymzaal"/>
    <s v="Niet in onderhoud"/>
    <s v="Niet in onderhoud"/>
    <s v="T1"/>
    <m/>
    <x v="3"/>
    <s v="NIO"/>
    <n v="0"/>
    <n v="1"/>
    <s v=""/>
  </r>
  <r>
    <s v="Wolvega"/>
    <s v="Terra"/>
    <x v="7"/>
    <x v="13"/>
    <x v="13"/>
    <s v="Wolvega"/>
    <s v="1e verdieping"/>
    <s v="Verkeersruimte"/>
    <s v="Lift"/>
    <s v="25"/>
    <m/>
    <x v="9"/>
    <n v="1.9"/>
    <n v="0"/>
    <n v="1"/>
    <n v="0"/>
  </r>
  <r>
    <s v="Wolvega"/>
    <s v="Terra"/>
    <x v="7"/>
    <x v="13"/>
    <x v="13"/>
    <s v="Wolvega"/>
    <s v="1e verdieping"/>
    <s v="Verkeersruimte"/>
    <s v="Lift"/>
    <m/>
    <m/>
    <x v="9"/>
    <n v="2.7"/>
    <n v="0"/>
    <n v="1"/>
    <n v="0"/>
  </r>
  <r>
    <s v="Wolvega"/>
    <s v="Terra"/>
    <x v="7"/>
    <x v="13"/>
    <x v="13"/>
    <s v="Wolvega"/>
    <s v="1e verdieping"/>
    <s v="Restauratieve ruimte"/>
    <s v="Bibliotheek"/>
    <s v="28"/>
    <m/>
    <x v="2"/>
    <n v="13.6"/>
    <n v="0"/>
    <n v="1"/>
    <n v="0"/>
  </r>
  <r>
    <s v="Wolvega"/>
    <s v="Terra"/>
    <x v="7"/>
    <x v="13"/>
    <x v="13"/>
    <s v="Wolvega"/>
    <s v="1e verdieping"/>
    <s v="Sanitair"/>
    <s v="Toiletruimte"/>
    <s v="19"/>
    <m/>
    <x v="4"/>
    <n v="19.5"/>
    <n v="0"/>
    <n v="1"/>
    <n v="0"/>
  </r>
  <r>
    <s v="Wolvega"/>
    <s v="Terra"/>
    <x v="7"/>
    <x v="13"/>
    <x v="13"/>
    <s v="Wolvega"/>
    <s v="1e verdieping"/>
    <s v="Sanitair"/>
    <s v="Toiletruimte"/>
    <s v="23"/>
    <m/>
    <x v="4"/>
    <n v="19.5"/>
    <n v="0"/>
    <n v="1"/>
    <n v="0"/>
  </r>
  <r>
    <s v="Wolvega"/>
    <s v="Terra"/>
    <x v="7"/>
    <x v="13"/>
    <x v="13"/>
    <s v="Wolvega"/>
    <s v="1e verdieping"/>
    <s v="Verkeersruimte"/>
    <s v="Trappenhuis"/>
    <s v="16"/>
    <m/>
    <x v="11"/>
    <n v="23.62"/>
    <n v="0"/>
    <n v="1"/>
    <n v="0"/>
  </r>
  <r>
    <s v="Wolvega"/>
    <s v="Terra"/>
    <x v="7"/>
    <x v="13"/>
    <x v="13"/>
    <s v="Wolvega"/>
    <s v="1e verdieping"/>
    <s v="Verkeersruimte"/>
    <s v="Trappenhuis"/>
    <s v="24"/>
    <m/>
    <x v="11"/>
    <n v="23.62"/>
    <n v="0"/>
    <n v="1"/>
    <n v="0"/>
  </r>
  <r>
    <s v="Wolvega"/>
    <s v="Terra"/>
    <x v="7"/>
    <x v="13"/>
    <x v="13"/>
    <s v="Wolvega"/>
    <s v="1e verdieping"/>
    <s v="Onderwijsruimte"/>
    <s v="Onderwijsruimte"/>
    <s v="53"/>
    <m/>
    <x v="2"/>
    <n v="50.16"/>
    <n v="0"/>
    <n v="1"/>
    <n v="0"/>
  </r>
  <r>
    <s v="Wolvega"/>
    <s v="Terra"/>
    <x v="7"/>
    <x v="13"/>
    <x v="13"/>
    <s v="Wolvega"/>
    <s v="1e verdieping"/>
    <s v="Onderwijsruimte"/>
    <s v="Onderwijsruimte"/>
    <s v="12"/>
    <m/>
    <x v="2"/>
    <n v="52.07"/>
    <n v="0"/>
    <n v="1"/>
    <n v="0"/>
  </r>
  <r>
    <s v="Wolvega"/>
    <s v="Terra"/>
    <x v="7"/>
    <x v="13"/>
    <x v="13"/>
    <s v="Wolvega"/>
    <s v="1e verdieping"/>
    <s v="Onderwijsruimte"/>
    <s v="Onderwijsruimte"/>
    <s v="14"/>
    <m/>
    <x v="2"/>
    <n v="52.07"/>
    <n v="0"/>
    <n v="1"/>
    <n v="0"/>
  </r>
  <r>
    <s v="Wolvega"/>
    <s v="Terra"/>
    <x v="7"/>
    <x v="13"/>
    <x v="13"/>
    <s v="Wolvega"/>
    <s v="1e verdieping"/>
    <s v="Onderwijsruimte"/>
    <s v="Onderwijsruimte"/>
    <s v="15"/>
    <m/>
    <x v="2"/>
    <n v="53.45"/>
    <n v="0"/>
    <n v="1"/>
    <n v="0"/>
  </r>
  <r>
    <s v="Wolvega"/>
    <s v="Terra"/>
    <x v="7"/>
    <x v="13"/>
    <x v="13"/>
    <s v="Wolvega"/>
    <s v="1e verdieping"/>
    <s v="Onderwijsruimte"/>
    <s v="Onderwijsruimte"/>
    <s v="17"/>
    <m/>
    <x v="2"/>
    <n v="53.45"/>
    <n v="0"/>
    <n v="1"/>
    <n v="0"/>
  </r>
  <r>
    <s v="Wolvega"/>
    <s v="Terra"/>
    <x v="7"/>
    <x v="13"/>
    <x v="13"/>
    <s v="Wolvega"/>
    <s v="1e verdieping"/>
    <s v="Onderwijsruimte"/>
    <s v="Onderwijsruimte"/>
    <s v="11"/>
    <m/>
    <x v="2"/>
    <n v="53.62"/>
    <n v="0"/>
    <n v="1"/>
    <n v="0"/>
  </r>
  <r>
    <s v="Wolvega"/>
    <s v="Terra"/>
    <x v="7"/>
    <x v="13"/>
    <x v="13"/>
    <s v="Wolvega"/>
    <s v="1e verdieping"/>
    <s v="Onderwijsruimte"/>
    <s v="Onderwijsruimte"/>
    <s v="13"/>
    <m/>
    <x v="2"/>
    <n v="53.62"/>
    <n v="0"/>
    <n v="1"/>
    <n v="0"/>
  </r>
  <r>
    <s v="Wolvega"/>
    <s v="Terra"/>
    <x v="7"/>
    <x v="13"/>
    <x v="13"/>
    <s v="Wolvega"/>
    <s v="1e verdieping"/>
    <s v="Onderwijsruimte"/>
    <s v="Onderwijsruimte"/>
    <s v="51"/>
    <m/>
    <x v="2"/>
    <n v="54.81"/>
    <n v="0"/>
    <n v="1"/>
    <n v="0"/>
  </r>
  <r>
    <s v="Wolvega"/>
    <s v="Terra"/>
    <x v="7"/>
    <x v="13"/>
    <x v="13"/>
    <s v="Wolvega"/>
    <s v="1e verdieping"/>
    <s v="Verkeersruimte"/>
    <s v="Hal"/>
    <s v="1.21"/>
    <m/>
    <x v="2"/>
    <n v="62.6"/>
    <n v="0"/>
    <n v="1"/>
    <n v="0"/>
  </r>
  <r>
    <s v="Wolvega"/>
    <s v="Terra"/>
    <x v="7"/>
    <x v="13"/>
    <x v="13"/>
    <s v="Wolvega"/>
    <s v="1e verdieping"/>
    <s v="Onderwijsruimte"/>
    <s v="Onderwijsruimte"/>
    <s v="52"/>
    <m/>
    <x v="2"/>
    <n v="77.510000000000005"/>
    <n v="0"/>
    <n v="1"/>
    <n v="0"/>
  </r>
  <r>
    <s v="Wolvega"/>
    <s v="Terra"/>
    <x v="7"/>
    <x v="13"/>
    <x v="13"/>
    <s v="Wolvega"/>
    <s v="1e verdieping"/>
    <s v="Verkeersruimte"/>
    <s v="Hal"/>
    <s v="1.20"/>
    <m/>
    <x v="2"/>
    <n v="79.06"/>
    <n v="0"/>
    <n v="1"/>
    <n v="0"/>
  </r>
  <r>
    <s v="Wolvega"/>
    <s v="Terra"/>
    <x v="7"/>
    <x v="13"/>
    <x v="13"/>
    <s v="Wolvega"/>
    <s v="1e verdieping"/>
    <s v="Niet in onderhoud"/>
    <s v="Kast"/>
    <s v="27"/>
    <m/>
    <x v="16"/>
    <s v="NIO"/>
    <n v="0"/>
    <n v="1"/>
    <s v=""/>
  </r>
  <r>
    <s v="Wolvega"/>
    <s v="Terra"/>
    <x v="7"/>
    <x v="13"/>
    <x v="13"/>
    <s v="Wolvega"/>
    <s v="Begane grond"/>
    <s v="Verkeersruimte"/>
    <s v="Lift"/>
    <m/>
    <m/>
    <x v="9"/>
    <n v="2.71"/>
    <n v="0"/>
    <n v="1"/>
    <n v="0"/>
  </r>
  <r>
    <s v="Wolvega"/>
    <s v="Terra"/>
    <x v="7"/>
    <x v="13"/>
    <x v="13"/>
    <s v="Wolvega"/>
    <s v="1e verdieping"/>
    <s v="Niet in onderhoud"/>
    <s v="Werkkast"/>
    <s v="22"/>
    <m/>
    <x v="4"/>
    <s v="NIO"/>
    <n v="0"/>
    <n v="1"/>
    <s v=""/>
  </r>
  <r>
    <s v="Wolvega"/>
    <s v="Terra"/>
    <x v="7"/>
    <x v="13"/>
    <x v="13"/>
    <s v="Wolvega"/>
    <s v="Begane grond"/>
    <s v="Sanitair"/>
    <s v="Toiletruimte"/>
    <s v="0.24b"/>
    <m/>
    <x v="7"/>
    <n v="4.72"/>
    <n v="0"/>
    <n v="1"/>
    <n v="0"/>
  </r>
  <r>
    <s v="Wolvega"/>
    <s v="Terra"/>
    <x v="7"/>
    <x v="13"/>
    <x v="13"/>
    <s v="Wolvega"/>
    <s v="Begane grond"/>
    <s v="Sanitair"/>
    <s v="Toiletruimte"/>
    <s v="0.25a"/>
    <m/>
    <x v="7"/>
    <n v="4.72"/>
    <n v="0"/>
    <n v="1"/>
    <n v="0"/>
  </r>
  <r>
    <s v="Wolvega"/>
    <s v="Terra"/>
    <x v="7"/>
    <x v="13"/>
    <x v="13"/>
    <s v="Wolvega"/>
    <s v="Begane grond"/>
    <s v="Sanitair"/>
    <s v="Miva toilet"/>
    <m/>
    <m/>
    <x v="7"/>
    <n v="5.0599999999999996"/>
    <n v="0"/>
    <n v="1"/>
    <n v="0"/>
  </r>
  <r>
    <s v="Wolvega"/>
    <s v="Terra"/>
    <x v="7"/>
    <x v="13"/>
    <x v="13"/>
    <s v="Wolvega"/>
    <s v="Begane grond"/>
    <s v="Verkeersruimte"/>
    <s v="Gang"/>
    <s v="0.39"/>
    <m/>
    <x v="1"/>
    <n v="5.15"/>
    <n v="0"/>
    <n v="1"/>
    <n v="0"/>
  </r>
  <r>
    <s v="Wolvega"/>
    <s v="Terra"/>
    <x v="7"/>
    <x v="13"/>
    <x v="13"/>
    <s v="Wolvega"/>
    <s v="1e verdieping"/>
    <s v="Niet in onderhoud"/>
    <s v="Niet in onderhoud"/>
    <m/>
    <m/>
    <x v="4"/>
    <s v="NIO"/>
    <n v="0"/>
    <n v="1"/>
    <s v=""/>
  </r>
  <r>
    <s v="Wolvega"/>
    <s v="Terra"/>
    <x v="7"/>
    <x v="13"/>
    <x v="13"/>
    <s v="Wolvega"/>
    <s v="Begane grond"/>
    <s v="Sanitair"/>
    <s v="Toiletruimte"/>
    <s v="0.24"/>
    <m/>
    <x v="4"/>
    <n v="6.7"/>
    <n v="0"/>
    <n v="1"/>
    <n v="0"/>
  </r>
  <r>
    <s v="Wolvega"/>
    <s v="Terra"/>
    <x v="7"/>
    <x v="13"/>
    <x v="13"/>
    <s v="Wolvega"/>
    <s v="Begane grond"/>
    <s v="Sanitair"/>
    <s v="Toiletruimte"/>
    <s v="0.25"/>
    <m/>
    <x v="4"/>
    <n v="6.7"/>
    <n v="0"/>
    <n v="1"/>
    <n v="0"/>
  </r>
  <r>
    <s v="Wolvega"/>
    <s v="Terra"/>
    <x v="7"/>
    <x v="13"/>
    <x v="13"/>
    <s v="Wolvega"/>
    <s v="1e verdieping"/>
    <s v="Niet in onderhoud"/>
    <s v="Serverruimte"/>
    <s v="26"/>
    <m/>
    <x v="11"/>
    <s v="NIO"/>
    <n v="0"/>
    <n v="1"/>
    <s v=""/>
  </r>
  <r>
    <s v="Wolvega"/>
    <s v="Terra"/>
    <x v="7"/>
    <x v="13"/>
    <x v="13"/>
    <s v="Wolvega"/>
    <s v="Begane grond"/>
    <s v="Niet in onderhoud"/>
    <s v="Werkkast"/>
    <s v="0.21a"/>
    <m/>
    <x v="16"/>
    <s v="NIO"/>
    <n v="0"/>
    <n v="1"/>
    <s v=""/>
  </r>
  <r>
    <s v="Wolvega"/>
    <s v="Terra"/>
    <x v="7"/>
    <x v="13"/>
    <x v="13"/>
    <s v="Wolvega"/>
    <s v="Begane grond"/>
    <s v="Niet in onderhoud"/>
    <s v="Berging/magazijn"/>
    <m/>
    <m/>
    <x v="1"/>
    <s v="NIO"/>
    <n v="0"/>
    <n v="1"/>
    <s v=""/>
  </r>
  <r>
    <s v="Wolvega"/>
    <s v="Terra"/>
    <x v="7"/>
    <x v="13"/>
    <x v="13"/>
    <s v="Wolvega"/>
    <s v="Begane grond"/>
    <s v="Niet in onderhoud"/>
    <s v="CV-ruimte"/>
    <m/>
    <m/>
    <x v="16"/>
    <s v="NIO"/>
    <n v="0"/>
    <n v="1"/>
    <s v=""/>
  </r>
  <r>
    <s v="Wolvega"/>
    <s v="Terra"/>
    <x v="7"/>
    <x v="13"/>
    <x v="13"/>
    <s v="Wolvega"/>
    <s v="Begane grond"/>
    <s v="Niet in onderhoud"/>
    <s v="Kast"/>
    <s v="0.3a"/>
    <m/>
    <x v="1"/>
    <s v="NIO"/>
    <n v="0"/>
    <n v="1"/>
    <s v=""/>
  </r>
  <r>
    <s v="Wolvega"/>
    <s v="Terra"/>
    <x v="7"/>
    <x v="13"/>
    <x v="13"/>
    <s v="Wolvega"/>
    <s v="Begane grond"/>
    <s v="Sanitair"/>
    <s v="Toiletruimte"/>
    <s v="0.34"/>
    <m/>
    <x v="7"/>
    <n v="10.8"/>
    <n v="0"/>
    <n v="1"/>
    <n v="0"/>
  </r>
  <r>
    <s v="Wolvega"/>
    <s v="Terra"/>
    <x v="7"/>
    <x v="13"/>
    <x v="13"/>
    <s v="Wolvega"/>
    <s v="Begane grond"/>
    <s v="Sanitair"/>
    <s v="Toiletruimte"/>
    <s v="0.36"/>
    <m/>
    <x v="7"/>
    <n v="10.8"/>
    <n v="0"/>
    <n v="1"/>
    <n v="0"/>
  </r>
  <r>
    <s v="Wolvega"/>
    <s v="Terra"/>
    <x v="7"/>
    <x v="13"/>
    <x v="13"/>
    <s v="Wolvega"/>
    <s v="Begane grond"/>
    <s v="Niet in onderhoud"/>
    <s v="Opslag keuken"/>
    <s v="0.31"/>
    <m/>
    <x v="16"/>
    <s v="NIO"/>
    <n v="0"/>
    <n v="1"/>
    <s v=""/>
  </r>
  <r>
    <s v="Wolvega"/>
    <s v="Terra"/>
    <x v="7"/>
    <x v="13"/>
    <x v="13"/>
    <s v="Wolvega"/>
    <s v="Begane grond"/>
    <s v="Administratieve ruimte"/>
    <s v="Administratieve ruimte"/>
    <s v="0.3e"/>
    <m/>
    <x v="1"/>
    <n v="12.15"/>
    <n v="0"/>
    <n v="1"/>
    <n v="0"/>
  </r>
  <r>
    <s v="Wolvega"/>
    <s v="Terra"/>
    <x v="7"/>
    <x v="13"/>
    <x v="13"/>
    <s v="Wolvega"/>
    <s v="Begane grond"/>
    <s v="Administratieve ruimte"/>
    <s v="Administratieve ruimte"/>
    <s v="0.3b"/>
    <m/>
    <x v="1"/>
    <n v="12.16"/>
    <n v="0"/>
    <n v="1"/>
    <n v="0"/>
  </r>
  <r>
    <s v="Wolvega"/>
    <s v="Terra"/>
    <x v="7"/>
    <x v="13"/>
    <x v="13"/>
    <s v="Wolvega"/>
    <s v="Begane grond"/>
    <s v="Vloeren Keukens"/>
    <s v="Keuken"/>
    <s v="0.31e"/>
    <m/>
    <x v="1"/>
    <n v="12.5"/>
    <n v="0"/>
    <n v="1"/>
    <n v="0"/>
  </r>
  <r>
    <s v="Wolvega"/>
    <s v="Terra"/>
    <x v="7"/>
    <x v="13"/>
    <x v="13"/>
    <s v="Wolvega"/>
    <s v="Begane grond"/>
    <s v="Administratieve ruimte"/>
    <s v="Administratieve ruimte"/>
    <s v="0.3"/>
    <m/>
    <x v="1"/>
    <n v="12.88"/>
    <n v="0"/>
    <n v="1"/>
    <n v="0"/>
  </r>
  <r>
    <s v="Wolvega"/>
    <s v="Terra"/>
    <x v="7"/>
    <x v="13"/>
    <x v="13"/>
    <s v="Wolvega"/>
    <s v="Begane grond"/>
    <s v="Niet in onderhoud"/>
    <s v="Berging/magazijn"/>
    <m/>
    <m/>
    <x v="1"/>
    <s v="NIO"/>
    <n v="0"/>
    <n v="1"/>
    <s v=""/>
  </r>
  <r>
    <s v="Wolvega"/>
    <s v="Terra"/>
    <x v="7"/>
    <x v="13"/>
    <x v="13"/>
    <s v="Wolvega"/>
    <s v="Begane grond"/>
    <s v="Onderwijsruimte"/>
    <s v="Onderwijsruimte"/>
    <s v="P06"/>
    <m/>
    <x v="1"/>
    <n v="16.41"/>
    <n v="0"/>
    <n v="1"/>
    <n v="0"/>
  </r>
  <r>
    <s v="Wolvega"/>
    <s v="Terra"/>
    <x v="7"/>
    <x v="13"/>
    <x v="13"/>
    <s v="Wolvega"/>
    <s v="Begane grond"/>
    <s v="Niet in onderhoud"/>
    <s v="Kast"/>
    <s v="0.21"/>
    <m/>
    <x v="16"/>
    <s v="NIO"/>
    <n v="0"/>
    <n v="1"/>
    <s v=""/>
  </r>
  <r>
    <s v="Wolvega"/>
    <s v="Terra"/>
    <x v="7"/>
    <x v="13"/>
    <x v="13"/>
    <s v="Wolvega"/>
    <s v="Begane grond"/>
    <s v="Administratieve ruimte"/>
    <s v="Administratieve ruimte"/>
    <m/>
    <m/>
    <x v="2"/>
    <n v="17.739999999999998"/>
    <n v="0"/>
    <n v="1"/>
    <n v="0"/>
  </r>
  <r>
    <s v="Wolvega"/>
    <s v="Terra"/>
    <x v="7"/>
    <x v="13"/>
    <x v="13"/>
    <s v="Wolvega"/>
    <s v="Begane grond"/>
    <s v="Administratieve ruimte"/>
    <s v="Administratieve ruimte"/>
    <s v="0.54"/>
    <m/>
    <x v="1"/>
    <n v="18.03"/>
    <n v="0"/>
    <n v="1"/>
    <n v="0"/>
  </r>
  <r>
    <s v="Wolvega"/>
    <s v="Terra"/>
    <x v="7"/>
    <x v="13"/>
    <x v="13"/>
    <s v="Wolvega"/>
    <s v="Begane grond"/>
    <s v="Onderwijsruimte"/>
    <s v="Onderwijsruimte"/>
    <s v="P07"/>
    <m/>
    <x v="2"/>
    <n v="18.73"/>
    <n v="0"/>
    <n v="1"/>
    <n v="0"/>
  </r>
  <r>
    <s v="Wolvega"/>
    <s v="Terra"/>
    <x v="7"/>
    <x v="13"/>
    <x v="13"/>
    <s v="Wolvega"/>
    <s v="Begane grond"/>
    <s v="Niet in onderhoud"/>
    <s v="Berging/magazijn"/>
    <m/>
    <m/>
    <x v="1"/>
    <s v="NIO"/>
    <n v="0"/>
    <n v="1"/>
    <s v=""/>
  </r>
  <r>
    <s v="Wolvega"/>
    <s v="Terra"/>
    <x v="7"/>
    <x v="13"/>
    <x v="13"/>
    <s v="Wolvega"/>
    <s v="Begane grond"/>
    <s v="Administratieve ruimte"/>
    <s v="Receptie"/>
    <m/>
    <m/>
    <x v="2"/>
    <n v="20.27"/>
    <n v="0"/>
    <n v="1"/>
    <n v="0"/>
  </r>
  <r>
    <s v="Wolvega"/>
    <s v="Terra"/>
    <x v="7"/>
    <x v="13"/>
    <x v="13"/>
    <s v="Wolvega"/>
    <s v="Begane grond"/>
    <s v="Niet in onderhoud"/>
    <s v="Berging/magazijn"/>
    <s v="0.49"/>
    <m/>
    <x v="1"/>
    <s v="NIO"/>
    <n v="0"/>
    <n v="1"/>
    <s v=""/>
  </r>
  <r>
    <s v="Wolvega"/>
    <s v="Terra"/>
    <x v="7"/>
    <x v="13"/>
    <x v="13"/>
    <s v="Wolvega"/>
    <s v="Begane grond"/>
    <s v="Onderwijsruimte"/>
    <s v="Onderwijsruimte"/>
    <s v="P03"/>
    <m/>
    <x v="2"/>
    <n v="21.46"/>
    <n v="0"/>
    <n v="1"/>
    <n v="0"/>
  </r>
  <r>
    <s v="Wolvega"/>
    <s v="Terra"/>
    <x v="7"/>
    <x v="13"/>
    <x v="13"/>
    <s v="Wolvega"/>
    <s v="Begane grond"/>
    <s v="Onderwijsruimte"/>
    <s v="Onderwijsruimte"/>
    <s v="P04"/>
    <m/>
    <x v="2"/>
    <n v="21.46"/>
    <n v="0"/>
    <n v="1"/>
    <n v="0"/>
  </r>
  <r>
    <s v="Wolvega"/>
    <s v="Terra"/>
    <x v="7"/>
    <x v="13"/>
    <x v="13"/>
    <s v="Wolvega"/>
    <s v="Begane grond"/>
    <s v="Administratieve ruimte"/>
    <s v="Administratieve ruimte"/>
    <s v="P05"/>
    <m/>
    <x v="2"/>
    <n v="21.92"/>
    <n v="0"/>
    <n v="1"/>
    <n v="0"/>
  </r>
  <r>
    <s v="Wolvega"/>
    <s v="Terra"/>
    <x v="7"/>
    <x v="13"/>
    <x v="13"/>
    <s v="Wolvega"/>
    <s v="Begane grond"/>
    <s v="Niet in onderhoud"/>
    <s v="Berging/magazijn"/>
    <s v="0.50"/>
    <m/>
    <x v="1"/>
    <s v="NIO"/>
    <n v="0"/>
    <n v="1"/>
    <s v=""/>
  </r>
  <r>
    <s v="Wolvega"/>
    <s v="Terra"/>
    <x v="7"/>
    <x v="13"/>
    <x v="13"/>
    <s v="Wolvega"/>
    <s v="Begane grond"/>
    <s v="Onderwijsruimte"/>
    <s v="Onderwijsruimte"/>
    <s v="P02"/>
    <m/>
    <x v="2"/>
    <n v="26.05"/>
    <n v="0"/>
    <n v="1"/>
    <n v="0"/>
  </r>
  <r>
    <s v="Wolvega"/>
    <s v="Terra"/>
    <x v="7"/>
    <x v="13"/>
    <x v="13"/>
    <s v="Wolvega"/>
    <s v="Begane grond"/>
    <s v="Onderwijsruimte"/>
    <s v="Onderwijsruimte"/>
    <s v="P01"/>
    <m/>
    <x v="2"/>
    <n v="26.49"/>
    <n v="0"/>
    <n v="1"/>
    <n v="0"/>
  </r>
  <r>
    <s v="Wolvega"/>
    <s v="Terra"/>
    <x v="7"/>
    <x v="13"/>
    <x v="13"/>
    <s v="Wolvega"/>
    <s v="Begane grond"/>
    <s v="Niet in onderhoud"/>
    <s v="Berging/magazijn"/>
    <s v="0.7a"/>
    <m/>
    <x v="1"/>
    <s v="NIO"/>
    <n v="0"/>
    <n v="1"/>
    <s v=""/>
  </r>
  <r>
    <s v="Wolvega"/>
    <s v="Terra"/>
    <x v="7"/>
    <x v="13"/>
    <x v="13"/>
    <s v="Wolvega"/>
    <s v="Begane grond"/>
    <s v="Verkeersruimte"/>
    <s v="Toneel"/>
    <s v="0.33"/>
    <m/>
    <x v="1"/>
    <n v="30.21"/>
    <n v="0"/>
    <n v="1"/>
    <n v="0"/>
  </r>
  <r>
    <s v="Wolvega"/>
    <s v="Terra"/>
    <x v="7"/>
    <x v="13"/>
    <x v="13"/>
    <s v="Wolvega"/>
    <s v="Begane grond"/>
    <s v="Niet in onderhoud"/>
    <s v="Berging/magazijn"/>
    <s v="0.7b"/>
    <m/>
    <x v="1"/>
    <s v="NIO"/>
    <n v="0"/>
    <n v="1"/>
    <s v=""/>
  </r>
  <r>
    <s v="Wolvega"/>
    <s v="Terra"/>
    <x v="7"/>
    <x v="13"/>
    <x v="13"/>
    <s v="Wolvega"/>
    <s v="Begane grond"/>
    <s v="Verkeersruimte"/>
    <s v="Gang"/>
    <s v="0.55a"/>
    <m/>
    <x v="1"/>
    <n v="36.590000000000003"/>
    <n v="0"/>
    <n v="1"/>
    <n v="0"/>
  </r>
  <r>
    <s v="Wolvega"/>
    <s v="Terra"/>
    <x v="7"/>
    <x v="13"/>
    <x v="13"/>
    <s v="Wolvega"/>
    <s v="Begane grond"/>
    <s v="Onderwijsruimte"/>
    <s v="Onderwijsruimte"/>
    <s v="0.9"/>
    <m/>
    <x v="2"/>
    <n v="39.44"/>
    <n v="0"/>
    <n v="1"/>
    <n v="0"/>
  </r>
  <r>
    <s v="Wolvega"/>
    <s v="Terra"/>
    <x v="7"/>
    <x v="13"/>
    <x v="13"/>
    <s v="Wolvega"/>
    <s v="Begane grond"/>
    <s v="Sporthal"/>
    <s v="Kleedruimte"/>
    <s v="0.39c"/>
    <m/>
    <x v="4"/>
    <n v="39.97"/>
    <n v="0"/>
    <n v="1"/>
    <n v="0"/>
  </r>
  <r>
    <s v="Wolvega"/>
    <s v="Terra"/>
    <x v="7"/>
    <x v="13"/>
    <x v="13"/>
    <s v="Wolvega"/>
    <s v="Begane grond"/>
    <s v="Sporthal"/>
    <s v="Kleedruimte"/>
    <s v="0.39b"/>
    <m/>
    <x v="4"/>
    <n v="40.5"/>
    <n v="0"/>
    <n v="1"/>
    <n v="0"/>
  </r>
  <r>
    <s v="Wolvega"/>
    <s v="Terra"/>
    <x v="7"/>
    <x v="13"/>
    <x v="13"/>
    <s v="Wolvega"/>
    <s v="Begane grond"/>
    <s v="Restauratieve ruimte"/>
    <s v="Personeelsruimte"/>
    <s v="0.9a"/>
    <m/>
    <x v="2"/>
    <n v="48.31"/>
    <n v="0"/>
    <n v="1"/>
    <n v="0"/>
  </r>
  <r>
    <s v="Wolvega"/>
    <s v="Terra"/>
    <x v="7"/>
    <x v="13"/>
    <x v="13"/>
    <s v="Wolvega"/>
    <s v="Begane grond"/>
    <s v="Onderwijsruimte"/>
    <s v="Onderwijsruimte"/>
    <s v="0.2b"/>
    <m/>
    <x v="1"/>
    <n v="49.91"/>
    <n v="0"/>
    <n v="1"/>
    <n v="0"/>
  </r>
  <r>
    <s v="Wolvega"/>
    <s v="Terra"/>
    <x v="7"/>
    <x v="13"/>
    <x v="13"/>
    <s v="Wolvega"/>
    <s v="Begane grond"/>
    <s v="Onderwijsruimte"/>
    <s v="Onderwijsruimte"/>
    <s v="04"/>
    <m/>
    <x v="1"/>
    <n v="51.45"/>
    <n v="0"/>
    <n v="1"/>
    <n v="0"/>
  </r>
  <r>
    <s v="Wolvega"/>
    <s v="Terra"/>
    <x v="7"/>
    <x v="13"/>
    <x v="13"/>
    <s v="Wolvega"/>
    <s v="Begane grond"/>
    <s v="Niet in onderhoud"/>
    <s v="Dierenverblijf"/>
    <m/>
    <m/>
    <x v="1"/>
    <s v="NIO"/>
    <n v="0"/>
    <n v="1"/>
    <s v=""/>
  </r>
  <r>
    <s v="Wolvega"/>
    <s v="Terra"/>
    <x v="7"/>
    <x v="13"/>
    <x v="13"/>
    <s v="Wolvega"/>
    <s v="Begane grond"/>
    <s v="Verkeersruimte"/>
    <s v="Gang"/>
    <s v="0.12"/>
    <m/>
    <x v="2"/>
    <n v="54.53"/>
    <n v="0"/>
    <n v="1"/>
    <n v="0"/>
  </r>
  <r>
    <s v="Wolvega"/>
    <s v="Terra"/>
    <x v="7"/>
    <x v="13"/>
    <x v="13"/>
    <s v="Wolvega"/>
    <s v="Begane grond"/>
    <s v="Vakspecifieke ruimte"/>
    <s v="Vakspecifieke ruimte"/>
    <m/>
    <m/>
    <x v="1"/>
    <n v="54.78"/>
    <n v="0"/>
    <n v="1"/>
    <n v="0"/>
  </r>
  <r>
    <s v="Wolvega"/>
    <s v="Terra"/>
    <x v="7"/>
    <x v="13"/>
    <x v="13"/>
    <s v="Wolvega"/>
    <s v="Begane grond"/>
    <s v="Verkeersruimte"/>
    <s v="Gang"/>
    <s v="0.14"/>
    <m/>
    <x v="2"/>
    <n v="55.71"/>
    <n v="0"/>
    <n v="1"/>
    <n v="0"/>
  </r>
  <r>
    <s v="Wolvega"/>
    <s v="Terra"/>
    <x v="7"/>
    <x v="13"/>
    <x v="13"/>
    <s v="Wolvega"/>
    <s v="Begane grond"/>
    <s v="Onderwijsruimte"/>
    <s v="Onderwijsruimte"/>
    <s v="0.1a"/>
    <m/>
    <x v="1"/>
    <n v="57.51"/>
    <n v="0"/>
    <n v="1"/>
    <n v="0"/>
  </r>
  <r>
    <s v="Wolvega"/>
    <s v="Terra"/>
    <x v="7"/>
    <x v="13"/>
    <x v="13"/>
    <s v="Wolvega"/>
    <s v="Begane grond"/>
    <s v="Onderwijsruimte"/>
    <s v="Onderwijsruimte"/>
    <s v="0.1"/>
    <m/>
    <x v="12"/>
    <n v="79.180000000000007"/>
    <n v="0"/>
    <n v="1"/>
    <n v="0"/>
  </r>
  <r>
    <s v="Wolvega"/>
    <s v="Terra"/>
    <x v="7"/>
    <x v="13"/>
    <x v="13"/>
    <s v="Wolvega"/>
    <s v="Begane grond"/>
    <s v="Onderwijsruimte"/>
    <s v="Onderwijsruimte"/>
    <s v="0.2"/>
    <m/>
    <x v="12"/>
    <n v="79.2"/>
    <n v="0"/>
    <n v="1"/>
    <n v="0"/>
  </r>
  <r>
    <s v="Wolvega"/>
    <s v="Terra"/>
    <x v="7"/>
    <x v="13"/>
    <x v="13"/>
    <s v="Wolvega"/>
    <s v="Begane grond"/>
    <s v="Onderwijsruimte"/>
    <s v="Onderwijsruimte"/>
    <s v="0.3c"/>
    <m/>
    <x v="12"/>
    <n v="79.22"/>
    <n v="0"/>
    <n v="1"/>
    <n v="0"/>
  </r>
  <r>
    <s v="Wolvega"/>
    <s v="Terra"/>
    <x v="7"/>
    <x v="13"/>
    <x v="13"/>
    <s v="Wolvega"/>
    <s v="Begane grond"/>
    <s v="Verkeersruimte"/>
    <s v="GANG"/>
    <s v="0.55"/>
    <m/>
    <x v="1"/>
    <n v="91.8"/>
    <n v="0"/>
    <n v="1"/>
    <n v="0"/>
  </r>
  <r>
    <s v="Wolvega"/>
    <s v="Terra"/>
    <x v="7"/>
    <x v="13"/>
    <x v="13"/>
    <s v="Wolvega"/>
    <s v="Begane grond"/>
    <s v="Onderwijsruimte"/>
    <s v="Onderwijsruimte"/>
    <s v="0.7"/>
    <m/>
    <x v="4"/>
    <n v="98.11"/>
    <n v="0"/>
    <n v="1"/>
    <n v="0"/>
  </r>
  <r>
    <s v="Wolvega"/>
    <s v="Terra"/>
    <x v="7"/>
    <x v="13"/>
    <x v="13"/>
    <s v="Wolvega"/>
    <s v="Begane grond"/>
    <s v="Vloeren Keukens"/>
    <s v="Leskeuken"/>
    <s v="0.3d"/>
    <m/>
    <x v="1"/>
    <n v="99"/>
    <n v="0"/>
    <n v="1"/>
    <n v="0"/>
  </r>
  <r>
    <s v="Wolvega"/>
    <s v="Terra"/>
    <x v="7"/>
    <x v="13"/>
    <x v="13"/>
    <s v="Wolvega"/>
    <s v="Begane grond"/>
    <s v="Vakspecifieke ruimte"/>
    <s v="Techniek"/>
    <s v="0.6"/>
    <m/>
    <x v="4"/>
    <n v="120.26"/>
    <n v="0"/>
    <n v="1"/>
    <n v="0"/>
  </r>
  <r>
    <s v="Wolvega"/>
    <s v="Terra"/>
    <x v="7"/>
    <x v="13"/>
    <x v="13"/>
    <s v="Wolvega"/>
    <s v="Begane grond"/>
    <s v="Verkeersruimte"/>
    <s v="Hal"/>
    <s v="0.13"/>
    <m/>
    <x v="1"/>
    <n v="173.84"/>
    <n v="0"/>
    <n v="1"/>
    <n v="0"/>
  </r>
  <r>
    <s v="Wolvega"/>
    <s v="Terra"/>
    <x v="7"/>
    <x v="13"/>
    <x v="13"/>
    <s v="Wolvega"/>
    <s v="Begane grond"/>
    <s v="Restauratieve ruimte"/>
    <s v="Kantine"/>
    <s v="0.31b"/>
    <m/>
    <x v="1"/>
    <n v="302.7"/>
    <n v="0"/>
    <n v="1"/>
    <n v="0"/>
  </r>
  <r>
    <s v="Wolvega"/>
    <s v="Terra"/>
    <x v="7"/>
    <x v="13"/>
    <x v="13"/>
    <s v="Wolvega"/>
    <s v="Gymzaal"/>
    <s v="Sporthal"/>
    <s v="Douches"/>
    <s v="0.35"/>
    <m/>
    <x v="7"/>
    <n v="4.4000000000000004"/>
    <n v="0"/>
    <n v="1"/>
    <n v="0"/>
  </r>
  <r>
    <s v="Wolvega"/>
    <s v="Terra"/>
    <x v="7"/>
    <x v="13"/>
    <x v="13"/>
    <s v="Wolvega"/>
    <s v="Gymzaal"/>
    <s v="Sporthal"/>
    <s v="Gymzaal"/>
    <s v="0.39a"/>
    <m/>
    <x v="16"/>
    <n v="274.29000000000002"/>
    <n v="0"/>
    <n v="1"/>
    <n v="0"/>
  </r>
  <r>
    <s v="Wolvega"/>
    <s v="Terra"/>
    <x v="7"/>
    <x v="13"/>
    <x v="13"/>
    <s v="Wolvega"/>
    <s v="Begane grond"/>
    <s v="Niet in onderhoud"/>
    <s v="Berging/magazijn"/>
    <s v="0.27"/>
    <m/>
    <x v="1"/>
    <s v="NIO"/>
    <n v="0"/>
    <n v="1"/>
    <s v=""/>
  </r>
  <r>
    <s v="Wolvega"/>
    <s v="Terra"/>
    <x v="7"/>
    <x v="13"/>
    <x v="13"/>
    <s v="Wolvega"/>
    <s v="Begane grond"/>
    <s v="Niet in onderhoud"/>
    <s v="Onbenoemde ruimte"/>
    <s v="0.23"/>
    <m/>
    <x v="16"/>
    <s v="NIO"/>
    <n v="0"/>
    <n v="1"/>
    <s v=""/>
  </r>
  <r>
    <s v="Wolvega"/>
    <s v="Terra"/>
    <x v="7"/>
    <x v="13"/>
    <x v="13"/>
    <s v="Wolvega"/>
    <s v="Begane grond"/>
    <s v="Niet in onderhoud"/>
    <s v="Berging/magazijn"/>
    <s v="0.51"/>
    <m/>
    <x v="1"/>
    <s v="NIO"/>
    <n v="0"/>
    <n v="1"/>
    <s v=""/>
  </r>
  <r>
    <s v="Wolvega"/>
    <s v="Terra"/>
    <x v="7"/>
    <x v="13"/>
    <x v="13"/>
    <s v="Wolvega"/>
    <s v="Begane grond"/>
    <s v="Niet in onderhoud"/>
    <s v="Berging/magazijn"/>
    <s v="0.5"/>
    <m/>
    <x v="12"/>
    <s v="NIO"/>
    <n v="0"/>
    <n v="1"/>
    <s v=""/>
  </r>
  <r>
    <s v="Emmen"/>
    <s v="Drenthe College"/>
    <x v="2"/>
    <x v="14"/>
    <x v="14"/>
    <s v="Emmen"/>
    <s v="Begane grond"/>
    <s v="Sanitair"/>
    <s v="Toiletruimte"/>
    <s v="0.19"/>
    <m/>
    <x v="1"/>
    <n v="2.2999999999999998"/>
    <n v="0"/>
    <n v="1"/>
    <n v="0"/>
  </r>
  <r>
    <s v="Emmen"/>
    <s v="Drenthe College"/>
    <x v="2"/>
    <x v="14"/>
    <x v="14"/>
    <s v="Emmen"/>
    <s v="Begane grond"/>
    <s v="Sanitair"/>
    <s v="Toiletruimte"/>
    <s v="0.17"/>
    <m/>
    <x v="1"/>
    <n v="4.5"/>
    <n v="0"/>
    <n v="1"/>
    <n v="0"/>
  </r>
  <r>
    <s v="Emmen"/>
    <s v="Drenthe College"/>
    <x v="2"/>
    <x v="14"/>
    <x v="14"/>
    <s v="Emmen"/>
    <s v="Begane grond"/>
    <s v="Sanitair"/>
    <s v="Toiletruimte"/>
    <s v="0.26"/>
    <m/>
    <x v="1"/>
    <n v="5.8"/>
    <n v="0"/>
    <n v="1"/>
    <n v="0"/>
  </r>
  <r>
    <s v="Emmen"/>
    <s v="Drenthe College"/>
    <x v="2"/>
    <x v="14"/>
    <x v="14"/>
    <s v="Emmen"/>
    <s v="Begane grond"/>
    <s v="Sanitair"/>
    <s v="Toiletruimte"/>
    <s v="0.27"/>
    <m/>
    <x v="1"/>
    <n v="5.8"/>
    <n v="0"/>
    <n v="1"/>
    <n v="0"/>
  </r>
  <r>
    <s v="Emmen"/>
    <s v="Drenthe College"/>
    <x v="2"/>
    <x v="14"/>
    <x v="14"/>
    <s v="Emmen"/>
    <s v="Begane grond"/>
    <s v="Verkeersruimte"/>
    <s v="Verkeersruimte"/>
    <s v="0.20"/>
    <m/>
    <x v="1"/>
    <n v="7"/>
    <n v="0"/>
    <n v="1"/>
    <n v="0"/>
  </r>
  <r>
    <s v="Emmen"/>
    <s v="Drenthe College"/>
    <x v="2"/>
    <x v="14"/>
    <x v="14"/>
    <s v="Emmen"/>
    <s v="Begane grond"/>
    <s v="Sanitair"/>
    <s v="Toiletruimte"/>
    <s v="0.24"/>
    <m/>
    <x v="1"/>
    <n v="9.3000000000000007"/>
    <n v="0"/>
    <n v="1"/>
    <n v="0"/>
  </r>
  <r>
    <s v="Emmen"/>
    <s v="Drenthe College"/>
    <x v="2"/>
    <x v="14"/>
    <x v="14"/>
    <s v="Emmen"/>
    <s v="Begane grond"/>
    <s v="Verkeersruimte"/>
    <s v="Verkeersruimte"/>
    <s v="0.01"/>
    <m/>
    <x v="1"/>
    <n v="10.7"/>
    <n v="0"/>
    <n v="1"/>
    <n v="0"/>
  </r>
  <r>
    <s v="Emmen"/>
    <s v="Drenthe College"/>
    <x v="2"/>
    <x v="14"/>
    <x v="14"/>
    <s v="Emmen"/>
    <s v="Begane grond"/>
    <s v="Niet in onderhoud"/>
    <s v="Berging/magazijn"/>
    <s v="0.04"/>
    <m/>
    <x v="1"/>
    <s v="NIO"/>
    <n v="0"/>
    <n v="1"/>
    <s v=""/>
  </r>
  <r>
    <s v="Emmen"/>
    <s v="Drenthe College"/>
    <x v="2"/>
    <x v="14"/>
    <x v="14"/>
    <s v="Emmen"/>
    <s v="Begane grond"/>
    <s v="Sanitair"/>
    <s v="Toiletruimte"/>
    <s v="0.23"/>
    <m/>
    <x v="1"/>
    <n v="10.7"/>
    <n v="0"/>
    <n v="1"/>
    <n v="0"/>
  </r>
  <r>
    <s v="Emmen"/>
    <s v="Drenthe College"/>
    <x v="2"/>
    <x v="14"/>
    <x v="14"/>
    <s v="Emmen"/>
    <s v="Begane grond"/>
    <s v="Administratieve ruimte"/>
    <s v="Kantoor"/>
    <s v="0.21"/>
    <m/>
    <x v="1"/>
    <n v="16.5"/>
    <n v="0"/>
    <n v="1"/>
    <n v="0"/>
  </r>
  <r>
    <s v="Emmen"/>
    <s v="Drenthe College"/>
    <x v="2"/>
    <x v="14"/>
    <x v="14"/>
    <s v="Emmen"/>
    <s v="Begane grond"/>
    <s v="Administratieve ruimte"/>
    <s v="Conciërge"/>
    <s v="0.03"/>
    <m/>
    <x v="1"/>
    <n v="22.3"/>
    <n v="0"/>
    <n v="1"/>
    <n v="0"/>
  </r>
  <r>
    <s v="Emmen"/>
    <s v="Drenthe College"/>
    <x v="2"/>
    <x v="14"/>
    <x v="14"/>
    <s v="Emmen"/>
    <s v="Begane grond"/>
    <s v="Restauratieve ruimte"/>
    <s v="Personeelsruimte"/>
    <s v="0.22"/>
    <m/>
    <x v="1"/>
    <n v="44.2"/>
    <n v="0"/>
    <n v="1"/>
    <n v="0"/>
  </r>
  <r>
    <s v="Emmen"/>
    <s v="Drenthe College"/>
    <x v="2"/>
    <x v="14"/>
    <x v="14"/>
    <s v="Emmen"/>
    <s v="Begane grond"/>
    <s v="Verkeersruimte"/>
    <s v="Verkeersruimte"/>
    <s v="0.02"/>
    <m/>
    <x v="1"/>
    <n v="55.6"/>
    <n v="0"/>
    <n v="1"/>
    <n v="0"/>
  </r>
  <r>
    <s v="Emmen"/>
    <s v="Drenthe College"/>
    <x v="2"/>
    <x v="14"/>
    <x v="14"/>
    <s v="Emmen"/>
    <s v="Begane grond"/>
    <s v="Onderwijsruimte"/>
    <s v="Onderwijsruimte"/>
    <s v="0.08"/>
    <m/>
    <x v="1"/>
    <n v="58.4"/>
    <n v="0"/>
    <n v="1"/>
    <n v="0"/>
  </r>
  <r>
    <s v="Emmen"/>
    <s v="Drenthe College"/>
    <x v="2"/>
    <x v="14"/>
    <x v="14"/>
    <s v="Emmen"/>
    <s v="Begane grond"/>
    <s v="Onderwijsruimte"/>
    <s v="Onderwijsruimte"/>
    <s v="0.30"/>
    <m/>
    <x v="1"/>
    <n v="58.4"/>
    <n v="0"/>
    <n v="1"/>
    <n v="0"/>
  </r>
  <r>
    <s v="Emmen"/>
    <s v="Drenthe College"/>
    <x v="2"/>
    <x v="14"/>
    <x v="14"/>
    <s v="Emmen"/>
    <s v="Begane grond"/>
    <s v="Onderwijsruimte"/>
    <s v="Onderwijsruimte"/>
    <s v="0.10"/>
    <m/>
    <x v="1"/>
    <n v="58.6"/>
    <n v="0"/>
    <n v="1"/>
    <n v="0"/>
  </r>
  <r>
    <s v="Emmen"/>
    <s v="Drenthe College"/>
    <x v="2"/>
    <x v="14"/>
    <x v="14"/>
    <s v="Emmen"/>
    <s v="Begane grond"/>
    <s v="Onderwijsruimte"/>
    <s v="Onderwijsruimte"/>
    <s v="0.11"/>
    <m/>
    <x v="1"/>
    <n v="58.6"/>
    <n v="0"/>
    <n v="1"/>
    <n v="0"/>
  </r>
  <r>
    <s v="Emmen"/>
    <s v="Drenthe College"/>
    <x v="2"/>
    <x v="14"/>
    <x v="14"/>
    <s v="Emmen"/>
    <s v="Begane grond"/>
    <s v="Onderwijsruimte"/>
    <s v="Onderwijsruimte"/>
    <s v="0.12"/>
    <m/>
    <x v="1"/>
    <n v="58.6"/>
    <n v="0"/>
    <n v="1"/>
    <n v="0"/>
  </r>
  <r>
    <s v="Emmen"/>
    <s v="Drenthe College"/>
    <x v="2"/>
    <x v="14"/>
    <x v="14"/>
    <s v="Emmen"/>
    <s v="Begane grond"/>
    <s v="Onderwijsruimte"/>
    <s v="Onderwijsruimte"/>
    <s v="0.13"/>
    <m/>
    <x v="1"/>
    <n v="58.6"/>
    <n v="0"/>
    <n v="1"/>
    <n v="0"/>
  </r>
  <r>
    <s v="Emmen"/>
    <s v="Drenthe College"/>
    <x v="2"/>
    <x v="14"/>
    <x v="14"/>
    <s v="Emmen"/>
    <s v="Begane grond"/>
    <s v="Onderwijsruimte"/>
    <s v="Onderwijsruimte"/>
    <s v="0.14"/>
    <m/>
    <x v="1"/>
    <n v="58.6"/>
    <n v="0"/>
    <n v="1"/>
    <n v="0"/>
  </r>
  <r>
    <s v="Emmen"/>
    <s v="Drenthe College"/>
    <x v="2"/>
    <x v="14"/>
    <x v="14"/>
    <s v="Emmen"/>
    <s v="Begane grond"/>
    <s v="Onderwijsruimte"/>
    <s v="Onderwijsruimte"/>
    <s v="0.29"/>
    <m/>
    <x v="1"/>
    <n v="58.6"/>
    <n v="0"/>
    <n v="1"/>
    <n v="0"/>
  </r>
  <r>
    <s v="Emmen"/>
    <s v="Drenthe College"/>
    <x v="2"/>
    <x v="14"/>
    <x v="14"/>
    <s v="Emmen"/>
    <s v="Begane grond"/>
    <s v="Onderwijsruimte"/>
    <s v="Onderwijsruimte"/>
    <s v="0.31"/>
    <m/>
    <x v="1"/>
    <n v="58.6"/>
    <n v="0"/>
    <n v="1"/>
    <n v="0"/>
  </r>
  <r>
    <s v="Emmen"/>
    <s v="Drenthe College"/>
    <x v="2"/>
    <x v="14"/>
    <x v="14"/>
    <s v="Emmen"/>
    <s v="Begane grond"/>
    <s v="Onderwijsruimte"/>
    <s v="Onderwijsruimte"/>
    <s v="0.32"/>
    <m/>
    <x v="1"/>
    <n v="58.6"/>
    <n v="0"/>
    <n v="1"/>
    <n v="0"/>
  </r>
  <r>
    <s v="Emmen"/>
    <s v="Drenthe College"/>
    <x v="2"/>
    <x v="14"/>
    <x v="14"/>
    <s v="Emmen"/>
    <s v="Begane grond"/>
    <s v="Onderwijsruimte"/>
    <s v="Onderwijsruimte"/>
    <s v="0.15"/>
    <m/>
    <x v="1"/>
    <n v="58.9"/>
    <n v="0"/>
    <n v="1"/>
    <n v="0"/>
  </r>
  <r>
    <s v="Emmen"/>
    <s v="Drenthe College"/>
    <x v="2"/>
    <x v="14"/>
    <x v="14"/>
    <s v="Emmen"/>
    <s v="Begane grond"/>
    <s v="Onderwijsruimte"/>
    <s v="Onderwijsruimte"/>
    <s v="0.07"/>
    <m/>
    <x v="1"/>
    <n v="88.2"/>
    <n v="0"/>
    <n v="1"/>
    <n v="0"/>
  </r>
  <r>
    <s v="Emmen"/>
    <s v="Drenthe College"/>
    <x v="2"/>
    <x v="14"/>
    <x v="14"/>
    <s v="Emmen"/>
    <s v="Begane grond"/>
    <s v="Verkeersruimte"/>
    <s v="Verkeersruimte"/>
    <s v="0.25"/>
    <m/>
    <x v="1"/>
    <n v="93.2"/>
    <n v="0"/>
    <n v="1"/>
    <n v="0"/>
  </r>
  <r>
    <s v="Emmen"/>
    <s v="Drenthe College"/>
    <x v="2"/>
    <x v="14"/>
    <x v="14"/>
    <s v="Emmen"/>
    <s v="Begane grond"/>
    <s v="Verkeersruimte"/>
    <s v="Verkeersruimte"/>
    <s v="0.06"/>
    <m/>
    <x v="1"/>
    <n v="96"/>
    <n v="0"/>
    <n v="1"/>
    <n v="0"/>
  </r>
  <r>
    <s v="Emmen"/>
    <s v="Drenthe College"/>
    <x v="2"/>
    <x v="14"/>
    <x v="14"/>
    <s v="Emmen"/>
    <s v="Begane grond"/>
    <s v="Restauratieve ruimte"/>
    <s v="Kantine"/>
    <s v="0.16"/>
    <m/>
    <x v="1"/>
    <n v="345.4"/>
    <n v="0"/>
    <n v="1"/>
    <n v="0"/>
  </r>
  <r>
    <s v="Emmen"/>
    <s v="Drenthe College"/>
    <x v="2"/>
    <x v="14"/>
    <x v="14"/>
    <s v="Emmen"/>
    <s v="Begane grond"/>
    <s v="Niet in onderhoud"/>
    <s v="Berging/magazijn"/>
    <s v="0.05"/>
    <m/>
    <x v="1"/>
    <s v="NIO"/>
    <n v="0"/>
    <n v="1"/>
    <s v=""/>
  </r>
  <r>
    <s v="Emmen"/>
    <s v="Drenthe College"/>
    <x v="2"/>
    <x v="14"/>
    <x v="14"/>
    <s v="Emmen"/>
    <s v="Begane grond"/>
    <s v="Niet in onderhoud"/>
    <s v="Berging/magazijn"/>
    <s v="0.18"/>
    <m/>
    <x v="1"/>
    <s v="NIO"/>
    <n v="0"/>
    <n v="1"/>
    <s v=""/>
  </r>
  <r>
    <s v="Emmen"/>
    <s v="Drenthe College"/>
    <x v="2"/>
    <x v="14"/>
    <x v="14"/>
    <s v="Emmen"/>
    <s v="Begane grond"/>
    <s v="Niet in onderhoud"/>
    <s v="Technische ruimte"/>
    <s v="0.28"/>
    <m/>
    <x v="1"/>
    <s v="NIO"/>
    <n v="0"/>
    <n v="1"/>
    <s v=""/>
  </r>
  <r>
    <s v="Emmen"/>
    <s v="Drenthe College"/>
    <x v="2"/>
    <x v="14"/>
    <x v="14"/>
    <s v="Emmen"/>
    <s v="Begane grond"/>
    <s v="Niet in onderhoud"/>
    <s v="Berging/magazijn"/>
    <s v="0.09"/>
    <m/>
    <x v="1"/>
    <s v="NIO"/>
    <n v="0"/>
    <n v="1"/>
    <s v=""/>
  </r>
  <r>
    <s v="Groningen"/>
    <s v="Terra"/>
    <x v="5"/>
    <x v="15"/>
    <x v="15"/>
    <s v="Groningen"/>
    <s v="Begane grond"/>
    <s v="Verkeersruimte"/>
    <s v="Entree"/>
    <s v="x"/>
    <m/>
    <x v="12"/>
    <n v="19.760000000000002"/>
    <n v="0"/>
    <n v="1"/>
    <n v="0"/>
  </r>
  <r>
    <s v="Groningen"/>
    <s v="Terra"/>
    <x v="5"/>
    <x v="15"/>
    <x v="15"/>
    <s v="Groningen"/>
    <s v="Begane grond"/>
    <s v="Sporthal"/>
    <s v="Kleedruimte"/>
    <s v="x"/>
    <m/>
    <x v="12"/>
    <n v="24.2"/>
    <n v="0"/>
    <n v="1"/>
    <n v="0"/>
  </r>
  <r>
    <s v="Groningen"/>
    <s v="Terra"/>
    <x v="5"/>
    <x v="15"/>
    <x v="15"/>
    <s v="Groningen"/>
    <s v="Begane grond"/>
    <s v="Vakspecifieke ruimte"/>
    <s v="Proeflokaal"/>
    <s v="x"/>
    <m/>
    <x v="12"/>
    <n v="97.55"/>
    <n v="0"/>
    <n v="1"/>
    <n v="0"/>
  </r>
  <r>
    <s v="Groningen"/>
    <s v="Terra"/>
    <x v="5"/>
    <x v="15"/>
    <x v="15"/>
    <s v="Groningen"/>
    <s v="Begane grond"/>
    <s v="Sanitair"/>
    <s v="Toiletruimte"/>
    <s v="x"/>
    <m/>
    <x v="12"/>
    <n v="10"/>
    <n v="0"/>
    <n v="1"/>
    <n v="0"/>
  </r>
  <r>
    <s v="Groningen"/>
    <s v="Terra"/>
    <x v="5"/>
    <x v="15"/>
    <x v="15"/>
    <s v="Groningen"/>
    <s v="Begane grond"/>
    <s v="Niet in onderhoud"/>
    <s v="Berging/magazijn"/>
    <s v="x"/>
    <m/>
    <x v="12"/>
    <s v="NIO"/>
    <n v="0"/>
    <n v="1"/>
    <s v=""/>
  </r>
  <r>
    <s v="Groningen"/>
    <s v="Terra"/>
    <x v="5"/>
    <x v="15"/>
    <x v="15"/>
    <s v="Groningen"/>
    <s v="Begane grond"/>
    <s v="Niet in onderhoud"/>
    <s v="Niet in onderhoud"/>
    <s v="x"/>
    <m/>
    <x v="12"/>
    <s v="NIO"/>
    <n v="0"/>
    <n v="1"/>
    <s v=""/>
  </r>
  <r>
    <s v="Groningen"/>
    <s v="Terra"/>
    <x v="5"/>
    <x v="15"/>
    <x v="15"/>
    <s v="Groningen"/>
    <s v="Begane grond"/>
    <s v="Niet in onderhoud"/>
    <s v="Berging/magazijn"/>
    <s v="x"/>
    <m/>
    <x v="12"/>
    <s v="NIO"/>
    <n v="0"/>
    <n v="1"/>
    <s v=""/>
  </r>
  <r>
    <s v="Emmen"/>
    <s v="Drenthe College"/>
    <x v="2"/>
    <x v="16"/>
    <x v="16"/>
    <s v="Emmen"/>
    <s v="1e verdieping"/>
    <s v="Verkeersruimte"/>
    <s v="Lift"/>
    <s v="1.24"/>
    <m/>
    <x v="9"/>
    <n v="3.63"/>
    <n v="0"/>
    <n v="1"/>
    <n v="0"/>
  </r>
  <r>
    <s v="Emmen"/>
    <s v="Drenthe College"/>
    <x v="2"/>
    <x v="16"/>
    <x v="16"/>
    <s v="Emmen"/>
    <s v="1e verdieping"/>
    <s v="Administratieve ruimte"/>
    <s v="Administratieve ruimte"/>
    <s v="1.09A"/>
    <m/>
    <x v="2"/>
    <n v="4.6500000000000004"/>
    <n v="0"/>
    <n v="1"/>
    <n v="0"/>
  </r>
  <r>
    <s v="Emmen"/>
    <s v="Drenthe College"/>
    <x v="2"/>
    <x v="16"/>
    <x v="16"/>
    <s v="Emmen"/>
    <s v="1e verdieping"/>
    <s v="Verkeersruimte"/>
    <s v="Garderobe"/>
    <s v="1.30"/>
    <m/>
    <x v="4"/>
    <n v="6.35"/>
    <n v="0"/>
    <n v="1"/>
    <n v="0"/>
  </r>
  <r>
    <s v="Emmen"/>
    <s v="Drenthe College"/>
    <x v="2"/>
    <x v="16"/>
    <x v="16"/>
    <s v="Emmen"/>
    <s v="1e verdieping"/>
    <s v="Sanitair"/>
    <s v="Toiletruimte"/>
    <s v="1.32"/>
    <m/>
    <x v="4"/>
    <n v="7.22"/>
    <n v="0"/>
    <n v="1"/>
    <n v="0"/>
  </r>
  <r>
    <s v="Emmen"/>
    <s v="Drenthe College"/>
    <x v="2"/>
    <x v="16"/>
    <x v="16"/>
    <s v="Emmen"/>
    <s v="1e verdieping"/>
    <s v="Sanitair"/>
    <s v="Toiletruimte"/>
    <s v="1.31"/>
    <m/>
    <x v="4"/>
    <n v="7.63"/>
    <n v="0"/>
    <n v="1"/>
    <n v="0"/>
  </r>
  <r>
    <s v="Emmen"/>
    <s v="Drenthe College"/>
    <x v="2"/>
    <x v="16"/>
    <x v="16"/>
    <s v="Emmen"/>
    <s v="1e verdieping"/>
    <s v="Administratieve ruimte"/>
    <s v="Administratieve ruimte"/>
    <s v="1.05"/>
    <m/>
    <x v="2"/>
    <n v="11.11"/>
    <n v="0"/>
    <n v="1"/>
    <n v="0"/>
  </r>
  <r>
    <s v="Emmen"/>
    <s v="Drenthe College"/>
    <x v="2"/>
    <x v="16"/>
    <x v="16"/>
    <s v="Emmen"/>
    <s v="1e verdieping"/>
    <s v="Sanitair"/>
    <s v="Toiletruimte"/>
    <s v="1.23"/>
    <m/>
    <x v="4"/>
    <n v="15.31"/>
    <n v="0"/>
    <n v="1"/>
    <n v="0"/>
  </r>
  <r>
    <s v="Emmen"/>
    <s v="Drenthe College"/>
    <x v="2"/>
    <x v="16"/>
    <x v="16"/>
    <s v="Emmen"/>
    <s v="1e verdieping"/>
    <s v="Sanitair"/>
    <s v="Toiletruimte"/>
    <s v="1.26"/>
    <m/>
    <x v="4"/>
    <n v="15.32"/>
    <n v="0"/>
    <n v="1"/>
    <n v="0"/>
  </r>
  <r>
    <s v="Emmen"/>
    <s v="Drenthe College"/>
    <x v="2"/>
    <x v="16"/>
    <x v="16"/>
    <s v="Emmen"/>
    <s v="1e verdieping"/>
    <s v="Verkeersruimte"/>
    <s v="VERKEERSRUIMTE"/>
    <s v="1.14"/>
    <m/>
    <x v="1"/>
    <n v="15.91"/>
    <n v="0"/>
    <n v="1"/>
    <n v="0"/>
  </r>
  <r>
    <s v="Emmen"/>
    <s v="Drenthe College"/>
    <x v="2"/>
    <x v="16"/>
    <x v="16"/>
    <s v="Emmen"/>
    <s v="1e verdieping"/>
    <s v="Restauratieve ruimte"/>
    <s v="Personeelsruimte"/>
    <s v="1.34A"/>
    <m/>
    <x v="9"/>
    <n v="16.09"/>
    <n v="0"/>
    <n v="1"/>
    <n v="0"/>
  </r>
  <r>
    <s v="Emmen"/>
    <s v="Drenthe College"/>
    <x v="2"/>
    <x v="16"/>
    <x v="16"/>
    <s v="Emmen"/>
    <s v="1e verdieping"/>
    <s v="Verkeersruimte"/>
    <s v="VERKEERSRUIMTE"/>
    <s v="1.04"/>
    <m/>
    <x v="3"/>
    <n v="17.66"/>
    <n v="0"/>
    <n v="1"/>
    <n v="0"/>
  </r>
  <r>
    <s v="Emmen"/>
    <s v="Drenthe College"/>
    <x v="2"/>
    <x v="16"/>
    <x v="16"/>
    <s v="Emmen"/>
    <s v="1e verdieping"/>
    <s v="Verkeersruimte"/>
    <s v="VERKEERSRUIMTE"/>
    <s v="1.37"/>
    <m/>
    <x v="3"/>
    <n v="18.440000000000001"/>
    <n v="0"/>
    <n v="1"/>
    <n v="0"/>
  </r>
  <r>
    <s v="Emmen"/>
    <s v="Drenthe College"/>
    <x v="2"/>
    <x v="16"/>
    <x v="16"/>
    <s v="Emmen"/>
    <s v="1e verdieping"/>
    <s v="Administratieve ruimte"/>
    <s v="Kantoor"/>
    <s v="1.18"/>
    <m/>
    <x v="2"/>
    <n v="18.690000000000001"/>
    <n v="0"/>
    <n v="1"/>
    <n v="0"/>
  </r>
  <r>
    <s v="Emmen"/>
    <s v="Drenthe College"/>
    <x v="2"/>
    <x v="16"/>
    <x v="16"/>
    <s v="Emmen"/>
    <s v="1e verdieping"/>
    <s v="Verkeersruimte"/>
    <s v="Trap"/>
    <s v="X"/>
    <m/>
    <x v="3"/>
    <n v="23.43"/>
    <n v="0"/>
    <n v="1"/>
    <n v="0"/>
  </r>
  <r>
    <s v="Emmen"/>
    <s v="Drenthe College"/>
    <x v="2"/>
    <x v="16"/>
    <x v="16"/>
    <s v="Emmen"/>
    <s v="1e verdieping"/>
    <s v="Verkeersruimte"/>
    <s v="VERKEERSRUIMTE"/>
    <s v="1.40"/>
    <m/>
    <x v="3"/>
    <n v="23.54"/>
    <n v="0"/>
    <n v="1"/>
    <n v="0"/>
  </r>
  <r>
    <s v="Emmen"/>
    <s v="Drenthe College"/>
    <x v="2"/>
    <x v="16"/>
    <x v="16"/>
    <s v="Emmen"/>
    <s v="1e verdieping"/>
    <s v="Administratieve ruimte"/>
    <s v="Administratieve ruimte"/>
    <s v="1.07"/>
    <m/>
    <x v="2"/>
    <n v="26.48"/>
    <n v="0"/>
    <n v="1"/>
    <n v="0"/>
  </r>
  <r>
    <s v="Emmen"/>
    <s v="Drenthe College"/>
    <x v="2"/>
    <x v="16"/>
    <x v="16"/>
    <s v="Emmen"/>
    <s v="1e verdieping"/>
    <s v="Administratieve ruimte"/>
    <s v="Administratieve ruimte"/>
    <s v="1.15"/>
    <m/>
    <x v="2"/>
    <n v="26.57"/>
    <n v="0"/>
    <n v="1"/>
    <n v="0"/>
  </r>
  <r>
    <s v="Emmen"/>
    <s v="Drenthe College"/>
    <x v="2"/>
    <x v="16"/>
    <x v="16"/>
    <s v="Emmen"/>
    <s v="1e verdieping"/>
    <s v="Niet in onderhoud"/>
    <s v="Berging/magazijn"/>
    <s v="1.25"/>
    <m/>
    <x v="2"/>
    <s v="NIO"/>
    <n v="0"/>
    <n v="1"/>
    <s v=""/>
  </r>
  <r>
    <s v="Emmen"/>
    <s v="Drenthe College"/>
    <x v="2"/>
    <x v="16"/>
    <x v="16"/>
    <s v="Emmen"/>
    <s v="1e verdieping"/>
    <s v="Administratieve ruimte"/>
    <s v="Administratieve ruimte"/>
    <s v="1.16"/>
    <m/>
    <x v="2"/>
    <n v="29.16"/>
    <n v="0"/>
    <n v="1"/>
    <n v="0"/>
  </r>
  <r>
    <s v="Emmen"/>
    <s v="Drenthe College"/>
    <x v="2"/>
    <x v="16"/>
    <x v="16"/>
    <s v="Emmen"/>
    <s v="1e verdieping"/>
    <s v="Administratieve ruimte"/>
    <s v="Administratieve ruimte"/>
    <s v="1.10"/>
    <m/>
    <x v="2"/>
    <n v="38.200000000000003"/>
    <n v="0"/>
    <n v="1"/>
    <n v="0"/>
  </r>
  <r>
    <s v="Emmen"/>
    <s v="Drenthe College"/>
    <x v="2"/>
    <x v="16"/>
    <x v="16"/>
    <s v="Emmen"/>
    <s v="1e verdieping"/>
    <s v="Onderwijsruimte"/>
    <s v="Onderwijsruimte"/>
    <s v="1.02"/>
    <m/>
    <x v="2"/>
    <n v="45.99"/>
    <n v="0"/>
    <n v="1"/>
    <n v="0"/>
  </r>
  <r>
    <s v="Emmen"/>
    <s v="Drenthe College"/>
    <x v="2"/>
    <x v="16"/>
    <x v="16"/>
    <s v="Emmen"/>
    <s v="1e verdieping"/>
    <s v="Administratieve ruimte"/>
    <s v="Kantoor"/>
    <s v="1.12"/>
    <m/>
    <x v="2"/>
    <n v="48.07"/>
    <n v="0"/>
    <n v="1"/>
    <n v="0"/>
  </r>
  <r>
    <s v="Emmen"/>
    <s v="Drenthe College"/>
    <x v="2"/>
    <x v="16"/>
    <x v="16"/>
    <s v="Emmen"/>
    <s v="1e verdieping"/>
    <s v="Onderwijsruimte"/>
    <s v="Onderwijsruimte"/>
    <s v="1.39"/>
    <m/>
    <x v="2"/>
    <n v="48.76"/>
    <n v="0"/>
    <n v="1"/>
    <n v="0"/>
  </r>
  <r>
    <s v="Emmen"/>
    <s v="Drenthe College"/>
    <x v="2"/>
    <x v="16"/>
    <x v="16"/>
    <s v="Emmen"/>
    <s v="1e verdieping"/>
    <s v="Onderwijsruimte"/>
    <s v="Onderwijsruimte"/>
    <s v="1.29"/>
    <m/>
    <x v="2"/>
    <n v="49.54"/>
    <n v="0"/>
    <n v="1"/>
    <n v="0"/>
  </r>
  <r>
    <s v="Emmen"/>
    <s v="Drenthe College"/>
    <x v="2"/>
    <x v="16"/>
    <x v="16"/>
    <s v="Emmen"/>
    <s v="1e verdieping"/>
    <s v="Onderwijsruimte"/>
    <s v="Onderwijsruimte"/>
    <s v="1.33"/>
    <m/>
    <x v="2"/>
    <n v="49.93"/>
    <n v="0"/>
    <n v="1"/>
    <n v="0"/>
  </r>
  <r>
    <s v="Emmen"/>
    <s v="Drenthe College"/>
    <x v="2"/>
    <x v="16"/>
    <x v="16"/>
    <s v="Emmen"/>
    <s v="1e verdieping"/>
    <s v="Onderwijsruimte"/>
    <s v="Onderwijsruimte"/>
    <s v="1.03"/>
    <m/>
    <x v="2"/>
    <n v="50.1"/>
    <n v="0"/>
    <n v="1"/>
    <n v="0"/>
  </r>
  <r>
    <s v="Emmen"/>
    <s v="Drenthe College"/>
    <x v="2"/>
    <x v="16"/>
    <x v="16"/>
    <s v="Emmen"/>
    <s v="1e verdieping"/>
    <s v="Onderwijsruimte"/>
    <s v="Onderwijsruimte"/>
    <s v="1.36"/>
    <m/>
    <x v="2"/>
    <n v="50.97"/>
    <n v="0"/>
    <n v="1"/>
    <n v="0"/>
  </r>
  <r>
    <s v="Emmen"/>
    <s v="Drenthe College"/>
    <x v="2"/>
    <x v="16"/>
    <x v="16"/>
    <s v="Emmen"/>
    <s v="1e verdieping"/>
    <s v="Administratieve ruimte"/>
    <s v="Administratieve ruimte"/>
    <s v="1.17"/>
    <m/>
    <x v="2"/>
    <n v="51.57"/>
    <n v="0"/>
    <n v="1"/>
    <n v="0"/>
  </r>
  <r>
    <s v="Emmen"/>
    <s v="Drenthe College"/>
    <x v="2"/>
    <x v="16"/>
    <x v="16"/>
    <s v="Emmen"/>
    <s v="1e verdieping"/>
    <s v="Administratieve ruimte"/>
    <s v="Administratieve ruimte"/>
    <s v="1.19"/>
    <m/>
    <x v="2"/>
    <n v="51.59"/>
    <n v="0"/>
    <n v="1"/>
    <n v="0"/>
  </r>
  <r>
    <s v="Emmen"/>
    <s v="Drenthe College"/>
    <x v="2"/>
    <x v="16"/>
    <x v="16"/>
    <s v="Emmen"/>
    <s v="1e verdieping"/>
    <s v="Administratieve ruimte"/>
    <s v="Kantoor"/>
    <s v="1.11"/>
    <m/>
    <x v="2"/>
    <n v="52.2"/>
    <n v="0"/>
    <n v="1"/>
    <n v="0"/>
  </r>
  <r>
    <s v="Emmen"/>
    <s v="Drenthe College"/>
    <x v="2"/>
    <x v="16"/>
    <x v="16"/>
    <s v="Emmen"/>
    <s v="1e verdieping"/>
    <s v="Onderwijsruimte"/>
    <s v="Onderwijsruimte"/>
    <s v="1.38"/>
    <m/>
    <x v="2"/>
    <n v="53"/>
    <n v="0"/>
    <n v="1"/>
    <n v="0"/>
  </r>
  <r>
    <s v="Emmen"/>
    <s v="Drenthe College"/>
    <x v="2"/>
    <x v="16"/>
    <x v="16"/>
    <s v="Emmen"/>
    <s v="1e verdieping"/>
    <s v="Onderwijsruimte"/>
    <s v="Onderwijsruimte"/>
    <s v="1.35"/>
    <m/>
    <x v="2"/>
    <n v="54.32"/>
    <n v="0"/>
    <n v="1"/>
    <n v="0"/>
  </r>
  <r>
    <s v="Emmen"/>
    <s v="Drenthe College"/>
    <x v="2"/>
    <x v="16"/>
    <x v="16"/>
    <s v="Emmen"/>
    <s v="1e verdieping"/>
    <s v="Verkeersruimte"/>
    <s v="Verkeersruimte"/>
    <s v="1.01"/>
    <m/>
    <x v="13"/>
    <n v="56.06"/>
    <n v="0"/>
    <n v="1"/>
    <n v="0"/>
  </r>
  <r>
    <s v="Emmen"/>
    <s v="Drenthe College"/>
    <x v="2"/>
    <x v="16"/>
    <x v="16"/>
    <s v="Emmen"/>
    <s v="1e verdieping"/>
    <s v="Verkeersruimte"/>
    <s v="Verkeersruimte"/>
    <s v="1.28"/>
    <m/>
    <x v="1"/>
    <n v="65.53"/>
    <n v="0"/>
    <n v="1"/>
    <n v="0"/>
  </r>
  <r>
    <s v="Emmen"/>
    <s v="Drenthe College"/>
    <x v="2"/>
    <x v="16"/>
    <x v="16"/>
    <s v="Emmen"/>
    <s v="1e verdieping"/>
    <s v="Onderwijsruimte"/>
    <s v="Onderwijsruimte"/>
    <s v="1.08"/>
    <m/>
    <x v="2"/>
    <n v="79.290000000000006"/>
    <n v="0"/>
    <n v="1"/>
    <n v="0"/>
  </r>
  <r>
    <s v="Emmen"/>
    <s v="Drenthe College"/>
    <x v="2"/>
    <x v="16"/>
    <x v="16"/>
    <s v="Emmen"/>
    <s v="1e verdieping"/>
    <s v="Onderwijsruimte"/>
    <s v="Onderwijsruimte"/>
    <s v="1.06"/>
    <m/>
    <x v="2"/>
    <n v="82.47"/>
    <n v="0"/>
    <n v="1"/>
    <n v="0"/>
  </r>
  <r>
    <s v="Emmen"/>
    <s v="Drenthe College"/>
    <x v="2"/>
    <x v="16"/>
    <x v="16"/>
    <s v="Emmen"/>
    <s v="1e verdieping"/>
    <s v="Restauratieve ruimte"/>
    <s v="Personeelsruimte"/>
    <s v="1.34"/>
    <m/>
    <x v="2"/>
    <n v="86.79"/>
    <n v="0"/>
    <n v="1"/>
    <n v="0"/>
  </r>
  <r>
    <s v="Emmen"/>
    <s v="Drenthe College"/>
    <x v="2"/>
    <x v="16"/>
    <x v="16"/>
    <s v="Emmen"/>
    <s v="1e verdieping"/>
    <s v="Verkeersruimte"/>
    <s v="VERKEERSRUIMTE"/>
    <s v="1.09"/>
    <m/>
    <x v="1"/>
    <n v="277.64"/>
    <n v="0"/>
    <n v="1"/>
    <n v="0"/>
  </r>
  <r>
    <s v="Emmen"/>
    <s v="Drenthe College"/>
    <x v="2"/>
    <x v="16"/>
    <x v="16"/>
    <s v="Emmen"/>
    <s v="2e verdieping"/>
    <s v="Verkeersruimte"/>
    <s v="Lift"/>
    <s v="2.21"/>
    <m/>
    <x v="9"/>
    <n v="3.68"/>
    <n v="0"/>
    <n v="1"/>
    <n v="0"/>
  </r>
  <r>
    <s v="Emmen"/>
    <s v="Drenthe College"/>
    <x v="2"/>
    <x v="16"/>
    <x v="16"/>
    <s v="Emmen"/>
    <s v="2e verdieping"/>
    <s v="Verkeersruimte"/>
    <s v="Lift"/>
    <s v="2.22"/>
    <m/>
    <x v="9"/>
    <n v="4.9400000000000004"/>
    <n v="0"/>
    <n v="1"/>
    <n v="0"/>
  </r>
  <r>
    <s v="Emmen"/>
    <s v="Drenthe College"/>
    <x v="2"/>
    <x v="16"/>
    <x v="16"/>
    <s v="Emmen"/>
    <s v="1e verdieping"/>
    <s v="Niet in onderhoud"/>
    <s v="Berging/magazijn"/>
    <s v="1.22"/>
    <m/>
    <x v="7"/>
    <s v="NIO"/>
    <n v="0"/>
    <n v="1"/>
    <s v=""/>
  </r>
  <r>
    <s v="Emmen"/>
    <s v="Drenthe College"/>
    <x v="2"/>
    <x v="16"/>
    <x v="16"/>
    <s v="Emmen"/>
    <s v="2e verdieping"/>
    <s v="Administratieve ruimte"/>
    <s v="Administratieve ruimte"/>
    <s v="2.05"/>
    <m/>
    <x v="2"/>
    <n v="10.71"/>
    <n v="0"/>
    <n v="1"/>
    <n v="0"/>
  </r>
  <r>
    <s v="Emmen"/>
    <s v="Drenthe College"/>
    <x v="2"/>
    <x v="16"/>
    <x v="16"/>
    <s v="Emmen"/>
    <s v="2e verdieping"/>
    <s v="Sanitair"/>
    <s v="Toiletruimte"/>
    <s v="2.20"/>
    <m/>
    <x v="4"/>
    <n v="15.31"/>
    <n v="0"/>
    <n v="1"/>
    <n v="0"/>
  </r>
  <r>
    <s v="Emmen"/>
    <s v="Drenthe College"/>
    <x v="2"/>
    <x v="16"/>
    <x v="16"/>
    <s v="Emmen"/>
    <s v="2e verdieping"/>
    <s v="Sanitair"/>
    <s v="Toiletruimte"/>
    <s v="2.23"/>
    <m/>
    <x v="4"/>
    <n v="15.32"/>
    <n v="0"/>
    <n v="1"/>
    <n v="0"/>
  </r>
  <r>
    <s v="Emmen"/>
    <s v="Drenthe College"/>
    <x v="2"/>
    <x v="16"/>
    <x v="16"/>
    <s v="Emmen"/>
    <s v="2e verdieping"/>
    <s v="Verkeersruimte"/>
    <s v="Verkeersruimte"/>
    <s v="2.04"/>
    <m/>
    <x v="3"/>
    <n v="16.98"/>
    <n v="0"/>
    <n v="1"/>
    <n v="0"/>
  </r>
  <r>
    <s v="Emmen"/>
    <s v="Drenthe College"/>
    <x v="2"/>
    <x v="16"/>
    <x v="16"/>
    <s v="Emmen"/>
    <s v="2e verdieping"/>
    <s v="Verkeersruimte"/>
    <s v="Verkeersruimte"/>
    <s v="2.31"/>
    <m/>
    <x v="3"/>
    <n v="18.420000000000002"/>
    <n v="0"/>
    <n v="1"/>
    <n v="0"/>
  </r>
  <r>
    <s v="Emmen"/>
    <s v="Drenthe College"/>
    <x v="2"/>
    <x v="16"/>
    <x v="16"/>
    <s v="Emmen"/>
    <s v="2e verdieping"/>
    <s v="Verkeersruimte"/>
    <s v="Verkeersruimte"/>
    <s v="2.14"/>
    <m/>
    <x v="1"/>
    <n v="18.93"/>
    <n v="0"/>
    <n v="1"/>
    <n v="0"/>
  </r>
  <r>
    <s v="Emmen"/>
    <s v="Drenthe College"/>
    <x v="2"/>
    <x v="16"/>
    <x v="16"/>
    <s v="Emmen"/>
    <s v="2e verdieping"/>
    <s v="Verkeersruimte"/>
    <s v="Trap"/>
    <s v="2.13"/>
    <m/>
    <x v="3"/>
    <n v="23.24"/>
    <n v="0"/>
    <n v="1"/>
    <n v="0"/>
  </r>
  <r>
    <s v="Emmen"/>
    <s v="Drenthe College"/>
    <x v="2"/>
    <x v="16"/>
    <x v="16"/>
    <s v="Emmen"/>
    <s v="2e verdieping"/>
    <s v="Verkeersruimte"/>
    <s v="Verkeersruimte"/>
    <s v="2.35"/>
    <m/>
    <x v="3"/>
    <n v="23.31"/>
    <n v="0"/>
    <n v="1"/>
    <n v="0"/>
  </r>
  <r>
    <s v="Emmen"/>
    <s v="Drenthe College"/>
    <x v="2"/>
    <x v="16"/>
    <x v="16"/>
    <s v="Emmen"/>
    <s v="2e verdieping"/>
    <s v="Administratieve ruimte"/>
    <s v="Administratieve ruimte"/>
    <s v="2.27"/>
    <m/>
    <x v="2"/>
    <n v="26.36"/>
    <n v="0"/>
    <n v="1"/>
    <n v="0"/>
  </r>
  <r>
    <s v="Emmen"/>
    <s v="Drenthe College"/>
    <x v="2"/>
    <x v="16"/>
    <x v="16"/>
    <s v="Emmen"/>
    <s v="2e verdieping"/>
    <s v="Onderwijsruimte"/>
    <s v="Onderwijsruimte"/>
    <s v="2.02"/>
    <m/>
    <x v="2"/>
    <n v="43.72"/>
    <n v="0"/>
    <n v="1"/>
    <n v="0"/>
  </r>
  <r>
    <s v="Emmen"/>
    <s v="Drenthe College"/>
    <x v="2"/>
    <x v="16"/>
    <x v="16"/>
    <s v="Emmen"/>
    <s v="2e verdieping"/>
    <s v="Onderwijsruimte"/>
    <s v="Onderwijsruimte"/>
    <s v="2.12"/>
    <m/>
    <x v="2"/>
    <n v="48.08"/>
    <n v="0"/>
    <n v="1"/>
    <n v="0"/>
  </r>
  <r>
    <s v="Emmen"/>
    <s v="Drenthe College"/>
    <x v="2"/>
    <x v="16"/>
    <x v="16"/>
    <s v="Emmen"/>
    <s v="2e verdieping"/>
    <s v="Onderwijsruimte"/>
    <s v="Onderwijsruimte"/>
    <s v="2.34"/>
    <m/>
    <x v="2"/>
    <n v="48.96"/>
    <n v="0"/>
    <n v="1"/>
    <n v="0"/>
  </r>
  <r>
    <s v="Emmen"/>
    <s v="Drenthe College"/>
    <x v="2"/>
    <x v="16"/>
    <x v="16"/>
    <s v="Emmen"/>
    <s v="2e verdieping"/>
    <s v="Onderwijsruimte"/>
    <s v="Onderwijsruimte"/>
    <s v="2.07"/>
    <m/>
    <x v="2"/>
    <n v="49.94"/>
    <n v="0"/>
    <n v="1"/>
    <n v="0"/>
  </r>
  <r>
    <s v="Emmen"/>
    <s v="Drenthe College"/>
    <x v="2"/>
    <x v="16"/>
    <x v="16"/>
    <s v="Emmen"/>
    <s v="2e verdieping"/>
    <s v="Onderwijsruimte"/>
    <s v="Onderwijsruimte"/>
    <s v="2.03"/>
    <m/>
    <x v="2"/>
    <n v="50.05"/>
    <n v="0"/>
    <n v="1"/>
    <n v="0"/>
  </r>
  <r>
    <s v="Emmen"/>
    <s v="Drenthe College"/>
    <x v="2"/>
    <x v="16"/>
    <x v="16"/>
    <s v="Emmen"/>
    <s v="2e verdieping"/>
    <s v="Onderwijsruimte"/>
    <s v="Onderwijsruimte"/>
    <s v="2.26"/>
    <m/>
    <x v="2"/>
    <n v="50.12"/>
    <n v="0"/>
    <n v="1"/>
    <n v="0"/>
  </r>
  <r>
    <s v="Emmen"/>
    <s v="Drenthe College"/>
    <x v="2"/>
    <x v="16"/>
    <x v="16"/>
    <s v="Emmen"/>
    <s v="2e verdieping"/>
    <s v="Onderwijsruimte"/>
    <s v="Onderwijsruimte"/>
    <s v="2.32"/>
    <m/>
    <x v="2"/>
    <n v="50.24"/>
    <n v="0"/>
    <n v="1"/>
    <n v="0"/>
  </r>
  <r>
    <s v="Emmen"/>
    <s v="Drenthe College"/>
    <x v="2"/>
    <x v="16"/>
    <x v="16"/>
    <s v="Emmen"/>
    <s v="2e verdieping"/>
    <s v="Onderwijsruimte"/>
    <s v="Onderwijsruimte"/>
    <s v="2.15"/>
    <m/>
    <x v="2"/>
    <n v="50.32"/>
    <n v="0"/>
    <n v="1"/>
    <n v="0"/>
  </r>
  <r>
    <s v="Emmen"/>
    <s v="Drenthe College"/>
    <x v="2"/>
    <x v="16"/>
    <x v="16"/>
    <s v="Emmen"/>
    <s v="2e verdieping"/>
    <s v="Onderwijsruimte"/>
    <s v="Onderwijsruimte"/>
    <s v="2.08"/>
    <m/>
    <x v="2"/>
    <n v="51"/>
    <n v="0"/>
    <n v="1"/>
    <n v="0"/>
  </r>
  <r>
    <s v="Emmen"/>
    <s v="Drenthe College"/>
    <x v="2"/>
    <x v="16"/>
    <x v="16"/>
    <s v="Emmen"/>
    <s v="2e verdieping"/>
    <s v="Onderwijsruimte"/>
    <s v="Onderwijsruimte"/>
    <s v="2.10"/>
    <m/>
    <x v="2"/>
    <n v="52.55"/>
    <n v="0"/>
    <n v="1"/>
    <n v="0"/>
  </r>
  <r>
    <s v="Emmen"/>
    <s v="Drenthe College"/>
    <x v="2"/>
    <x v="16"/>
    <x v="16"/>
    <s v="Emmen"/>
    <s v="2e verdieping"/>
    <s v="Onderwijsruimte"/>
    <s v="Onderwijsruimte"/>
    <s v="2.11"/>
    <m/>
    <x v="2"/>
    <n v="52.55"/>
    <n v="0"/>
    <n v="1"/>
    <n v="0"/>
  </r>
  <r>
    <s v="Emmen"/>
    <s v="Drenthe College"/>
    <x v="2"/>
    <x v="16"/>
    <x v="16"/>
    <s v="Emmen"/>
    <s v="2e verdieping"/>
    <s v="Onderwijsruimte"/>
    <s v="Onderwijsruimte"/>
    <s v="2.28"/>
    <m/>
    <x v="2"/>
    <n v="53.13"/>
    <n v="0"/>
    <n v="1"/>
    <n v="0"/>
  </r>
  <r>
    <s v="Emmen"/>
    <s v="Drenthe College"/>
    <x v="2"/>
    <x v="16"/>
    <x v="16"/>
    <s v="Emmen"/>
    <s v="2e verdieping"/>
    <s v="Onderwijsruimte"/>
    <s v="Onderwijsruimte"/>
    <s v="2.33"/>
    <m/>
    <x v="2"/>
    <n v="53.15"/>
    <n v="0"/>
    <n v="1"/>
    <n v="0"/>
  </r>
  <r>
    <s v="Emmen"/>
    <s v="Drenthe College"/>
    <x v="2"/>
    <x v="16"/>
    <x v="16"/>
    <s v="Emmen"/>
    <s v="2e verdieping"/>
    <s v="Onderwijsruimte"/>
    <s v="Onderwijsruimte"/>
    <s v="2.06"/>
    <m/>
    <x v="2"/>
    <n v="53.72"/>
    <n v="0"/>
    <n v="1"/>
    <n v="0"/>
  </r>
  <r>
    <s v="Emmen"/>
    <s v="Drenthe College"/>
    <x v="2"/>
    <x v="16"/>
    <x v="16"/>
    <s v="Emmen"/>
    <s v="2e verdieping"/>
    <s v="Onderwijsruimte"/>
    <s v="Onderwijsruimte"/>
    <s v="2.18"/>
    <m/>
    <x v="2"/>
    <n v="55.81"/>
    <n v="0"/>
    <n v="1"/>
    <n v="0"/>
  </r>
  <r>
    <s v="Emmen"/>
    <s v="Drenthe College"/>
    <x v="2"/>
    <x v="16"/>
    <x v="16"/>
    <s v="Emmen"/>
    <s v="2e verdieping"/>
    <s v="Verkeersruimte"/>
    <s v="Verkeersruimte"/>
    <s v="2.25"/>
    <m/>
    <x v="3"/>
    <n v="55.94"/>
    <n v="0"/>
    <n v="1"/>
    <n v="0"/>
  </r>
  <r>
    <s v="Emmen"/>
    <s v="Drenthe College"/>
    <x v="2"/>
    <x v="16"/>
    <x v="16"/>
    <s v="Emmen"/>
    <s v="2e verdieping"/>
    <s v="Verkeersruimte"/>
    <s v="Verkeersruimte"/>
    <s v="2.01"/>
    <m/>
    <x v="3"/>
    <n v="58.28"/>
    <n v="0"/>
    <n v="1"/>
    <n v="0"/>
  </r>
  <r>
    <s v="Emmen"/>
    <s v="Drenthe College"/>
    <x v="2"/>
    <x v="16"/>
    <x v="16"/>
    <s v="Emmen"/>
    <s v="2e verdieping"/>
    <s v="Onderwijsruimte"/>
    <s v="Onderwijsruimte"/>
    <s v="2.30"/>
    <m/>
    <x v="2"/>
    <n v="64.03"/>
    <n v="0"/>
    <n v="1"/>
    <n v="0"/>
  </r>
  <r>
    <s v="Emmen"/>
    <s v="Drenthe College"/>
    <x v="2"/>
    <x v="16"/>
    <x v="16"/>
    <s v="Emmen"/>
    <s v="2e verdieping"/>
    <s v="Administratieve ruimte"/>
    <s v="Kantoor"/>
    <s v="2.29"/>
    <m/>
    <x v="2"/>
    <n v="64.08"/>
    <n v="0"/>
    <n v="1"/>
    <n v="0"/>
  </r>
  <r>
    <s v="Emmen"/>
    <s v="Drenthe College"/>
    <x v="2"/>
    <x v="16"/>
    <x v="16"/>
    <s v="Emmen"/>
    <s v="2e verdieping"/>
    <s v="Onderwijsruimte"/>
    <s v="Onderwijsruimte"/>
    <s v="2.17"/>
    <m/>
    <x v="2"/>
    <n v="64.78"/>
    <n v="0"/>
    <n v="1"/>
    <n v="0"/>
  </r>
  <r>
    <s v="Emmen"/>
    <s v="Drenthe College"/>
    <x v="2"/>
    <x v="16"/>
    <x v="16"/>
    <s v="Emmen"/>
    <s v="2e verdieping"/>
    <s v="Onderwijsruimte"/>
    <s v="Onderwijsruimte"/>
    <s v="2.16"/>
    <m/>
    <x v="2"/>
    <n v="65.06"/>
    <n v="0"/>
    <n v="1"/>
    <n v="0"/>
  </r>
  <r>
    <s v="Emmen"/>
    <s v="Drenthe College"/>
    <x v="2"/>
    <x v="16"/>
    <x v="16"/>
    <s v="Emmen"/>
    <s v="2e verdieping"/>
    <s v="Verkeersruimte"/>
    <s v="Verkeersruimte"/>
    <s v="2.09"/>
    <m/>
    <x v="1"/>
    <n v="277.57"/>
    <n v="0"/>
    <n v="1"/>
    <n v="0"/>
  </r>
  <r>
    <s v="Emmen"/>
    <s v="Drenthe College"/>
    <x v="2"/>
    <x v="16"/>
    <x v="16"/>
    <s v="Emmen"/>
    <s v="Begane grond"/>
    <s v="Sanitair"/>
    <s v="Toiletruimte"/>
    <s v="0.03"/>
    <m/>
    <x v="4"/>
    <n v="3.44"/>
    <n v="0"/>
    <n v="1"/>
    <n v="0"/>
  </r>
  <r>
    <s v="Emmen"/>
    <s v="Drenthe College"/>
    <x v="2"/>
    <x v="16"/>
    <x v="16"/>
    <s v="Emmen"/>
    <s v="Begane grond"/>
    <s v="Verkeersruimte"/>
    <s v="Verkeersruimte"/>
    <s v="0.33"/>
    <m/>
    <x v="3"/>
    <n v="3.49"/>
    <n v="0"/>
    <n v="1"/>
    <n v="0"/>
  </r>
  <r>
    <s v="Emmen"/>
    <s v="Drenthe College"/>
    <x v="2"/>
    <x v="16"/>
    <x v="16"/>
    <s v="Emmen"/>
    <s v="1e verdieping"/>
    <s v="Niet in onderhoud"/>
    <s v="Berging/magazijn"/>
    <s v="1.19a"/>
    <m/>
    <x v="2"/>
    <s v="NIO"/>
    <n v="0"/>
    <n v="1"/>
    <s v=""/>
  </r>
  <r>
    <s v="Emmen"/>
    <s v="Drenthe College"/>
    <x v="2"/>
    <x v="16"/>
    <x v="16"/>
    <s v="Emmen"/>
    <s v="Begane grond"/>
    <s v="Verkeersruimte"/>
    <s v="Verkeersruimte"/>
    <s v="0.36"/>
    <m/>
    <x v="5"/>
    <n v="10.17"/>
    <n v="0"/>
    <n v="1"/>
    <n v="0"/>
  </r>
  <r>
    <s v="Emmen"/>
    <s v="Drenthe College"/>
    <x v="2"/>
    <x v="16"/>
    <x v="16"/>
    <s v="Emmen"/>
    <s v="1e verdieping"/>
    <s v="Niet in onderhoud"/>
    <s v="Berging/magazijn"/>
    <s v="1.20"/>
    <m/>
    <x v="2"/>
    <s v="NIO"/>
    <n v="0"/>
    <n v="1"/>
    <s v=""/>
  </r>
  <r>
    <s v="Emmen"/>
    <s v="Drenthe College"/>
    <x v="2"/>
    <x v="16"/>
    <x v="16"/>
    <s v="Emmen"/>
    <s v="Begane grond"/>
    <s v="Administratieve ruimte"/>
    <s v="Administratieve ruimte"/>
    <s v="0.32"/>
    <m/>
    <x v="2"/>
    <n v="11.45"/>
    <n v="0"/>
    <n v="1"/>
    <n v="0"/>
  </r>
  <r>
    <s v="Emmen"/>
    <s v="Drenthe College"/>
    <x v="2"/>
    <x v="16"/>
    <x v="16"/>
    <s v="Emmen"/>
    <s v="1e verdieping"/>
    <s v="Niet in onderhoud"/>
    <s v="Berging/magazijn"/>
    <s v="1.21"/>
    <m/>
    <x v="2"/>
    <s v="NIO"/>
    <n v="0"/>
    <n v="1"/>
    <s v=""/>
  </r>
  <r>
    <s v="Emmen"/>
    <s v="Drenthe College"/>
    <x v="2"/>
    <x v="16"/>
    <x v="16"/>
    <s v="Emmen"/>
    <s v="Begane grond"/>
    <s v="Verkeersruimte"/>
    <s v="Trap"/>
    <s v="GEEN RUIMTENUMMER 002"/>
    <m/>
    <x v="3"/>
    <n v="13.5"/>
    <n v="0"/>
    <n v="1"/>
    <n v="0"/>
  </r>
  <r>
    <s v="Emmen"/>
    <s v="Drenthe College"/>
    <x v="2"/>
    <x v="16"/>
    <x v="16"/>
    <s v="Emmen"/>
    <s v="2e verdieping"/>
    <s v="Niet in onderhoud"/>
    <s v="Berging/magazijn"/>
    <s v="2.19"/>
    <m/>
    <x v="7"/>
    <s v="NIO"/>
    <n v="0"/>
    <n v="1"/>
    <s v=""/>
  </r>
  <r>
    <s v="Emmen"/>
    <s v="Drenthe College"/>
    <x v="2"/>
    <x v="16"/>
    <x v="16"/>
    <s v="Emmen"/>
    <s v="Begane grond"/>
    <s v="Administratieve ruimte"/>
    <s v="Administratieve ruimte"/>
    <s v="0.40"/>
    <m/>
    <x v="2"/>
    <n v="17.329999999999998"/>
    <n v="0"/>
    <n v="1"/>
    <n v="0"/>
  </r>
  <r>
    <s v="Emmen"/>
    <s v="Drenthe College"/>
    <x v="2"/>
    <x v="16"/>
    <x v="16"/>
    <s v="Emmen"/>
    <s v="Begane grond"/>
    <s v="Administratieve ruimte"/>
    <s v="Administratieve ruimte"/>
    <s v="0.41"/>
    <m/>
    <x v="2"/>
    <n v="18.13"/>
    <n v="0"/>
    <n v="1"/>
    <n v="0"/>
  </r>
  <r>
    <s v="Emmen"/>
    <s v="Drenthe College"/>
    <x v="2"/>
    <x v="16"/>
    <x v="16"/>
    <s v="Emmen"/>
    <s v="Begane grond"/>
    <s v="Verkeersruimte"/>
    <s v="Trap"/>
    <s v="0.39"/>
    <m/>
    <x v="3"/>
    <n v="18.489999999999998"/>
    <n v="0"/>
    <n v="1"/>
    <n v="0"/>
  </r>
  <r>
    <s v="Emmen"/>
    <s v="Drenthe College"/>
    <x v="2"/>
    <x v="16"/>
    <x v="16"/>
    <s v="Emmen"/>
    <s v="Begane grond"/>
    <s v="Administratieve ruimte"/>
    <s v="Administratieve ruimte"/>
    <s v="0.42"/>
    <m/>
    <x v="2"/>
    <n v="18.53"/>
    <n v="0"/>
    <n v="1"/>
    <n v="0"/>
  </r>
  <r>
    <s v="Emmen"/>
    <s v="Drenthe College"/>
    <x v="2"/>
    <x v="16"/>
    <x v="16"/>
    <s v="Emmen"/>
    <s v="Begane grond"/>
    <s v="Administratieve ruimte"/>
    <s v="Administratieve ruimte"/>
    <s v="0.31"/>
    <m/>
    <x v="2"/>
    <n v="18.600000000000001"/>
    <n v="0"/>
    <n v="1"/>
    <n v="0"/>
  </r>
  <r>
    <s v="Emmen"/>
    <s v="Drenthe College"/>
    <x v="2"/>
    <x v="16"/>
    <x v="16"/>
    <s v="Emmen"/>
    <s v="Begane grond"/>
    <s v="Administratieve ruimte"/>
    <s v="Administratieve ruimte"/>
    <s v="0.34"/>
    <m/>
    <x v="2"/>
    <n v="18.600000000000001"/>
    <n v="0"/>
    <n v="1"/>
    <n v="0"/>
  </r>
  <r>
    <s v="Emmen"/>
    <s v="Drenthe College"/>
    <x v="2"/>
    <x v="16"/>
    <x v="16"/>
    <s v="Emmen"/>
    <s v="Begane grond"/>
    <s v="Verkeersruimte"/>
    <s v="Trap"/>
    <s v="GEEN RUIMTENUMMER 001"/>
    <m/>
    <x v="3"/>
    <n v="22.96"/>
    <n v="0"/>
    <n v="1"/>
    <n v="0"/>
  </r>
  <r>
    <s v="Emmen"/>
    <s v="Drenthe College"/>
    <x v="2"/>
    <x v="16"/>
    <x v="16"/>
    <s v="Emmen"/>
    <s v="Begane grond"/>
    <s v="Verkeersruimte"/>
    <s v="Podium"/>
    <s v="0.45"/>
    <m/>
    <x v="1"/>
    <n v="77.989999999999995"/>
    <n v="0"/>
    <n v="1"/>
    <n v="0"/>
  </r>
  <r>
    <s v="Emmen"/>
    <s v="Drenthe College"/>
    <x v="2"/>
    <x v="16"/>
    <x v="16"/>
    <s v="Emmen"/>
    <s v="Begane grond"/>
    <s v="Restauratieve ruimte"/>
    <s v="Kantine"/>
    <s v="0.44"/>
    <m/>
    <x v="9"/>
    <n v="307.04000000000002"/>
    <n v="0"/>
    <n v="1"/>
    <n v="0"/>
  </r>
  <r>
    <s v="Emmen"/>
    <s v="Drenthe College"/>
    <x v="2"/>
    <x v="16"/>
    <x v="16"/>
    <s v="Emmen"/>
    <s v="Begane grond"/>
    <s v="Restauratieve ruimte"/>
    <s v="Kantine"/>
    <s v="0.43"/>
    <m/>
    <x v="1"/>
    <n v="540.19000000000005"/>
    <n v="0"/>
    <n v="1"/>
    <n v="0"/>
  </r>
  <r>
    <s v="Emmen"/>
    <s v="Drenthe College"/>
    <x v="2"/>
    <x v="16"/>
    <x v="16"/>
    <s v="Emmen"/>
    <s v="Begane grond"/>
    <s v="Vloeren Keukens"/>
    <s v="Keuken catering"/>
    <s v="0.43"/>
    <m/>
    <x v="3"/>
    <n v="12"/>
    <n v="0"/>
    <n v="1"/>
    <n v="0"/>
  </r>
  <r>
    <s v="Emmen"/>
    <s v="Drenthe College"/>
    <x v="2"/>
    <x v="16"/>
    <x v="16"/>
    <s v="Emmen"/>
    <s v="Begane grond"/>
    <s v="Niet in onderhoud"/>
    <s v="Berging/magazijn"/>
    <s v="0.35"/>
    <m/>
    <x v="3"/>
    <s v="NIO"/>
    <n v="0"/>
    <n v="1"/>
    <s v=""/>
  </r>
  <r>
    <s v="Emmen"/>
    <s v="Drenthe College"/>
    <x v="2"/>
    <x v="16"/>
    <x v="16"/>
    <s v="Emmen"/>
    <s v="Begane grond"/>
    <s v="Niet in onderhoud"/>
    <s v="Niet in onderhoud"/>
    <s v="0.38"/>
    <m/>
    <x v="3"/>
    <s v="NIO"/>
    <n v="0"/>
    <n v="1"/>
    <s v=""/>
  </r>
  <r>
    <s v="Emmen"/>
    <s v="Drenthe College"/>
    <x v="2"/>
    <x v="16"/>
    <x v="16"/>
    <s v="Emmen"/>
    <s v="Begane grond"/>
    <s v="Niet in onderhoud"/>
    <s v="Berging/magazijn"/>
    <s v="0.30"/>
    <m/>
    <x v="1"/>
    <s v="NIO"/>
    <n v="0"/>
    <n v="1"/>
    <s v=""/>
  </r>
  <r>
    <s v="Emmen"/>
    <s v="Drenthe College"/>
    <x v="2"/>
    <x v="17"/>
    <x v="17"/>
    <s v="Emmen"/>
    <s v="Begane grond"/>
    <s v="Verkeersruimte"/>
    <s v="Hoofdentree"/>
    <s v="0.01"/>
    <m/>
    <x v="2"/>
    <n v="16.2"/>
    <n v="0"/>
    <n v="1"/>
    <n v="0"/>
  </r>
  <r>
    <s v="Emmen"/>
    <s v="Drenthe College"/>
    <x v="2"/>
    <x v="18"/>
    <x v="17"/>
    <s v="Emmen"/>
    <s v="Begane grond"/>
    <s v="Administratieve ruimte"/>
    <s v="Administratieve ruimte"/>
    <s v="0.01"/>
    <m/>
    <x v="2"/>
    <n v="34.18"/>
    <n v="0"/>
    <n v="1"/>
    <n v="0"/>
  </r>
  <r>
    <s v="Emmen"/>
    <s v="Drenthe College"/>
    <x v="2"/>
    <x v="17"/>
    <x v="17"/>
    <s v="Emmen"/>
    <s v="Begane grond"/>
    <s v="Verkeersruimte"/>
    <s v="Centrale hal"/>
    <s v="0.02"/>
    <m/>
    <x v="11"/>
    <n v="103.79"/>
    <n v="0"/>
    <n v="1"/>
    <n v="0"/>
  </r>
  <r>
    <s v="Emmen"/>
    <s v="Drenthe College"/>
    <x v="2"/>
    <x v="18"/>
    <x v="17"/>
    <s v="Emmen"/>
    <s v="Begane grond"/>
    <s v="Administratieve ruimte"/>
    <s v="Administratieve ruimte"/>
    <s v="0.02"/>
    <m/>
    <x v="2"/>
    <n v="18.21"/>
    <n v="0"/>
    <n v="1"/>
    <n v="0"/>
  </r>
  <r>
    <s v="Emmen"/>
    <s v="Drenthe College"/>
    <x v="2"/>
    <x v="17"/>
    <x v="17"/>
    <s v="Emmen"/>
    <s v="Begane grond"/>
    <s v="Vakspecifieke ruimte"/>
    <s v="Projectruimte"/>
    <s v="0.03"/>
    <m/>
    <x v="0"/>
    <n v="31.44"/>
    <n v="0"/>
    <n v="1"/>
    <n v="0"/>
  </r>
  <r>
    <s v="Emmen"/>
    <s v="Drenthe College"/>
    <x v="2"/>
    <x v="18"/>
    <x v="17"/>
    <s v="Emmen"/>
    <s v="Begane grond"/>
    <s v="Administratieve ruimte"/>
    <s v="Administratieve ruimte"/>
    <s v="0.03"/>
    <m/>
    <x v="2"/>
    <n v="18.21"/>
    <n v="0"/>
    <n v="1"/>
    <n v="0"/>
  </r>
  <r>
    <s v="Emmen"/>
    <s v="Drenthe College"/>
    <x v="2"/>
    <x v="17"/>
    <x v="17"/>
    <s v="Emmen"/>
    <s v="Begane grond"/>
    <s v="Onderwijsruimte"/>
    <s v="Onderwijsruimte"/>
    <s v="0.04"/>
    <m/>
    <x v="2"/>
    <n v="60.5"/>
    <n v="0"/>
    <n v="1"/>
    <n v="0"/>
  </r>
  <r>
    <s v="Emmen"/>
    <s v="Drenthe College"/>
    <x v="2"/>
    <x v="18"/>
    <x v="17"/>
    <s v="Emmen"/>
    <s v="Begane grond"/>
    <s v="Sanitair"/>
    <s v="Toiletruimte"/>
    <s v="0.04"/>
    <m/>
    <x v="7"/>
    <n v="3.2"/>
    <n v="0"/>
    <n v="1"/>
    <n v="0"/>
  </r>
  <r>
    <s v="Emmen"/>
    <s v="Drenthe College"/>
    <x v="2"/>
    <x v="17"/>
    <x v="17"/>
    <s v="Emmen"/>
    <s v="Begane grond"/>
    <s v="Vakspecifieke ruimte"/>
    <s v="Projectruimte"/>
    <s v="0.05"/>
    <m/>
    <x v="0"/>
    <n v="25.98"/>
    <n v="0"/>
    <n v="1"/>
    <n v="0"/>
  </r>
  <r>
    <s v="Emmen"/>
    <s v="Drenthe College"/>
    <x v="2"/>
    <x v="18"/>
    <x v="17"/>
    <s v="Emmen"/>
    <s v="Begane grond"/>
    <s v="Administratieve ruimte"/>
    <s v="Kantoor"/>
    <s v="0.05"/>
    <m/>
    <x v="2"/>
    <n v="13.11"/>
    <n v="0"/>
    <n v="1"/>
    <n v="0"/>
  </r>
  <r>
    <s v="Emmen"/>
    <s v="Drenthe College"/>
    <x v="2"/>
    <x v="18"/>
    <x v="17"/>
    <s v="Emmen"/>
    <s v="Begane grond"/>
    <s v="Niet in onderhoud"/>
    <s v="Berging/magazijn"/>
    <s v="0.06"/>
    <m/>
    <x v="2"/>
    <s v="NIO"/>
    <n v="0"/>
    <n v="1"/>
    <s v=""/>
  </r>
  <r>
    <s v="Emmen"/>
    <s v="Drenthe College"/>
    <x v="2"/>
    <x v="17"/>
    <x v="17"/>
    <s v="Emmen"/>
    <s v="Begane grond"/>
    <s v="Onderwijsruimte"/>
    <s v="Onderwijsruimte"/>
    <s v="0.07"/>
    <m/>
    <x v="0"/>
    <n v="60.61"/>
    <n v="0"/>
    <n v="1"/>
    <n v="0"/>
  </r>
  <r>
    <s v="Emmen"/>
    <s v="Drenthe College"/>
    <x v="2"/>
    <x v="18"/>
    <x v="17"/>
    <s v="Emmen"/>
    <s v="Begane grond"/>
    <s v="Administratieve ruimte"/>
    <s v="Receptie"/>
    <s v="0.07"/>
    <m/>
    <x v="1"/>
    <n v="9.67"/>
    <n v="0"/>
    <n v="1"/>
    <n v="0"/>
  </r>
  <r>
    <s v="Emmen"/>
    <s v="Drenthe College"/>
    <x v="2"/>
    <x v="17"/>
    <x v="17"/>
    <s v="Emmen"/>
    <s v="Begane grond"/>
    <s v="Vakspecifieke ruimte"/>
    <s v="Projectruimte"/>
    <s v="0.08"/>
    <m/>
    <x v="0"/>
    <n v="31.03"/>
    <n v="0"/>
    <n v="1"/>
    <n v="0"/>
  </r>
  <r>
    <s v="Emmen"/>
    <s v="Drenthe College"/>
    <x v="2"/>
    <x v="18"/>
    <x v="17"/>
    <s v="Emmen"/>
    <s v="Begane grond"/>
    <s v="Restauratieve ruimte"/>
    <s v="Kantine"/>
    <s v="0.08"/>
    <m/>
    <x v="1"/>
    <n v="566.17999999999995"/>
    <n v="0"/>
    <n v="1"/>
    <n v="0"/>
  </r>
  <r>
    <s v="Emmen"/>
    <s v="Drenthe College"/>
    <x v="2"/>
    <x v="17"/>
    <x v="17"/>
    <s v="Emmen"/>
    <s v="Begane grond"/>
    <s v="Sanitair"/>
    <s v="Miva toilet"/>
    <s v="0.09"/>
    <m/>
    <x v="0"/>
    <n v="5.57"/>
    <n v="0"/>
    <n v="1"/>
    <n v="0"/>
  </r>
  <r>
    <s v="Emmen"/>
    <s v="Drenthe College"/>
    <x v="2"/>
    <x v="18"/>
    <x v="17"/>
    <s v="Emmen"/>
    <s v="Begane grond"/>
    <s v="Restauratieve ruimte"/>
    <s v="Kantine"/>
    <s v="0.09"/>
    <m/>
    <x v="1"/>
    <n v="281.18"/>
    <n v="0"/>
    <n v="1"/>
    <n v="0"/>
  </r>
  <r>
    <s v="Emmen"/>
    <s v="Drenthe College"/>
    <x v="2"/>
    <x v="17"/>
    <x v="17"/>
    <s v="Emmen"/>
    <s v="Begane grond"/>
    <s v="Administratieve ruimte"/>
    <s v="Patch ruimte"/>
    <s v="0.10"/>
    <m/>
    <x v="0"/>
    <n v="6.67"/>
    <n v="0"/>
    <n v="1"/>
    <n v="0"/>
  </r>
  <r>
    <s v="Emmen"/>
    <s v="Drenthe College"/>
    <x v="2"/>
    <x v="18"/>
    <x v="17"/>
    <s v="Emmen"/>
    <s v="Begane grond"/>
    <s v="Administratieve ruimte"/>
    <s v="Kantoor"/>
    <s v="0.10"/>
    <m/>
    <x v="2"/>
    <n v="45.04"/>
    <n v="0"/>
    <n v="1"/>
    <n v="0"/>
  </r>
  <r>
    <s v="Emmen"/>
    <s v="Drenthe College"/>
    <x v="2"/>
    <x v="18"/>
    <x v="17"/>
    <s v="Emmen"/>
    <s v="Begane grond"/>
    <s v="Administratieve ruimte"/>
    <s v="Kantoor"/>
    <s v="0.11"/>
    <m/>
    <x v="2"/>
    <n v="24.26"/>
    <n v="0"/>
    <n v="1"/>
    <n v="0"/>
  </r>
  <r>
    <s v="Emmen"/>
    <s v="Drenthe College"/>
    <x v="2"/>
    <x v="18"/>
    <x v="17"/>
    <s v="Emmen"/>
    <s v="Begane grond"/>
    <s v="Administratieve ruimte"/>
    <s v="Administratieve ruimte"/>
    <s v="0.12"/>
    <m/>
    <x v="2"/>
    <n v="24.15"/>
    <n v="0"/>
    <n v="1"/>
    <n v="0"/>
  </r>
  <r>
    <s v="Emmen"/>
    <s v="Drenthe College"/>
    <x v="2"/>
    <x v="17"/>
    <x v="17"/>
    <s v="Emmen"/>
    <s v="Begane grond"/>
    <s v="Administratieve ruimte"/>
    <s v="Kantoor"/>
    <s v="0.13"/>
    <m/>
    <x v="2"/>
    <n v="16.16"/>
    <n v="0"/>
    <n v="1"/>
    <n v="0"/>
  </r>
  <r>
    <s v="Emmen"/>
    <s v="Drenthe College"/>
    <x v="2"/>
    <x v="18"/>
    <x v="17"/>
    <s v="Emmen"/>
    <s v="Begane grond"/>
    <s v="Onderwijsruimte"/>
    <s v="Onderwijsruimte"/>
    <s v="0.13"/>
    <m/>
    <x v="2"/>
    <n v="49"/>
    <n v="0"/>
    <n v="1"/>
    <n v="0"/>
  </r>
  <r>
    <s v="Emmen"/>
    <s v="Drenthe College"/>
    <x v="2"/>
    <x v="17"/>
    <x v="17"/>
    <s v="Emmen"/>
    <s v="Begane grond"/>
    <s v="Niet in onderhoud"/>
    <s v="Berging/magazijn"/>
    <s v="0.14"/>
    <m/>
    <x v="2"/>
    <s v="NIO"/>
    <n v="0"/>
    <n v="1"/>
    <s v=""/>
  </r>
  <r>
    <s v="Emmen"/>
    <s v="Drenthe College"/>
    <x v="2"/>
    <x v="18"/>
    <x v="17"/>
    <s v="Emmen"/>
    <s v="Begane grond"/>
    <s v="Onderwijsruimte"/>
    <s v="Onderwijsruimte"/>
    <s v="0.14"/>
    <m/>
    <x v="2"/>
    <n v="64.83"/>
    <n v="0"/>
    <n v="1"/>
    <n v="0"/>
  </r>
  <r>
    <s v="Emmen"/>
    <s v="Drenthe College"/>
    <x v="2"/>
    <x v="17"/>
    <x v="17"/>
    <s v="Emmen"/>
    <s v="Begane grond"/>
    <s v="Vakspecifieke ruimte"/>
    <s v="Proceshal"/>
    <s v="0.15"/>
    <m/>
    <x v="0"/>
    <n v="439.33"/>
    <n v="0"/>
    <n v="1"/>
    <n v="0"/>
  </r>
  <r>
    <s v="Emmen"/>
    <s v="Drenthe College"/>
    <x v="2"/>
    <x v="18"/>
    <x v="17"/>
    <s v="Emmen"/>
    <s v="Begane grond"/>
    <s v="Administratieve ruimte"/>
    <s v="Administratieve ruimte"/>
    <s v="0.17"/>
    <m/>
    <x v="2"/>
    <n v="96.23"/>
    <n v="0"/>
    <n v="1"/>
    <n v="0"/>
  </r>
  <r>
    <s v="Emmen"/>
    <s v="Drenthe College"/>
    <x v="2"/>
    <x v="18"/>
    <x v="17"/>
    <s v="Emmen"/>
    <s v="Begane grond"/>
    <s v="Administratieve ruimte"/>
    <s v="Administratieve ruimte"/>
    <s v="0.18"/>
    <m/>
    <x v="2"/>
    <n v="109.38"/>
    <n v="0"/>
    <n v="1"/>
    <n v="0"/>
  </r>
  <r>
    <s v="Emmen"/>
    <s v="Drenthe College"/>
    <x v="2"/>
    <x v="18"/>
    <x v="17"/>
    <s v="Emmen"/>
    <s v="Begane grond"/>
    <s v="Administratieve ruimte"/>
    <s v="Administratieve ruimte"/>
    <s v="0.19"/>
    <m/>
    <x v="2"/>
    <n v="15.76"/>
    <n v="0"/>
    <n v="1"/>
    <n v="0"/>
  </r>
  <r>
    <s v="Emmen"/>
    <s v="Drenthe College"/>
    <x v="2"/>
    <x v="18"/>
    <x v="17"/>
    <s v="Emmen"/>
    <s v="Begane grond"/>
    <s v="Administratieve ruimte"/>
    <s v="Administratieve ruimte"/>
    <s v="0.20"/>
    <m/>
    <x v="2"/>
    <n v="15.76"/>
    <n v="0"/>
    <n v="1"/>
    <n v="0"/>
  </r>
  <r>
    <s v="Emmen"/>
    <s v="Drenthe College"/>
    <x v="2"/>
    <x v="18"/>
    <x v="17"/>
    <s v="Emmen"/>
    <s v="Begane grond"/>
    <s v="Administratieve ruimte"/>
    <s v="Kantoor"/>
    <s v="0.22"/>
    <m/>
    <x v="2"/>
    <n v="36.03"/>
    <n v="0"/>
    <n v="1"/>
    <n v="0"/>
  </r>
  <r>
    <s v="Emmen"/>
    <s v="Drenthe College"/>
    <x v="2"/>
    <x v="18"/>
    <x v="17"/>
    <s v="Emmen"/>
    <s v="Begane grond"/>
    <s v="Administratieve ruimte"/>
    <s v="Kantoor"/>
    <s v="0.23"/>
    <m/>
    <x v="2"/>
    <n v="142.01"/>
    <n v="0"/>
    <n v="1"/>
    <n v="0"/>
  </r>
  <r>
    <s v="Emmen"/>
    <s v="Drenthe College"/>
    <x v="2"/>
    <x v="18"/>
    <x v="17"/>
    <s v="Emmen"/>
    <s v="Begane grond"/>
    <s v="Verkeersruimte"/>
    <s v="Verkeersruimte"/>
    <s v="0.24"/>
    <m/>
    <x v="1"/>
    <n v="48.74"/>
    <n v="0"/>
    <n v="1"/>
    <n v="0"/>
  </r>
  <r>
    <s v="Emmen"/>
    <s v="Drenthe College"/>
    <x v="2"/>
    <x v="18"/>
    <x v="17"/>
    <s v="Emmen"/>
    <s v="Begane grond"/>
    <s v="Verkeersruimte"/>
    <s v="Verkeersruimte"/>
    <s v="0.25"/>
    <m/>
    <x v="1"/>
    <n v="52"/>
    <n v="0"/>
    <n v="1"/>
    <n v="0"/>
  </r>
  <r>
    <s v="Emmen"/>
    <s v="Drenthe College"/>
    <x v="2"/>
    <x v="18"/>
    <x v="17"/>
    <s v="Emmen"/>
    <s v="Begane grond"/>
    <s v="Verkeersruimte"/>
    <s v="Verkeersruimte"/>
    <s v="0.26"/>
    <m/>
    <x v="1"/>
    <n v="26.34"/>
    <n v="0"/>
    <n v="1"/>
    <n v="0"/>
  </r>
  <r>
    <s v="Emmen"/>
    <s v="Drenthe College"/>
    <x v="2"/>
    <x v="18"/>
    <x v="17"/>
    <s v="Emmen"/>
    <s v="Begane grond"/>
    <s v="Onderwijsruimte"/>
    <s v="Onderwijsruimte"/>
    <s v="0.27"/>
    <m/>
    <x v="1"/>
    <n v="160.44999999999999"/>
    <n v="0"/>
    <n v="1"/>
    <n v="0"/>
  </r>
  <r>
    <s v="Emmen"/>
    <s v="Drenthe College"/>
    <x v="2"/>
    <x v="18"/>
    <x v="17"/>
    <s v="Emmen"/>
    <s v="Begane grond"/>
    <s v="Onderwijsruimte"/>
    <s v="Onderwijsruimte"/>
    <s v="0.28"/>
    <m/>
    <x v="2"/>
    <n v="10.78"/>
    <n v="0"/>
    <n v="1"/>
    <n v="0"/>
  </r>
  <r>
    <s v="Emmen"/>
    <s v="Drenthe College"/>
    <x v="2"/>
    <x v="18"/>
    <x v="17"/>
    <s v="Emmen"/>
    <s v="Begane grond"/>
    <s v="Onderwijsruimte"/>
    <s v="Onderwijsruimte"/>
    <s v="0.29"/>
    <m/>
    <x v="2"/>
    <n v="28.18"/>
    <n v="0"/>
    <n v="1"/>
    <n v="0"/>
  </r>
  <r>
    <s v="Emmen"/>
    <s v="Drenthe College"/>
    <x v="2"/>
    <x v="18"/>
    <x v="17"/>
    <s v="Emmen"/>
    <s v="Begane grond"/>
    <s v="Onderwijsruimte"/>
    <s v="Onderwijsruimte"/>
    <s v="0.30"/>
    <m/>
    <x v="1"/>
    <n v="159.11000000000001"/>
    <n v="0"/>
    <n v="1"/>
    <n v="0"/>
  </r>
  <r>
    <s v="Emmen"/>
    <s v="Drenthe College"/>
    <x v="2"/>
    <x v="18"/>
    <x v="17"/>
    <s v="Emmen"/>
    <s v="Begane grond"/>
    <s v="Onderwijsruimte"/>
    <s v="Onderwijsruimte"/>
    <s v="0.31"/>
    <m/>
    <x v="2"/>
    <n v="9.67"/>
    <n v="0"/>
    <n v="1"/>
    <n v="0"/>
  </r>
  <r>
    <s v="Emmen"/>
    <s v="Drenthe College"/>
    <x v="2"/>
    <x v="18"/>
    <x v="17"/>
    <s v="Emmen"/>
    <s v="Begane grond"/>
    <s v="Onderwijsruimte"/>
    <s v="Onderwijsruimte"/>
    <s v="0.31"/>
    <m/>
    <x v="2"/>
    <n v="10.08"/>
    <n v="0"/>
    <n v="1"/>
    <n v="0"/>
  </r>
  <r>
    <s v="Emmen"/>
    <s v="Drenthe College"/>
    <x v="2"/>
    <x v="18"/>
    <x v="17"/>
    <s v="Emmen"/>
    <s v="Begane grond"/>
    <s v="Onderwijsruimte"/>
    <s v="Onderwijsruimte"/>
    <s v="0.33"/>
    <m/>
    <x v="1"/>
    <n v="190.29"/>
    <n v="0"/>
    <n v="1"/>
    <n v="0"/>
  </r>
  <r>
    <s v="Emmen"/>
    <s v="Drenthe College"/>
    <x v="2"/>
    <x v="18"/>
    <x v="17"/>
    <s v="Emmen"/>
    <s v="Begane grond"/>
    <s v="Onderwijsruimte"/>
    <s v="Onderwijsruimte"/>
    <s v="0.34"/>
    <m/>
    <x v="1"/>
    <n v="79.150000000000006"/>
    <n v="0"/>
    <n v="1"/>
    <n v="0"/>
  </r>
  <r>
    <s v="Emmen"/>
    <s v="Drenthe College"/>
    <x v="2"/>
    <x v="18"/>
    <x v="17"/>
    <s v="Emmen"/>
    <s v="Begane grond"/>
    <s v="Onderwijsruimte"/>
    <s v="Onderwijsruimte"/>
    <s v="0.35"/>
    <m/>
    <x v="1"/>
    <n v="171.13"/>
    <n v="0"/>
    <n v="1"/>
    <n v="0"/>
  </r>
  <r>
    <s v="Emmen"/>
    <s v="Drenthe College"/>
    <x v="2"/>
    <x v="18"/>
    <x v="17"/>
    <s v="Emmen"/>
    <s v="Begane grond"/>
    <s v="Niet in onderhoud"/>
    <s v="Berging/magazijn"/>
    <s v="0.36"/>
    <m/>
    <x v="23"/>
    <s v="NIO"/>
    <n v="0"/>
    <n v="1"/>
    <s v=""/>
  </r>
  <r>
    <s v="Emmen"/>
    <s v="Drenthe College"/>
    <x v="2"/>
    <x v="18"/>
    <x v="17"/>
    <s v="Emmen"/>
    <s v="Begane grond"/>
    <s v="Niet in onderhoud"/>
    <s v="Berging/magazijn"/>
    <s v="0.37"/>
    <m/>
    <x v="23"/>
    <s v="NIO"/>
    <n v="0"/>
    <n v="1"/>
    <s v=""/>
  </r>
  <r>
    <s v="Emmen"/>
    <s v="Drenthe College"/>
    <x v="2"/>
    <x v="18"/>
    <x v="17"/>
    <s v="Emmen"/>
    <s v="Begane grond"/>
    <s v="Niet in onderhoud"/>
    <s v="Berging/magazijn"/>
    <s v="0.38"/>
    <m/>
    <x v="1"/>
    <s v="NIO"/>
    <n v="0"/>
    <n v="1"/>
    <s v=""/>
  </r>
  <r>
    <s v="Emmen"/>
    <s v="Drenthe College"/>
    <x v="2"/>
    <x v="18"/>
    <x v="17"/>
    <s v="Emmen"/>
    <s v="Begane grond"/>
    <s v="Niet in onderhoud"/>
    <s v="Berging/magazijn"/>
    <s v="0.39"/>
    <m/>
    <x v="23"/>
    <s v="NIO"/>
    <n v="0"/>
    <n v="1"/>
    <s v=""/>
  </r>
  <r>
    <s v="Emmen"/>
    <s v="Drenthe College"/>
    <x v="2"/>
    <x v="18"/>
    <x v="17"/>
    <s v="Emmen"/>
    <s v="Begane grond"/>
    <s v="Niet in onderhoud"/>
    <s v="Berging/magazijn"/>
    <s v="0.40"/>
    <m/>
    <x v="23"/>
    <s v="NIO"/>
    <n v="0"/>
    <n v="1"/>
    <s v=""/>
  </r>
  <r>
    <s v="Emmen"/>
    <s v="Drenthe College"/>
    <x v="2"/>
    <x v="18"/>
    <x v="17"/>
    <s v="Emmen"/>
    <s v="Begane grond"/>
    <s v="Verkeersruimte"/>
    <s v="Kopieerruimte"/>
    <s v="0.42"/>
    <m/>
    <x v="1"/>
    <n v="6.66"/>
    <n v="0"/>
    <n v="1"/>
    <n v="0"/>
  </r>
  <r>
    <s v="Emmen"/>
    <s v="Drenthe College"/>
    <x v="2"/>
    <x v="18"/>
    <x v="17"/>
    <s v="Emmen"/>
    <s v="Begane grond"/>
    <s v="Verkeersruimte"/>
    <s v="Verkeersruimte"/>
    <s v="0.43"/>
    <m/>
    <x v="3"/>
    <n v="179.99"/>
    <n v="0"/>
    <n v="1"/>
    <n v="0"/>
  </r>
  <r>
    <s v="Emmen"/>
    <s v="Drenthe College"/>
    <x v="2"/>
    <x v="18"/>
    <x v="17"/>
    <s v="Emmen"/>
    <s v="Begane grond"/>
    <s v="Onderwijsruimte"/>
    <s v="Onderwijsruimte"/>
    <s v="0.44"/>
    <m/>
    <x v="1"/>
    <n v="13.44"/>
    <n v="0"/>
    <n v="1"/>
    <n v="0"/>
  </r>
  <r>
    <s v="Emmen"/>
    <s v="Drenthe College"/>
    <x v="2"/>
    <x v="18"/>
    <x v="17"/>
    <s v="Emmen"/>
    <s v="Begane grond"/>
    <s v="Onderwijsruimte"/>
    <s v="Onderwijsruimte"/>
    <s v="0.45"/>
    <m/>
    <x v="1"/>
    <n v="22.07"/>
    <n v="0"/>
    <n v="1"/>
    <n v="0"/>
  </r>
  <r>
    <s v="Emmen"/>
    <s v="Drenthe College"/>
    <x v="2"/>
    <x v="18"/>
    <x v="17"/>
    <s v="Emmen"/>
    <s v="Begane grond"/>
    <s v="Onderwijsruimte"/>
    <s v="Onderwijsruimte"/>
    <s v="0.46"/>
    <m/>
    <x v="1"/>
    <n v="26.51"/>
    <n v="0"/>
    <n v="1"/>
    <n v="0"/>
  </r>
  <r>
    <s v="Emmen"/>
    <s v="Drenthe College"/>
    <x v="2"/>
    <x v="18"/>
    <x v="17"/>
    <s v="Emmen"/>
    <s v="Begane grond"/>
    <s v="Onderwijsruimte"/>
    <s v="Onderwijsruimte"/>
    <s v="0.47"/>
    <m/>
    <x v="1"/>
    <n v="23.56"/>
    <n v="0"/>
    <n v="1"/>
    <n v="0"/>
  </r>
  <r>
    <s v="Emmen"/>
    <s v="Drenthe College"/>
    <x v="2"/>
    <x v="18"/>
    <x v="17"/>
    <s v="Emmen"/>
    <s v="Begane grond"/>
    <s v="Sanitair"/>
    <s v="Toiletruimte"/>
    <s v="0.49"/>
    <m/>
    <x v="7"/>
    <n v="14.52"/>
    <n v="0"/>
    <n v="1"/>
    <n v="0"/>
  </r>
  <r>
    <s v="Emmen"/>
    <s v="Drenthe College"/>
    <x v="2"/>
    <x v="18"/>
    <x v="17"/>
    <s v="Emmen"/>
    <s v="Begane grond"/>
    <s v="Sanitair"/>
    <s v="Toiletruimte"/>
    <s v="0.50"/>
    <m/>
    <x v="7"/>
    <n v="11.08"/>
    <n v="0"/>
    <n v="1"/>
    <n v="0"/>
  </r>
  <r>
    <s v="Emmen"/>
    <s v="Drenthe College"/>
    <x v="2"/>
    <x v="18"/>
    <x v="17"/>
    <s v="Emmen"/>
    <s v="Begane grond"/>
    <s v="Verkeersruimte"/>
    <s v="Verkeersruimte"/>
    <s v="0.51A"/>
    <m/>
    <x v="1"/>
    <n v="19.68"/>
    <n v="0"/>
    <n v="1"/>
    <n v="0"/>
  </r>
  <r>
    <s v="Emmen"/>
    <s v="Drenthe College"/>
    <x v="2"/>
    <x v="18"/>
    <x v="17"/>
    <s v="Emmen"/>
    <s v="Begane grond"/>
    <s v="Verkeersruimte"/>
    <s v="Lift"/>
    <s v="0.51B"/>
    <m/>
    <x v="9"/>
    <n v="2.91"/>
    <n v="0"/>
    <n v="1"/>
    <n v="0"/>
  </r>
  <r>
    <s v="Emmen"/>
    <s v="Drenthe College"/>
    <x v="2"/>
    <x v="18"/>
    <x v="17"/>
    <s v="Emmen"/>
    <s v="Begane grond"/>
    <s v="Sanitair"/>
    <s v="Miva toilet"/>
    <s v="0.54"/>
    <m/>
    <x v="7"/>
    <n v="5.07"/>
    <n v="0"/>
    <n v="1"/>
    <n v="0"/>
  </r>
  <r>
    <s v="Emmen"/>
    <s v="Drenthe College"/>
    <x v="2"/>
    <x v="18"/>
    <x v="17"/>
    <s v="Emmen"/>
    <s v="Begane grond"/>
    <s v="Onderwijsruimte"/>
    <s v="Onderwijsruimte"/>
    <s v="0.55"/>
    <m/>
    <x v="2"/>
    <n v="48.92"/>
    <n v="0"/>
    <n v="1"/>
    <n v="0"/>
  </r>
  <r>
    <s v="Emmen"/>
    <s v="Drenthe College"/>
    <x v="2"/>
    <x v="18"/>
    <x v="17"/>
    <s v="Emmen"/>
    <s v="Begane grond"/>
    <s v="Onderwijsruimte"/>
    <s v="Onderwijsruimte"/>
    <s v="0.56"/>
    <m/>
    <x v="2"/>
    <n v="49.69"/>
    <n v="0"/>
    <n v="1"/>
    <n v="0"/>
  </r>
  <r>
    <s v="Emmen"/>
    <s v="Drenthe College"/>
    <x v="2"/>
    <x v="18"/>
    <x v="17"/>
    <s v="Emmen"/>
    <s v="Begane grond"/>
    <s v="Administratieve ruimte"/>
    <s v="Kantoor"/>
    <s v="0.57"/>
    <m/>
    <x v="2"/>
    <n v="49.25"/>
    <n v="0"/>
    <n v="1"/>
    <n v="0"/>
  </r>
  <r>
    <s v="Emmen"/>
    <s v="Drenthe College"/>
    <x v="2"/>
    <x v="18"/>
    <x v="17"/>
    <s v="Emmen"/>
    <s v="Begane grond"/>
    <s v="Onderwijsruimte"/>
    <s v="Onderwijsruimte"/>
    <s v="0.58"/>
    <m/>
    <x v="2"/>
    <n v="48.82"/>
    <n v="0"/>
    <n v="1"/>
    <n v="0"/>
  </r>
  <r>
    <s v="Emmen"/>
    <s v="Drenthe College"/>
    <x v="2"/>
    <x v="18"/>
    <x v="17"/>
    <s v="Emmen"/>
    <s v="Begane grond"/>
    <s v="Verkeersruimte"/>
    <s v="Verkeersrumte"/>
    <s v="0.59"/>
    <m/>
    <x v="1"/>
    <n v="19.899999999999999"/>
    <n v="0"/>
    <n v="1"/>
    <n v="0"/>
  </r>
  <r>
    <s v="Emmen"/>
    <s v="Drenthe College"/>
    <x v="2"/>
    <x v="17"/>
    <x v="17"/>
    <s v="Emmen"/>
    <s v="Begane grond"/>
    <s v="Sanitair"/>
    <s v="Toiletruimte"/>
    <s v="0.6"/>
    <m/>
    <x v="0"/>
    <n v="9.5"/>
    <n v="0"/>
    <n v="1"/>
    <n v="0"/>
  </r>
  <r>
    <s v="Emmen"/>
    <s v="Drenthe College"/>
    <x v="2"/>
    <x v="18"/>
    <x v="17"/>
    <s v="Emmen"/>
    <s v="Begane grond"/>
    <s v="Onderwijsruimte"/>
    <s v="Onderwijsruimte"/>
    <s v="0.60"/>
    <m/>
    <x v="2"/>
    <n v="61.45"/>
    <n v="0"/>
    <n v="1"/>
    <n v="0"/>
  </r>
  <r>
    <s v="Emmen"/>
    <s v="Drenthe College"/>
    <x v="2"/>
    <x v="18"/>
    <x v="17"/>
    <s v="Emmen"/>
    <s v="Begane grond"/>
    <s v="Onderwijsruimte"/>
    <s v="Onderwijsruimte"/>
    <s v="0.63"/>
    <m/>
    <x v="6"/>
    <n v="161"/>
    <n v="0"/>
    <n v="1"/>
    <n v="0"/>
  </r>
  <r>
    <s v="Emmen"/>
    <s v="Drenthe College"/>
    <x v="2"/>
    <x v="18"/>
    <x v="17"/>
    <s v="Emmen"/>
    <s v="Begane grond"/>
    <s v="Onderwijsruimte"/>
    <s v="Onderwijsruimte"/>
    <s v="0.64"/>
    <m/>
    <x v="6"/>
    <n v="21.79"/>
    <n v="0"/>
    <n v="1"/>
    <n v="0"/>
  </r>
  <r>
    <s v="Emmen"/>
    <s v="Drenthe College"/>
    <x v="2"/>
    <x v="18"/>
    <x v="17"/>
    <s v="Emmen"/>
    <s v="Begane grond"/>
    <s v="Onderwijsruimte"/>
    <s v="Onderwijsruimte"/>
    <s v="0.65"/>
    <m/>
    <x v="6"/>
    <n v="8.33"/>
    <n v="0"/>
    <n v="1"/>
    <n v="0"/>
  </r>
  <r>
    <s v="Emmen"/>
    <s v="Drenthe College"/>
    <x v="2"/>
    <x v="18"/>
    <x v="17"/>
    <s v="Emmen"/>
    <s v="Begane grond"/>
    <s v="Onderwijsruimte"/>
    <s v="Onderwijsruimte"/>
    <s v="0.66"/>
    <m/>
    <x v="6"/>
    <n v="306.58"/>
    <n v="0"/>
    <n v="1"/>
    <n v="0"/>
  </r>
  <r>
    <s v="Emmen"/>
    <s v="Drenthe College"/>
    <x v="2"/>
    <x v="18"/>
    <x v="17"/>
    <s v="Emmen"/>
    <s v="Begane grond"/>
    <s v="Administratieve ruimte"/>
    <s v="Administratieve ruimte"/>
    <s v="0.67"/>
    <m/>
    <x v="2"/>
    <n v="22.85"/>
    <n v="0"/>
    <n v="1"/>
    <n v="0"/>
  </r>
  <r>
    <s v="Emmen"/>
    <s v="Drenthe College"/>
    <x v="2"/>
    <x v="18"/>
    <x v="17"/>
    <s v="Emmen"/>
    <s v="Begane grond"/>
    <s v="Niet in onderhoud"/>
    <s v="Berging/magazijn"/>
    <s v="0.68"/>
    <m/>
    <x v="1"/>
    <s v="NIO"/>
    <n v="0"/>
    <n v="1"/>
    <s v=""/>
  </r>
  <r>
    <s v="Emmen"/>
    <s v="Drenthe College"/>
    <x v="2"/>
    <x v="18"/>
    <x v="17"/>
    <s v="Emmen"/>
    <s v="Begane grond"/>
    <s v="Administratieve ruimte"/>
    <s v="Vergaderruimte"/>
    <s v="0.71"/>
    <m/>
    <x v="2"/>
    <n v="71.72"/>
    <n v="0"/>
    <n v="1"/>
    <n v="0"/>
  </r>
  <r>
    <s v="Emmen"/>
    <s v="Drenthe College"/>
    <x v="2"/>
    <x v="18"/>
    <x v="17"/>
    <s v="Emmen"/>
    <s v="Begane grond"/>
    <s v="Administratieve ruimte"/>
    <s v="Vergaderruimte"/>
    <s v="0.71A"/>
    <m/>
    <x v="2"/>
    <n v="52.09"/>
    <n v="0"/>
    <n v="1"/>
    <n v="0"/>
  </r>
  <r>
    <s v="Emmen"/>
    <s v="Drenthe College"/>
    <x v="2"/>
    <x v="18"/>
    <x v="17"/>
    <s v="Emmen"/>
    <s v="Begane grond"/>
    <s v="Verkeersruimte"/>
    <s v="Verkeersruimte"/>
    <s v="0.72"/>
    <m/>
    <x v="2"/>
    <n v="158.69"/>
    <n v="0"/>
    <n v="1"/>
    <n v="0"/>
  </r>
  <r>
    <s v="Emmen"/>
    <s v="Drenthe College"/>
    <x v="2"/>
    <x v="18"/>
    <x v="17"/>
    <s v="Emmen"/>
    <s v="Begane grond"/>
    <s v="Sanitair"/>
    <s v="Toiletruimte"/>
    <s v="0.73"/>
    <m/>
    <x v="7"/>
    <n v="14.7"/>
    <n v="0"/>
    <n v="1"/>
    <n v="0"/>
  </r>
  <r>
    <s v="Emmen"/>
    <s v="Drenthe College"/>
    <x v="2"/>
    <x v="18"/>
    <x v="17"/>
    <s v="Emmen"/>
    <s v="Begane grond"/>
    <s v="Sanitair"/>
    <s v="Toiletruimte"/>
    <s v="0.75"/>
    <m/>
    <x v="7"/>
    <n v="9.84"/>
    <n v="0"/>
    <n v="1"/>
    <n v="0"/>
  </r>
  <r>
    <s v="Emmen"/>
    <s v="Drenthe College"/>
    <x v="2"/>
    <x v="18"/>
    <x v="17"/>
    <s v="Emmen"/>
    <s v="Begane grond"/>
    <s v="Onderwijsruimte"/>
    <s v="Onderwijsruimte"/>
    <s v="0.76"/>
    <m/>
    <x v="2"/>
    <n v="66.37"/>
    <n v="0"/>
    <n v="1"/>
    <n v="0"/>
  </r>
  <r>
    <s v="Emmen"/>
    <s v="Drenthe College"/>
    <x v="2"/>
    <x v="18"/>
    <x v="17"/>
    <s v="Emmen"/>
    <s v="Begane grond"/>
    <s v="Onderwijsruimte"/>
    <s v="Onderwijsruimte"/>
    <s v="0.77"/>
    <m/>
    <x v="2"/>
    <n v="17.989999999999998"/>
    <n v="0"/>
    <n v="1"/>
    <n v="0"/>
  </r>
  <r>
    <s v="Emmen"/>
    <s v="Drenthe College"/>
    <x v="2"/>
    <x v="18"/>
    <x v="17"/>
    <s v="Emmen"/>
    <s v="Begane grond"/>
    <s v="Onderwijsruimte"/>
    <s v="Onderwijsruimte"/>
    <s v="0.79"/>
    <m/>
    <x v="1"/>
    <n v="55.32"/>
    <n v="0"/>
    <n v="1"/>
    <n v="0"/>
  </r>
  <r>
    <s v="Emmen"/>
    <s v="Drenthe College"/>
    <x v="2"/>
    <x v="18"/>
    <x v="17"/>
    <s v="Emmen"/>
    <s v="Begane grond"/>
    <s v="Verkeersruimte"/>
    <s v="Kopieerruimte"/>
    <s v="0.80"/>
    <m/>
    <x v="1"/>
    <n v="15.81"/>
    <n v="0"/>
    <n v="1"/>
    <n v="0"/>
  </r>
  <r>
    <s v="Emmen"/>
    <s v="Drenthe College"/>
    <x v="2"/>
    <x v="18"/>
    <x v="17"/>
    <s v="Emmen"/>
    <s v="Begane grond"/>
    <s v="Vloeren Keukens"/>
    <s v="Keuken catering"/>
    <s v="0.83"/>
    <m/>
    <x v="1"/>
    <n v="34.03"/>
    <n v="0"/>
    <n v="1"/>
    <n v="0"/>
  </r>
  <r>
    <s v="Emmen"/>
    <s v="Drenthe College"/>
    <x v="2"/>
    <x v="18"/>
    <x v="17"/>
    <s v="Emmen"/>
    <s v="Begane grond"/>
    <s v="Restauratieve ruimte"/>
    <s v="Personeelsruimte"/>
    <s v="0.84"/>
    <m/>
    <x v="2"/>
    <n v="123.6"/>
    <n v="0"/>
    <n v="1"/>
    <n v="0"/>
  </r>
  <r>
    <s v="Emmen"/>
    <s v="Drenthe College"/>
    <x v="2"/>
    <x v="18"/>
    <x v="17"/>
    <s v="Emmen"/>
    <s v="Begane grond"/>
    <s v="Administratieve ruimte"/>
    <s v="Administratieve ruimte"/>
    <s v="0.86"/>
    <m/>
    <x v="2"/>
    <n v="22.43"/>
    <n v="0"/>
    <n v="1"/>
    <n v="0"/>
  </r>
  <r>
    <s v="Emmen"/>
    <s v="Drenthe College"/>
    <x v="2"/>
    <x v="18"/>
    <x v="17"/>
    <s v="Emmen"/>
    <s v="Begane grond"/>
    <s v="Administratieve ruimte"/>
    <s v="Administratieve ruimte"/>
    <s v="0.87"/>
    <m/>
    <x v="2"/>
    <n v="22.17"/>
    <n v="0"/>
    <n v="1"/>
    <n v="0"/>
  </r>
  <r>
    <s v="Emmen"/>
    <s v="Drenthe College"/>
    <x v="2"/>
    <x v="18"/>
    <x v="17"/>
    <s v="Emmen"/>
    <s v="Begane grond"/>
    <s v="Administratieve ruimte"/>
    <s v="Administratieve ruimte"/>
    <s v="0.88"/>
    <m/>
    <x v="2"/>
    <n v="20.52"/>
    <n v="0"/>
    <n v="1"/>
    <n v="0"/>
  </r>
  <r>
    <s v="Emmen"/>
    <s v="Drenthe College"/>
    <x v="2"/>
    <x v="18"/>
    <x v="17"/>
    <s v="Emmen"/>
    <s v="Begane grond"/>
    <s v="Administratieve ruimte"/>
    <s v="Administratieve ruimte"/>
    <s v="0.89"/>
    <m/>
    <x v="2"/>
    <n v="24.31"/>
    <n v="0"/>
    <n v="1"/>
    <n v="0"/>
  </r>
  <r>
    <s v="Emmen"/>
    <s v="Drenthe College"/>
    <x v="2"/>
    <x v="18"/>
    <x v="17"/>
    <s v="Emmen"/>
    <s v="Begane grond"/>
    <s v="Administratieve ruimte"/>
    <s v="Administratieve ruimte"/>
    <s v="0.90"/>
    <m/>
    <x v="2"/>
    <n v="47.01"/>
    <n v="0"/>
    <n v="1"/>
    <n v="0"/>
  </r>
  <r>
    <s v="Emmen"/>
    <s v="Drenthe College"/>
    <x v="2"/>
    <x v="18"/>
    <x v="17"/>
    <s v="Emmen"/>
    <s v="Begane grond"/>
    <s v="Administratieve ruimte"/>
    <s v="Administratieve ruimte"/>
    <s v="0.91"/>
    <m/>
    <x v="2"/>
    <n v="21.48"/>
    <n v="0"/>
    <n v="1"/>
    <n v="0"/>
  </r>
  <r>
    <s v="Emmen"/>
    <s v="Drenthe College"/>
    <x v="2"/>
    <x v="18"/>
    <x v="17"/>
    <s v="Emmen"/>
    <s v="Begane grond"/>
    <s v="Administratieve ruimte"/>
    <s v="Administratieve ruimte"/>
    <s v="0.92"/>
    <m/>
    <x v="2"/>
    <n v="20.55"/>
    <n v="0"/>
    <n v="1"/>
    <n v="0"/>
  </r>
  <r>
    <s v="Emmen"/>
    <s v="Drenthe College"/>
    <x v="2"/>
    <x v="18"/>
    <x v="17"/>
    <s v="Emmen"/>
    <s v="Begane grond"/>
    <s v="Administratieve ruimte"/>
    <s v="Administratieve ruimte"/>
    <s v="0.93"/>
    <m/>
    <x v="2"/>
    <n v="39.64"/>
    <n v="0"/>
    <n v="1"/>
    <n v="0"/>
  </r>
  <r>
    <s v="Emmen"/>
    <s v="Drenthe College"/>
    <x v="2"/>
    <x v="18"/>
    <x v="17"/>
    <s v="Emmen"/>
    <s v="Begane grond"/>
    <s v="Verkeersruimte"/>
    <s v="Verkeersruimte"/>
    <s v="0.94"/>
    <m/>
    <x v="2"/>
    <n v="31.11"/>
    <n v="0"/>
    <n v="1"/>
    <n v="0"/>
  </r>
  <r>
    <s v="Emmen"/>
    <s v="Drenthe College"/>
    <x v="2"/>
    <x v="18"/>
    <x v="17"/>
    <s v="Emmen"/>
    <s v="Begane grond"/>
    <s v="Sanitair"/>
    <s v="Toiletruimte"/>
    <s v="0.95"/>
    <m/>
    <x v="0"/>
    <n v="18.23"/>
    <n v="0"/>
    <n v="1"/>
    <n v="0"/>
  </r>
  <r>
    <s v="Emmen"/>
    <s v="Drenthe College"/>
    <x v="2"/>
    <x v="18"/>
    <x v="17"/>
    <s v="Emmen"/>
    <s v="Begane grond"/>
    <s v="Administratieve ruimte"/>
    <s v="Vergaderruimte"/>
    <s v="0.96"/>
    <m/>
    <x v="2"/>
    <n v="16.989999999999998"/>
    <n v="0"/>
    <n v="1"/>
    <n v="0"/>
  </r>
  <r>
    <s v="Emmen"/>
    <s v="Drenthe College"/>
    <x v="2"/>
    <x v="18"/>
    <x v="17"/>
    <s v="Emmen"/>
    <s v="Begane grond"/>
    <s v="Onderwijsruimte"/>
    <s v="Onderwijsruimte"/>
    <s v="0.97"/>
    <m/>
    <x v="2"/>
    <n v="38.39"/>
    <n v="0"/>
    <n v="1"/>
    <n v="0"/>
  </r>
  <r>
    <s v="Emmen"/>
    <s v="Drenthe College"/>
    <x v="2"/>
    <x v="17"/>
    <x v="17"/>
    <s v="Emmen"/>
    <s v="1e verdieping"/>
    <s v="Verkeersruimte"/>
    <s v="Centrale hal"/>
    <s v="1.01"/>
    <m/>
    <x v="0"/>
    <n v="111.62"/>
    <n v="0"/>
    <n v="1"/>
    <n v="0"/>
  </r>
  <r>
    <s v="Emmen"/>
    <s v="Drenthe College"/>
    <x v="2"/>
    <x v="17"/>
    <x v="17"/>
    <s v="Emmen"/>
    <s v="1e verdieping"/>
    <s v="Niet in onderhoud"/>
    <s v="Berging/magazijn"/>
    <s v="1.02"/>
    <m/>
    <x v="0"/>
    <s v="NIO"/>
    <n v="0"/>
    <n v="1"/>
    <s v=""/>
  </r>
  <r>
    <s v="Emmen"/>
    <s v="Drenthe College"/>
    <x v="2"/>
    <x v="17"/>
    <x v="17"/>
    <s v="Emmen"/>
    <s v="1e verdieping"/>
    <s v="Vakspecifieke ruimte"/>
    <s v="Projectruimte"/>
    <s v="1.03"/>
    <m/>
    <x v="0"/>
    <n v="26.54"/>
    <n v="0"/>
    <n v="1"/>
    <n v="0"/>
  </r>
  <r>
    <s v="Emmen"/>
    <s v="Drenthe College"/>
    <x v="2"/>
    <x v="17"/>
    <x v="17"/>
    <s v="Emmen"/>
    <s v="1e verdieping"/>
    <s v="Vakspecifieke ruimte"/>
    <s v="Praktica electro"/>
    <s v="1.04"/>
    <m/>
    <x v="0"/>
    <n v="80.05"/>
    <n v="0"/>
    <n v="1"/>
    <n v="0"/>
  </r>
  <r>
    <s v="Emmen"/>
    <s v="Drenthe College"/>
    <x v="2"/>
    <x v="17"/>
    <x v="17"/>
    <s v="Emmen"/>
    <s v="1e verdieping"/>
    <s v="Vakspecifieke ruimte"/>
    <s v="Praktica electro"/>
    <s v="1.05"/>
    <m/>
    <x v="4"/>
    <n v="80.05"/>
    <n v="0"/>
    <n v="1"/>
    <n v="0"/>
  </r>
  <r>
    <s v="Emmen"/>
    <s v="Drenthe College"/>
    <x v="2"/>
    <x v="17"/>
    <x v="17"/>
    <s v="Emmen"/>
    <s v="1e verdieping"/>
    <s v="Vakspecifieke ruimte"/>
    <s v="Projectruimte"/>
    <s v="1.06"/>
    <m/>
    <x v="0"/>
    <n v="26.54"/>
    <n v="0"/>
    <n v="1"/>
    <n v="0"/>
  </r>
  <r>
    <s v="Emmen"/>
    <s v="Drenthe College"/>
    <x v="2"/>
    <x v="17"/>
    <x v="17"/>
    <s v="Emmen"/>
    <s v="1e verdieping"/>
    <s v="Sanitair"/>
    <s v="Toiletruimte"/>
    <s v="1.07"/>
    <m/>
    <x v="0"/>
    <n v="5.12"/>
    <n v="0"/>
    <n v="1"/>
    <n v="0"/>
  </r>
  <r>
    <s v="Emmen"/>
    <s v="Drenthe College"/>
    <x v="2"/>
    <x v="17"/>
    <x v="17"/>
    <s v="Emmen"/>
    <s v="1e verdieping"/>
    <s v="Sanitair"/>
    <s v="Toiletruimte"/>
    <s v="1.08"/>
    <m/>
    <x v="0"/>
    <n v="5.12"/>
    <n v="0"/>
    <n v="1"/>
    <n v="0"/>
  </r>
  <r>
    <s v="Emmen"/>
    <s v="Drenthe College"/>
    <x v="2"/>
    <x v="17"/>
    <x v="17"/>
    <s v="Emmen"/>
    <s v="1e verdieping"/>
    <s v="Niet in onderhoud"/>
    <s v="Installaties"/>
    <s v="1.09"/>
    <m/>
    <x v="8"/>
    <s v="NIO"/>
    <n v="0"/>
    <n v="1"/>
    <s v=""/>
  </r>
  <r>
    <s v="Emmen"/>
    <s v="Drenthe College"/>
    <x v="2"/>
    <x v="17"/>
    <x v="17"/>
    <s v="Emmen"/>
    <s v="1e verdieping"/>
    <s v="Administratieve ruimte"/>
    <s v="Kantoor"/>
    <s v="1.10"/>
    <m/>
    <x v="2"/>
    <n v="27.91"/>
    <n v="0"/>
    <n v="1"/>
    <n v="0"/>
  </r>
  <r>
    <s v="Emmen"/>
    <s v="Drenthe College"/>
    <x v="2"/>
    <x v="18"/>
    <x v="17"/>
    <s v="Emmen"/>
    <s v="1e verdieping"/>
    <s v="Niet in onderhoud"/>
    <s v="Installaties"/>
    <s v="x"/>
    <m/>
    <x v="4"/>
    <s v="NIO"/>
    <n v="0"/>
    <n v="1"/>
    <s v=""/>
  </r>
  <r>
    <s v="Emmen"/>
    <s v="Drenthe College"/>
    <x v="2"/>
    <x v="18"/>
    <x v="17"/>
    <s v="Emmen"/>
    <s v="1e verdieping"/>
    <s v="Verkeersruimte"/>
    <s v="Lift"/>
    <m/>
    <m/>
    <x v="9"/>
    <n v="1.54"/>
    <n v="0"/>
    <n v="1"/>
    <n v="0"/>
  </r>
  <r>
    <s v="Emmen"/>
    <s v="Drenthe College"/>
    <x v="2"/>
    <x v="18"/>
    <x v="17"/>
    <s v="Emmen"/>
    <s v="1e verdieping"/>
    <s v="Sanitair"/>
    <s v="Toiletruimte"/>
    <m/>
    <m/>
    <x v="7"/>
    <n v="2.77"/>
    <n v="0"/>
    <n v="1"/>
    <n v="0"/>
  </r>
  <r>
    <s v="Emmen"/>
    <s v="Drenthe College"/>
    <x v="2"/>
    <x v="18"/>
    <x v="17"/>
    <s v="Emmen"/>
    <s v="1e verdieping"/>
    <s v="Administratieve ruimte"/>
    <s v="Kantoor"/>
    <m/>
    <m/>
    <x v="11"/>
    <n v="6.06"/>
    <n v="0"/>
    <n v="1"/>
    <n v="0"/>
  </r>
  <r>
    <s v="Emmen"/>
    <s v="Drenthe College"/>
    <x v="2"/>
    <x v="18"/>
    <x v="17"/>
    <s v="Emmen"/>
    <s v="1e verdieping"/>
    <s v="Administratieve ruimte"/>
    <s v="Administratieve ruimte"/>
    <m/>
    <m/>
    <x v="1"/>
    <n v="10.06"/>
    <n v="0"/>
    <n v="1"/>
    <n v="0"/>
  </r>
  <r>
    <s v="Emmen"/>
    <s v="Drenthe College"/>
    <x v="2"/>
    <x v="18"/>
    <x v="17"/>
    <s v="Emmen"/>
    <s v="1e verdieping"/>
    <s v="Sanitair"/>
    <s v="Toiletruimte"/>
    <m/>
    <m/>
    <x v="0"/>
    <n v="11.08"/>
    <n v="0"/>
    <n v="1"/>
    <n v="0"/>
  </r>
  <r>
    <s v="Emmen"/>
    <s v="Drenthe College"/>
    <x v="2"/>
    <x v="18"/>
    <x v="17"/>
    <s v="Emmen"/>
    <s v="1e verdieping"/>
    <s v="Sanitair"/>
    <s v="Toiletruimte"/>
    <m/>
    <m/>
    <x v="7"/>
    <n v="14.87"/>
    <n v="0"/>
    <n v="1"/>
    <n v="0"/>
  </r>
  <r>
    <s v="Emmen"/>
    <s v="Drenthe College"/>
    <x v="2"/>
    <x v="18"/>
    <x v="17"/>
    <s v="Emmen"/>
    <s v="1e verdieping"/>
    <s v="Administratieve ruimte"/>
    <s v="Kantoor"/>
    <m/>
    <m/>
    <x v="2"/>
    <n v="15.08"/>
    <n v="0"/>
    <n v="1"/>
    <n v="0"/>
  </r>
  <r>
    <s v="Emmen"/>
    <s v="Drenthe College"/>
    <x v="2"/>
    <x v="18"/>
    <x v="17"/>
    <s v="Emmen"/>
    <s v="1e verdieping"/>
    <s v="Niet in onderhoud"/>
    <s v="Berging/magazijn"/>
    <m/>
    <m/>
    <x v="7"/>
    <s v="NIO"/>
    <n v="0"/>
    <n v="1"/>
    <s v=""/>
  </r>
  <r>
    <s v="Emmen"/>
    <s v="Drenthe College"/>
    <x v="2"/>
    <x v="18"/>
    <x v="17"/>
    <s v="Emmen"/>
    <s v="1e verdieping"/>
    <s v="Sanitair"/>
    <s v="Toiletruimte"/>
    <m/>
    <m/>
    <x v="7"/>
    <n v="16.84"/>
    <n v="0"/>
    <n v="1"/>
    <n v="0"/>
  </r>
  <r>
    <s v="Emmen"/>
    <s v="Drenthe College"/>
    <x v="2"/>
    <x v="18"/>
    <x v="17"/>
    <s v="Emmen"/>
    <s v="1e verdieping"/>
    <s v="Administratieve ruimte"/>
    <s v="Administratieve ruimte"/>
    <m/>
    <m/>
    <x v="2"/>
    <n v="19.670000000000002"/>
    <n v="0"/>
    <n v="1"/>
    <n v="0"/>
  </r>
  <r>
    <s v="Emmen"/>
    <s v="Drenthe College"/>
    <x v="2"/>
    <x v="18"/>
    <x v="17"/>
    <s v="Emmen"/>
    <s v="1e verdieping"/>
    <s v="Onderwijsruimte"/>
    <s v="Onderwijsruimte"/>
    <m/>
    <m/>
    <x v="2"/>
    <n v="19.95"/>
    <n v="0"/>
    <n v="1"/>
    <n v="0"/>
  </r>
  <r>
    <s v="Emmen"/>
    <s v="Drenthe College"/>
    <x v="2"/>
    <x v="18"/>
    <x v="17"/>
    <s v="Emmen"/>
    <s v="1e verdieping"/>
    <s v="Verkeersruimte"/>
    <s v="VERKEERSRUIMTE"/>
    <m/>
    <m/>
    <x v="7"/>
    <n v="24.42"/>
    <n v="0"/>
    <n v="1"/>
    <n v="0"/>
  </r>
  <r>
    <s v="Emmen"/>
    <s v="Drenthe College"/>
    <x v="2"/>
    <x v="18"/>
    <x v="17"/>
    <s v="Emmen"/>
    <s v="1e verdieping"/>
    <s v="Onderwijsruimte"/>
    <s v="Onderwijsruimte"/>
    <m/>
    <m/>
    <x v="6"/>
    <n v="28.14"/>
    <n v="0"/>
    <n v="1"/>
    <n v="0"/>
  </r>
  <r>
    <s v="Emmen"/>
    <s v="Drenthe College"/>
    <x v="2"/>
    <x v="18"/>
    <x v="17"/>
    <s v="Emmen"/>
    <s v="1e verdieping"/>
    <s v="Niet in onderhoud"/>
    <s v="Niet in onderhoud"/>
    <m/>
    <m/>
    <x v="2"/>
    <s v="NIO"/>
    <n v="0"/>
    <n v="1"/>
    <s v=""/>
  </r>
  <r>
    <s v="Emmen"/>
    <s v="Drenthe College"/>
    <x v="2"/>
    <x v="18"/>
    <x v="17"/>
    <s v="Emmen"/>
    <s v="1e verdieping"/>
    <s v="Vakspecifieke ruimte"/>
    <s v="Techniek"/>
    <m/>
    <m/>
    <x v="1"/>
    <n v="28.87"/>
    <n v="0"/>
    <n v="1"/>
    <n v="0"/>
  </r>
  <r>
    <s v="Emmen"/>
    <s v="Drenthe College"/>
    <x v="2"/>
    <x v="18"/>
    <x v="17"/>
    <s v="Emmen"/>
    <s v="1e verdieping"/>
    <s v="Onderwijsruimte"/>
    <s v="Onderwijsruimte"/>
    <m/>
    <m/>
    <x v="2"/>
    <n v="29.02"/>
    <n v="0"/>
    <n v="1"/>
    <n v="0"/>
  </r>
  <r>
    <s v="Emmen"/>
    <s v="Drenthe College"/>
    <x v="2"/>
    <x v="18"/>
    <x v="17"/>
    <s v="Emmen"/>
    <s v="1e verdieping"/>
    <s v="Administratieve ruimte"/>
    <s v="Administratieve ruimte"/>
    <m/>
    <m/>
    <x v="2"/>
    <n v="31.54"/>
    <n v="0"/>
    <n v="1"/>
    <n v="0"/>
  </r>
  <r>
    <s v="Emmen"/>
    <s v="Drenthe College"/>
    <x v="2"/>
    <x v="18"/>
    <x v="17"/>
    <s v="Emmen"/>
    <s v="1e verdieping"/>
    <s v="Administratieve ruimte"/>
    <s v="Administratieve ruimte"/>
    <m/>
    <m/>
    <x v="2"/>
    <n v="33.44"/>
    <n v="0"/>
    <n v="1"/>
    <n v="0"/>
  </r>
  <r>
    <s v="Emmen"/>
    <s v="Drenthe College"/>
    <x v="2"/>
    <x v="18"/>
    <x v="17"/>
    <s v="Emmen"/>
    <s v="1e verdieping"/>
    <s v="Onderwijsruimte"/>
    <s v="Onderwijsruimte"/>
    <m/>
    <m/>
    <x v="2"/>
    <n v="34.99"/>
    <n v="0"/>
    <n v="1"/>
    <n v="0"/>
  </r>
  <r>
    <s v="Emmen"/>
    <s v="Drenthe College"/>
    <x v="2"/>
    <x v="18"/>
    <x v="17"/>
    <s v="Emmen"/>
    <s v="1e verdieping"/>
    <s v="Onderwijsruimte"/>
    <s v="Onderwijsruimte"/>
    <m/>
    <m/>
    <x v="2"/>
    <n v="35.85"/>
    <n v="0"/>
    <n v="1"/>
    <n v="0"/>
  </r>
  <r>
    <s v="Emmen"/>
    <s v="Drenthe College"/>
    <x v="2"/>
    <x v="18"/>
    <x v="17"/>
    <s v="Emmen"/>
    <s v="1e verdieping"/>
    <s v="Verkeersruimte"/>
    <s v="VERKEERSRUIMTE"/>
    <m/>
    <m/>
    <x v="2"/>
    <n v="36.770000000000003"/>
    <n v="0"/>
    <n v="1"/>
    <n v="0"/>
  </r>
  <r>
    <s v="Emmen"/>
    <s v="Drenthe College"/>
    <x v="2"/>
    <x v="18"/>
    <x v="17"/>
    <s v="Emmen"/>
    <s v="1e verdieping"/>
    <s v="Verkeersruimte"/>
    <s v="Locker"/>
    <m/>
    <m/>
    <x v="2"/>
    <n v="40.96"/>
    <n v="0"/>
    <n v="1"/>
    <n v="0"/>
  </r>
  <r>
    <s v="Emmen"/>
    <s v="Drenthe College"/>
    <x v="2"/>
    <x v="18"/>
    <x v="17"/>
    <s v="Emmen"/>
    <s v="1e verdieping"/>
    <s v="Onderwijsruimte"/>
    <s v="Onderwijsruimte"/>
    <m/>
    <m/>
    <x v="2"/>
    <n v="47.27"/>
    <n v="0"/>
    <n v="1"/>
    <n v="0"/>
  </r>
  <r>
    <s v="Emmen"/>
    <s v="Drenthe College"/>
    <x v="2"/>
    <x v="18"/>
    <x v="17"/>
    <s v="Emmen"/>
    <s v="1e verdieping"/>
    <s v="Onderwijsruimte"/>
    <s v="Onderwijsruimte"/>
    <m/>
    <m/>
    <x v="2"/>
    <n v="48.74"/>
    <n v="0"/>
    <n v="1"/>
    <n v="0"/>
  </r>
  <r>
    <s v="Emmen"/>
    <s v="Drenthe College"/>
    <x v="2"/>
    <x v="18"/>
    <x v="17"/>
    <s v="Emmen"/>
    <s v="1e verdieping"/>
    <s v="Onderwijsruimte"/>
    <s v="Onderwijsruimte"/>
    <m/>
    <m/>
    <x v="2"/>
    <n v="53.01"/>
    <n v="0"/>
    <n v="1"/>
    <n v="0"/>
  </r>
  <r>
    <s v="Emmen"/>
    <s v="Drenthe College"/>
    <x v="2"/>
    <x v="18"/>
    <x v="17"/>
    <s v="Emmen"/>
    <s v="1e verdieping"/>
    <s v="Niet in onderhoud"/>
    <s v="Berging/magazijn"/>
    <m/>
    <m/>
    <x v="1"/>
    <s v="NIO"/>
    <n v="0"/>
    <n v="1"/>
    <s v=""/>
  </r>
  <r>
    <s v="Emmen"/>
    <s v="Drenthe College"/>
    <x v="2"/>
    <x v="18"/>
    <x v="17"/>
    <s v="Emmen"/>
    <s v="1e verdieping"/>
    <s v="Onderwijsruimte"/>
    <s v="Onderwijsruimte"/>
    <m/>
    <m/>
    <x v="2"/>
    <n v="66.44"/>
    <n v="0"/>
    <n v="1"/>
    <n v="0"/>
  </r>
  <r>
    <s v="Emmen"/>
    <s v="Drenthe College"/>
    <x v="2"/>
    <x v="18"/>
    <x v="17"/>
    <s v="Emmen"/>
    <s v="1e verdieping"/>
    <s v="Onderwijsruimte"/>
    <s v="Onderwijsruimte"/>
    <m/>
    <m/>
    <x v="2"/>
    <n v="72.27"/>
    <n v="0"/>
    <n v="1"/>
    <n v="0"/>
  </r>
  <r>
    <s v="Emmen"/>
    <s v="Drenthe College"/>
    <x v="2"/>
    <x v="18"/>
    <x v="17"/>
    <s v="Emmen"/>
    <s v="1e verdieping"/>
    <s v="Onderwijsruimte"/>
    <s v="Onderwijsruimte"/>
    <m/>
    <m/>
    <x v="1"/>
    <n v="76.38"/>
    <n v="0"/>
    <n v="1"/>
    <n v="0"/>
  </r>
  <r>
    <s v="Emmen"/>
    <s v="Drenthe College"/>
    <x v="2"/>
    <x v="18"/>
    <x v="17"/>
    <s v="Emmen"/>
    <s v="1e verdieping"/>
    <s v="Onderwijsruimte"/>
    <s v="Onderwijsruimte"/>
    <m/>
    <m/>
    <x v="2"/>
    <n v="78.38"/>
    <n v="0"/>
    <n v="1"/>
    <n v="0"/>
  </r>
  <r>
    <s v="Emmen"/>
    <s v="Drenthe College"/>
    <x v="2"/>
    <x v="18"/>
    <x v="17"/>
    <s v="Emmen"/>
    <s v="1e verdieping"/>
    <s v="Onderwijsruimte"/>
    <s v="Onderwijsruimte"/>
    <m/>
    <m/>
    <x v="2"/>
    <n v="79.19"/>
    <n v="0"/>
    <n v="1"/>
    <n v="0"/>
  </r>
  <r>
    <s v="Emmen"/>
    <s v="Drenthe College"/>
    <x v="2"/>
    <x v="18"/>
    <x v="17"/>
    <s v="Emmen"/>
    <s v="1e verdieping"/>
    <s v="Onderwijsruimte"/>
    <s v="Onderwijsruimte"/>
    <m/>
    <m/>
    <x v="2"/>
    <n v="79.75"/>
    <n v="0"/>
    <n v="1"/>
    <n v="0"/>
  </r>
  <r>
    <s v="Emmen"/>
    <s v="Drenthe College"/>
    <x v="2"/>
    <x v="18"/>
    <x v="17"/>
    <s v="Emmen"/>
    <s v="1e verdieping"/>
    <s v="Onderwijsruimte"/>
    <s v="Onderwijsruimte"/>
    <m/>
    <m/>
    <x v="2"/>
    <n v="80.23"/>
    <n v="0"/>
    <n v="1"/>
    <n v="0"/>
  </r>
  <r>
    <s v="Emmen"/>
    <s v="Drenthe College"/>
    <x v="2"/>
    <x v="18"/>
    <x v="17"/>
    <s v="Emmen"/>
    <s v="1e verdieping"/>
    <s v="Onderwijsruimte"/>
    <s v="Onderwijsruimte"/>
    <m/>
    <m/>
    <x v="2"/>
    <n v="89.52"/>
    <n v="0"/>
    <n v="1"/>
    <n v="0"/>
  </r>
  <r>
    <s v="Emmen"/>
    <s v="Drenthe College"/>
    <x v="2"/>
    <x v="18"/>
    <x v="17"/>
    <s v="Emmen"/>
    <s v="1e verdieping"/>
    <s v="Onderwijsruimte"/>
    <s v="Onderwijsruimte"/>
    <m/>
    <m/>
    <x v="2"/>
    <n v="99.7"/>
    <n v="0"/>
    <n v="1"/>
    <n v="0"/>
  </r>
  <r>
    <s v="Emmen"/>
    <s v="Drenthe College"/>
    <x v="2"/>
    <x v="18"/>
    <x v="17"/>
    <s v="Emmen"/>
    <s v="1e verdieping"/>
    <s v="Onderwijsruimte"/>
    <s v="Onderwijsruimte"/>
    <m/>
    <m/>
    <x v="2"/>
    <n v="106.87"/>
    <n v="0"/>
    <n v="1"/>
    <n v="0"/>
  </r>
  <r>
    <s v="Emmen"/>
    <s v="Drenthe College"/>
    <x v="2"/>
    <x v="18"/>
    <x v="17"/>
    <s v="Emmen"/>
    <s v="1e verdieping"/>
    <s v="Onderwijsruimte"/>
    <s v="Onderwijsruimte"/>
    <m/>
    <m/>
    <x v="2"/>
    <n v="127.67"/>
    <n v="0"/>
    <n v="1"/>
    <n v="0"/>
  </r>
  <r>
    <s v="Emmen"/>
    <s v="Drenthe College"/>
    <x v="2"/>
    <x v="18"/>
    <x v="17"/>
    <s v="Emmen"/>
    <s v="1e verdieping"/>
    <s v="Verkeersruimte"/>
    <s v="VERKEERSRUIMTE"/>
    <m/>
    <m/>
    <x v="2"/>
    <n v="128.5"/>
    <n v="0"/>
    <n v="1"/>
    <n v="0"/>
  </r>
  <r>
    <s v="Emmen"/>
    <s v="Drenthe College"/>
    <x v="2"/>
    <x v="18"/>
    <x v="17"/>
    <s v="Emmen"/>
    <s v="1e verdieping"/>
    <s v="Onderwijsruimte"/>
    <s v="Onderwijsruimte"/>
    <m/>
    <m/>
    <x v="2"/>
    <n v="144.5"/>
    <n v="0"/>
    <n v="1"/>
    <n v="0"/>
  </r>
  <r>
    <s v="Emmen"/>
    <s v="Drenthe College"/>
    <x v="2"/>
    <x v="18"/>
    <x v="17"/>
    <s v="Emmen"/>
    <s v="1e verdieping"/>
    <s v="Onderwijsruimte"/>
    <s v="Onderwijsruimte"/>
    <m/>
    <m/>
    <x v="2"/>
    <n v="158.43"/>
    <n v="0"/>
    <n v="1"/>
    <n v="0"/>
  </r>
  <r>
    <s v="Emmen"/>
    <s v="Drenthe College"/>
    <x v="2"/>
    <x v="18"/>
    <x v="17"/>
    <s v="Emmen"/>
    <s v="1e verdieping"/>
    <s v="Verkeersruimte"/>
    <s v="VERKEERSRUIMTE"/>
    <m/>
    <m/>
    <x v="2"/>
    <n v="237.59"/>
    <n v="0"/>
    <n v="1"/>
    <n v="0"/>
  </r>
  <r>
    <s v="Emmen"/>
    <s v="Drenthe College"/>
    <x v="2"/>
    <x v="18"/>
    <x v="17"/>
    <s v="Emmen"/>
    <s v="1e verdieping"/>
    <s v="Niet in onderhoud"/>
    <s v="Berging/magazijn"/>
    <m/>
    <m/>
    <x v="8"/>
    <s v="NIO"/>
    <n v="0"/>
    <n v="1"/>
    <s v=""/>
  </r>
  <r>
    <s v="Emmen"/>
    <s v="Drenthe College"/>
    <x v="2"/>
    <x v="18"/>
    <x v="17"/>
    <s v="Emmen"/>
    <s v="1e verdieping"/>
    <s v="Niet in onderhoud"/>
    <s v="Berging/magazijn"/>
    <m/>
    <m/>
    <x v="1"/>
    <s v="NIO"/>
    <n v="0"/>
    <n v="1"/>
    <s v=""/>
  </r>
  <r>
    <s v="Emmen"/>
    <s v="Drenthe College"/>
    <x v="2"/>
    <x v="18"/>
    <x v="17"/>
    <s v="Emmen"/>
    <s v="1e verdieping"/>
    <s v="Niet in onderhoud"/>
    <s v="Serverruimte"/>
    <m/>
    <m/>
    <x v="2"/>
    <s v="NIO"/>
    <n v="0"/>
    <n v="1"/>
    <s v=""/>
  </r>
  <r>
    <s v="Emmen"/>
    <s v="Drenthe College"/>
    <x v="2"/>
    <x v="18"/>
    <x v="17"/>
    <s v="Emmen"/>
    <s v="Begane grond"/>
    <s v="Niet in onderhoud"/>
    <s v="Berging/magazijn"/>
    <m/>
    <m/>
    <x v="7"/>
    <s v="NIO"/>
    <n v="0"/>
    <n v="1"/>
    <s v=""/>
  </r>
  <r>
    <s v="Emmen"/>
    <s v="Drenthe College"/>
    <x v="2"/>
    <x v="18"/>
    <x v="17"/>
    <s v="Emmen"/>
    <s v="Begane grond"/>
    <s v="Niet in onderhoud"/>
    <s v="Technische ruimte"/>
    <m/>
    <m/>
    <x v="11"/>
    <s v="NIO"/>
    <n v="0"/>
    <n v="1"/>
    <s v=""/>
  </r>
  <r>
    <s v="Emmen"/>
    <s v="Drenthe College"/>
    <x v="2"/>
    <x v="18"/>
    <x v="17"/>
    <s v="Emmen"/>
    <s v="Begane grond"/>
    <s v="Administratieve ruimte"/>
    <s v="Administratieve ruimte"/>
    <m/>
    <m/>
    <x v="2"/>
    <n v="16.690000000000001"/>
    <n v="0"/>
    <n v="1"/>
    <n v="0"/>
  </r>
  <r>
    <s v="Emmen"/>
    <s v="Drenthe College"/>
    <x v="2"/>
    <x v="18"/>
    <x v="17"/>
    <s v="Emmen"/>
    <s v="Begane grond"/>
    <s v="Niet in onderhoud"/>
    <s v="Berging/magazijn"/>
    <m/>
    <m/>
    <x v="11"/>
    <s v="NIO"/>
    <n v="0"/>
    <n v="1"/>
    <s v=""/>
  </r>
  <r>
    <s v="Emmen"/>
    <s v="Drenthe College"/>
    <x v="2"/>
    <x v="18"/>
    <x v="17"/>
    <s v="Emmen"/>
    <s v="Begane grond"/>
    <s v="Niet in onderhoud"/>
    <s v="Berging/magazijn"/>
    <m/>
    <m/>
    <x v="11"/>
    <s v="NIO"/>
    <n v="0"/>
    <n v="1"/>
    <s v=""/>
  </r>
  <r>
    <s v="Emmen"/>
    <s v="Drenthe College"/>
    <x v="2"/>
    <x v="18"/>
    <x v="17"/>
    <s v="Emmen"/>
    <s v="Begane grond"/>
    <s v="Niet in onderhoud"/>
    <s v="Berging/magazijn"/>
    <m/>
    <m/>
    <x v="11"/>
    <s v="NIO"/>
    <n v="0"/>
    <n v="1"/>
    <s v=""/>
  </r>
  <r>
    <s v="Emmen"/>
    <s v="Drenthe College"/>
    <x v="2"/>
    <x v="18"/>
    <x v="17"/>
    <s v="Emmen"/>
    <s v="Begane grond"/>
    <s v="Niet in onderhoud"/>
    <s v="Berging/magazijn"/>
    <m/>
    <m/>
    <x v="11"/>
    <s v="NIO"/>
    <n v="0"/>
    <n v="1"/>
    <s v=""/>
  </r>
  <r>
    <s v="Emmen"/>
    <s v="Drenthe College"/>
    <x v="2"/>
    <x v="18"/>
    <x v="17"/>
    <s v="Emmen"/>
    <s v="Begane grond"/>
    <s v="Niet in onderhoud"/>
    <s v="Berging/magazijn"/>
    <m/>
    <m/>
    <x v="11"/>
    <s v="NIO"/>
    <n v="0"/>
    <n v="1"/>
    <s v=""/>
  </r>
  <r>
    <s v="Emmen"/>
    <s v="Drenthe College"/>
    <x v="2"/>
    <x v="18"/>
    <x v="17"/>
    <s v="Emmen"/>
    <s v="Begane grond"/>
    <s v="Niet in onderhoud"/>
    <s v="Berging/magazijn"/>
    <m/>
    <m/>
    <x v="1"/>
    <s v="NIO"/>
    <n v="0"/>
    <n v="1"/>
    <s v=""/>
  </r>
  <r>
    <s v="Emmen"/>
    <s v="Drenthe College"/>
    <x v="2"/>
    <x v="19"/>
    <x v="18"/>
    <s v="Emmen"/>
    <s v="1e verdieping"/>
    <s v="Administratieve ruimte"/>
    <s v="Administratieve ruimte"/>
    <s v="113"/>
    <m/>
    <x v="1"/>
    <n v="10.52"/>
    <n v="0"/>
    <n v="1"/>
    <n v="0"/>
  </r>
  <r>
    <s v="Emmen"/>
    <s v="Drenthe College"/>
    <x v="2"/>
    <x v="19"/>
    <x v="18"/>
    <s v="Emmen"/>
    <s v="1e verdieping"/>
    <s v="Onderwijsruimte"/>
    <s v="Onderwijsruimte"/>
    <s v="140"/>
    <m/>
    <x v="1"/>
    <n v="10.52"/>
    <n v="0"/>
    <n v="1"/>
    <n v="0"/>
  </r>
  <r>
    <s v="Emmen"/>
    <s v="Drenthe College"/>
    <x v="2"/>
    <x v="19"/>
    <x v="18"/>
    <s v="Emmen"/>
    <s v="1e verdieping"/>
    <s v="Verkeersruimte"/>
    <s v="Verkeersruimte"/>
    <s v="130"/>
    <m/>
    <x v="7"/>
    <n v="11.57"/>
    <n v="0"/>
    <n v="1"/>
    <n v="0"/>
  </r>
  <r>
    <s v="Emmen"/>
    <s v="Drenthe College"/>
    <x v="2"/>
    <x v="19"/>
    <x v="18"/>
    <s v="Emmen"/>
    <s v="1e verdieping"/>
    <s v="Sanitair"/>
    <s v="Toiletruimte"/>
    <s v="131"/>
    <m/>
    <x v="7"/>
    <n v="13.86"/>
    <n v="0"/>
    <n v="1"/>
    <n v="0"/>
  </r>
  <r>
    <s v="Emmen"/>
    <s v="Drenthe College"/>
    <x v="2"/>
    <x v="19"/>
    <x v="18"/>
    <s v="Emmen"/>
    <s v="1e verdieping"/>
    <s v="Verkeersruimte"/>
    <s v="Verkeersruimte"/>
    <s v="104"/>
    <m/>
    <x v="2"/>
    <n v="17.66"/>
    <n v="0"/>
    <n v="1"/>
    <n v="0"/>
  </r>
  <r>
    <s v="Emmen"/>
    <s v="Drenthe College"/>
    <x v="2"/>
    <x v="19"/>
    <x v="18"/>
    <s v="Emmen"/>
    <s v="1e verdieping"/>
    <s v="Sanitair"/>
    <s v="Toiletruimte"/>
    <s v="124"/>
    <m/>
    <x v="1"/>
    <n v="17.68"/>
    <n v="0"/>
    <n v="1"/>
    <n v="0"/>
  </r>
  <r>
    <s v="Emmen"/>
    <s v="Drenthe College"/>
    <x v="2"/>
    <x v="19"/>
    <x v="18"/>
    <s v="Emmen"/>
    <s v="1e verdieping"/>
    <s v="Verkeersruimte"/>
    <s v="Lift"/>
    <s v="125"/>
    <m/>
    <x v="1"/>
    <n v="21.63"/>
    <n v="0"/>
    <n v="1"/>
    <n v="0"/>
  </r>
  <r>
    <s v="Emmen"/>
    <s v="Drenthe College"/>
    <x v="2"/>
    <x v="19"/>
    <x v="18"/>
    <s v="Emmen"/>
    <s v="1e verdieping"/>
    <s v="Administratieve ruimte"/>
    <s v="Administratieve ruimte"/>
    <s v="118"/>
    <m/>
    <x v="1"/>
    <n v="21.73"/>
    <n v="0"/>
    <n v="1"/>
    <n v="0"/>
  </r>
  <r>
    <s v="Emmen"/>
    <s v="Drenthe College"/>
    <x v="2"/>
    <x v="19"/>
    <x v="18"/>
    <s v="Emmen"/>
    <s v="1e verdieping"/>
    <s v="Administratieve ruimte"/>
    <s v="Administratieve ruimte"/>
    <s v="105"/>
    <m/>
    <x v="2"/>
    <n v="26.17"/>
    <n v="0"/>
    <n v="1"/>
    <n v="0"/>
  </r>
  <r>
    <s v="Emmen"/>
    <s v="Drenthe College"/>
    <x v="2"/>
    <x v="19"/>
    <x v="18"/>
    <s v="Emmen"/>
    <s v="1e verdieping"/>
    <s v="Verkeersruimte"/>
    <s v="Verkeersruimte"/>
    <s v="101"/>
    <m/>
    <x v="2"/>
    <n v="26.96"/>
    <n v="0"/>
    <n v="1"/>
    <n v="0"/>
  </r>
  <r>
    <s v="Emmen"/>
    <s v="Drenthe College"/>
    <x v="2"/>
    <x v="19"/>
    <x v="18"/>
    <s v="Emmen"/>
    <s v="1e verdieping"/>
    <s v="Verkeersruimte"/>
    <s v="Verkeersruimte"/>
    <s v="128"/>
    <m/>
    <x v="1"/>
    <n v="31.12"/>
    <n v="0"/>
    <n v="1"/>
    <n v="0"/>
  </r>
  <r>
    <s v="Emmen"/>
    <s v="Drenthe College"/>
    <x v="2"/>
    <x v="19"/>
    <x v="18"/>
    <s v="Emmen"/>
    <s v="1e verdieping"/>
    <s v="Restauratieve ruimte"/>
    <s v="Personeelsruimte"/>
    <s v="134"/>
    <m/>
    <x v="2"/>
    <n v="33.79"/>
    <n v="0"/>
    <n v="1"/>
    <n v="0"/>
  </r>
  <r>
    <s v="Emmen"/>
    <s v="Drenthe College"/>
    <x v="2"/>
    <x v="19"/>
    <x v="18"/>
    <s v="Emmen"/>
    <s v="1e verdieping"/>
    <s v="Sanitair"/>
    <s v="Toiletruimte"/>
    <s v="132"/>
    <m/>
    <x v="0"/>
    <n v="33.81"/>
    <n v="0"/>
    <n v="1"/>
    <n v="0"/>
  </r>
  <r>
    <s v="Emmen"/>
    <s v="Drenthe College"/>
    <x v="2"/>
    <x v="19"/>
    <x v="18"/>
    <s v="Emmen"/>
    <s v="1e verdieping"/>
    <s v="Administratieve ruimte"/>
    <s v="Administratieve ruimte"/>
    <s v="116"/>
    <m/>
    <x v="2"/>
    <n v="33.83"/>
    <n v="0"/>
    <n v="1"/>
    <n v="0"/>
  </r>
  <r>
    <s v="Emmen"/>
    <s v="Drenthe College"/>
    <x v="2"/>
    <x v="19"/>
    <x v="18"/>
    <s v="Emmen"/>
    <s v="1e verdieping"/>
    <s v="Restauratieve ruimte"/>
    <s v="Personeelsruimte"/>
    <s v="136"/>
    <m/>
    <x v="7"/>
    <n v="34.119999999999997"/>
    <n v="0"/>
    <n v="1"/>
    <n v="0"/>
  </r>
  <r>
    <s v="Emmen"/>
    <s v="Drenthe College"/>
    <x v="2"/>
    <x v="19"/>
    <x v="18"/>
    <s v="Emmen"/>
    <s v="1e verdieping"/>
    <s v="Verkeersruimte"/>
    <s v="Verkeersruimte"/>
    <s v="114"/>
    <m/>
    <x v="2"/>
    <n v="34.17"/>
    <n v="0"/>
    <n v="1"/>
    <n v="0"/>
  </r>
  <r>
    <s v="Emmen"/>
    <s v="Drenthe College"/>
    <x v="2"/>
    <x v="19"/>
    <x v="18"/>
    <s v="Emmen"/>
    <s v="1e verdieping"/>
    <s v="Verkeersruimte"/>
    <s v="Verkeersruimte"/>
    <s v="139"/>
    <m/>
    <x v="2"/>
    <n v="34.18"/>
    <n v="0"/>
    <n v="1"/>
    <n v="0"/>
  </r>
  <r>
    <s v="Emmen"/>
    <s v="Drenthe College"/>
    <x v="2"/>
    <x v="19"/>
    <x v="18"/>
    <s v="Emmen"/>
    <s v="1e verdieping"/>
    <s v="Verkeersruimte"/>
    <s v="Verkeersruimte"/>
    <s v="142"/>
    <m/>
    <x v="2"/>
    <n v="43.28"/>
    <n v="0"/>
    <n v="1"/>
    <n v="0"/>
  </r>
  <r>
    <s v="Emmen"/>
    <s v="Drenthe College"/>
    <x v="2"/>
    <x v="19"/>
    <x v="18"/>
    <s v="Emmen"/>
    <s v="1e verdieping"/>
    <s v="Onderwijsruimte"/>
    <s v="Onderwijsruimte"/>
    <s v="141"/>
    <m/>
    <x v="2"/>
    <n v="44.53"/>
    <n v="0"/>
    <n v="1"/>
    <n v="0"/>
  </r>
  <r>
    <s v="Emmen"/>
    <s v="Drenthe College"/>
    <x v="2"/>
    <x v="19"/>
    <x v="18"/>
    <s v="Emmen"/>
    <s v="1e verdieping"/>
    <s v="Administratieve ruimte"/>
    <s v="Administratieve ruimte"/>
    <s v="119"/>
    <m/>
    <x v="1"/>
    <n v="5.73"/>
    <n v="0"/>
    <n v="1"/>
    <n v="0"/>
  </r>
  <r>
    <s v="Emmen"/>
    <s v="Drenthe College"/>
    <x v="2"/>
    <x v="19"/>
    <x v="18"/>
    <s v="Emmen"/>
    <s v="1e verdieping"/>
    <s v="Administratieve ruimte"/>
    <s v="Administratieve ruimte"/>
    <s v="115"/>
    <m/>
    <x v="2"/>
    <n v="51.1"/>
    <n v="0"/>
    <n v="1"/>
    <n v="0"/>
  </r>
  <r>
    <s v="Emmen"/>
    <s v="Drenthe College"/>
    <x v="2"/>
    <x v="19"/>
    <x v="18"/>
    <s v="Emmen"/>
    <s v="1e verdieping"/>
    <s v="Administratieve ruimte"/>
    <s v="Administratieve ruimte"/>
    <s v="107"/>
    <m/>
    <x v="1"/>
    <n v="51.83"/>
    <n v="0"/>
    <n v="1"/>
    <n v="0"/>
  </r>
  <r>
    <s v="Emmen"/>
    <s v="Drenthe College"/>
    <x v="2"/>
    <x v="19"/>
    <x v="18"/>
    <s v="Emmen"/>
    <s v="1e verdieping"/>
    <s v="Niet in onderhoud"/>
    <s v="Berging/magazijn"/>
    <s v="120"/>
    <m/>
    <x v="7"/>
    <s v="NIO"/>
    <n v="0"/>
    <n v="1"/>
    <s v=""/>
  </r>
  <r>
    <s v="Emmen"/>
    <s v="Drenthe College"/>
    <x v="2"/>
    <x v="19"/>
    <x v="18"/>
    <s v="Emmen"/>
    <s v="1e verdieping"/>
    <s v="Verkeersruimte"/>
    <s v="Verkeersruimte"/>
    <s v="109"/>
    <m/>
    <x v="2"/>
    <n v="61.71"/>
    <n v="0"/>
    <n v="1"/>
    <n v="0"/>
  </r>
  <r>
    <s v="Emmen"/>
    <s v="Drenthe College"/>
    <x v="2"/>
    <x v="19"/>
    <x v="18"/>
    <s v="Emmen"/>
    <s v="1e verdieping"/>
    <s v="Administratieve ruimte"/>
    <s v="Administratieve ruimte"/>
    <s v="111"/>
    <m/>
    <x v="2"/>
    <n v="65.37"/>
    <n v="0"/>
    <n v="1"/>
    <n v="0"/>
  </r>
  <r>
    <s v="Emmen"/>
    <s v="Drenthe College"/>
    <x v="2"/>
    <x v="19"/>
    <x v="18"/>
    <s v="Emmen"/>
    <s v="1e verdieping"/>
    <s v="Administratieve ruimte"/>
    <s v="Administratieve ruimte"/>
    <s v="117"/>
    <m/>
    <x v="2"/>
    <n v="69.73"/>
    <n v="0"/>
    <n v="1"/>
    <n v="0"/>
  </r>
  <r>
    <s v="Emmen"/>
    <s v="Drenthe College"/>
    <x v="2"/>
    <x v="19"/>
    <x v="18"/>
    <s v="Emmen"/>
    <s v="1e verdieping"/>
    <s v="Sanitair"/>
    <s v="Toiletruimte"/>
    <s v="127"/>
    <m/>
    <x v="0"/>
    <n v="78.56"/>
    <n v="0"/>
    <n v="1"/>
    <n v="0"/>
  </r>
  <r>
    <s v="Emmen"/>
    <s v="Drenthe College"/>
    <x v="2"/>
    <x v="19"/>
    <x v="18"/>
    <s v="Emmen"/>
    <s v="1e verdieping"/>
    <s v="Administratieve ruimte"/>
    <s v="Administratieve ruimte"/>
    <s v="112"/>
    <m/>
    <x v="1"/>
    <n v="95.25"/>
    <n v="0"/>
    <n v="1"/>
    <n v="0"/>
  </r>
  <r>
    <s v="Emmen"/>
    <s v="Drenthe College"/>
    <x v="2"/>
    <x v="19"/>
    <x v="18"/>
    <s v="Emmen"/>
    <s v="2e verdieping"/>
    <s v="Onderwijsruimte"/>
    <s v="Onderwijsruimte"/>
    <s v="211"/>
    <m/>
    <x v="1"/>
    <n v="11.64"/>
    <n v="0"/>
    <n v="1"/>
    <n v="0"/>
  </r>
  <r>
    <s v="Emmen"/>
    <s v="Drenthe College"/>
    <x v="2"/>
    <x v="19"/>
    <x v="18"/>
    <s v="Emmen"/>
    <s v="2e verdieping"/>
    <s v="Onderwijsruimte"/>
    <s v="Onderwijsruimte"/>
    <s v="212"/>
    <m/>
    <x v="1"/>
    <n v="13.91"/>
    <n v="0"/>
    <n v="1"/>
    <n v="0"/>
  </r>
  <r>
    <s v="Emmen"/>
    <s v="Drenthe College"/>
    <x v="2"/>
    <x v="19"/>
    <x v="18"/>
    <s v="Emmen"/>
    <s v="2e verdieping"/>
    <s v="Onderwijsruimte"/>
    <s v="Onderwijsruimte"/>
    <s v="203"/>
    <m/>
    <x v="1"/>
    <n v="159.94"/>
    <n v="0"/>
    <n v="1"/>
    <n v="0"/>
  </r>
  <r>
    <s v="Emmen"/>
    <s v="Drenthe College"/>
    <x v="2"/>
    <x v="19"/>
    <x v="18"/>
    <s v="Emmen"/>
    <s v="2e verdieping"/>
    <s v="Sanitair"/>
    <s v="Toiletruimte"/>
    <s v="215"/>
    <m/>
    <x v="0"/>
    <n v="16.149999999999999"/>
    <n v="0"/>
    <n v="1"/>
    <n v="0"/>
  </r>
  <r>
    <s v="Emmen"/>
    <s v="Drenthe College"/>
    <x v="2"/>
    <x v="19"/>
    <x v="18"/>
    <s v="Emmen"/>
    <s v="1e verdieping"/>
    <s v="Niet in onderhoud"/>
    <s v="Berging/magazijn"/>
    <s v="126"/>
    <m/>
    <x v="2"/>
    <s v="NIO"/>
    <n v="0"/>
    <n v="1"/>
    <s v=""/>
  </r>
  <r>
    <s v="Emmen"/>
    <s v="Drenthe College"/>
    <x v="2"/>
    <x v="19"/>
    <x v="18"/>
    <s v="Emmen"/>
    <s v="2e verdieping"/>
    <s v="Verkeersruimte"/>
    <s v="Lift"/>
    <s v="217"/>
    <m/>
    <x v="1"/>
    <n v="17.190000000000001"/>
    <n v="0"/>
    <n v="1"/>
    <n v="0"/>
  </r>
  <r>
    <s v="Emmen"/>
    <s v="Drenthe College"/>
    <x v="2"/>
    <x v="19"/>
    <x v="18"/>
    <s v="Emmen"/>
    <s v="2e verdieping"/>
    <s v="Verkeersruimte"/>
    <s v="Verkeersruimte"/>
    <s v="209"/>
    <m/>
    <x v="7"/>
    <n v="2.84"/>
    <n v="0"/>
    <n v="1"/>
    <n v="0"/>
  </r>
  <r>
    <s v="Emmen"/>
    <s v="Drenthe College"/>
    <x v="2"/>
    <x v="19"/>
    <x v="18"/>
    <s v="Emmen"/>
    <s v="2e verdieping"/>
    <s v="Onderwijsruimte"/>
    <s v="Onderwijsruimte"/>
    <s v="213"/>
    <m/>
    <x v="2"/>
    <n v="27.19"/>
    <n v="0"/>
    <n v="1"/>
    <n v="0"/>
  </r>
  <r>
    <s v="Emmen"/>
    <s v="Drenthe College"/>
    <x v="2"/>
    <x v="19"/>
    <x v="18"/>
    <s v="Emmen"/>
    <s v="2e verdieping"/>
    <s v="Onderwijsruimte"/>
    <s v="Onderwijsruimte"/>
    <s v="210"/>
    <m/>
    <x v="11"/>
    <n v="3.57"/>
    <n v="0"/>
    <n v="1"/>
    <n v="0"/>
  </r>
  <r>
    <s v="Emmen"/>
    <s v="Drenthe College"/>
    <x v="2"/>
    <x v="19"/>
    <x v="18"/>
    <s v="Emmen"/>
    <s v="2e verdieping"/>
    <s v="Onderwijsruimte"/>
    <s v="Onderwijsruimte"/>
    <s v="226"/>
    <m/>
    <x v="1"/>
    <n v="3.68"/>
    <n v="0"/>
    <n v="1"/>
    <n v="0"/>
  </r>
  <r>
    <s v="Emmen"/>
    <s v="Drenthe College"/>
    <x v="2"/>
    <x v="19"/>
    <x v="18"/>
    <s v="Emmen"/>
    <s v="2e verdieping"/>
    <s v="Verkeersruimte"/>
    <s v="Lift"/>
    <s v="216"/>
    <m/>
    <x v="1"/>
    <n v="33.47"/>
    <n v="0"/>
    <n v="1"/>
    <n v="0"/>
  </r>
  <r>
    <s v="Emmen"/>
    <s v="Drenthe College"/>
    <x v="2"/>
    <x v="19"/>
    <x v="18"/>
    <s v="Emmen"/>
    <s v="2e verdieping"/>
    <s v="Onderwijsruimte"/>
    <s v="Onderwijsruimte"/>
    <s v="222"/>
    <m/>
    <x v="2"/>
    <n v="33.71"/>
    <n v="0"/>
    <n v="1"/>
    <n v="0"/>
  </r>
  <r>
    <s v="Emmen"/>
    <s v="Drenthe College"/>
    <x v="2"/>
    <x v="19"/>
    <x v="18"/>
    <s v="Emmen"/>
    <s v="2e verdieping"/>
    <s v="Administratieve ruimte"/>
    <s v="Administratieve ruimte"/>
    <s v="221"/>
    <m/>
    <x v="2"/>
    <n v="33.94"/>
    <n v="0"/>
    <n v="1"/>
    <n v="0"/>
  </r>
  <r>
    <s v="Emmen"/>
    <s v="Drenthe College"/>
    <x v="2"/>
    <x v="19"/>
    <x v="18"/>
    <s v="Emmen"/>
    <s v="2e verdieping"/>
    <s v="Sanitair"/>
    <s v="Toiletruimte"/>
    <s v="218"/>
    <m/>
    <x v="0"/>
    <n v="43.65"/>
    <n v="0"/>
    <n v="1"/>
    <n v="0"/>
  </r>
  <r>
    <s v="Emmen"/>
    <s v="Drenthe College"/>
    <x v="2"/>
    <x v="19"/>
    <x v="18"/>
    <s v="Emmen"/>
    <s v="2e verdieping"/>
    <s v="Onderwijsruimte"/>
    <s v="Onderwijsruimte"/>
    <s v="201"/>
    <m/>
    <x v="1"/>
    <n v="45.84"/>
    <n v="0"/>
    <n v="1"/>
    <n v="0"/>
  </r>
  <r>
    <s v="Emmen"/>
    <s v="Drenthe College"/>
    <x v="2"/>
    <x v="19"/>
    <x v="18"/>
    <s v="Emmen"/>
    <s v="2e verdieping"/>
    <s v="Onderwijsruimte"/>
    <s v="Onderwijsruimte"/>
    <s v="207"/>
    <m/>
    <x v="7"/>
    <n v="5.89"/>
    <n v="0"/>
    <n v="1"/>
    <n v="0"/>
  </r>
  <r>
    <s v="Emmen"/>
    <s v="Drenthe College"/>
    <x v="2"/>
    <x v="19"/>
    <x v="18"/>
    <s v="Emmen"/>
    <s v="2e verdieping"/>
    <s v="Administratieve ruimte"/>
    <s v="Administratieve ruimte"/>
    <s v="223"/>
    <m/>
    <x v="2"/>
    <n v="51.13"/>
    <n v="0"/>
    <n v="1"/>
    <n v="0"/>
  </r>
  <r>
    <s v="Emmen"/>
    <s v="Drenthe College"/>
    <x v="2"/>
    <x v="19"/>
    <x v="18"/>
    <s v="Emmen"/>
    <s v="2e verdieping"/>
    <s v="Onderwijsruimte"/>
    <s v="Onderwijsruimte"/>
    <s v="224"/>
    <m/>
    <x v="2"/>
    <n v="51.14"/>
    <n v="0"/>
    <n v="1"/>
    <n v="0"/>
  </r>
  <r>
    <s v="Emmen"/>
    <s v="Drenthe College"/>
    <x v="2"/>
    <x v="19"/>
    <x v="18"/>
    <s v="Emmen"/>
    <s v="2e verdieping"/>
    <s v="Verkeersruimte"/>
    <s v="Verkeersruimte"/>
    <s v="225"/>
    <m/>
    <x v="2"/>
    <n v="51.43"/>
    <n v="0"/>
    <n v="1"/>
    <n v="0"/>
  </r>
  <r>
    <s v="Emmen"/>
    <s v="Drenthe College"/>
    <x v="2"/>
    <x v="19"/>
    <x v="18"/>
    <s v="Emmen"/>
    <s v="2e verdieping"/>
    <s v="Verkeersruimte"/>
    <s v="Trap"/>
    <s v="208"/>
    <m/>
    <x v="7"/>
    <n v="6.58"/>
    <n v="0"/>
    <n v="1"/>
    <n v="0"/>
  </r>
  <r>
    <s v="Emmen"/>
    <s v="Drenthe College"/>
    <x v="2"/>
    <x v="19"/>
    <x v="18"/>
    <s v="Emmen"/>
    <s v="2e verdieping"/>
    <s v="Verkeersruimte"/>
    <s v="Verkeersruimte"/>
    <s v="144"/>
    <m/>
    <x v="2"/>
    <n v="65.28"/>
    <n v="0"/>
    <n v="1"/>
    <n v="0"/>
  </r>
  <r>
    <s v="Emmen"/>
    <s v="Drenthe College"/>
    <x v="2"/>
    <x v="19"/>
    <x v="18"/>
    <s v="Emmen"/>
    <s v="2e verdieping"/>
    <s v="Onderwijsruimte"/>
    <s v="Onderwijsruimte"/>
    <s v="145"/>
    <m/>
    <x v="2"/>
    <n v="65.37"/>
    <n v="0"/>
    <n v="1"/>
    <n v="0"/>
  </r>
  <r>
    <s v="Emmen"/>
    <s v="Drenthe College"/>
    <x v="2"/>
    <x v="19"/>
    <x v="18"/>
    <s v="Emmen"/>
    <s v="2e verdieping"/>
    <s v="Verkeersruimte"/>
    <s v="Verkeersruimte"/>
    <s v="148"/>
    <m/>
    <x v="2"/>
    <n v="65.38"/>
    <n v="0"/>
    <n v="1"/>
    <n v="0"/>
  </r>
  <r>
    <s v="Emmen"/>
    <s v="Drenthe College"/>
    <x v="2"/>
    <x v="19"/>
    <x v="18"/>
    <s v="Emmen"/>
    <s v="2e verdieping"/>
    <s v="Verkeersruimte"/>
    <s v="Verkeersruimte"/>
    <s v="149"/>
    <m/>
    <x v="2"/>
    <n v="66.63"/>
    <n v="0"/>
    <n v="1"/>
    <n v="0"/>
  </r>
  <r>
    <s v="Emmen"/>
    <s v="Drenthe College"/>
    <x v="2"/>
    <x v="19"/>
    <x v="18"/>
    <s v="Emmen"/>
    <s v="2e verdieping"/>
    <s v="Onderwijsruimte"/>
    <s v="Onderwijsruimte"/>
    <s v="202"/>
    <m/>
    <x v="1"/>
    <n v="68.95"/>
    <n v="0"/>
    <n v="1"/>
    <n v="0"/>
  </r>
  <r>
    <s v="Emmen"/>
    <s v="Drenthe College"/>
    <x v="2"/>
    <x v="19"/>
    <x v="18"/>
    <s v="Emmen"/>
    <s v="2e verdieping"/>
    <s v="Onderwijsruimte"/>
    <s v="Onderwijsruimte"/>
    <s v="204"/>
    <m/>
    <x v="1"/>
    <n v="69.27"/>
    <n v="0"/>
    <n v="1"/>
    <n v="0"/>
  </r>
  <r>
    <s v="Emmen"/>
    <s v="Drenthe College"/>
    <x v="2"/>
    <x v="19"/>
    <x v="18"/>
    <s v="Emmen"/>
    <s v="2e verdieping"/>
    <s v="Onderwijsruimte"/>
    <s v="Onderwijsruimte"/>
    <s v="205"/>
    <m/>
    <x v="1"/>
    <n v="69.28"/>
    <n v="0"/>
    <n v="1"/>
    <n v="0"/>
  </r>
  <r>
    <s v="Emmen"/>
    <s v="Drenthe College"/>
    <x v="2"/>
    <x v="19"/>
    <x v="18"/>
    <s v="Emmen"/>
    <s v="2e verdieping"/>
    <s v="Verkeersruimte"/>
    <s v="Verkeersruimte"/>
    <s v="203a"/>
    <m/>
    <x v="2"/>
    <n v="7.78"/>
    <n v="0"/>
    <n v="1"/>
    <n v="0"/>
  </r>
  <r>
    <s v="Emmen"/>
    <s v="Drenthe College"/>
    <x v="2"/>
    <x v="19"/>
    <x v="18"/>
    <s v="Emmen"/>
    <s v="2e verdieping"/>
    <s v="Onderwijsruimte"/>
    <s v="Onderwijsruimte"/>
    <s v="220"/>
    <m/>
    <x v="2"/>
    <n v="8.3000000000000007"/>
    <n v="0"/>
    <n v="1"/>
    <n v="0"/>
  </r>
  <r>
    <s v="Emmen"/>
    <s v="Drenthe College"/>
    <x v="2"/>
    <x v="19"/>
    <x v="18"/>
    <s v="Emmen"/>
    <s v="2e verdieping"/>
    <s v="Verkeersruimte"/>
    <s v="Verkeersruimte"/>
    <s v="219"/>
    <m/>
    <x v="1"/>
    <n v="8.74"/>
    <n v="0"/>
    <n v="1"/>
    <n v="0"/>
  </r>
  <r>
    <s v="Emmen"/>
    <s v="Drenthe College"/>
    <x v="2"/>
    <x v="19"/>
    <x v="18"/>
    <s v="Emmen"/>
    <s v="2e verdieping"/>
    <s v="Onderwijsruimte"/>
    <s v="Onderwijsruimte"/>
    <s v="147"/>
    <m/>
    <x v="1"/>
    <n v="84"/>
    <n v="0"/>
    <n v="1"/>
    <n v="0"/>
  </r>
  <r>
    <s v="Emmen"/>
    <s v="Drenthe College"/>
    <x v="2"/>
    <x v="19"/>
    <x v="18"/>
    <s v="Emmen"/>
    <s v="Begane grond"/>
    <s v="Verkeersruimte"/>
    <s v="Podium"/>
    <s v="0.45"/>
    <m/>
    <x v="11"/>
    <n v="3.53"/>
    <n v="0"/>
    <n v="1"/>
    <n v="0"/>
  </r>
  <r>
    <s v="Emmen"/>
    <s v="Drenthe College"/>
    <x v="2"/>
    <x v="19"/>
    <x v="18"/>
    <s v="Emmen"/>
    <s v="Begane grond"/>
    <s v="Verkeersruimte"/>
    <s v="Trap"/>
    <s v="GEEN RUIMTENUMMER 001"/>
    <m/>
    <x v="2"/>
    <n v="7.61"/>
    <n v="0"/>
    <n v="1"/>
    <n v="0"/>
  </r>
  <r>
    <s v="Emmen"/>
    <s v="Drenthe College"/>
    <x v="2"/>
    <x v="19"/>
    <x v="18"/>
    <s v="Emmen"/>
    <s v="Begane grond"/>
    <s v="Verkeersruimte"/>
    <s v="Trap"/>
    <s v="GEEN RUIMTENUMMER 002"/>
    <m/>
    <x v="2"/>
    <n v="12.92"/>
    <n v="0"/>
    <n v="1"/>
    <n v="0"/>
  </r>
  <r>
    <s v="Emmen"/>
    <s v="Drenthe College"/>
    <x v="2"/>
    <x v="19"/>
    <x v="18"/>
    <s v="Emmen"/>
    <s v="Begane grond"/>
    <s v="Sanitair"/>
    <s v="Toiletruimte"/>
    <s v="GEEN RUIMTENUMMER 003"/>
    <m/>
    <x v="1"/>
    <n v="20.66"/>
    <n v="0"/>
    <n v="1"/>
    <n v="0"/>
  </r>
  <r>
    <s v="Emmen"/>
    <s v="Drenthe College"/>
    <x v="2"/>
    <x v="19"/>
    <x v="18"/>
    <s v="Emmen"/>
    <s v="Begane grond"/>
    <s v="Onderwijsruimte"/>
    <s v="Onderwijsruimte"/>
    <s v="0.06"/>
    <m/>
    <x v="1"/>
    <n v="27.89"/>
    <n v="0"/>
    <n v="1"/>
    <n v="0"/>
  </r>
  <r>
    <s v="Emmen"/>
    <s v="Drenthe College"/>
    <x v="2"/>
    <x v="19"/>
    <x v="18"/>
    <s v="Emmen"/>
    <s v="Begane grond"/>
    <s v="Administratieve ruimte"/>
    <s v="Administratieve ruimte"/>
    <s v="0.01"/>
    <m/>
    <x v="2"/>
    <n v="50.47"/>
    <n v="0"/>
    <n v="1"/>
    <n v="0"/>
  </r>
  <r>
    <s v="Emmen"/>
    <s v="Drenthe College"/>
    <x v="2"/>
    <x v="19"/>
    <x v="18"/>
    <s v="Emmen"/>
    <s v="Begane grond"/>
    <s v="Verkeersruimte"/>
    <s v="Verkeersruimte"/>
    <s v="0.04"/>
    <m/>
    <x v="1"/>
    <n v="51.84"/>
    <n v="0"/>
    <n v="1"/>
    <n v="0"/>
  </r>
  <r>
    <s v="Emmen"/>
    <s v="Drenthe College"/>
    <x v="2"/>
    <x v="19"/>
    <x v="18"/>
    <s v="Emmen"/>
    <s v="Begane grond"/>
    <s v="Onderwijsruimte"/>
    <s v="Onderwijsruimte"/>
    <s v="0.03"/>
    <m/>
    <x v="2"/>
    <n v="64.400000000000006"/>
    <n v="0"/>
    <n v="1"/>
    <n v="0"/>
  </r>
  <r>
    <s v="Emmen"/>
    <s v="Drenthe College"/>
    <x v="2"/>
    <x v="19"/>
    <x v="18"/>
    <s v="Emmen"/>
    <s v="Begane grond"/>
    <s v="Onderwijsruimte"/>
    <s v="Onderwijsruimte"/>
    <s v="0.08"/>
    <m/>
    <x v="2"/>
    <n v="65.319999999999993"/>
    <n v="0"/>
    <n v="1"/>
    <n v="0"/>
  </r>
  <r>
    <s v="Emmen"/>
    <s v="Drenthe College"/>
    <x v="2"/>
    <x v="19"/>
    <x v="18"/>
    <s v="Emmen"/>
    <s v="Begane grond"/>
    <s v="Vakspecifieke ruimte"/>
    <s v="Vakspecifieke ruimte"/>
    <s v="0.09"/>
    <m/>
    <x v="1"/>
    <n v="65.319999999999993"/>
    <n v="0"/>
    <n v="1"/>
    <n v="0"/>
  </r>
  <r>
    <s v="Emmen"/>
    <s v="Drenthe College"/>
    <x v="2"/>
    <x v="19"/>
    <x v="18"/>
    <s v="Emmen"/>
    <s v="Begane grond"/>
    <s v="Vloeren Keukens"/>
    <s v="Leskeuken"/>
    <s v="0.49A"/>
    <m/>
    <x v="4"/>
    <n v="123.03"/>
    <n v="0"/>
    <n v="1"/>
    <n v="0"/>
  </r>
  <r>
    <s v="Emmen"/>
    <s v="Drenthe College"/>
    <x v="2"/>
    <x v="19"/>
    <x v="18"/>
    <s v="Emmen"/>
    <s v="Begane grond"/>
    <s v="Administratieve ruimte"/>
    <s v="Administratieve ruimte"/>
    <s v="0.02"/>
    <m/>
    <x v="2"/>
    <n v="79.75"/>
    <n v="0"/>
    <n v="1"/>
    <n v="0"/>
  </r>
  <r>
    <s v="Emmen"/>
    <s v="Drenthe College"/>
    <x v="2"/>
    <x v="19"/>
    <x v="18"/>
    <s v="Emmen"/>
    <s v="Begane grond"/>
    <s v="Onderwijsruimte"/>
    <s v="Onderwijsruimte"/>
    <s v="0.07"/>
    <m/>
    <x v="1"/>
    <n v="109.48"/>
    <n v="0"/>
    <n v="1"/>
    <n v="0"/>
  </r>
  <r>
    <s v="Emmen"/>
    <s v="Drenthe College"/>
    <x v="2"/>
    <x v="19"/>
    <x v="18"/>
    <s v="Emmen"/>
    <s v="Begane grond"/>
    <s v="Verkeersruimte"/>
    <s v="Verkeersruimte"/>
    <s v="0.05A"/>
    <m/>
    <x v="1"/>
    <n v="248.75"/>
    <n v="0"/>
    <n v="1"/>
    <n v="0"/>
  </r>
  <r>
    <s v="Emmen"/>
    <s v="Drenthe College"/>
    <x v="2"/>
    <x v="19"/>
    <x v="18"/>
    <s v="Emmen"/>
    <s v="Begane grond"/>
    <s v="Verkeersruimte"/>
    <s v="Verkeersruimte"/>
    <s v="0.05"/>
    <m/>
    <x v="1"/>
    <n v="560.1"/>
    <n v="0"/>
    <n v="1"/>
    <n v="0"/>
  </r>
  <r>
    <s v="Emmen"/>
    <s v="Drenthe College"/>
    <x v="2"/>
    <x v="19"/>
    <x v="18"/>
    <s v="Emmen"/>
    <s v="1e verdieping"/>
    <s v="Niet in onderhoud"/>
    <s v="Berging/magazijn"/>
    <s v="123"/>
    <m/>
    <x v="2"/>
    <s v="NIO"/>
    <n v="0"/>
    <n v="1"/>
    <s v=""/>
  </r>
  <r>
    <s v="Emmen"/>
    <s v="Drenthe College"/>
    <x v="2"/>
    <x v="19"/>
    <x v="18"/>
    <s v="Emmen"/>
    <s v="Begane grond"/>
    <s v="Sanitair"/>
    <s v="Toiletruimte"/>
    <s v="0.28"/>
    <m/>
    <x v="1"/>
    <n v="12.9"/>
    <n v="0"/>
    <n v="1"/>
    <n v="0"/>
  </r>
  <r>
    <s v="Emmen"/>
    <s v="Drenthe College"/>
    <x v="2"/>
    <x v="19"/>
    <x v="18"/>
    <s v="Emmen"/>
    <s v="Begane grond"/>
    <s v="Onderwijsruimte"/>
    <s v="Onderwijsruimte"/>
    <s v="0.19"/>
    <m/>
    <x v="2"/>
    <n v="12.91"/>
    <n v="0"/>
    <n v="1"/>
    <n v="0"/>
  </r>
  <r>
    <s v="Emmen"/>
    <s v="Drenthe College"/>
    <x v="2"/>
    <x v="19"/>
    <x v="18"/>
    <s v="Emmen"/>
    <s v="Begane grond"/>
    <s v="Administratieve ruimte"/>
    <s v="Administratieve ruimte"/>
    <s v="0.41"/>
    <m/>
    <x v="4"/>
    <n v="123.31"/>
    <n v="0"/>
    <n v="1"/>
    <n v="0"/>
  </r>
  <r>
    <s v="Emmen"/>
    <s v="Drenthe College"/>
    <x v="2"/>
    <x v="19"/>
    <x v="18"/>
    <s v="Emmen"/>
    <s v="Begane grond"/>
    <s v="Administratieve ruimte"/>
    <s v="Administratieve ruimte"/>
    <s v="0.34"/>
    <m/>
    <x v="1"/>
    <n v="13.22"/>
    <n v="0"/>
    <n v="1"/>
    <n v="0"/>
  </r>
  <r>
    <s v="Emmen"/>
    <s v="Drenthe College"/>
    <x v="2"/>
    <x v="19"/>
    <x v="18"/>
    <s v="Emmen"/>
    <s v="1e verdieping"/>
    <s v="Niet in onderhoud"/>
    <s v="Berging/magazijn"/>
    <s v="121"/>
    <m/>
    <x v="7"/>
    <s v="NIO"/>
    <n v="0"/>
    <n v="1"/>
    <s v=""/>
  </r>
  <r>
    <s v="Emmen"/>
    <s v="Drenthe College"/>
    <x v="2"/>
    <x v="19"/>
    <x v="18"/>
    <s v="Emmen"/>
    <s v="Begane grond"/>
    <s v="Administratieve ruimte"/>
    <s v="Administratieve ruimte"/>
    <s v="0.40"/>
    <m/>
    <x v="1"/>
    <n v="14.55"/>
    <n v="0"/>
    <n v="1"/>
    <n v="0"/>
  </r>
  <r>
    <s v="Emmen"/>
    <s v="Drenthe College"/>
    <x v="2"/>
    <x v="19"/>
    <x v="18"/>
    <s v="Emmen"/>
    <s v="Begane grond"/>
    <s v="Niet in onderhoud"/>
    <s v="Serverruimte"/>
    <s v="0.15"/>
    <m/>
    <x v="4"/>
    <s v="NIO"/>
    <n v="0"/>
    <n v="1"/>
    <s v=""/>
  </r>
  <r>
    <s v="Emmen"/>
    <s v="Drenthe College"/>
    <x v="2"/>
    <x v="19"/>
    <x v="18"/>
    <s v="Emmen"/>
    <s v="Begane grond"/>
    <s v="Onderwijsruimte"/>
    <s v="Onderwijsruimte"/>
    <s v="0.18"/>
    <m/>
    <x v="4"/>
    <n v="16.239999999999998"/>
    <n v="0"/>
    <n v="1"/>
    <n v="0"/>
  </r>
  <r>
    <s v="Emmen"/>
    <s v="Drenthe College"/>
    <x v="2"/>
    <x v="19"/>
    <x v="18"/>
    <s v="Emmen"/>
    <s v="2e verdieping"/>
    <s v="Niet in onderhoud"/>
    <s v="Berging/magazijn"/>
    <s v="214"/>
    <m/>
    <x v="2"/>
    <s v="NIO"/>
    <n v="0"/>
    <n v="1"/>
    <s v=""/>
  </r>
  <r>
    <s v="Emmen"/>
    <s v="Drenthe College"/>
    <x v="2"/>
    <x v="19"/>
    <x v="18"/>
    <s v="Emmen"/>
    <s v="Begane grond"/>
    <s v="Niet in onderhoud"/>
    <s v="Berging/magazijn"/>
    <s v="NIO"/>
    <m/>
    <x v="2"/>
    <s v="NIO"/>
    <n v="0"/>
    <n v="1"/>
    <s v=""/>
  </r>
  <r>
    <s v="Emmen"/>
    <s v="Drenthe College"/>
    <x v="2"/>
    <x v="19"/>
    <x v="18"/>
    <s v="Emmen"/>
    <s v="Begane grond"/>
    <s v="Verkeersruimte"/>
    <s v="Verkeersruimte"/>
    <s v="0.36"/>
    <m/>
    <x v="7"/>
    <n v="2.74"/>
    <n v="0"/>
    <n v="1"/>
    <n v="0"/>
  </r>
  <r>
    <s v="Emmen"/>
    <s v="Drenthe College"/>
    <x v="2"/>
    <x v="19"/>
    <x v="18"/>
    <s v="Emmen"/>
    <s v="Begane grond"/>
    <s v="Verkeersruimte"/>
    <s v="Lift"/>
    <s v="0.21"/>
    <m/>
    <x v="1"/>
    <n v="20.69"/>
    <n v="0"/>
    <n v="1"/>
    <n v="0"/>
  </r>
  <r>
    <s v="Emmen"/>
    <s v="Drenthe College"/>
    <x v="2"/>
    <x v="19"/>
    <x v="18"/>
    <s v="Emmen"/>
    <s v="Begane grond"/>
    <s v="Niet in onderhoud"/>
    <s v="Niet in onderhoud"/>
    <s v="0.38"/>
    <m/>
    <x v="11"/>
    <s v="NIO"/>
    <n v="0"/>
    <n v="1"/>
    <s v=""/>
  </r>
  <r>
    <s v="Emmen"/>
    <s v="Drenthe College"/>
    <x v="2"/>
    <x v="19"/>
    <x v="18"/>
    <s v="Emmen"/>
    <s v="Begane grond"/>
    <s v="Sanitair"/>
    <s v="Toiletruimte"/>
    <s v="0.23"/>
    <m/>
    <x v="1"/>
    <n v="26.88"/>
    <n v="0"/>
    <n v="1"/>
    <n v="0"/>
  </r>
  <r>
    <s v="Emmen"/>
    <s v="Drenthe College"/>
    <x v="2"/>
    <x v="19"/>
    <x v="18"/>
    <s v="Emmen"/>
    <s v="Begane grond"/>
    <s v="Administratieve ruimte"/>
    <s v="Administratieve ruimte"/>
    <s v="0.31"/>
    <m/>
    <x v="19"/>
    <n v="281.73"/>
    <n v="0"/>
    <n v="1"/>
    <n v="0"/>
  </r>
  <r>
    <s v="Emmen"/>
    <s v="Drenthe College"/>
    <x v="2"/>
    <x v="19"/>
    <x v="18"/>
    <s v="Emmen"/>
    <s v="Begane grond"/>
    <s v="Administratieve ruimte"/>
    <s v="Administratieve ruimte"/>
    <s v="0.32"/>
    <m/>
    <x v="7"/>
    <n v="29.97"/>
    <n v="0"/>
    <n v="1"/>
    <n v="0"/>
  </r>
  <r>
    <s v="Emmen"/>
    <s v="Drenthe College"/>
    <x v="2"/>
    <x v="19"/>
    <x v="18"/>
    <s v="Emmen"/>
    <s v="Begane grond"/>
    <s v="Restauratieve ruimte"/>
    <s v="Kantine"/>
    <s v="0.05a"/>
    <m/>
    <x v="1"/>
    <n v="3.32"/>
    <n v="0"/>
    <n v="1"/>
    <n v="0"/>
  </r>
  <r>
    <s v="Emmen"/>
    <s v="Drenthe College"/>
    <x v="2"/>
    <x v="19"/>
    <x v="18"/>
    <s v="Emmen"/>
    <s v="Begane grond"/>
    <s v="Sanitair"/>
    <s v="Toiletruimte"/>
    <s v="0.29"/>
    <m/>
    <x v="1"/>
    <n v="32.22"/>
    <n v="0"/>
    <n v="1"/>
    <n v="0"/>
  </r>
  <r>
    <s v="Emmen"/>
    <s v="Drenthe College"/>
    <x v="2"/>
    <x v="19"/>
    <x v="18"/>
    <s v="Emmen"/>
    <s v="Begane grond"/>
    <s v="Administratieve ruimte"/>
    <s v="Administratieve ruimte"/>
    <s v="0.14B"/>
    <m/>
    <x v="2"/>
    <n v="33.82"/>
    <n v="0"/>
    <n v="1"/>
    <n v="0"/>
  </r>
  <r>
    <s v="Emmen"/>
    <s v="Drenthe College"/>
    <x v="2"/>
    <x v="19"/>
    <x v="18"/>
    <s v="Emmen"/>
    <s v="Begane grond"/>
    <s v="Verkeersruimte"/>
    <s v="Verkeersruimte"/>
    <s v="0.33"/>
    <m/>
    <x v="7"/>
    <n v="35.450000000000003"/>
    <n v="0"/>
    <n v="1"/>
    <n v="0"/>
  </r>
  <r>
    <s v="Emmen"/>
    <s v="Drenthe College"/>
    <x v="2"/>
    <x v="19"/>
    <x v="18"/>
    <s v="Emmen"/>
    <s v="Begane grond"/>
    <s v="Sanitair"/>
    <s v="Toiletruimte"/>
    <s v="0.20"/>
    <m/>
    <x v="0"/>
    <n v="35.75"/>
    <n v="0"/>
    <n v="1"/>
    <n v="0"/>
  </r>
  <r>
    <s v="Emmen"/>
    <s v="Drenthe College"/>
    <x v="2"/>
    <x v="19"/>
    <x v="18"/>
    <s v="Emmen"/>
    <s v="Begane grond"/>
    <s v="Onderwijsruimte"/>
    <s v="Onderwijsruimte"/>
    <s v="0.17"/>
    <m/>
    <x v="4"/>
    <n v="4.66"/>
    <n v="0"/>
    <n v="1"/>
    <n v="0"/>
  </r>
  <r>
    <s v="Emmen"/>
    <s v="Drenthe College"/>
    <x v="2"/>
    <x v="19"/>
    <x v="18"/>
    <s v="Emmen"/>
    <s v="Begane grond"/>
    <s v="Administratieve ruimte"/>
    <s v="Kantoor"/>
    <s v="0.42"/>
    <m/>
    <x v="1"/>
    <n v="4.7"/>
    <n v="0"/>
    <n v="1"/>
    <n v="0"/>
  </r>
  <r>
    <s v="Emmen"/>
    <s v="Drenthe College"/>
    <x v="2"/>
    <x v="19"/>
    <x v="18"/>
    <s v="Emmen"/>
    <s v="Begane grond"/>
    <s v="Verkeersruimte"/>
    <s v="Trap"/>
    <s v="143"/>
    <m/>
    <x v="2"/>
    <n v="43.18"/>
    <n v="0"/>
    <n v="1"/>
    <n v="0"/>
  </r>
  <r>
    <s v="Emmen"/>
    <s v="Drenthe College"/>
    <x v="2"/>
    <x v="19"/>
    <x v="18"/>
    <s v="Emmen"/>
    <s v="Begane grond"/>
    <s v="Niet in onderhoud"/>
    <s v="Berging/magazijn"/>
    <s v="0.27A"/>
    <m/>
    <x v="2"/>
    <s v="NIO"/>
    <n v="0"/>
    <n v="1"/>
    <s v=""/>
  </r>
  <r>
    <s v="Emmen"/>
    <s v="Drenthe College"/>
    <x v="2"/>
    <x v="19"/>
    <x v="18"/>
    <s v="Emmen"/>
    <s v="Begane grond"/>
    <s v="Verkeersruimte"/>
    <s v="Trap"/>
    <s v="0.39"/>
    <m/>
    <x v="1"/>
    <n v="5"/>
    <n v="0"/>
    <n v="1"/>
    <n v="0"/>
  </r>
  <r>
    <s v="Emmen"/>
    <s v="Drenthe College"/>
    <x v="2"/>
    <x v="19"/>
    <x v="18"/>
    <s v="Emmen"/>
    <s v="Begane grond"/>
    <s v="Verkeersruimte"/>
    <s v="Verkeersruimte"/>
    <s v="0.05"/>
    <m/>
    <x v="2"/>
    <n v="5.26"/>
    <n v="0"/>
    <n v="1"/>
    <n v="0"/>
  </r>
  <r>
    <s v="Emmen"/>
    <s v="Drenthe College"/>
    <x v="2"/>
    <x v="19"/>
    <x v="18"/>
    <s v="Emmen"/>
    <s v="Begane grond"/>
    <s v="Onderwijsruimte"/>
    <s v="Onderwijsruimte"/>
    <s v="0.10"/>
    <m/>
    <x v="1"/>
    <n v="5.42"/>
    <n v="0"/>
    <n v="1"/>
    <n v="0"/>
  </r>
  <r>
    <s v="Emmen"/>
    <s v="Drenthe College"/>
    <x v="2"/>
    <x v="19"/>
    <x v="18"/>
    <s v="Emmen"/>
    <s v="Begane grond"/>
    <s v="Niet in onderhoud"/>
    <s v="Berging/magazijn"/>
    <s v="0.19a"/>
    <m/>
    <x v="5"/>
    <s v="NIO"/>
    <n v="0"/>
    <n v="1"/>
    <s v=""/>
  </r>
  <r>
    <s v="Emmen"/>
    <s v="Drenthe College"/>
    <x v="2"/>
    <x v="19"/>
    <x v="18"/>
    <s v="Emmen"/>
    <s v="Begane grond"/>
    <s v="Vloeren Keukens"/>
    <s v="Keuken catering"/>
    <s v="0.27"/>
    <m/>
    <x v="7"/>
    <n v="5.62"/>
    <n v="0"/>
    <n v="1"/>
    <n v="0"/>
  </r>
  <r>
    <s v="Emmen"/>
    <s v="Drenthe College"/>
    <x v="2"/>
    <x v="19"/>
    <x v="18"/>
    <s v="Emmen"/>
    <s v="Begane grond"/>
    <s v="Onderwijsruimte"/>
    <s v="Onderwijsruimte"/>
    <s v="0.13"/>
    <m/>
    <x v="7"/>
    <n v="51.1"/>
    <n v="0"/>
    <n v="1"/>
    <n v="0"/>
  </r>
  <r>
    <s v="Emmen"/>
    <s v="Drenthe College"/>
    <x v="2"/>
    <x v="19"/>
    <x v="18"/>
    <s v="Emmen"/>
    <s v="Begane grond"/>
    <s v="Administratieve ruimte"/>
    <s v="Administratieve ruimte"/>
    <s v="0.14A"/>
    <m/>
    <x v="2"/>
    <n v="51.1"/>
    <n v="0"/>
    <n v="1"/>
    <n v="0"/>
  </r>
  <r>
    <s v="Emmen"/>
    <s v="Drenthe College"/>
    <x v="2"/>
    <x v="19"/>
    <x v="18"/>
    <s v="Emmen"/>
    <s v="Begane grond"/>
    <s v="Administratieve ruimte"/>
    <s v="Administratieve ruimte"/>
    <s v="0.12"/>
    <m/>
    <x v="2"/>
    <n v="51.46"/>
    <n v="0"/>
    <n v="1"/>
    <n v="0"/>
  </r>
  <r>
    <s v="Emmen"/>
    <s v="Drenthe College"/>
    <x v="2"/>
    <x v="19"/>
    <x v="18"/>
    <s v="Emmen"/>
    <s v="Begane grond"/>
    <s v="Niet in onderhoud"/>
    <s v="Berging/magazijn"/>
    <s v="0.26"/>
    <m/>
    <x v="7"/>
    <s v="NIO"/>
    <n v="0"/>
    <n v="1"/>
    <s v=""/>
  </r>
  <r>
    <s v="Emmen"/>
    <s v="Drenthe College"/>
    <x v="2"/>
    <x v="19"/>
    <x v="18"/>
    <s v="Emmen"/>
    <s v="Begane grond"/>
    <s v="Sanitair"/>
    <s v="Miva toilet"/>
    <s v="0.22"/>
    <m/>
    <x v="1"/>
    <n v="66.010000000000005"/>
    <n v="0"/>
    <n v="1"/>
    <n v="0"/>
  </r>
  <r>
    <s v="Emmen"/>
    <s v="Drenthe College"/>
    <x v="2"/>
    <x v="19"/>
    <x v="18"/>
    <s v="Emmen"/>
    <s v="Begane grond"/>
    <s v="Niet in onderhoud"/>
    <s v="Berging/magazijn"/>
    <s v="0.25"/>
    <m/>
    <x v="2"/>
    <s v="NIO"/>
    <n v="0"/>
    <n v="1"/>
    <s v=""/>
  </r>
  <r>
    <s v="Emmen"/>
    <s v="Drenthe College"/>
    <x v="2"/>
    <x v="19"/>
    <x v="18"/>
    <s v="Emmen"/>
    <s v="Begane grond"/>
    <s v="Niet in onderhoud"/>
    <s v="Technische ruimte"/>
    <s v="0.37"/>
    <m/>
    <x v="11"/>
    <s v="NIO"/>
    <n v="0"/>
    <n v="1"/>
    <s v=""/>
  </r>
  <r>
    <s v="Emmen"/>
    <s v="Drenthe College"/>
    <x v="2"/>
    <x v="19"/>
    <x v="18"/>
    <s v="Emmen"/>
    <s v="Begane grond"/>
    <s v="Administratieve ruimte"/>
    <s v="Administratieve ruimte"/>
    <s v="0.11"/>
    <m/>
    <x v="1"/>
    <n v="93.45"/>
    <n v="0"/>
    <n v="1"/>
    <n v="0"/>
  </r>
  <r>
    <s v="Emmen"/>
    <s v="Drenthe College"/>
    <x v="2"/>
    <x v="19"/>
    <x v="18"/>
    <s v="Emmen"/>
    <m/>
    <s v="Onderwijsruimte"/>
    <s v="Onderwijsruimte"/>
    <s v="138"/>
    <m/>
    <x v="2"/>
    <n v="11.73"/>
    <n v="0"/>
    <n v="1"/>
    <n v="0"/>
  </r>
  <r>
    <s v="Emmen"/>
    <s v="Drenthe College"/>
    <x v="2"/>
    <x v="19"/>
    <x v="18"/>
    <s v="Emmen"/>
    <m/>
    <s v="Onderwijsruimte"/>
    <s v="Onderwijsruimte"/>
    <s v="106"/>
    <m/>
    <x v="2"/>
    <n v="19.7"/>
    <n v="0"/>
    <n v="1"/>
    <n v="0"/>
  </r>
  <r>
    <s v="Emmen"/>
    <s v="Drenthe College"/>
    <x v="2"/>
    <x v="19"/>
    <x v="18"/>
    <s v="Emmen"/>
    <m/>
    <s v="Onderwijsruimte"/>
    <s v="Onderwijsruimte"/>
    <s v="103"/>
    <m/>
    <x v="2"/>
    <n v="21.28"/>
    <n v="0"/>
    <n v="1"/>
    <n v="0"/>
  </r>
  <r>
    <s v="Emmen"/>
    <s v="Drenthe College"/>
    <x v="2"/>
    <x v="19"/>
    <x v="18"/>
    <s v="Emmen"/>
    <m/>
    <s v="Onderwijsruimte"/>
    <s v="Onderwijsruimte"/>
    <s v="129"/>
    <m/>
    <x v="1"/>
    <n v="268.86"/>
    <n v="0"/>
    <n v="1"/>
    <n v="0"/>
  </r>
  <r>
    <s v="Emmen"/>
    <s v="Drenthe College"/>
    <x v="2"/>
    <x v="19"/>
    <x v="18"/>
    <s v="Emmen"/>
    <m/>
    <s v="Onderwijsruimte"/>
    <s v="Onderwijsruimte"/>
    <s v="102"/>
    <m/>
    <x v="2"/>
    <n v="27.34"/>
    <n v="0"/>
    <n v="1"/>
    <n v="0"/>
  </r>
  <r>
    <s v="Emmen"/>
    <s v="Drenthe College"/>
    <x v="2"/>
    <x v="19"/>
    <x v="18"/>
    <s v="Emmen"/>
    <m/>
    <s v="Onderwijsruimte"/>
    <s v="Onderwijsruimte"/>
    <s v="108"/>
    <m/>
    <x v="1"/>
    <n v="31.11"/>
    <n v="0"/>
    <n v="1"/>
    <n v="0"/>
  </r>
  <r>
    <s v="Emmen"/>
    <s v="Drenthe College"/>
    <x v="2"/>
    <x v="19"/>
    <x v="18"/>
    <s v="Emmen"/>
    <m/>
    <s v="Onderwijsruimte"/>
    <s v="Onderwijsruimte"/>
    <s v="137"/>
    <m/>
    <x v="2"/>
    <n v="33.26"/>
    <n v="0"/>
    <n v="1"/>
    <n v="0"/>
  </r>
  <r>
    <s v="Emmen"/>
    <s v="Drenthe College"/>
    <x v="2"/>
    <x v="19"/>
    <x v="18"/>
    <s v="Emmen"/>
    <m/>
    <s v="Onderwijsruimte"/>
    <s v="Onderwijsruimte"/>
    <s v="133"/>
    <m/>
    <x v="2"/>
    <n v="33.82"/>
    <n v="0"/>
    <n v="1"/>
    <n v="0"/>
  </r>
  <r>
    <s v="Emmen"/>
    <s v="Drenthe College"/>
    <x v="2"/>
    <x v="19"/>
    <x v="18"/>
    <s v="Emmen"/>
    <s v="Begane grond"/>
    <s v="Niet in onderhoud"/>
    <s v="Berging/magazijn"/>
    <s v="0.30"/>
    <m/>
    <x v="1"/>
    <s v="NIO"/>
    <n v="0"/>
    <n v="1"/>
    <s v=""/>
  </r>
  <r>
    <s v="Emmen"/>
    <s v="Drenthe College"/>
    <x v="2"/>
    <x v="19"/>
    <x v="18"/>
    <s v="Emmen"/>
    <s v="Begane grond"/>
    <s v="Niet in onderhoud"/>
    <s v="Technische ruimte"/>
    <s v="110"/>
    <m/>
    <x v="2"/>
    <s v="NIO"/>
    <n v="0"/>
    <n v="1"/>
    <s v=""/>
  </r>
  <r>
    <s v="Emmen"/>
    <s v="Drenthe College"/>
    <x v="2"/>
    <x v="19"/>
    <x v="18"/>
    <s v="Emmen"/>
    <s v="Begane grond"/>
    <s v="Niet in onderhoud"/>
    <s v="Berging/magazijn"/>
    <s v="0.24"/>
    <m/>
    <x v="1"/>
    <s v="NIO"/>
    <n v="0"/>
    <n v="1"/>
    <s v=""/>
  </r>
  <r>
    <s v="Emmen"/>
    <s v="Drenthe College"/>
    <x v="2"/>
    <x v="19"/>
    <x v="18"/>
    <s v="Emmen"/>
    <s v="Begane grond"/>
    <s v="Niet in onderhoud"/>
    <s v="Berging/magazijn"/>
    <s v="0.35"/>
    <m/>
    <x v="2"/>
    <s v="NIO"/>
    <n v="0"/>
    <n v="1"/>
    <s v=""/>
  </r>
  <r>
    <s v="Assen"/>
    <s v="Terra"/>
    <x v="0"/>
    <x v="20"/>
    <x v="19"/>
    <s v="Assen"/>
    <s v="1e verdieping"/>
    <s v="Verkeersruimte"/>
    <s v="Lift"/>
    <m/>
    <m/>
    <x v="9"/>
    <n v="3.1"/>
    <n v="0"/>
    <n v="1"/>
    <n v="0"/>
  </r>
  <r>
    <s v="Assen"/>
    <s v="Terra"/>
    <x v="0"/>
    <x v="20"/>
    <x v="19"/>
    <s v="Assen"/>
    <s v="1e verdieping"/>
    <s v="Administratieve ruimte"/>
    <s v="Kantoor"/>
    <m/>
    <m/>
    <x v="2"/>
    <n v="4.7"/>
    <n v="0"/>
    <n v="1"/>
    <n v="0"/>
  </r>
  <r>
    <s v="Assen"/>
    <s v="Terra"/>
    <x v="0"/>
    <x v="20"/>
    <x v="19"/>
    <s v="Assen"/>
    <s v="1e verdieping"/>
    <s v="Verkeersruimte"/>
    <s v="Trap"/>
    <m/>
    <m/>
    <x v="9"/>
    <n v="4.8"/>
    <n v="0"/>
    <n v="1"/>
    <n v="0"/>
  </r>
  <r>
    <s v="Assen"/>
    <s v="Terra"/>
    <x v="0"/>
    <x v="20"/>
    <x v="19"/>
    <s v="Assen"/>
    <s v="1e verdieping"/>
    <s v="Verkeersruimte"/>
    <s v="Trap"/>
    <m/>
    <m/>
    <x v="9"/>
    <n v="5.2"/>
    <n v="0"/>
    <n v="1"/>
    <n v="0"/>
  </r>
  <r>
    <s v="Assen"/>
    <s v="Terra"/>
    <x v="0"/>
    <x v="20"/>
    <x v="19"/>
    <s v="Assen"/>
    <s v="1e verdieping"/>
    <s v="Sanitair"/>
    <s v="Toiletruimte"/>
    <m/>
    <m/>
    <x v="3"/>
    <n v="5.2"/>
    <n v="0"/>
    <n v="1"/>
    <n v="0"/>
  </r>
  <r>
    <s v="Assen"/>
    <s v="Terra"/>
    <x v="0"/>
    <x v="20"/>
    <x v="19"/>
    <s v="Assen"/>
    <s v="1e verdieping"/>
    <s v="Sanitair"/>
    <s v="Toiletruimte"/>
    <m/>
    <m/>
    <x v="3"/>
    <n v="5.8"/>
    <n v="0"/>
    <n v="1"/>
    <n v="0"/>
  </r>
  <r>
    <s v="Assen"/>
    <s v="Terra"/>
    <x v="0"/>
    <x v="20"/>
    <x v="19"/>
    <s v="Assen"/>
    <s v="1e verdieping"/>
    <s v="Administratieve ruimte"/>
    <s v="Kantoor"/>
    <m/>
    <m/>
    <x v="2"/>
    <n v="6.7"/>
    <n v="0"/>
    <n v="1"/>
    <n v="0"/>
  </r>
  <r>
    <s v="Assen"/>
    <s v="Terra"/>
    <x v="0"/>
    <x v="20"/>
    <x v="19"/>
    <s v="Assen"/>
    <s v="1e verdieping"/>
    <s v="Onderwijsruimte"/>
    <s v="Onderwijsruimte"/>
    <m/>
    <m/>
    <x v="9"/>
    <n v="15.6"/>
    <n v="0"/>
    <n v="1"/>
    <n v="0"/>
  </r>
  <r>
    <s v="Assen"/>
    <s v="Terra"/>
    <x v="0"/>
    <x v="20"/>
    <x v="19"/>
    <s v="Assen"/>
    <s v="1e verdieping"/>
    <s v="Administratieve ruimte"/>
    <s v="Kantoor"/>
    <m/>
    <m/>
    <x v="2"/>
    <n v="18.2"/>
    <n v="0"/>
    <n v="1"/>
    <n v="0"/>
  </r>
  <r>
    <s v="Assen"/>
    <s v="Terra"/>
    <x v="0"/>
    <x v="20"/>
    <x v="19"/>
    <s v="Assen"/>
    <s v="1e verdieping"/>
    <s v="Administratieve ruimte"/>
    <s v="Kantoor"/>
    <m/>
    <m/>
    <x v="2"/>
    <n v="18.2"/>
    <n v="0"/>
    <n v="1"/>
    <n v="0"/>
  </r>
  <r>
    <s v="Assen"/>
    <s v="Terra"/>
    <x v="0"/>
    <x v="20"/>
    <x v="19"/>
    <s v="Assen"/>
    <s v="1e verdieping"/>
    <s v="Verkeersruimte"/>
    <s v="Trap"/>
    <m/>
    <m/>
    <x v="2"/>
    <n v="20.9"/>
    <n v="0"/>
    <n v="1"/>
    <n v="0"/>
  </r>
  <r>
    <s v="Assen"/>
    <s v="Terra"/>
    <x v="0"/>
    <x v="20"/>
    <x v="19"/>
    <s v="Assen"/>
    <s v="1e verdieping"/>
    <s v="Verkeersruimte"/>
    <s v="Trap"/>
    <m/>
    <m/>
    <x v="2"/>
    <n v="21.7"/>
    <n v="0"/>
    <n v="1"/>
    <n v="0"/>
  </r>
  <r>
    <s v="Assen"/>
    <s v="Terra"/>
    <x v="0"/>
    <x v="20"/>
    <x v="19"/>
    <s v="Assen"/>
    <s v="1e verdieping"/>
    <s v="Administratieve ruimte"/>
    <s v="Kantoor"/>
    <m/>
    <m/>
    <x v="2"/>
    <n v="22.9"/>
    <n v="0"/>
    <n v="1"/>
    <n v="0"/>
  </r>
  <r>
    <s v="Assen"/>
    <s v="Terra"/>
    <x v="0"/>
    <x v="20"/>
    <x v="19"/>
    <s v="Assen"/>
    <s v="1e verdieping"/>
    <s v="Administratieve ruimte"/>
    <s v="Kantoor"/>
    <m/>
    <m/>
    <x v="2"/>
    <n v="23.6"/>
    <n v="0"/>
    <n v="1"/>
    <n v="0"/>
  </r>
  <r>
    <s v="Assen"/>
    <s v="Terra"/>
    <x v="0"/>
    <x v="20"/>
    <x v="19"/>
    <s v="Assen"/>
    <s v="1e verdieping"/>
    <s v="Onderwijsruimte"/>
    <s v="Onderwijsruimte"/>
    <m/>
    <m/>
    <x v="2"/>
    <n v="41.8"/>
    <n v="0"/>
    <n v="1"/>
    <n v="0"/>
  </r>
  <r>
    <s v="Assen"/>
    <s v="Terra"/>
    <x v="0"/>
    <x v="20"/>
    <x v="19"/>
    <s v="Assen"/>
    <s v="1e verdieping"/>
    <s v="Onderwijsruimte"/>
    <s v="Onderwijsruimte"/>
    <m/>
    <m/>
    <x v="2"/>
    <n v="46.4"/>
    <n v="0"/>
    <n v="1"/>
    <n v="0"/>
  </r>
  <r>
    <s v="Assen"/>
    <s v="Terra"/>
    <x v="0"/>
    <x v="20"/>
    <x v="19"/>
    <s v="Assen"/>
    <s v="1e verdieping"/>
    <s v="Onderwijsruimte"/>
    <s v="Onderwijsruimte"/>
    <m/>
    <m/>
    <x v="2"/>
    <n v="46.7"/>
    <n v="0"/>
    <n v="1"/>
    <n v="0"/>
  </r>
  <r>
    <s v="Assen"/>
    <s v="Terra"/>
    <x v="0"/>
    <x v="20"/>
    <x v="19"/>
    <s v="Assen"/>
    <s v="1e verdieping"/>
    <s v="Onderwijsruimte"/>
    <s v="Onderwijsruimte"/>
    <m/>
    <m/>
    <x v="2"/>
    <n v="48.8"/>
    <n v="0"/>
    <n v="1"/>
    <n v="0"/>
  </r>
  <r>
    <s v="Assen"/>
    <s v="Terra"/>
    <x v="0"/>
    <x v="20"/>
    <x v="19"/>
    <s v="Assen"/>
    <s v="1e verdieping"/>
    <s v="Onderwijsruimte"/>
    <s v="Onderwijsruimte"/>
    <m/>
    <m/>
    <x v="1"/>
    <n v="49.9"/>
    <n v="0"/>
    <n v="1"/>
    <n v="0"/>
  </r>
  <r>
    <s v="Assen"/>
    <s v="Terra"/>
    <x v="0"/>
    <x v="20"/>
    <x v="19"/>
    <s v="Assen"/>
    <s v="1e verdieping"/>
    <s v="Onderwijsruimte"/>
    <s v="Onderwijsruimte"/>
    <m/>
    <m/>
    <x v="2"/>
    <n v="53.4"/>
    <n v="0"/>
    <n v="1"/>
    <n v="0"/>
  </r>
  <r>
    <s v="Assen"/>
    <s v="Terra"/>
    <x v="0"/>
    <x v="20"/>
    <x v="19"/>
    <s v="Assen"/>
    <s v="1e verdieping"/>
    <s v="Onderwijsruimte"/>
    <s v="Onderwijsruimte"/>
    <m/>
    <m/>
    <x v="2"/>
    <n v="63.7"/>
    <n v="0"/>
    <n v="1"/>
    <n v="0"/>
  </r>
  <r>
    <s v="Assen"/>
    <s v="Terra"/>
    <x v="0"/>
    <x v="20"/>
    <x v="19"/>
    <s v="Assen"/>
    <s v="1e verdieping"/>
    <s v="Onderwijsruimte"/>
    <s v="Onderwijsruimte"/>
    <m/>
    <m/>
    <x v="9"/>
    <n v="69.3"/>
    <n v="0"/>
    <n v="1"/>
    <n v="0"/>
  </r>
  <r>
    <s v="Assen"/>
    <s v="Terra"/>
    <x v="0"/>
    <x v="20"/>
    <x v="19"/>
    <s v="Assen"/>
    <s v="1e verdieping"/>
    <s v="Onderwijsruimte"/>
    <s v="Onderwijsruimte"/>
    <m/>
    <m/>
    <x v="9"/>
    <n v="83.6"/>
    <n v="0"/>
    <n v="1"/>
    <n v="0"/>
  </r>
  <r>
    <s v="Assen"/>
    <s v="Terra"/>
    <x v="0"/>
    <x v="20"/>
    <x v="19"/>
    <s v="Assen"/>
    <s v="1e verdieping"/>
    <s v="Verkeersruimte"/>
    <s v="Gang"/>
    <m/>
    <m/>
    <x v="2"/>
    <n v="224.2"/>
    <n v="0"/>
    <n v="1"/>
    <n v="0"/>
  </r>
  <r>
    <s v="Assen"/>
    <s v="Terra"/>
    <x v="0"/>
    <x v="20"/>
    <x v="19"/>
    <s v="Assen"/>
    <s v="1e verdieping"/>
    <s v="Niet in onderhoud"/>
    <s v="Berging/magazijn"/>
    <m/>
    <m/>
    <x v="9"/>
    <s v="NIO"/>
    <n v="0"/>
    <n v="1"/>
    <s v=""/>
  </r>
  <r>
    <s v="Assen"/>
    <s v="Terra"/>
    <x v="0"/>
    <x v="20"/>
    <x v="19"/>
    <s v="Assen"/>
    <s v="2e verdieping"/>
    <s v="Verkeersruimte"/>
    <s v="Lift"/>
    <m/>
    <m/>
    <x v="9"/>
    <n v="3.3"/>
    <n v="0"/>
    <n v="1"/>
    <n v="0"/>
  </r>
  <r>
    <s v="Assen"/>
    <s v="Terra"/>
    <x v="0"/>
    <x v="20"/>
    <x v="19"/>
    <s v="Assen"/>
    <s v="2e verdieping"/>
    <s v="Sanitair"/>
    <s v="Toiletruimte"/>
    <m/>
    <m/>
    <x v="3"/>
    <n v="5.3"/>
    <n v="0"/>
    <n v="1"/>
    <n v="0"/>
  </r>
  <r>
    <s v="Assen"/>
    <s v="Terra"/>
    <x v="0"/>
    <x v="20"/>
    <x v="19"/>
    <s v="Assen"/>
    <s v="2e verdieping"/>
    <s v="Verkeersruimte"/>
    <s v="Trap"/>
    <m/>
    <m/>
    <x v="9"/>
    <n v="5.5"/>
    <n v="0"/>
    <n v="1"/>
    <n v="0"/>
  </r>
  <r>
    <s v="Assen"/>
    <s v="Terra"/>
    <x v="0"/>
    <x v="20"/>
    <x v="19"/>
    <s v="Assen"/>
    <s v="2e verdieping"/>
    <s v="Verkeersruimte"/>
    <s v="Trap"/>
    <m/>
    <m/>
    <x v="9"/>
    <n v="5.7"/>
    <n v="0"/>
    <n v="1"/>
    <n v="0"/>
  </r>
  <r>
    <s v="Assen"/>
    <s v="Terra"/>
    <x v="0"/>
    <x v="20"/>
    <x v="19"/>
    <s v="Assen"/>
    <s v="2e verdieping"/>
    <s v="Sanitair"/>
    <s v="Toiletruimte"/>
    <m/>
    <m/>
    <x v="3"/>
    <n v="5.7"/>
    <n v="0"/>
    <n v="1"/>
    <n v="0"/>
  </r>
  <r>
    <s v="Assen"/>
    <s v="Terra"/>
    <x v="0"/>
    <x v="20"/>
    <x v="19"/>
    <s v="Assen"/>
    <s v="1e verdieping"/>
    <s v="Niet in onderhoud"/>
    <s v="Berging/magazijn"/>
    <m/>
    <m/>
    <x v="9"/>
    <s v="NIO"/>
    <n v="0"/>
    <n v="1"/>
    <s v=""/>
  </r>
  <r>
    <s v="Assen"/>
    <s v="Terra"/>
    <x v="0"/>
    <x v="20"/>
    <x v="19"/>
    <s v="Assen"/>
    <s v="2e verdieping"/>
    <s v="Administratieve ruimte"/>
    <s v="Kantoor"/>
    <m/>
    <m/>
    <x v="2"/>
    <n v="16.7"/>
    <n v="0"/>
    <n v="1"/>
    <n v="0"/>
  </r>
  <r>
    <s v="Assen"/>
    <s v="Terra"/>
    <x v="0"/>
    <x v="20"/>
    <x v="19"/>
    <s v="Assen"/>
    <s v="2e verdieping"/>
    <s v="Administratieve ruimte"/>
    <s v="Kantoor"/>
    <m/>
    <m/>
    <x v="2"/>
    <n v="16.8"/>
    <n v="0"/>
    <n v="1"/>
    <n v="0"/>
  </r>
  <r>
    <s v="Assen"/>
    <s v="Terra"/>
    <x v="0"/>
    <x v="20"/>
    <x v="19"/>
    <s v="Assen"/>
    <s v="1e verdieping"/>
    <s v="Niet in onderhoud"/>
    <s v="Berging/magazijn"/>
    <m/>
    <m/>
    <x v="9"/>
    <s v="NIO"/>
    <n v="0"/>
    <n v="1"/>
    <s v=""/>
  </r>
  <r>
    <s v="Assen"/>
    <s v="Terra"/>
    <x v="0"/>
    <x v="20"/>
    <x v="19"/>
    <s v="Assen"/>
    <s v="2e verdieping"/>
    <s v="Administratieve ruimte"/>
    <s v="Kantoor"/>
    <m/>
    <m/>
    <x v="2"/>
    <n v="17.899999999999999"/>
    <n v="0"/>
    <n v="1"/>
    <n v="0"/>
  </r>
  <r>
    <s v="Assen"/>
    <s v="Terra"/>
    <x v="0"/>
    <x v="20"/>
    <x v="19"/>
    <s v="Assen"/>
    <s v="2e verdieping"/>
    <s v="Verkeersruimte"/>
    <s v="Trap"/>
    <m/>
    <m/>
    <x v="2"/>
    <n v="21.3"/>
    <n v="0"/>
    <n v="1"/>
    <n v="0"/>
  </r>
  <r>
    <s v="Assen"/>
    <s v="Terra"/>
    <x v="0"/>
    <x v="20"/>
    <x v="19"/>
    <s v="Assen"/>
    <s v="2e verdieping"/>
    <s v="Verkeersruimte"/>
    <s v="Trap"/>
    <m/>
    <m/>
    <x v="2"/>
    <n v="22.1"/>
    <n v="0"/>
    <n v="1"/>
    <n v="0"/>
  </r>
  <r>
    <s v="Assen"/>
    <s v="Terra"/>
    <x v="0"/>
    <x v="20"/>
    <x v="19"/>
    <s v="Assen"/>
    <s v="1e verdieping"/>
    <s v="Niet in onderhoud"/>
    <s v="Berging/magazijn"/>
    <m/>
    <m/>
    <x v="9"/>
    <s v="NIO"/>
    <n v="0"/>
    <n v="1"/>
    <s v=""/>
  </r>
  <r>
    <s v="Assen"/>
    <s v="Terra"/>
    <x v="0"/>
    <x v="20"/>
    <x v="19"/>
    <s v="Assen"/>
    <s v="2e verdieping"/>
    <s v="Niet in onderhoud"/>
    <s v="Berging/magazijn"/>
    <m/>
    <m/>
    <x v="3"/>
    <s v="NIO"/>
    <n v="0"/>
    <n v="1"/>
    <s v=""/>
  </r>
  <r>
    <s v="Assen"/>
    <s v="Terra"/>
    <x v="0"/>
    <x v="20"/>
    <x v="19"/>
    <s v="Assen"/>
    <s v="2e verdieping"/>
    <s v="Onderwijsruimte"/>
    <s v="Onderwijsruimte"/>
    <m/>
    <m/>
    <x v="2"/>
    <n v="36.5"/>
    <n v="0"/>
    <n v="1"/>
    <n v="0"/>
  </r>
  <r>
    <s v="Assen"/>
    <s v="Terra"/>
    <x v="0"/>
    <x v="20"/>
    <x v="19"/>
    <s v="Assen"/>
    <s v="2e verdieping"/>
    <s v="Onderwijsruimte"/>
    <s v="Onderwijsruimte"/>
    <m/>
    <m/>
    <x v="2"/>
    <n v="41.2"/>
    <n v="0"/>
    <n v="1"/>
    <n v="0"/>
  </r>
  <r>
    <s v="Assen"/>
    <s v="Terra"/>
    <x v="0"/>
    <x v="20"/>
    <x v="19"/>
    <s v="Assen"/>
    <s v="2e verdieping"/>
    <s v="Onderwijsruimte"/>
    <s v="Onderwijsruimte"/>
    <m/>
    <m/>
    <x v="2"/>
    <n v="47.9"/>
    <n v="0"/>
    <n v="1"/>
    <n v="0"/>
  </r>
  <r>
    <s v="Assen"/>
    <s v="Terra"/>
    <x v="0"/>
    <x v="20"/>
    <x v="19"/>
    <s v="Assen"/>
    <s v="2e verdieping"/>
    <s v="Onderwijsruimte"/>
    <s v="Onderwijsruimte"/>
    <m/>
    <m/>
    <x v="9"/>
    <n v="48"/>
    <n v="0"/>
    <n v="1"/>
    <n v="0"/>
  </r>
  <r>
    <s v="Assen"/>
    <s v="Terra"/>
    <x v="0"/>
    <x v="20"/>
    <x v="19"/>
    <s v="Assen"/>
    <s v="2e verdieping"/>
    <s v="Onderwijsruimte"/>
    <s v="Onderwijsruimte"/>
    <m/>
    <m/>
    <x v="2"/>
    <n v="48.1"/>
    <n v="0"/>
    <n v="1"/>
    <n v="0"/>
  </r>
  <r>
    <s v="Assen"/>
    <s v="Terra"/>
    <x v="0"/>
    <x v="20"/>
    <x v="19"/>
    <s v="Assen"/>
    <s v="2e verdieping"/>
    <s v="Onderwijsruimte"/>
    <s v="Onderwijsruimte"/>
    <m/>
    <m/>
    <x v="2"/>
    <n v="48.9"/>
    <n v="0"/>
    <n v="1"/>
    <n v="0"/>
  </r>
  <r>
    <s v="Assen"/>
    <s v="Terra"/>
    <x v="0"/>
    <x v="20"/>
    <x v="19"/>
    <s v="Assen"/>
    <s v="2e verdieping"/>
    <s v="Onderwijsruimte"/>
    <s v="Onderwijsruimte"/>
    <m/>
    <m/>
    <x v="2"/>
    <n v="49.5"/>
    <n v="0"/>
    <n v="1"/>
    <n v="0"/>
  </r>
  <r>
    <s v="Assen"/>
    <s v="Terra"/>
    <x v="0"/>
    <x v="20"/>
    <x v="19"/>
    <s v="Assen"/>
    <s v="2e verdieping"/>
    <s v="Onderwijsruimte"/>
    <s v="Onderwijsruimte"/>
    <m/>
    <m/>
    <x v="2"/>
    <n v="51.1"/>
    <n v="0"/>
    <n v="1"/>
    <n v="0"/>
  </r>
  <r>
    <s v="Assen"/>
    <s v="Terra"/>
    <x v="0"/>
    <x v="20"/>
    <x v="19"/>
    <s v="Assen"/>
    <s v="2e verdieping"/>
    <s v="Onderwijsruimte"/>
    <s v="Onderwijsruimte"/>
    <m/>
    <m/>
    <x v="9"/>
    <n v="61.3"/>
    <n v="0"/>
    <n v="1"/>
    <n v="0"/>
  </r>
  <r>
    <s v="Assen"/>
    <s v="Terra"/>
    <x v="0"/>
    <x v="20"/>
    <x v="19"/>
    <s v="Assen"/>
    <s v="2e verdieping"/>
    <s v="Onderwijsruimte"/>
    <s v="Onderwijsruimte"/>
    <m/>
    <m/>
    <x v="9"/>
    <n v="74.2"/>
    <n v="0"/>
    <n v="1"/>
    <n v="0"/>
  </r>
  <r>
    <s v="Assen"/>
    <s v="Terra"/>
    <x v="0"/>
    <x v="20"/>
    <x v="19"/>
    <s v="Assen"/>
    <s v="2e verdieping"/>
    <s v="Verkeersruimte"/>
    <s v="Gang"/>
    <m/>
    <m/>
    <x v="2"/>
    <n v="232.3"/>
    <n v="0"/>
    <n v="1"/>
    <n v="0"/>
  </r>
  <r>
    <s v="Assen"/>
    <s v="Terra"/>
    <x v="0"/>
    <x v="20"/>
    <x v="19"/>
    <s v="Assen"/>
    <s v="2e verdieping"/>
    <s v="Niet in onderhoud"/>
    <s v="Berging/magazijn"/>
    <m/>
    <m/>
    <x v="9"/>
    <s v="NIO"/>
    <n v="0"/>
    <n v="1"/>
    <s v=""/>
  </r>
  <r>
    <s v="Assen"/>
    <s v="Terra"/>
    <x v="0"/>
    <x v="20"/>
    <x v="19"/>
    <s v="Assen"/>
    <s v="2e verdieping"/>
    <s v="Niet in onderhoud"/>
    <s v="Berging/magazijn"/>
    <m/>
    <m/>
    <x v="9"/>
    <s v="NIO"/>
    <n v="0"/>
    <n v="1"/>
    <s v=""/>
  </r>
  <r>
    <s v="Assen"/>
    <s v="Terra"/>
    <x v="0"/>
    <x v="20"/>
    <x v="19"/>
    <s v="Assen"/>
    <s v="2e verdieping"/>
    <s v="Niet in onderhoud"/>
    <s v="Berging/magazijn"/>
    <m/>
    <m/>
    <x v="9"/>
    <s v="NIO"/>
    <n v="0"/>
    <n v="1"/>
    <s v=""/>
  </r>
  <r>
    <s v="Assen"/>
    <s v="Terra"/>
    <x v="0"/>
    <x v="20"/>
    <x v="19"/>
    <s v="Assen"/>
    <s v="2e verdieping"/>
    <s v="Niet in onderhoud"/>
    <s v="Berging/magazijn"/>
    <m/>
    <m/>
    <x v="3"/>
    <s v="NIO"/>
    <n v="0"/>
    <n v="1"/>
    <s v=""/>
  </r>
  <r>
    <s v="Assen"/>
    <s v="Terra"/>
    <x v="0"/>
    <x v="20"/>
    <x v="19"/>
    <s v="Assen"/>
    <s v="Begane grond"/>
    <s v="Verkeersruimte"/>
    <s v="Lift"/>
    <m/>
    <m/>
    <x v="9"/>
    <n v="2.7"/>
    <n v="0"/>
    <n v="1"/>
    <n v="0"/>
  </r>
  <r>
    <s v="Assen"/>
    <s v="Terra"/>
    <x v="0"/>
    <x v="20"/>
    <x v="19"/>
    <s v="Assen"/>
    <s v="Begane grond"/>
    <s v="Sanitair"/>
    <s v="Toiletruimte"/>
    <m/>
    <m/>
    <x v="3"/>
    <n v="4.4000000000000004"/>
    <n v="0"/>
    <n v="1"/>
    <n v="0"/>
  </r>
  <r>
    <s v="Assen"/>
    <s v="Terra"/>
    <x v="0"/>
    <x v="20"/>
    <x v="19"/>
    <s v="Assen"/>
    <s v="Begane grond"/>
    <s v="Sanitair"/>
    <s v="Toiletruimte"/>
    <m/>
    <m/>
    <x v="3"/>
    <n v="4.9000000000000004"/>
    <n v="0"/>
    <n v="1"/>
    <n v="0"/>
  </r>
  <r>
    <s v="Assen"/>
    <s v="Terra"/>
    <x v="0"/>
    <x v="20"/>
    <x v="19"/>
    <s v="Assen"/>
    <s v="Begane grond"/>
    <s v="Sanitair"/>
    <s v="Toiletruimte"/>
    <m/>
    <m/>
    <x v="3"/>
    <n v="5"/>
    <n v="0"/>
    <n v="1"/>
    <n v="0"/>
  </r>
  <r>
    <s v="Assen"/>
    <s v="Terra"/>
    <x v="0"/>
    <x v="20"/>
    <x v="19"/>
    <s v="Assen"/>
    <s v="Begane grond"/>
    <s v="Verkeersruimte"/>
    <s v="Gang"/>
    <m/>
    <m/>
    <x v="2"/>
    <n v="5.2"/>
    <n v="0"/>
    <n v="1"/>
    <n v="0"/>
  </r>
  <r>
    <s v="Assen"/>
    <s v="Terra"/>
    <x v="0"/>
    <x v="20"/>
    <x v="19"/>
    <s v="Assen"/>
    <s v="Begane grond"/>
    <s v="Verkeersruimte"/>
    <s v="Trap"/>
    <m/>
    <m/>
    <x v="9"/>
    <n v="5.7"/>
    <n v="0"/>
    <n v="1"/>
    <n v="0"/>
  </r>
  <r>
    <s v="Assen"/>
    <s v="Terra"/>
    <x v="0"/>
    <x v="20"/>
    <x v="19"/>
    <s v="Assen"/>
    <s v="Begane grond"/>
    <s v="Verkeersruimte"/>
    <s v="Trap"/>
    <m/>
    <m/>
    <x v="9"/>
    <n v="6.1"/>
    <n v="0"/>
    <n v="1"/>
    <n v="0"/>
  </r>
  <r>
    <s v="Assen"/>
    <s v="Terra"/>
    <x v="0"/>
    <x v="20"/>
    <x v="19"/>
    <s v="Assen"/>
    <s v="Begane grond"/>
    <s v="Administratieve ruimte"/>
    <s v="Kantoor"/>
    <m/>
    <m/>
    <x v="9"/>
    <n v="8.5"/>
    <n v="0"/>
    <n v="1"/>
    <n v="0"/>
  </r>
  <r>
    <s v="Assen"/>
    <s v="Terra"/>
    <x v="0"/>
    <x v="20"/>
    <x v="19"/>
    <s v="Assen"/>
    <s v="Begane grond"/>
    <s v="Vloeren Keukens"/>
    <s v="Keuken catering"/>
    <m/>
    <m/>
    <x v="3"/>
    <n v="8.6999999999999993"/>
    <n v="0"/>
    <n v="1"/>
    <n v="0"/>
  </r>
  <r>
    <s v="Assen"/>
    <s v="Terra"/>
    <x v="0"/>
    <x v="20"/>
    <x v="19"/>
    <s v="Assen"/>
    <s v="Begane grond"/>
    <s v="Administratieve ruimte"/>
    <s v="EHBO ruimte"/>
    <m/>
    <m/>
    <x v="2"/>
    <n v="10"/>
    <n v="0"/>
    <n v="1"/>
    <n v="0"/>
  </r>
  <r>
    <s v="Assen"/>
    <s v="Terra"/>
    <x v="0"/>
    <x v="20"/>
    <x v="19"/>
    <s v="Assen"/>
    <s v="Begane grond"/>
    <s v="Restauratieve ruimte"/>
    <s v="Personeelsruimte"/>
    <m/>
    <m/>
    <x v="2"/>
    <n v="10.4"/>
    <n v="0"/>
    <n v="1"/>
    <n v="0"/>
  </r>
  <r>
    <s v="Assen"/>
    <s v="Terra"/>
    <x v="0"/>
    <x v="20"/>
    <x v="19"/>
    <s v="Assen"/>
    <s v="Begane grond"/>
    <s v="Niet in onderhoud"/>
    <s v="Berging/magazijn"/>
    <m/>
    <m/>
    <x v="9"/>
    <s v="NIO"/>
    <n v="0"/>
    <n v="1"/>
    <s v=""/>
  </r>
  <r>
    <s v="Assen"/>
    <s v="Terra"/>
    <x v="0"/>
    <x v="20"/>
    <x v="19"/>
    <s v="Assen"/>
    <s v="Begane grond"/>
    <s v="Niet in onderhoud"/>
    <s v="Berging/magazijn"/>
    <m/>
    <m/>
    <x v="9"/>
    <s v="NIO"/>
    <n v="0"/>
    <n v="1"/>
    <s v=""/>
  </r>
  <r>
    <s v="Assen"/>
    <s v="Terra"/>
    <x v="0"/>
    <x v="20"/>
    <x v="19"/>
    <s v="Assen"/>
    <s v="Begane grond"/>
    <s v="Niet in onderhoud"/>
    <s v="Berging/magazijn"/>
    <m/>
    <m/>
    <x v="9"/>
    <s v="NIO"/>
    <n v="0"/>
    <n v="1"/>
    <s v=""/>
  </r>
  <r>
    <s v="Assen"/>
    <s v="Terra"/>
    <x v="0"/>
    <x v="20"/>
    <x v="19"/>
    <s v="Assen"/>
    <s v="Begane grond"/>
    <s v="Administratieve ruimte"/>
    <s v="Conciërge"/>
    <m/>
    <m/>
    <x v="2"/>
    <n v="16.3"/>
    <n v="0"/>
    <n v="1"/>
    <n v="0"/>
  </r>
  <r>
    <s v="Assen"/>
    <s v="Terra"/>
    <x v="0"/>
    <x v="20"/>
    <x v="19"/>
    <s v="Assen"/>
    <s v="Begane grond"/>
    <s v="Verkeersruimte"/>
    <s v="Kopieerruimte"/>
    <m/>
    <m/>
    <x v="2"/>
    <n v="16.399999999999999"/>
    <n v="0"/>
    <n v="1"/>
    <n v="0"/>
  </r>
  <r>
    <s v="Assen"/>
    <s v="Terra"/>
    <x v="0"/>
    <x v="20"/>
    <x v="19"/>
    <s v="Assen"/>
    <s v="Begane grond"/>
    <s v="Vloeren Keukens"/>
    <s v="Keuken catering"/>
    <m/>
    <m/>
    <x v="3"/>
    <n v="16.7"/>
    <n v="0"/>
    <n v="1"/>
    <n v="0"/>
  </r>
  <r>
    <s v="Assen"/>
    <s v="Terra"/>
    <x v="0"/>
    <x v="20"/>
    <x v="19"/>
    <s v="Assen"/>
    <s v="Begane grond"/>
    <s v="Niet in onderhoud"/>
    <s v="Berging/magazijn"/>
    <m/>
    <m/>
    <x v="9"/>
    <s v="NIO"/>
    <n v="0"/>
    <n v="1"/>
    <s v=""/>
  </r>
  <r>
    <s v="Assen"/>
    <s v="Terra"/>
    <x v="0"/>
    <x v="20"/>
    <x v="19"/>
    <s v="Assen"/>
    <s v="Begane grond"/>
    <s v="Sanitair"/>
    <s v="Toiletruimte"/>
    <m/>
    <m/>
    <x v="3"/>
    <n v="17.5"/>
    <n v="0"/>
    <n v="1"/>
    <n v="0"/>
  </r>
  <r>
    <s v="Assen"/>
    <s v="Terra"/>
    <x v="0"/>
    <x v="20"/>
    <x v="19"/>
    <s v="Assen"/>
    <s v="Begane grond"/>
    <s v="Verkeersruimte"/>
    <s v="Trap"/>
    <m/>
    <m/>
    <x v="9"/>
    <n v="21"/>
    <n v="0"/>
    <n v="1"/>
    <n v="0"/>
  </r>
  <r>
    <s v="Assen"/>
    <s v="Terra"/>
    <x v="0"/>
    <x v="20"/>
    <x v="19"/>
    <s v="Assen"/>
    <s v="Begane grond"/>
    <s v="Verkeersruimte"/>
    <s v="Verkeersruimte"/>
    <m/>
    <m/>
    <x v="2"/>
    <n v="21"/>
    <n v="0"/>
    <n v="1"/>
    <n v="0"/>
  </r>
  <r>
    <s v="Assen"/>
    <s v="Terra"/>
    <x v="0"/>
    <x v="20"/>
    <x v="19"/>
    <s v="Assen"/>
    <s v="Begane grond"/>
    <s v="Sanitair"/>
    <s v="Toiletruimte"/>
    <m/>
    <m/>
    <x v="3"/>
    <n v="22.8"/>
    <n v="0"/>
    <n v="1"/>
    <n v="0"/>
  </r>
  <r>
    <s v="Assen"/>
    <s v="Terra"/>
    <x v="0"/>
    <x v="20"/>
    <x v="19"/>
    <s v="Assen"/>
    <s v="Begane grond"/>
    <s v="Verkeersruimte"/>
    <s v="Trap"/>
    <m/>
    <m/>
    <x v="9"/>
    <n v="22.9"/>
    <n v="0"/>
    <n v="1"/>
    <n v="0"/>
  </r>
  <r>
    <s v="Assen"/>
    <s v="Terra"/>
    <x v="0"/>
    <x v="20"/>
    <x v="19"/>
    <s v="Assen"/>
    <s v="Begane grond"/>
    <s v="Niet in onderhoud"/>
    <s v="Berging/magazijn"/>
    <m/>
    <m/>
    <x v="9"/>
    <s v="NIO"/>
    <n v="0"/>
    <n v="1"/>
    <s v=""/>
  </r>
  <r>
    <s v="Assen"/>
    <s v="Terra"/>
    <x v="0"/>
    <x v="20"/>
    <x v="19"/>
    <s v="Assen"/>
    <s v="Begane grond"/>
    <s v="Administratieve ruimte"/>
    <s v="Kantoor"/>
    <m/>
    <m/>
    <x v="2"/>
    <n v="33.200000000000003"/>
    <n v="0"/>
    <n v="1"/>
    <n v="0"/>
  </r>
  <r>
    <s v="Assen"/>
    <s v="Terra"/>
    <x v="0"/>
    <x v="20"/>
    <x v="19"/>
    <s v="Assen"/>
    <s v="Begane grond"/>
    <s v="Niet in onderhoud"/>
    <s v="Berging/magazijn"/>
    <m/>
    <m/>
    <x v="9"/>
    <s v="NIO"/>
    <n v="0"/>
    <n v="1"/>
    <s v=""/>
  </r>
  <r>
    <s v="Assen"/>
    <s v="Terra"/>
    <x v="0"/>
    <x v="20"/>
    <x v="19"/>
    <s v="Assen"/>
    <s v="Begane grond"/>
    <s v="Restauratieve ruimte"/>
    <s v="Studieruimte"/>
    <m/>
    <m/>
    <x v="2"/>
    <n v="35.4"/>
    <n v="0"/>
    <n v="1"/>
    <n v="0"/>
  </r>
  <r>
    <s v="Assen"/>
    <s v="Terra"/>
    <x v="0"/>
    <x v="20"/>
    <x v="19"/>
    <s v="Assen"/>
    <s v="Begane grond"/>
    <s v="Vakspecifieke ruimte"/>
    <s v="Lokaal"/>
    <m/>
    <m/>
    <x v="3"/>
    <n v="35.5"/>
    <n v="0"/>
    <n v="1"/>
    <n v="0"/>
  </r>
  <r>
    <s v="Assen"/>
    <s v="Terra"/>
    <x v="0"/>
    <x v="20"/>
    <x v="19"/>
    <s v="Assen"/>
    <s v="Begane grond"/>
    <s v="Verkeersruimte"/>
    <s v="Kluisjes"/>
    <m/>
    <m/>
    <x v="2"/>
    <n v="36.1"/>
    <n v="0"/>
    <n v="1"/>
    <n v="0"/>
  </r>
  <r>
    <s v="Assen"/>
    <s v="Terra"/>
    <x v="0"/>
    <x v="20"/>
    <x v="19"/>
    <s v="Assen"/>
    <s v="Begane grond"/>
    <s v="Administratieve ruimte"/>
    <s v="Kantoor"/>
    <m/>
    <m/>
    <x v="2"/>
    <n v="44.5"/>
    <n v="0"/>
    <n v="1"/>
    <n v="0"/>
  </r>
  <r>
    <s v="Assen"/>
    <s v="Terra"/>
    <x v="0"/>
    <x v="20"/>
    <x v="19"/>
    <s v="Assen"/>
    <s v="Begane grond"/>
    <s v="Administratieve ruimte"/>
    <s v="Kantoor"/>
    <m/>
    <m/>
    <x v="2"/>
    <n v="46.2"/>
    <n v="0"/>
    <n v="1"/>
    <n v="0"/>
  </r>
  <r>
    <s v="Assen"/>
    <s v="Terra"/>
    <x v="0"/>
    <x v="20"/>
    <x v="19"/>
    <s v="Assen"/>
    <s v="Begane grond"/>
    <s v="Onderwijsruimte"/>
    <s v="Onderwijsruimte"/>
    <m/>
    <m/>
    <x v="1"/>
    <n v="67.900000000000006"/>
    <n v="0"/>
    <n v="1"/>
    <n v="0"/>
  </r>
  <r>
    <s v="Assen"/>
    <s v="Terra"/>
    <x v="0"/>
    <x v="20"/>
    <x v="19"/>
    <s v="Assen"/>
    <s v="Begane grond"/>
    <s v="Restauratieve ruimte"/>
    <s v="Personeelsruimte"/>
    <m/>
    <m/>
    <x v="2"/>
    <n v="68.400000000000006"/>
    <n v="0"/>
    <n v="1"/>
    <n v="0"/>
  </r>
  <r>
    <s v="Assen"/>
    <s v="Terra"/>
    <x v="0"/>
    <x v="20"/>
    <x v="19"/>
    <s v="Assen"/>
    <s v="Begane grond"/>
    <s v="Onderwijsruimte"/>
    <s v="Onderwijsruimte"/>
    <m/>
    <m/>
    <x v="2"/>
    <n v="71.599999999999994"/>
    <n v="0"/>
    <n v="1"/>
    <n v="0"/>
  </r>
  <r>
    <s v="Assen"/>
    <s v="Terra"/>
    <x v="0"/>
    <x v="20"/>
    <x v="19"/>
    <s v="Assen"/>
    <s v="Begane grond"/>
    <s v="Verkeersruimte"/>
    <s v="Kluisjes"/>
    <m/>
    <m/>
    <x v="2"/>
    <n v="73"/>
    <n v="0"/>
    <n v="1"/>
    <n v="0"/>
  </r>
  <r>
    <s v="Assen"/>
    <s v="Terra"/>
    <x v="0"/>
    <x v="20"/>
    <x v="19"/>
    <s v="Assen"/>
    <s v="Begane grond"/>
    <s v="Onderwijsruimte"/>
    <s v="Onderwijsruimte"/>
    <m/>
    <m/>
    <x v="9"/>
    <n v="84.2"/>
    <n v="0"/>
    <n v="1"/>
    <n v="0"/>
  </r>
  <r>
    <s v="Assen"/>
    <s v="Terra"/>
    <x v="0"/>
    <x v="20"/>
    <x v="19"/>
    <s v="Assen"/>
    <s v="Begane grond"/>
    <s v="Onderwijsruimte"/>
    <s v="Onderwijsruimte"/>
    <m/>
    <m/>
    <x v="9"/>
    <n v="84.7"/>
    <n v="0"/>
    <n v="1"/>
    <n v="0"/>
  </r>
  <r>
    <s v="Assen"/>
    <s v="Terra"/>
    <x v="0"/>
    <x v="20"/>
    <x v="19"/>
    <s v="Assen"/>
    <s v="Begane grond"/>
    <s v="Onderwijsruimte"/>
    <s v="Onderwijsruimte"/>
    <m/>
    <m/>
    <x v="9"/>
    <n v="87.1"/>
    <n v="0"/>
    <n v="1"/>
    <n v="0"/>
  </r>
  <r>
    <s v="Assen"/>
    <s v="Terra"/>
    <x v="0"/>
    <x v="20"/>
    <x v="19"/>
    <s v="Assen"/>
    <s v="Begane grond"/>
    <s v="Verkeersruimte"/>
    <s v="Gang"/>
    <m/>
    <m/>
    <x v="9"/>
    <n v="87.5"/>
    <n v="0"/>
    <n v="1"/>
    <n v="0"/>
  </r>
  <r>
    <s v="Assen"/>
    <s v="Terra"/>
    <x v="0"/>
    <x v="20"/>
    <x v="19"/>
    <s v="Assen"/>
    <s v="Begane grond"/>
    <s v="Onderwijsruimte"/>
    <s v="Onderwijsruimte"/>
    <m/>
    <m/>
    <x v="9"/>
    <n v="89.1"/>
    <n v="0"/>
    <n v="1"/>
    <n v="0"/>
  </r>
  <r>
    <s v="Assen"/>
    <s v="Terra"/>
    <x v="0"/>
    <x v="20"/>
    <x v="19"/>
    <s v="Assen"/>
    <s v="Begane grond"/>
    <s v="Vloeren Keukens"/>
    <s v="Leskeuken"/>
    <s v="AH 16"/>
    <m/>
    <x v="1"/>
    <n v="108.6"/>
    <n v="0"/>
    <n v="1"/>
    <n v="0"/>
  </r>
  <r>
    <s v="Assen"/>
    <s v="Terra"/>
    <x v="0"/>
    <x v="20"/>
    <x v="19"/>
    <s v="Assen"/>
    <s v="Begane grond"/>
    <s v="Vloeren Keukens"/>
    <s v="Leskeuken"/>
    <s v="AH 17"/>
    <m/>
    <x v="1"/>
    <n v="109"/>
    <n v="0"/>
    <n v="1"/>
    <n v="0"/>
  </r>
  <r>
    <s v="Assen"/>
    <s v="Terra"/>
    <x v="0"/>
    <x v="20"/>
    <x v="19"/>
    <s v="Assen"/>
    <s v="Begane grond"/>
    <s v="Restauratieve ruimte"/>
    <s v="Kantine"/>
    <m/>
    <m/>
    <x v="9"/>
    <n v="350.2"/>
    <n v="0"/>
    <n v="1"/>
    <n v="0"/>
  </r>
  <r>
    <s v="Assen"/>
    <s v="Terra"/>
    <x v="0"/>
    <x v="20"/>
    <x v="19"/>
    <s v="Assen"/>
    <s v="Begane grond"/>
    <s v="Niet in onderhoud"/>
    <s v="Berging/magazijn"/>
    <m/>
    <m/>
    <x v="9"/>
    <s v="NIO"/>
    <n v="0"/>
    <n v="1"/>
    <s v=""/>
  </r>
  <r>
    <s v="Assen"/>
    <s v="Terra"/>
    <x v="0"/>
    <x v="20"/>
    <x v="19"/>
    <s v="Assen"/>
    <s v="Begane grond"/>
    <s v="Niet in onderhoud"/>
    <s v="Niet in onderhoud"/>
    <m/>
    <m/>
    <x v="3"/>
    <s v="NIO"/>
    <n v="0"/>
    <n v="1"/>
    <s v=""/>
  </r>
  <r>
    <s v="Assen"/>
    <s v="Terra"/>
    <x v="0"/>
    <x v="20"/>
    <x v="19"/>
    <s v="Assen"/>
    <s v="Dierenverblijf BG"/>
    <s v="Sanitair"/>
    <s v="Toiletruimte"/>
    <m/>
    <m/>
    <x v="3"/>
    <n v="3.2"/>
    <n v="0"/>
    <n v="1"/>
    <n v="0"/>
  </r>
  <r>
    <s v="Assen"/>
    <s v="Terra"/>
    <x v="0"/>
    <x v="20"/>
    <x v="19"/>
    <s v="Assen"/>
    <s v="Dierenverblijf BG"/>
    <s v="Sanitair"/>
    <s v="Toiletruimte"/>
    <m/>
    <m/>
    <x v="3"/>
    <n v="4.4000000000000004"/>
    <n v="0"/>
    <n v="1"/>
    <n v="0"/>
  </r>
  <r>
    <s v="Assen"/>
    <s v="Terra"/>
    <x v="0"/>
    <x v="20"/>
    <x v="19"/>
    <s v="Assen"/>
    <s v="Dierenverblijf BG"/>
    <s v="Sanitair"/>
    <s v="Toiletruimte"/>
    <m/>
    <m/>
    <x v="3"/>
    <n v="4.7"/>
    <n v="0"/>
    <n v="1"/>
    <n v="0"/>
  </r>
  <r>
    <s v="Assen"/>
    <s v="Terra"/>
    <x v="0"/>
    <x v="20"/>
    <x v="19"/>
    <s v="Assen"/>
    <s v="Begane grond"/>
    <s v="Niet in onderhoud"/>
    <s v="Niet in onderhoud"/>
    <m/>
    <m/>
    <x v="3"/>
    <s v="NIO"/>
    <n v="0"/>
    <n v="1"/>
    <s v=""/>
  </r>
  <r>
    <s v="Assen"/>
    <s v="Terra"/>
    <x v="0"/>
    <x v="20"/>
    <x v="19"/>
    <s v="Assen"/>
    <s v="Dierenverblijf BG"/>
    <s v="Administratieve ruimte"/>
    <s v="Kantoor"/>
    <m/>
    <m/>
    <x v="9"/>
    <n v="27.7"/>
    <n v="0"/>
    <n v="1"/>
    <n v="0"/>
  </r>
  <r>
    <s v="Assen"/>
    <s v="Terra"/>
    <x v="0"/>
    <x v="20"/>
    <x v="19"/>
    <s v="Assen"/>
    <s v="Dierenverblijf BG"/>
    <s v="Verkeersruimte"/>
    <s v="Gang"/>
    <m/>
    <m/>
    <x v="9"/>
    <n v="27.9"/>
    <n v="0"/>
    <n v="1"/>
    <n v="0"/>
  </r>
  <r>
    <s v="Assen"/>
    <s v="Terra"/>
    <x v="0"/>
    <x v="20"/>
    <x v="19"/>
    <s v="Assen"/>
    <s v="Dierenverblijf BG"/>
    <s v="Onderwijsruimte"/>
    <s v="Onderwijsruimte"/>
    <m/>
    <m/>
    <x v="9"/>
    <n v="40.299999999999997"/>
    <n v="0"/>
    <n v="1"/>
    <n v="0"/>
  </r>
  <r>
    <s v="Assen"/>
    <s v="Terra"/>
    <x v="0"/>
    <x v="20"/>
    <x v="19"/>
    <s v="Assen"/>
    <s v="Dierenverblijf BG"/>
    <s v="Onderwijsruimte"/>
    <s v="Onderwijsruimte"/>
    <m/>
    <m/>
    <x v="9"/>
    <n v="40.700000000000003"/>
    <n v="0"/>
    <n v="1"/>
    <n v="0"/>
  </r>
  <r>
    <s v="Assen"/>
    <s v="Terra"/>
    <x v="0"/>
    <x v="20"/>
    <x v="19"/>
    <s v="Assen"/>
    <s v="Begane grond"/>
    <s v="Niet in onderhoud"/>
    <s v="Berging/magazijn"/>
    <m/>
    <m/>
    <x v="3"/>
    <s v="NIO"/>
    <n v="0"/>
    <n v="1"/>
    <s v=""/>
  </r>
  <r>
    <s v="Assen"/>
    <s v="Terra"/>
    <x v="0"/>
    <x v="20"/>
    <x v="19"/>
    <s v="Assen"/>
    <s v="Dierenverblijf BG"/>
    <s v="Onderwijsruimte"/>
    <s v="Onderwijsruimte"/>
    <m/>
    <m/>
    <x v="9"/>
    <n v="44.6"/>
    <n v="0"/>
    <n v="1"/>
    <n v="0"/>
  </r>
  <r>
    <s v="Assen"/>
    <s v="Terra"/>
    <x v="0"/>
    <x v="20"/>
    <x v="19"/>
    <s v="Assen"/>
    <s v="Dierenverblijf BG"/>
    <s v="Onderwijsruimte"/>
    <s v="Onderwijsruimte"/>
    <m/>
    <m/>
    <x v="9"/>
    <n v="44.8"/>
    <n v="0"/>
    <n v="1"/>
    <n v="0"/>
  </r>
  <r>
    <s v="Assen"/>
    <s v="Terra"/>
    <x v="0"/>
    <x v="20"/>
    <x v="19"/>
    <s v="Assen"/>
    <s v="Dierenverblijf BG"/>
    <s v="Niet in onderhoud"/>
    <s v="Berging/magazijn"/>
    <m/>
    <m/>
    <x v="3"/>
    <s v="NIO"/>
    <n v="0"/>
    <n v="1"/>
    <s v=""/>
  </r>
  <r>
    <s v="Assen"/>
    <s v="Terra"/>
    <x v="0"/>
    <x v="20"/>
    <x v="19"/>
    <s v="Assen"/>
    <s v="Dierenverblijf BG"/>
    <s v="Onderwijsruimte"/>
    <s v="Onderwijsruimte"/>
    <m/>
    <m/>
    <x v="3"/>
    <n v="73.400000000000006"/>
    <n v="0"/>
    <n v="1"/>
    <n v="0"/>
  </r>
  <r>
    <s v="Assen"/>
    <s v="Terra"/>
    <x v="0"/>
    <x v="20"/>
    <x v="19"/>
    <s v="Assen"/>
    <s v="Dierenverblijf BG"/>
    <s v="Verkeersruimte"/>
    <s v="Gang"/>
    <m/>
    <m/>
    <x v="9"/>
    <n v="73.5"/>
    <n v="0"/>
    <n v="1"/>
    <n v="0"/>
  </r>
  <r>
    <s v="Assen"/>
    <s v="Terra"/>
    <x v="0"/>
    <x v="20"/>
    <x v="19"/>
    <s v="Assen"/>
    <s v="Dierenverblijf BG"/>
    <s v="Niet in onderhoud"/>
    <s v="Berging/magazijn"/>
    <m/>
    <m/>
    <x v="9"/>
    <s v="NIO"/>
    <n v="0"/>
    <n v="1"/>
    <s v=""/>
  </r>
  <r>
    <s v="Assen"/>
    <s v="Terra"/>
    <x v="0"/>
    <x v="20"/>
    <x v="19"/>
    <s v="Assen"/>
    <s v="Dierenverblijf BG"/>
    <s v="Niet in onderhoud"/>
    <s v="Berging/magazijn"/>
    <m/>
    <m/>
    <x v="3"/>
    <s v="NIO"/>
    <n v="0"/>
    <n v="1"/>
    <s v=""/>
  </r>
  <r>
    <s v="Assen"/>
    <s v="Terra"/>
    <x v="0"/>
    <x v="20"/>
    <x v="19"/>
    <s v="Assen"/>
    <s v="Dierenverblijf BG"/>
    <s v="Verkeersruimte"/>
    <s v="Gang"/>
    <m/>
    <m/>
    <x v="3"/>
    <n v="226.5"/>
    <n v="0"/>
    <n v="1"/>
    <n v="0"/>
  </r>
  <r>
    <s v="Assen"/>
    <s v="Terra"/>
    <x v="0"/>
    <x v="20"/>
    <x v="19"/>
    <s v="Assen"/>
    <s v="Dierenverblijf BG"/>
    <s v="Niet in onderhoud"/>
    <s v="Dierenverblijf"/>
    <m/>
    <m/>
    <x v="3"/>
    <s v="NIO"/>
    <n v="0"/>
    <n v="1"/>
    <s v=""/>
  </r>
  <r>
    <s v="Assen"/>
    <s v="Terra"/>
    <x v="0"/>
    <x v="20"/>
    <x v="19"/>
    <s v="Assen"/>
    <s v="Dierenverblijf BG"/>
    <s v="Niet in onderhoud"/>
    <s v="Berging/magazijn"/>
    <m/>
    <m/>
    <x v="3"/>
    <s v="NIO"/>
    <n v="0"/>
    <n v="1"/>
    <s v=""/>
  </r>
  <r>
    <s v="Assen"/>
    <s v="Terra"/>
    <x v="0"/>
    <x v="20"/>
    <x v="19"/>
    <s v="Assen"/>
    <s v="Dierenverblijf BG"/>
    <s v="Niet in onderhoud"/>
    <s v="Dierenverblijf"/>
    <m/>
    <m/>
    <x v="3"/>
    <s v="NIO"/>
    <n v="0"/>
    <n v="1"/>
    <s v=""/>
  </r>
  <r>
    <s v="Assen"/>
    <s v="Terra"/>
    <x v="0"/>
    <x v="20"/>
    <x v="19"/>
    <s v="Assen"/>
    <s v="Dierenverblijf BG"/>
    <s v="Niet in onderhoud"/>
    <s v="Kas"/>
    <m/>
    <m/>
    <x v="3"/>
    <s v="NIO"/>
    <n v="0"/>
    <n v="1"/>
    <s v=""/>
  </r>
  <r>
    <s v="Assen"/>
    <s v="Terra"/>
    <x v="0"/>
    <x v="21"/>
    <x v="20"/>
    <s v="Assen"/>
    <s v="Begane grond"/>
    <s v="Niet in onderhoud"/>
    <s v="Berging/magazijn"/>
    <m/>
    <m/>
    <x v="3"/>
    <s v="NIO"/>
    <n v="0"/>
    <n v="1"/>
    <s v=""/>
  </r>
  <r>
    <s v="Assen"/>
    <s v="Terra"/>
    <x v="0"/>
    <x v="21"/>
    <x v="20"/>
    <s v="Assen"/>
    <s v="Begane grond"/>
    <s v="Niet in onderhoud"/>
    <s v="Berging/magazijn"/>
    <m/>
    <m/>
    <x v="3"/>
    <s v="NIO"/>
    <n v="0"/>
    <n v="1"/>
    <s v=""/>
  </r>
  <r>
    <s v="Assen"/>
    <s v="Terra"/>
    <x v="0"/>
    <x v="21"/>
    <x v="20"/>
    <s v="Assen"/>
    <s v="Begane grond"/>
    <s v="Niet in onderhoud"/>
    <s v="Berging/magazijn"/>
    <m/>
    <m/>
    <x v="3"/>
    <s v="NIO"/>
    <n v="0"/>
    <n v="1"/>
    <s v=""/>
  </r>
  <r>
    <s v="Assen"/>
    <s v="Terra"/>
    <x v="0"/>
    <x v="21"/>
    <x v="20"/>
    <s v="Assen"/>
    <s v="Begane grond"/>
    <s v="Niet in onderhoud"/>
    <s v="Berging/magazijn"/>
    <m/>
    <m/>
    <x v="19"/>
    <s v="NIO"/>
    <n v="0"/>
    <n v="1"/>
    <s v=""/>
  </r>
  <r>
    <s v="Assen"/>
    <s v="Terra"/>
    <x v="0"/>
    <x v="21"/>
    <x v="20"/>
    <s v="Assen"/>
    <s v="Begane grond"/>
    <s v="Sanitair"/>
    <s v="Toiletruimte"/>
    <m/>
    <m/>
    <x v="3"/>
    <n v="1.5"/>
    <n v="0"/>
    <n v="1"/>
    <n v="0"/>
  </r>
  <r>
    <s v="Assen"/>
    <s v="Terra"/>
    <x v="0"/>
    <x v="21"/>
    <x v="20"/>
    <s v="Assen"/>
    <s v="Begane grond"/>
    <s v="Sanitair"/>
    <s v="Toiletruimte"/>
    <m/>
    <m/>
    <x v="3"/>
    <n v="2"/>
    <n v="0"/>
    <n v="1"/>
    <n v="0"/>
  </r>
  <r>
    <s v="Assen"/>
    <s v="Terra"/>
    <x v="0"/>
    <x v="21"/>
    <x v="20"/>
    <s v="Assen"/>
    <s v="Begane grond"/>
    <s v="Sanitair"/>
    <s v="Toiletruimte"/>
    <m/>
    <m/>
    <x v="3"/>
    <n v="2"/>
    <n v="0"/>
    <n v="1"/>
    <n v="0"/>
  </r>
  <r>
    <s v="Assen"/>
    <s v="Terra"/>
    <x v="0"/>
    <x v="21"/>
    <x v="20"/>
    <s v="Assen"/>
    <s v="Begane grond"/>
    <s v="Verkeersruimte"/>
    <s v="Lift"/>
    <m/>
    <m/>
    <x v="1"/>
    <n v="2"/>
    <n v="0"/>
    <n v="1"/>
    <n v="0"/>
  </r>
  <r>
    <s v="Assen"/>
    <s v="Terra"/>
    <x v="0"/>
    <x v="21"/>
    <x v="20"/>
    <s v="Assen"/>
    <s v="Begane grond"/>
    <s v="Sanitair"/>
    <s v="Toiletruimte"/>
    <m/>
    <m/>
    <x v="3"/>
    <n v="2"/>
    <n v="0"/>
    <n v="1"/>
    <n v="0"/>
  </r>
  <r>
    <s v="Assen"/>
    <s v="Terra"/>
    <x v="0"/>
    <x v="21"/>
    <x v="20"/>
    <s v="Assen"/>
    <s v="Begane grond"/>
    <s v="Sanitair"/>
    <s v="Toiletruimte"/>
    <m/>
    <m/>
    <x v="3"/>
    <n v="2"/>
    <n v="0"/>
    <n v="1"/>
    <n v="0"/>
  </r>
  <r>
    <s v="Assen"/>
    <s v="Terra"/>
    <x v="0"/>
    <x v="21"/>
    <x v="20"/>
    <s v="Assen"/>
    <s v="Begane grond"/>
    <s v="Sanitair"/>
    <s v="Toiletruimte"/>
    <m/>
    <m/>
    <x v="3"/>
    <n v="2.5"/>
    <n v="0"/>
    <n v="1"/>
    <n v="0"/>
  </r>
  <r>
    <s v="Assen"/>
    <s v="Terra"/>
    <x v="0"/>
    <x v="21"/>
    <x v="20"/>
    <s v="Assen"/>
    <s v="Begane grond"/>
    <s v="Sanitair"/>
    <s v="Toiletruimte"/>
    <m/>
    <m/>
    <x v="3"/>
    <n v="2.5"/>
    <n v="0"/>
    <n v="1"/>
    <n v="0"/>
  </r>
  <r>
    <s v="Assen"/>
    <s v="Terra"/>
    <x v="0"/>
    <x v="21"/>
    <x v="20"/>
    <s v="Assen"/>
    <s v="Begane grond"/>
    <s v="Sanitair"/>
    <s v="Toiletruimte"/>
    <m/>
    <m/>
    <x v="3"/>
    <n v="4"/>
    <n v="0"/>
    <n v="1"/>
    <n v="0"/>
  </r>
  <r>
    <s v="Assen"/>
    <s v="Terra"/>
    <x v="0"/>
    <x v="21"/>
    <x v="20"/>
    <s v="Assen"/>
    <s v="Begane grond"/>
    <s v="Niet in onderhoud"/>
    <s v="Berging/magazijn"/>
    <m/>
    <m/>
    <x v="3"/>
    <s v="NIO"/>
    <n v="0"/>
    <n v="1"/>
    <s v=""/>
  </r>
  <r>
    <s v="Assen"/>
    <s v="Terra"/>
    <x v="0"/>
    <x v="21"/>
    <x v="20"/>
    <s v="Assen"/>
    <s v="Begane grond"/>
    <s v="Niet in onderhoud"/>
    <s v="Berging/magazijn"/>
    <m/>
    <m/>
    <x v="3"/>
    <s v="NIO"/>
    <n v="0"/>
    <n v="1"/>
    <s v=""/>
  </r>
  <r>
    <s v="Assen"/>
    <s v="Terra"/>
    <x v="0"/>
    <x v="21"/>
    <x v="20"/>
    <s v="Assen"/>
    <s v="Begane grond"/>
    <s v="Niet in onderhoud"/>
    <s v="Berging/magazijn"/>
    <m/>
    <m/>
    <x v="3"/>
    <s v="NIO"/>
    <n v="0"/>
    <n v="1"/>
    <s v=""/>
  </r>
  <r>
    <s v="Assen"/>
    <s v="Terra"/>
    <x v="0"/>
    <x v="21"/>
    <x v="20"/>
    <s v="Assen"/>
    <s v="Begane grond"/>
    <s v="Niet in onderhoud"/>
    <s v="Berging/magazijn"/>
    <m/>
    <m/>
    <x v="3"/>
    <s v="NIO"/>
    <n v="0"/>
    <n v="1"/>
    <s v=""/>
  </r>
  <r>
    <s v="Assen"/>
    <s v="Terra"/>
    <x v="0"/>
    <x v="21"/>
    <x v="20"/>
    <s v="Assen"/>
    <s v="Begane grond"/>
    <s v="Sanitair"/>
    <s v="Toiletruimte"/>
    <m/>
    <m/>
    <x v="3"/>
    <n v="5.5"/>
    <n v="0"/>
    <n v="1"/>
    <n v="0"/>
  </r>
  <r>
    <s v="Assen"/>
    <s v="Terra"/>
    <x v="0"/>
    <x v="21"/>
    <x v="20"/>
    <s v="Assen"/>
    <s v="Begane grond"/>
    <s v="Restauratieve ruimte"/>
    <s v="Kantine"/>
    <m/>
    <m/>
    <x v="3"/>
    <n v="5.5"/>
    <n v="0"/>
    <n v="1"/>
    <n v="0"/>
  </r>
  <r>
    <s v="Assen"/>
    <s v="Terra"/>
    <x v="0"/>
    <x v="21"/>
    <x v="20"/>
    <s v="Assen"/>
    <s v="Begane grond"/>
    <s v="Verkeersruimte"/>
    <s v="Gang"/>
    <m/>
    <m/>
    <x v="1"/>
    <n v="6"/>
    <n v="0"/>
    <n v="1"/>
    <n v="0"/>
  </r>
  <r>
    <s v="Assen"/>
    <s v="Terra"/>
    <x v="0"/>
    <x v="21"/>
    <x v="20"/>
    <s v="Assen"/>
    <s v="Begane grond"/>
    <s v="Niet in onderhoud"/>
    <s v="Meterkast"/>
    <m/>
    <m/>
    <x v="3"/>
    <s v="NIO"/>
    <n v="0"/>
    <n v="1"/>
    <s v=""/>
  </r>
  <r>
    <s v="Assen"/>
    <s v="Terra"/>
    <x v="0"/>
    <x v="21"/>
    <x v="20"/>
    <s v="Assen"/>
    <s v="Begane grond"/>
    <s v="Niet in onderhoud"/>
    <s v="Berging/magazijn"/>
    <m/>
    <m/>
    <x v="3"/>
    <s v="NIO"/>
    <n v="0"/>
    <n v="1"/>
    <s v=""/>
  </r>
  <r>
    <s v="Assen"/>
    <s v="Terra"/>
    <x v="0"/>
    <x v="21"/>
    <x v="20"/>
    <s v="Assen"/>
    <s v="Begane grond"/>
    <s v="Verkeersruimte"/>
    <s v="Entree"/>
    <m/>
    <m/>
    <x v="3"/>
    <n v="7.8"/>
    <n v="0"/>
    <n v="1"/>
    <n v="0"/>
  </r>
  <r>
    <s v="Assen"/>
    <s v="Terra"/>
    <x v="0"/>
    <x v="21"/>
    <x v="20"/>
    <s v="Assen"/>
    <s v="Begane grond"/>
    <s v="Sanitair"/>
    <s v="Toiletruimte"/>
    <m/>
    <m/>
    <x v="3"/>
    <n v="8"/>
    <n v="0"/>
    <n v="1"/>
    <n v="0"/>
  </r>
  <r>
    <s v="Assen"/>
    <s v="Terra"/>
    <x v="0"/>
    <x v="21"/>
    <x v="20"/>
    <s v="Assen"/>
    <s v="Begane grond"/>
    <s v="Restauratieve ruimte"/>
    <s v="Studieruimte"/>
    <m/>
    <m/>
    <x v="1"/>
    <n v="8.5"/>
    <n v="0"/>
    <n v="1"/>
    <n v="0"/>
  </r>
  <r>
    <s v="Assen"/>
    <s v="Terra"/>
    <x v="0"/>
    <x v="21"/>
    <x v="20"/>
    <s v="Assen"/>
    <s v="Begane grond"/>
    <s v="Sanitair"/>
    <s v="Toiletruimte"/>
    <m/>
    <m/>
    <x v="3"/>
    <n v="9"/>
    <n v="0"/>
    <n v="1"/>
    <n v="0"/>
  </r>
  <r>
    <s v="Assen"/>
    <s v="Terra"/>
    <x v="0"/>
    <x v="21"/>
    <x v="20"/>
    <s v="Assen"/>
    <s v="Begane grond"/>
    <s v="Sporthal"/>
    <s v="Kleedruimte"/>
    <m/>
    <m/>
    <x v="3"/>
    <n v="11"/>
    <n v="0"/>
    <n v="1"/>
    <n v="0"/>
  </r>
  <r>
    <s v="Assen"/>
    <s v="Terra"/>
    <x v="0"/>
    <x v="21"/>
    <x v="20"/>
    <s v="Assen"/>
    <s v="Begane grond"/>
    <s v="Sanitair"/>
    <s v="Toiletruimte"/>
    <m/>
    <m/>
    <x v="3"/>
    <n v="11"/>
    <n v="0"/>
    <n v="1"/>
    <n v="0"/>
  </r>
  <r>
    <s v="Assen"/>
    <s v="Terra"/>
    <x v="0"/>
    <x v="21"/>
    <x v="20"/>
    <s v="Assen"/>
    <s v="Begane grond"/>
    <s v="Niet in onderhoud"/>
    <s v="Berging/magazijn"/>
    <m/>
    <m/>
    <x v="1"/>
    <s v="NIO"/>
    <n v="0"/>
    <n v="1"/>
    <s v=""/>
  </r>
  <r>
    <s v="Assen"/>
    <s v="Terra"/>
    <x v="0"/>
    <x v="21"/>
    <x v="20"/>
    <s v="Assen"/>
    <s v="Begane grond"/>
    <s v="Niet in onderhoud"/>
    <s v="Niet in onderhoud"/>
    <m/>
    <m/>
    <x v="3"/>
    <s v="NIO"/>
    <n v="0"/>
    <n v="1"/>
    <s v=""/>
  </r>
  <r>
    <s v="Assen"/>
    <s v="Terra"/>
    <x v="0"/>
    <x v="21"/>
    <x v="20"/>
    <s v="Assen"/>
    <s v="Begane grond"/>
    <s v="Verkeersruimte"/>
    <s v="Trap"/>
    <m/>
    <m/>
    <x v="3"/>
    <n v="15"/>
    <n v="0"/>
    <n v="1"/>
    <n v="0"/>
  </r>
  <r>
    <s v="Assen"/>
    <s v="Terra"/>
    <x v="0"/>
    <x v="21"/>
    <x v="20"/>
    <s v="Assen"/>
    <s v="Begane grond"/>
    <s v="Administratieve ruimte"/>
    <s v="Kantoor"/>
    <m/>
    <m/>
    <x v="2"/>
    <n v="15"/>
    <n v="0"/>
    <n v="1"/>
    <n v="0"/>
  </r>
  <r>
    <s v="Assen"/>
    <s v="Terra"/>
    <x v="0"/>
    <x v="21"/>
    <x v="20"/>
    <s v="Assen"/>
    <s v="Begane grond"/>
    <s v="Administratieve ruimte"/>
    <s v="Kantoor"/>
    <m/>
    <m/>
    <x v="2"/>
    <n v="15"/>
    <n v="0"/>
    <n v="1"/>
    <n v="0"/>
  </r>
  <r>
    <s v="Assen"/>
    <s v="Terra"/>
    <x v="0"/>
    <x v="21"/>
    <x v="20"/>
    <s v="Assen"/>
    <s v="Begane grond"/>
    <s v="Restauratieve ruimte"/>
    <s v="Studieruimte"/>
    <m/>
    <m/>
    <x v="1"/>
    <n v="17"/>
    <n v="0"/>
    <n v="1"/>
    <n v="0"/>
  </r>
  <r>
    <s v="Assen"/>
    <s v="Terra"/>
    <x v="0"/>
    <x v="21"/>
    <x v="20"/>
    <s v="Assen"/>
    <s v="Begane grond"/>
    <s v="Verkeersruimte"/>
    <s v="Gang"/>
    <m/>
    <m/>
    <x v="3"/>
    <n v="18"/>
    <n v="0"/>
    <n v="1"/>
    <n v="0"/>
  </r>
  <r>
    <s v="Assen"/>
    <s v="Terra"/>
    <x v="0"/>
    <x v="21"/>
    <x v="20"/>
    <s v="Assen"/>
    <s v="Begane grond"/>
    <s v="Administratieve ruimte"/>
    <s v="EHBO ruimte"/>
    <m/>
    <m/>
    <x v="3"/>
    <n v="26.5"/>
    <n v="0"/>
    <n v="1"/>
    <n v="0"/>
  </r>
  <r>
    <s v="Assen"/>
    <s v="Terra"/>
    <x v="0"/>
    <x v="21"/>
    <x v="20"/>
    <s v="Assen"/>
    <s v="Begane grond"/>
    <s v="Verkeersruimte"/>
    <s v="Gang"/>
    <m/>
    <m/>
    <x v="3"/>
    <n v="162.5"/>
    <n v="0"/>
    <n v="1"/>
    <n v="0"/>
  </r>
  <r>
    <s v="Assen"/>
    <s v="Terra"/>
    <x v="0"/>
    <x v="21"/>
    <x v="20"/>
    <s v="Assen"/>
    <s v="Begane grond"/>
    <s v="Verkeersruimte"/>
    <s v="Boogschietbaan"/>
    <m/>
    <m/>
    <x v="3"/>
    <n v="180"/>
    <n v="0"/>
    <n v="1"/>
    <n v="0"/>
  </r>
  <r>
    <s v="Assen"/>
    <s v="Terra"/>
    <x v="0"/>
    <x v="21"/>
    <x v="20"/>
    <s v="Assen"/>
    <s v="Begane grond"/>
    <s v="Niet in onderhoud"/>
    <s v="Installaties"/>
    <m/>
    <m/>
    <x v="3"/>
    <s v="NIO"/>
    <n v="0"/>
    <n v="1"/>
    <s v=""/>
  </r>
  <r>
    <s v="Assen"/>
    <s v="Terra"/>
    <x v="0"/>
    <x v="21"/>
    <x v="20"/>
    <s v="Assen"/>
    <s v="Begane grond"/>
    <s v="Niet in onderhoud"/>
    <s v="Berging/magazijn"/>
    <m/>
    <m/>
    <x v="3"/>
    <s v="NIO"/>
    <n v="0"/>
    <n v="1"/>
    <s v=""/>
  </r>
  <r>
    <s v="Assen"/>
    <s v="Terra"/>
    <x v="0"/>
    <x v="21"/>
    <x v="20"/>
    <s v="Assen"/>
    <s v="Begane grond"/>
    <s v="Niet in onderhoud"/>
    <s v="Techniek"/>
    <m/>
    <m/>
    <x v="3"/>
    <s v="NIO"/>
    <n v="0"/>
    <n v="1"/>
    <s v=""/>
  </r>
  <r>
    <s v="Assen"/>
    <s v="Terra"/>
    <x v="0"/>
    <x v="21"/>
    <x v="20"/>
    <s v="Assen"/>
    <s v="Begane grond"/>
    <s v="Niet in onderhoud"/>
    <s v="Installaties"/>
    <m/>
    <m/>
    <x v="3"/>
    <s v="NIO"/>
    <n v="0"/>
    <n v="1"/>
    <s v=""/>
  </r>
  <r>
    <s v="Assen"/>
    <s v="Terra"/>
    <x v="0"/>
    <x v="21"/>
    <x v="20"/>
    <s v="Assen"/>
    <s v="Gymzaal"/>
    <s v="Sporthal"/>
    <s v="Douches"/>
    <m/>
    <m/>
    <x v="3"/>
    <n v="26.5"/>
    <n v="0"/>
    <n v="1"/>
    <n v="0"/>
  </r>
  <r>
    <s v="Assen"/>
    <s v="Terra"/>
    <x v="0"/>
    <x v="21"/>
    <x v="20"/>
    <s v="Assen"/>
    <s v="Begane grond"/>
    <s v="Verkeersruimte"/>
    <s v="Gang"/>
    <m/>
    <m/>
    <x v="3"/>
    <n v="43"/>
    <n v="0"/>
    <n v="1"/>
    <n v="0"/>
  </r>
  <r>
    <s v="Assen"/>
    <s v="Terra"/>
    <x v="0"/>
    <x v="21"/>
    <x v="20"/>
    <s v="Assen"/>
    <s v="Begane grond"/>
    <s v="Verkeersruimte"/>
    <s v="Gang"/>
    <m/>
    <m/>
    <x v="3"/>
    <n v="44.5"/>
    <n v="0"/>
    <n v="1"/>
    <n v="0"/>
  </r>
  <r>
    <s v="Assen"/>
    <s v="Terra"/>
    <x v="0"/>
    <x v="21"/>
    <x v="20"/>
    <s v="Assen"/>
    <s v="Begane grond"/>
    <s v="Verkeersruimte"/>
    <s v="Gang"/>
    <m/>
    <m/>
    <x v="1"/>
    <n v="60"/>
    <n v="0"/>
    <n v="1"/>
    <n v="0"/>
  </r>
  <r>
    <s v="Assen"/>
    <s v="Terra"/>
    <x v="0"/>
    <x v="21"/>
    <x v="20"/>
    <s v="Assen"/>
    <s v="Begane grond"/>
    <s v="Sporthal"/>
    <s v="Kleedruimte"/>
    <m/>
    <m/>
    <x v="3"/>
    <n v="11.5"/>
    <n v="0"/>
    <n v="1"/>
    <n v="0"/>
  </r>
  <r>
    <s v="Assen"/>
    <s v="Terra"/>
    <x v="0"/>
    <x v="21"/>
    <x v="20"/>
    <s v="Assen"/>
    <s v="Begane grond"/>
    <s v="Sporthal"/>
    <s v="Kleedruimte"/>
    <m/>
    <m/>
    <x v="3"/>
    <n v="11.5"/>
    <n v="0"/>
    <n v="1"/>
    <n v="0"/>
  </r>
  <r>
    <s v="Assen"/>
    <s v="Terra"/>
    <x v="0"/>
    <x v="21"/>
    <x v="20"/>
    <s v="Assen"/>
    <s v="Begane grond"/>
    <s v="Sporthal"/>
    <s v="Kleedruimte"/>
    <m/>
    <m/>
    <x v="3"/>
    <n v="21"/>
    <n v="0"/>
    <n v="1"/>
    <n v="0"/>
  </r>
  <r>
    <s v="Assen"/>
    <s v="Terra"/>
    <x v="0"/>
    <x v="21"/>
    <x v="20"/>
    <s v="Assen"/>
    <s v="Begane grond"/>
    <s v="Verkeersruimte"/>
    <s v="Gang"/>
    <m/>
    <m/>
    <x v="3"/>
    <n v="21.5"/>
    <n v="0"/>
    <n v="1"/>
    <n v="0"/>
  </r>
  <r>
    <s v="Assen"/>
    <s v="Terra"/>
    <x v="0"/>
    <x v="21"/>
    <x v="20"/>
    <s v="Assen"/>
    <s v="Begane grond"/>
    <s v="Sporthal"/>
    <s v="Kleedruimte"/>
    <m/>
    <m/>
    <x v="3"/>
    <n v="22.5"/>
    <n v="0"/>
    <n v="1"/>
    <n v="0"/>
  </r>
  <r>
    <s v="Assen"/>
    <s v="Terra"/>
    <x v="0"/>
    <x v="21"/>
    <x v="20"/>
    <s v="Assen"/>
    <s v="Begane grond"/>
    <s v="Administratieve ruimte"/>
    <s v="Kantoor"/>
    <m/>
    <m/>
    <x v="2"/>
    <n v="24"/>
    <n v="0"/>
    <n v="1"/>
    <n v="0"/>
  </r>
  <r>
    <s v="Assen"/>
    <s v="Terra"/>
    <x v="0"/>
    <x v="21"/>
    <x v="20"/>
    <s v="Assen"/>
    <s v="Begane grond"/>
    <s v="Sporthal"/>
    <s v="Kleedruimte"/>
    <m/>
    <m/>
    <x v="3"/>
    <n v="24.5"/>
    <n v="0"/>
    <n v="1"/>
    <n v="0"/>
  </r>
  <r>
    <s v="Assen"/>
    <s v="Terra"/>
    <x v="0"/>
    <x v="21"/>
    <x v="20"/>
    <s v="Assen"/>
    <s v="Begane grond"/>
    <s v="Sporthal"/>
    <s v="Kleedruimte"/>
    <m/>
    <m/>
    <x v="3"/>
    <n v="28"/>
    <n v="0"/>
    <n v="1"/>
    <n v="0"/>
  </r>
  <r>
    <s v="Assen"/>
    <s v="Terra"/>
    <x v="0"/>
    <x v="21"/>
    <x v="20"/>
    <s v="Assen"/>
    <s v="Begane grond"/>
    <s v="Sporthal"/>
    <s v="Kleedruimte"/>
    <m/>
    <m/>
    <x v="3"/>
    <n v="28"/>
    <n v="0"/>
    <n v="1"/>
    <n v="0"/>
  </r>
  <r>
    <s v="Assen"/>
    <s v="Terra"/>
    <x v="0"/>
    <x v="21"/>
    <x v="20"/>
    <s v="Assen"/>
    <s v="Begane grond"/>
    <s v="Sporthal"/>
    <s v="Kleedruimte"/>
    <m/>
    <m/>
    <x v="3"/>
    <n v="28.5"/>
    <n v="0"/>
    <n v="1"/>
    <n v="0"/>
  </r>
  <r>
    <s v="Assen"/>
    <s v="Terra"/>
    <x v="0"/>
    <x v="21"/>
    <x v="20"/>
    <s v="Assen"/>
    <s v="Begane grond"/>
    <s v="Verkeersruimte"/>
    <s v="Verkeersruimte"/>
    <m/>
    <m/>
    <x v="3"/>
    <n v="38.5"/>
    <n v="0"/>
    <n v="1"/>
    <n v="0"/>
  </r>
  <r>
    <s v="Assen"/>
    <s v="Terra"/>
    <x v="0"/>
    <x v="21"/>
    <x v="20"/>
    <s v="Assen"/>
    <s v="Begane grond"/>
    <s v="Restauratieve ruimte"/>
    <s v="Kantine"/>
    <m/>
    <m/>
    <x v="19"/>
    <n v="267"/>
    <n v="0"/>
    <n v="1"/>
    <n v="0"/>
  </r>
  <r>
    <s v="Assen"/>
    <s v="Terra"/>
    <x v="0"/>
    <x v="21"/>
    <x v="20"/>
    <s v="Assen"/>
    <s v="Gymzaal"/>
    <s v="Sporthal"/>
    <s v="Douches"/>
    <m/>
    <m/>
    <x v="3"/>
    <n v="3"/>
    <n v="0"/>
    <n v="1"/>
    <n v="0"/>
  </r>
  <r>
    <s v="Assen"/>
    <s v="Terra"/>
    <x v="0"/>
    <x v="21"/>
    <x v="20"/>
    <s v="Assen"/>
    <s v="Gymzaal"/>
    <s v="Sporthal"/>
    <s v="Douches"/>
    <m/>
    <m/>
    <x v="3"/>
    <n v="13"/>
    <n v="0"/>
    <n v="1"/>
    <n v="0"/>
  </r>
  <r>
    <s v="Assen"/>
    <s v="Terra"/>
    <x v="0"/>
    <x v="21"/>
    <x v="20"/>
    <s v="Assen"/>
    <s v="Gymzaal"/>
    <s v="Sporthal"/>
    <s v="Douches"/>
    <m/>
    <m/>
    <x v="3"/>
    <n v="20"/>
    <n v="0"/>
    <n v="1"/>
    <n v="0"/>
  </r>
  <r>
    <s v="Assen"/>
    <s v="Terra"/>
    <x v="0"/>
    <x v="21"/>
    <x v="20"/>
    <s v="Assen"/>
    <s v="Gymzaal"/>
    <s v="Sporthal"/>
    <s v="Fitness"/>
    <m/>
    <m/>
    <x v="3"/>
    <n v="42.5"/>
    <n v="0"/>
    <n v="1"/>
    <n v="0"/>
  </r>
  <r>
    <s v="Assen"/>
    <s v="Terra"/>
    <x v="0"/>
    <x v="21"/>
    <x v="20"/>
    <s v="Assen"/>
    <s v="Gymzaal"/>
    <s v="Sporthal"/>
    <s v="Fitness"/>
    <m/>
    <m/>
    <x v="19"/>
    <n v="137"/>
    <n v="0"/>
    <n v="1"/>
    <n v="0"/>
  </r>
  <r>
    <s v="Assen"/>
    <s v="Terra"/>
    <x v="0"/>
    <x v="21"/>
    <x v="20"/>
    <s v="Assen"/>
    <s v="Gymzaal"/>
    <s v="Restauratieve ruimte"/>
    <s v="Kantine"/>
    <m/>
    <m/>
    <x v="19"/>
    <n v="1345"/>
    <n v="0"/>
    <n v="1"/>
    <n v="0"/>
  </r>
  <r>
    <s v="Meppel"/>
    <s v="Terra"/>
    <x v="1"/>
    <x v="22"/>
    <x v="21"/>
    <s v="Meppel"/>
    <s v="Niveau -1"/>
    <s v="Verkeersruimte"/>
    <s v="Trap"/>
    <m/>
    <s v="1.1-"/>
    <x v="9"/>
    <n v="3.45"/>
    <n v="0"/>
    <n v="1"/>
    <n v="0"/>
  </r>
  <r>
    <s v="Meppel"/>
    <s v="Terra"/>
    <x v="1"/>
    <x v="22"/>
    <x v="21"/>
    <s v="Meppel"/>
    <s v="Niveau -1"/>
    <s v="Verkeersruimte"/>
    <s v="Lift"/>
    <m/>
    <s v="1.2-"/>
    <x v="9"/>
    <n v="1.7"/>
    <n v="0"/>
    <n v="1"/>
    <n v="0"/>
  </r>
  <r>
    <s v="Meppel"/>
    <s v="Terra"/>
    <x v="1"/>
    <x v="22"/>
    <x v="21"/>
    <s v="Meppel"/>
    <s v="Niveau -1"/>
    <s v="Verkeersruimte"/>
    <s v="Gang"/>
    <m/>
    <s v="1.4-"/>
    <x v="9"/>
    <n v="45.1"/>
    <n v="0"/>
    <n v="1"/>
    <n v="0"/>
  </r>
  <r>
    <s v="Meppel"/>
    <s v="Terra"/>
    <x v="1"/>
    <x v="22"/>
    <x v="21"/>
    <s v="Meppel"/>
    <s v="Niveau -1"/>
    <s v="Verkeersruimte"/>
    <s v="Gang"/>
    <m/>
    <s v="1.3-"/>
    <x v="9"/>
    <n v="37"/>
    <n v="0"/>
    <n v="1"/>
    <n v="0"/>
  </r>
  <r>
    <s v="Meppel"/>
    <s v="Terra"/>
    <x v="1"/>
    <x v="22"/>
    <x v="21"/>
    <s v="Meppel"/>
    <s v="Niveau -1"/>
    <s v="Sanitair"/>
    <s v="Toiletruimte"/>
    <s v="0.01"/>
    <s v="1.5-"/>
    <x v="24"/>
    <n v="5.6"/>
    <n v="0"/>
    <n v="1"/>
    <n v="0"/>
  </r>
  <r>
    <s v="Meppel"/>
    <s v="Terra"/>
    <x v="1"/>
    <x v="22"/>
    <x v="21"/>
    <s v="Meppel"/>
    <s v="Niveau -1"/>
    <s v="Sanitair"/>
    <s v="Toiletruimte"/>
    <s v="0.02"/>
    <s v="1.6-"/>
    <x v="24"/>
    <n v="4.5"/>
    <n v="0"/>
    <n v="1"/>
    <n v="0"/>
  </r>
  <r>
    <s v="Meppel"/>
    <s v="Terra"/>
    <x v="1"/>
    <x v="22"/>
    <x v="21"/>
    <s v="Meppel"/>
    <s v="Niveau -1"/>
    <s v="Verkeersruimte"/>
    <s v="Trap"/>
    <m/>
    <s v="1.7-"/>
    <x v="19"/>
    <n v="3"/>
    <n v="0"/>
    <n v="1"/>
    <n v="0"/>
  </r>
  <r>
    <s v="Meppel"/>
    <s v="Terra"/>
    <x v="1"/>
    <x v="22"/>
    <x v="21"/>
    <s v="Meppel"/>
    <s v="Niveau -1"/>
    <s v="Onderwijsruimte"/>
    <s v="Auditorium"/>
    <m/>
    <s v="1.8-"/>
    <x v="2"/>
    <n v="55"/>
    <n v="0"/>
    <n v="1"/>
    <n v="0"/>
  </r>
  <r>
    <s v="Meppel"/>
    <s v="Terra"/>
    <x v="1"/>
    <x v="22"/>
    <x v="21"/>
    <s v="Meppel"/>
    <s v="Niveau -1"/>
    <s v="Niet in onderhoud"/>
    <s v="Berging/magazijn"/>
    <s v="0.06"/>
    <m/>
    <x v="9"/>
    <s v="NIO"/>
    <n v="0"/>
    <n v="1"/>
    <s v=""/>
  </r>
  <r>
    <s v="Meppel"/>
    <s v="Terra"/>
    <x v="1"/>
    <x v="22"/>
    <x v="21"/>
    <s v="Meppel"/>
    <s v="Niveau -1"/>
    <s v="Administratieve ruimte"/>
    <s v="Kantoor"/>
    <s v="0.07"/>
    <s v="1.11-"/>
    <x v="2"/>
    <n v="31.4"/>
    <n v="0"/>
    <n v="1"/>
    <n v="0"/>
  </r>
  <r>
    <s v="Meppel"/>
    <s v="Terra"/>
    <x v="1"/>
    <x v="22"/>
    <x v="21"/>
    <s v="Meppel"/>
    <s v="Niveau -1"/>
    <s v="Administratieve ruimte"/>
    <s v="Kantoor"/>
    <s v="0.08"/>
    <s v="1.12-"/>
    <x v="2"/>
    <n v="17.8"/>
    <n v="0"/>
    <n v="1"/>
    <n v="0"/>
  </r>
  <r>
    <s v="Meppel"/>
    <s v="Terra"/>
    <x v="1"/>
    <x v="22"/>
    <x v="21"/>
    <s v="Meppel"/>
    <s v="Niveau -1"/>
    <s v="Administratieve ruimte"/>
    <s v="Kantoor"/>
    <s v="0.09"/>
    <s v="1.13-"/>
    <x v="2"/>
    <n v="17.8"/>
    <n v="0"/>
    <n v="1"/>
    <n v="0"/>
  </r>
  <r>
    <s v="Meppel"/>
    <s v="Terra"/>
    <x v="1"/>
    <x v="22"/>
    <x v="21"/>
    <s v="Meppel"/>
    <s v="Niveau -1"/>
    <s v="Administratieve ruimte"/>
    <s v="Kantoor"/>
    <s v="0.10"/>
    <s v="1.14-"/>
    <x v="2"/>
    <n v="17.8"/>
    <n v="0"/>
    <n v="1"/>
    <n v="0"/>
  </r>
  <r>
    <s v="Meppel"/>
    <s v="Terra"/>
    <x v="1"/>
    <x v="22"/>
    <x v="21"/>
    <s v="Meppel"/>
    <s v="Niveau -1"/>
    <s v="Administratieve ruimte"/>
    <s v="Kantoor"/>
    <s v="0.11"/>
    <s v="1.15-"/>
    <x v="2"/>
    <n v="17.8"/>
    <n v="0"/>
    <n v="1"/>
    <n v="0"/>
  </r>
  <r>
    <s v="Meppel"/>
    <s v="Terra"/>
    <x v="1"/>
    <x v="22"/>
    <x v="21"/>
    <s v="Meppel"/>
    <s v="Niveau -1"/>
    <s v="Administratieve ruimte"/>
    <s v="Kantoor"/>
    <s v="0.12"/>
    <s v="1.16-"/>
    <x v="2"/>
    <n v="36"/>
    <n v="0"/>
    <n v="1"/>
    <n v="0"/>
  </r>
  <r>
    <s v="Meppel"/>
    <s v="Terra"/>
    <x v="1"/>
    <x v="22"/>
    <x v="21"/>
    <s v="Meppel"/>
    <s v="Niveau -1"/>
    <s v="Verkeersruimte"/>
    <s v="Trap"/>
    <m/>
    <s v="1.9-"/>
    <x v="9"/>
    <n v="20.8"/>
    <n v="0"/>
    <n v="1"/>
    <n v="0"/>
  </r>
  <r>
    <s v="Meppel"/>
    <s v="Terra"/>
    <x v="1"/>
    <x v="22"/>
    <x v="21"/>
    <s v="Meppel"/>
    <s v="niveau 0"/>
    <s v="Verkeersruimte"/>
    <s v="Entree"/>
    <m/>
    <s v="0.1"/>
    <x v="2"/>
    <n v="33.799999999999997"/>
    <n v="0"/>
    <n v="1"/>
    <n v="0"/>
  </r>
  <r>
    <s v="Meppel"/>
    <s v="Terra"/>
    <x v="1"/>
    <x v="22"/>
    <x v="21"/>
    <s v="Meppel"/>
    <s v="niveau 0"/>
    <s v="Verkeersruimte"/>
    <s v="Gang"/>
    <m/>
    <s v="0.2"/>
    <x v="9"/>
    <n v="225.6"/>
    <n v="0"/>
    <n v="1"/>
    <n v="0"/>
  </r>
  <r>
    <s v="Meppel"/>
    <s v="Terra"/>
    <x v="1"/>
    <x v="22"/>
    <x v="21"/>
    <s v="Meppel"/>
    <s v="niveau 0"/>
    <s v="Verkeersruimte"/>
    <s v="Kopieerruimte"/>
    <n v="102"/>
    <n v="102"/>
    <x v="2"/>
    <n v="25"/>
    <n v="0"/>
    <n v="1"/>
    <n v="0"/>
  </r>
  <r>
    <s v="Meppel"/>
    <s v="Terra"/>
    <x v="1"/>
    <x v="22"/>
    <x v="21"/>
    <s v="Meppel"/>
    <s v="niveau 0"/>
    <s v="Administratieve ruimte"/>
    <s v="Kantoor"/>
    <n v="102"/>
    <s v="0.3"/>
    <x v="9"/>
    <n v="18.75"/>
    <n v="0"/>
    <n v="1"/>
    <n v="0"/>
  </r>
  <r>
    <s v="Meppel"/>
    <s v="Terra"/>
    <x v="1"/>
    <x v="22"/>
    <x v="21"/>
    <s v="Meppel"/>
    <s v="niveau 0"/>
    <s v="Verkeersruimte"/>
    <s v="Gang"/>
    <m/>
    <m/>
    <x v="9"/>
    <n v="13.1"/>
    <n v="0"/>
    <n v="1"/>
    <n v="0"/>
  </r>
  <r>
    <s v="Meppel"/>
    <s v="Terra"/>
    <x v="1"/>
    <x v="22"/>
    <x v="21"/>
    <s v="Meppel"/>
    <s v="niveau 0"/>
    <s v="Verkeersruimte"/>
    <s v="Trappenhuis "/>
    <m/>
    <s v="0.5"/>
    <x v="9"/>
    <n v="33.799999999999997"/>
    <n v="0"/>
    <n v="1"/>
    <n v="0"/>
  </r>
  <r>
    <s v="Meppel"/>
    <s v="Terra"/>
    <x v="1"/>
    <x v="22"/>
    <x v="21"/>
    <s v="Meppel"/>
    <s v="niveau 0"/>
    <s v="Vakspecifieke ruimte"/>
    <s v="Lokaal"/>
    <n v="105"/>
    <s v="0.6"/>
    <x v="9"/>
    <n v="69"/>
    <n v="0"/>
    <n v="1"/>
    <n v="0"/>
  </r>
  <r>
    <s v="Meppel"/>
    <s v="Terra"/>
    <x v="1"/>
    <x v="22"/>
    <x v="21"/>
    <s v="Meppel"/>
    <s v="niveau 0"/>
    <s v="Niet in onderhoud"/>
    <s v="Berging/magazijn"/>
    <m/>
    <m/>
    <x v="9"/>
    <s v="NIO"/>
    <n v="0"/>
    <n v="1"/>
    <s v=""/>
  </r>
  <r>
    <s v="Meppel"/>
    <s v="Terra"/>
    <x v="1"/>
    <x v="22"/>
    <x v="21"/>
    <s v="Meppel"/>
    <s v="niveau 0"/>
    <s v="Administratieve ruimte"/>
    <s v="Kantoor"/>
    <n v="106"/>
    <s v="0.9"/>
    <x v="2"/>
    <n v="19.149999999999999"/>
    <n v="0"/>
    <n v="1"/>
    <n v="0"/>
  </r>
  <r>
    <s v="Meppel"/>
    <s v="Terra"/>
    <x v="1"/>
    <x v="22"/>
    <x v="21"/>
    <s v="Meppel"/>
    <s v="niveau 0"/>
    <s v="Administratieve ruimte"/>
    <s v="Kantoor"/>
    <n v="107"/>
    <s v="0.10"/>
    <x v="2"/>
    <n v="19"/>
    <n v="0"/>
    <n v="1"/>
    <n v="0"/>
  </r>
  <r>
    <s v="Meppel"/>
    <s v="Terra"/>
    <x v="1"/>
    <x v="22"/>
    <x v="21"/>
    <s v="Meppel"/>
    <s v="niveau 0"/>
    <s v="Restauratieve ruimte"/>
    <s v="Studieruimte"/>
    <m/>
    <s v="0.11"/>
    <x v="2"/>
    <n v="175.6"/>
    <n v="0"/>
    <n v="1"/>
    <n v="0"/>
  </r>
  <r>
    <s v="Meppel"/>
    <s v="Terra"/>
    <x v="1"/>
    <x v="22"/>
    <x v="21"/>
    <s v="Meppel"/>
    <s v="niveau 0"/>
    <s v="Onderwijsruimte"/>
    <s v="Auditorium"/>
    <s v="0.05"/>
    <s v="0.05"/>
    <x v="2"/>
    <n v="46"/>
    <n v="0"/>
    <n v="1"/>
    <n v="0"/>
  </r>
  <r>
    <s v="Meppel"/>
    <s v="Terra"/>
    <x v="1"/>
    <x v="22"/>
    <x v="21"/>
    <s v="Meppel"/>
    <s v="niveau 0"/>
    <s v="Verkeersruimte"/>
    <s v="Trap"/>
    <m/>
    <s v="0.13"/>
    <x v="19"/>
    <n v="2.5"/>
    <n v="0"/>
    <n v="1"/>
    <n v="0"/>
  </r>
  <r>
    <s v="Meppel"/>
    <s v="Terra"/>
    <x v="1"/>
    <x v="22"/>
    <x v="21"/>
    <s v="Meppel"/>
    <s v="niveau 0"/>
    <s v="Verkeersruimte"/>
    <s v="Trap"/>
    <m/>
    <s v="0.12"/>
    <x v="19"/>
    <n v="10"/>
    <n v="0"/>
    <n v="1"/>
    <n v="0"/>
  </r>
  <r>
    <s v="Meppel"/>
    <s v="Terra"/>
    <x v="1"/>
    <x v="22"/>
    <x v="21"/>
    <s v="Meppel"/>
    <s v="niveau 0"/>
    <s v="Verkeersruimte"/>
    <s v="Trap"/>
    <m/>
    <s v="0.17"/>
    <x v="19"/>
    <n v="1.8"/>
    <n v="0"/>
    <n v="1"/>
    <n v="0"/>
  </r>
  <r>
    <s v="Meppel"/>
    <s v="Terra"/>
    <x v="1"/>
    <x v="22"/>
    <x v="21"/>
    <s v="Meppel"/>
    <s v="niveau 0"/>
    <s v="Sanitair"/>
    <s v="Toiletruimte"/>
    <n v="109"/>
    <s v="0.15"/>
    <x v="24"/>
    <n v="11.2"/>
    <n v="0"/>
    <n v="1"/>
    <n v="0"/>
  </r>
  <r>
    <s v="Meppel"/>
    <s v="Terra"/>
    <x v="1"/>
    <x v="22"/>
    <x v="21"/>
    <s v="Meppel"/>
    <s v="niveau 0"/>
    <s v="Restauratieve ruimte"/>
    <s v="Studieruimte"/>
    <m/>
    <s v="0.16"/>
    <x v="2"/>
    <n v="78.900000000000006"/>
    <n v="0"/>
    <n v="1"/>
    <n v="0"/>
  </r>
  <r>
    <s v="Meppel"/>
    <s v="Terra"/>
    <x v="1"/>
    <x v="22"/>
    <x v="21"/>
    <s v="Meppel"/>
    <s v="niveau 0"/>
    <s v="Verkeersruimte"/>
    <s v="Entree"/>
    <m/>
    <s v="0.20"/>
    <x v="2"/>
    <n v="20.100000000000001"/>
    <n v="0"/>
    <n v="1"/>
    <n v="0"/>
  </r>
  <r>
    <s v="Meppel"/>
    <s v="Terra"/>
    <x v="1"/>
    <x v="22"/>
    <x v="21"/>
    <s v="Meppel"/>
    <s v="niveau 0"/>
    <s v="Sanitair"/>
    <s v="Toiletruimte"/>
    <m/>
    <s v="0.21"/>
    <x v="24"/>
    <n v="4.2"/>
    <n v="0"/>
    <n v="1"/>
    <n v="0"/>
  </r>
  <r>
    <s v="Meppel"/>
    <s v="Terra"/>
    <x v="1"/>
    <x v="22"/>
    <x v="21"/>
    <s v="Meppel"/>
    <s v="niveau 0"/>
    <s v="Restauratieve ruimte"/>
    <s v="Kantine"/>
    <m/>
    <s v="0.26"/>
    <x v="9"/>
    <n v="115"/>
    <n v="0"/>
    <n v="1"/>
    <n v="0"/>
  </r>
  <r>
    <s v="Meppel"/>
    <s v="Terra"/>
    <x v="1"/>
    <x v="22"/>
    <x v="21"/>
    <s v="Meppel"/>
    <s v="niveau 0"/>
    <s v="Vloeren Keukens"/>
    <s v="Keuken catering"/>
    <m/>
    <m/>
    <x v="9"/>
    <n v="7.5"/>
    <n v="0"/>
    <n v="1"/>
    <n v="0"/>
  </r>
  <r>
    <s v="Meppel"/>
    <s v="Terra"/>
    <x v="1"/>
    <x v="22"/>
    <x v="21"/>
    <s v="Meppel"/>
    <s v="niveau 0"/>
    <s v="Vloeren Keukens"/>
    <s v="Keuken catering"/>
    <m/>
    <m/>
    <x v="9"/>
    <n v="16.399999999999999"/>
    <n v="0"/>
    <n v="1"/>
    <n v="0"/>
  </r>
  <r>
    <s v="Meppel"/>
    <s v="Terra"/>
    <x v="1"/>
    <x v="22"/>
    <x v="21"/>
    <s v="Meppel"/>
    <s v="niveau 0"/>
    <s v="Administratieve ruimte"/>
    <s v="Receptie"/>
    <s v="K7"/>
    <s v="0.25"/>
    <x v="10"/>
    <n v="7.3"/>
    <n v="0"/>
    <n v="1"/>
    <n v="0"/>
  </r>
  <r>
    <s v="Meppel"/>
    <s v="Terra"/>
    <x v="1"/>
    <x v="22"/>
    <x v="21"/>
    <s v="Meppel"/>
    <s v="niveau 0"/>
    <s v="Restauratieve ruimte"/>
    <s v="Kantine"/>
    <m/>
    <s v="0.22"/>
    <x v="9"/>
    <n v="42.5"/>
    <n v="0"/>
    <n v="1"/>
    <n v="0"/>
  </r>
  <r>
    <s v="Meppel"/>
    <s v="Terra"/>
    <x v="1"/>
    <x v="22"/>
    <x v="21"/>
    <s v="Meppel"/>
    <s v="niveau 0"/>
    <s v="Niet in onderhoud"/>
    <s v="Berging/magazijn"/>
    <m/>
    <m/>
    <x v="9"/>
    <s v="NIO"/>
    <n v="0"/>
    <n v="1"/>
    <s v=""/>
  </r>
  <r>
    <s v="Meppel"/>
    <s v="Terra"/>
    <x v="1"/>
    <x v="22"/>
    <x v="21"/>
    <s v="Meppel"/>
    <s v="niveau 0"/>
    <s v="Niet in onderhoud"/>
    <s v="Berging/magazijn"/>
    <m/>
    <m/>
    <x v="9"/>
    <s v="NIO"/>
    <n v="0"/>
    <n v="1"/>
    <s v=""/>
  </r>
  <r>
    <s v="Meppel"/>
    <s v="Terra"/>
    <x v="1"/>
    <x v="22"/>
    <x v="21"/>
    <s v="Meppel"/>
    <s v="niveau 0"/>
    <s v="Niet in onderhoud"/>
    <s v="Berging/magazijn"/>
    <m/>
    <m/>
    <x v="9"/>
    <s v="NIO"/>
    <n v="0"/>
    <n v="1"/>
    <s v=""/>
  </r>
  <r>
    <s v="Meppel"/>
    <s v="Terra"/>
    <x v="1"/>
    <x v="22"/>
    <x v="21"/>
    <s v="Meppel"/>
    <s v="Niveau 1"/>
    <s v="Verkeersruimte"/>
    <s v="Gang"/>
    <s v="1.7"/>
    <s v="1.7"/>
    <x v="9"/>
    <n v="34"/>
    <n v="0"/>
    <n v="1"/>
    <n v="0"/>
  </r>
  <r>
    <s v="Meppel"/>
    <s v="Terra"/>
    <x v="1"/>
    <x v="22"/>
    <x v="21"/>
    <s v="Meppel"/>
    <s v="Niveau 1"/>
    <s v="Sanitair"/>
    <s v="Toiletruimte"/>
    <n v="201"/>
    <s v="1.5"/>
    <x v="24"/>
    <n v="11.8"/>
    <n v="0"/>
    <n v="1"/>
    <n v="0"/>
  </r>
  <r>
    <s v="Meppel"/>
    <s v="Terra"/>
    <x v="1"/>
    <x v="22"/>
    <x v="21"/>
    <s v="Meppel"/>
    <s v="Niveau 1"/>
    <s v="Verkeersruimte"/>
    <s v="Trap"/>
    <s v="1.8"/>
    <s v="1.8"/>
    <x v="19"/>
    <n v="5.7"/>
    <n v="0"/>
    <n v="1"/>
    <n v="0"/>
  </r>
  <r>
    <s v="Meppel"/>
    <s v="Terra"/>
    <x v="1"/>
    <x v="22"/>
    <x v="21"/>
    <s v="Meppel"/>
    <s v="Niveau 1"/>
    <s v="Verkeersruimte"/>
    <s v="Gang"/>
    <s v="1.3"/>
    <s v="1.3"/>
    <x v="9"/>
    <n v="30.2"/>
    <n v="0"/>
    <n v="1"/>
    <n v="0"/>
  </r>
  <r>
    <s v="Meppel"/>
    <s v="Terra"/>
    <x v="1"/>
    <x v="22"/>
    <x v="21"/>
    <s v="Meppel"/>
    <s v="Niveau 1"/>
    <s v="Onderwijsruimte"/>
    <s v="Onderwijsruimte"/>
    <n v="202"/>
    <s v="1.10"/>
    <x v="2"/>
    <n v="60.5"/>
    <n v="0"/>
    <n v="1"/>
    <n v="0"/>
  </r>
  <r>
    <s v="Meppel"/>
    <s v="Terra"/>
    <x v="1"/>
    <x v="22"/>
    <x v="21"/>
    <s v="Meppel"/>
    <s v="Niveau 1"/>
    <s v="Onderwijsruimte"/>
    <s v="Onderwijsruimte"/>
    <n v="203"/>
    <s v="1.11"/>
    <x v="2"/>
    <n v="60.5"/>
    <n v="0"/>
    <n v="1"/>
    <n v="0"/>
  </r>
  <r>
    <s v="Meppel"/>
    <s v="Terra"/>
    <x v="1"/>
    <x v="22"/>
    <x v="21"/>
    <s v="Meppel"/>
    <s v="Niveau 1"/>
    <s v="Onderwijsruimte"/>
    <s v="Onderwijsruimte"/>
    <n v="204"/>
    <s v="1.12"/>
    <x v="2"/>
    <n v="38.75"/>
    <n v="0"/>
    <n v="1"/>
    <n v="0"/>
  </r>
  <r>
    <s v="Meppel"/>
    <s v="Terra"/>
    <x v="1"/>
    <x v="22"/>
    <x v="21"/>
    <s v="Meppel"/>
    <s v="Niveau 1"/>
    <s v="Verkeersruimte"/>
    <s v="Trappenhuis "/>
    <m/>
    <s v="1.13"/>
    <x v="9"/>
    <n v="34"/>
    <n v="0"/>
    <n v="1"/>
    <n v="0"/>
  </r>
  <r>
    <s v="Meppel"/>
    <s v="Terra"/>
    <x v="1"/>
    <x v="22"/>
    <x v="21"/>
    <s v="Meppel"/>
    <s v="Niveau 2"/>
    <s v="Verkeersruimte"/>
    <s v="Trap"/>
    <m/>
    <s v="2.4"/>
    <x v="19"/>
    <n v="4.8"/>
    <n v="0"/>
    <n v="1"/>
    <n v="0"/>
  </r>
  <r>
    <s v="Meppel"/>
    <s v="Terra"/>
    <x v="1"/>
    <x v="22"/>
    <x v="21"/>
    <s v="Meppel"/>
    <s v="Niveau 2"/>
    <s v="Verkeersruimte"/>
    <s v="Gang"/>
    <m/>
    <s v="2.3a"/>
    <x v="9"/>
    <n v="63"/>
    <n v="0"/>
    <n v="1"/>
    <n v="0"/>
  </r>
  <r>
    <s v="Meppel"/>
    <s v="Terra"/>
    <x v="1"/>
    <x v="22"/>
    <x v="21"/>
    <s v="Meppel"/>
    <s v="Niveau 2"/>
    <s v="Verkeersruimte"/>
    <s v="Garderobe "/>
    <m/>
    <s v="2.23"/>
    <x v="9"/>
    <n v="14.3"/>
    <n v="0"/>
    <n v="1"/>
    <n v="0"/>
  </r>
  <r>
    <s v="Meppel"/>
    <s v="Terra"/>
    <x v="1"/>
    <x v="22"/>
    <x v="21"/>
    <s v="Meppel"/>
    <s v="Niveau 2"/>
    <s v="Restauratieve ruimte"/>
    <s v="Personeelsruimte"/>
    <n v="310"/>
    <s v="2.7"/>
    <x v="9"/>
    <n v="69"/>
    <n v="0"/>
    <n v="1"/>
    <n v="0"/>
  </r>
  <r>
    <s v="Meppel"/>
    <s v="Terra"/>
    <x v="1"/>
    <x v="22"/>
    <x v="21"/>
    <s v="Meppel"/>
    <s v="Niveau 2"/>
    <s v="Sanitair"/>
    <s v="Toiletruimte"/>
    <n v="312"/>
    <s v="2.23a"/>
    <x v="24"/>
    <n v="8.25"/>
    <n v="0"/>
    <n v="1"/>
    <n v="0"/>
  </r>
  <r>
    <s v="Meppel"/>
    <s v="Terra"/>
    <x v="1"/>
    <x v="22"/>
    <x v="21"/>
    <s v="Meppel"/>
    <s v="Niveau 2"/>
    <s v="Sanitair"/>
    <s v="Toiletruimte"/>
    <n v="311"/>
    <s v="2.23b"/>
    <x v="24"/>
    <n v="8"/>
    <n v="0"/>
    <n v="1"/>
    <n v="0"/>
  </r>
  <r>
    <s v="Meppel"/>
    <s v="Terra"/>
    <x v="1"/>
    <x v="22"/>
    <x v="21"/>
    <s v="Meppel"/>
    <s v="Niveau 2"/>
    <s v="Onderwijsruimte"/>
    <s v="Onderwijsruimte"/>
    <n v="313"/>
    <s v="2.21a"/>
    <x v="2"/>
    <n v="43"/>
    <n v="0"/>
    <n v="1"/>
    <n v="0"/>
  </r>
  <r>
    <s v="Meppel"/>
    <s v="Terra"/>
    <x v="1"/>
    <x v="22"/>
    <x v="21"/>
    <s v="Meppel"/>
    <s v="Niveau 2"/>
    <s v="Onderwijsruimte"/>
    <s v="Onderwijsruimte"/>
    <n v="301"/>
    <s v="2.10"/>
    <x v="2"/>
    <n v="39"/>
    <n v="0"/>
    <n v="1"/>
    <n v="0"/>
  </r>
  <r>
    <s v="Meppel"/>
    <s v="Terra"/>
    <x v="1"/>
    <x v="22"/>
    <x v="21"/>
    <s v="Meppel"/>
    <s v="Niveau 2"/>
    <s v="Onderwijsruimte"/>
    <s v="Onderwijsruimte"/>
    <n v="302"/>
    <s v="2.11"/>
    <x v="2"/>
    <n v="39"/>
    <n v="0"/>
    <n v="1"/>
    <n v="0"/>
  </r>
  <r>
    <s v="Meppel"/>
    <s v="Terra"/>
    <x v="1"/>
    <x v="22"/>
    <x v="21"/>
    <s v="Meppel"/>
    <s v="Niveau 2"/>
    <s v="Administratieve ruimte"/>
    <s v="Kantoor"/>
    <n v="303"/>
    <s v="2.12"/>
    <x v="2"/>
    <n v="25"/>
    <n v="0"/>
    <n v="1"/>
    <n v="0"/>
  </r>
  <r>
    <s v="Meppel"/>
    <s v="Terra"/>
    <x v="1"/>
    <x v="22"/>
    <x v="21"/>
    <s v="Meppel"/>
    <s v="Niveau 2"/>
    <s v="Onderwijsruimte"/>
    <s v="Onderwijsruimte"/>
    <n v="306"/>
    <s v="2.14"/>
    <x v="9"/>
    <n v="71"/>
    <n v="0"/>
    <n v="1"/>
    <n v="0"/>
  </r>
  <r>
    <s v="Meppel"/>
    <s v="Terra"/>
    <x v="1"/>
    <x v="22"/>
    <x v="21"/>
    <s v="Meppel"/>
    <s v="Niveau 2"/>
    <s v="Niet in onderhoud"/>
    <s v="Berging/magazijn"/>
    <n v="305"/>
    <m/>
    <x v="9"/>
    <s v="NIO"/>
    <n v="0"/>
    <n v="1"/>
    <s v=""/>
  </r>
  <r>
    <s v="Meppel"/>
    <s v="Terra"/>
    <x v="1"/>
    <x v="22"/>
    <x v="21"/>
    <s v="Meppel"/>
    <s v="Niveau 2"/>
    <s v="Onderwijsruimte"/>
    <s v="Onderwijsruimte"/>
    <n v="307"/>
    <s v="2.17"/>
    <x v="9"/>
    <n v="46"/>
    <n v="0"/>
    <n v="1"/>
    <n v="0"/>
  </r>
  <r>
    <s v="Meppel"/>
    <s v="Terra"/>
    <x v="1"/>
    <x v="22"/>
    <x v="21"/>
    <s v="Meppel"/>
    <s v="Niveau 2"/>
    <s v="Verkeersruimte"/>
    <s v="Gang"/>
    <m/>
    <s v="2.3"/>
    <x v="9"/>
    <n v="64"/>
    <n v="0"/>
    <n v="1"/>
    <n v="0"/>
  </r>
  <r>
    <s v="Meppel"/>
    <s v="Terra"/>
    <x v="1"/>
    <x v="22"/>
    <x v="21"/>
    <s v="Meppel"/>
    <s v="Niveau 2"/>
    <s v="Onderwijsruimte"/>
    <s v="Onderwijsruimte"/>
    <n v="308"/>
    <s v="2.19"/>
    <x v="2"/>
    <n v="43"/>
    <n v="0"/>
    <n v="1"/>
    <n v="0"/>
  </r>
  <r>
    <s v="Meppel"/>
    <s v="Terra"/>
    <x v="1"/>
    <x v="22"/>
    <x v="21"/>
    <s v="Meppel"/>
    <s v="Niveau 2"/>
    <s v="Verkeersruimte"/>
    <s v="Trap"/>
    <m/>
    <s v="2.20"/>
    <x v="19"/>
    <n v="1.5"/>
    <n v="0"/>
    <n v="1"/>
    <n v="0"/>
  </r>
  <r>
    <s v="Meppel"/>
    <s v="Terra"/>
    <x v="1"/>
    <x v="22"/>
    <x v="21"/>
    <s v="Meppel"/>
    <s v="Niveau 2"/>
    <s v="Sanitair"/>
    <s v="Toiletruimte"/>
    <n v="309"/>
    <n v="209"/>
    <x v="24"/>
    <n v="12"/>
    <n v="0"/>
    <n v="1"/>
    <n v="0"/>
  </r>
  <r>
    <s v="Meppel"/>
    <s v="Terra"/>
    <x v="1"/>
    <x v="22"/>
    <x v="21"/>
    <s v="Meppel"/>
    <s v="Niveau 3"/>
    <s v="Verkeersruimte"/>
    <s v="Gang"/>
    <m/>
    <s v="3.3"/>
    <x v="9"/>
    <n v="20.399999999999999"/>
    <n v="0"/>
    <n v="1"/>
    <n v="0"/>
  </r>
  <r>
    <s v="Meppel"/>
    <s v="Terra"/>
    <x v="1"/>
    <x v="22"/>
    <x v="21"/>
    <s v="Meppel"/>
    <s v="Niveau 3"/>
    <s v="Administratieve ruimte"/>
    <s v="Kantoor"/>
    <n v="403"/>
    <s v="3.10"/>
    <x v="2"/>
    <n v="94"/>
    <n v="0"/>
    <n v="1"/>
    <n v="0"/>
  </r>
  <r>
    <s v="Meppel"/>
    <s v="Terra"/>
    <x v="1"/>
    <x v="22"/>
    <x v="21"/>
    <s v="Meppel"/>
    <s v="Niveau 3"/>
    <s v="Administratieve ruimte"/>
    <s v="Kantoor "/>
    <n v="404"/>
    <s v="3.12"/>
    <x v="10"/>
    <n v="94"/>
    <n v="0"/>
    <n v="1"/>
    <n v="0"/>
  </r>
  <r>
    <s v="Meppel"/>
    <s v="Terra"/>
    <x v="1"/>
    <x v="22"/>
    <x v="21"/>
    <s v="Meppel"/>
    <s v="Niveau 3"/>
    <s v="Verkeersruimte"/>
    <s v="Trap"/>
    <m/>
    <s v="3.11"/>
    <x v="9"/>
    <n v="94"/>
    <n v="0"/>
    <n v="1"/>
    <n v="0"/>
  </r>
  <r>
    <s v="Meppel"/>
    <s v="Terra"/>
    <x v="1"/>
    <x v="22"/>
    <x v="21"/>
    <s v="Meppel"/>
    <s v="Niveau 3"/>
    <s v="Onderwijsruimte"/>
    <s v="Onderwijsruimte"/>
    <n v="405"/>
    <s v="3.13a"/>
    <x v="10"/>
    <n v="94"/>
    <n v="0"/>
    <n v="1"/>
    <n v="0"/>
  </r>
  <r>
    <s v="Meppel"/>
    <s v="Terra"/>
    <x v="1"/>
    <x v="22"/>
    <x v="21"/>
    <s v="Meppel"/>
    <s v="Niveau 3"/>
    <s v="Verkeersruimte"/>
    <s v="Gang"/>
    <m/>
    <s v="3.3a"/>
    <x v="9"/>
    <n v="94"/>
    <n v="0"/>
    <n v="1"/>
    <n v="0"/>
  </r>
  <r>
    <s v="Meppel"/>
    <s v="Terra"/>
    <x v="1"/>
    <x v="22"/>
    <x v="21"/>
    <s v="Meppel"/>
    <s v="Niveau 3"/>
    <s v="Sanitair"/>
    <s v="Toiletruimte"/>
    <n v="401"/>
    <s v="3.5"/>
    <x v="24"/>
    <n v="94"/>
    <n v="0"/>
    <n v="1"/>
    <n v="0"/>
  </r>
  <r>
    <s v="Meppel"/>
    <s v="Terra"/>
    <x v="1"/>
    <x v="22"/>
    <x v="21"/>
    <s v="Meppel"/>
    <s v="Niveau 3"/>
    <s v="Onderwijsruimte"/>
    <s v="Onderwijsruimte"/>
    <n v="406"/>
    <s v="3.13a"/>
    <x v="2"/>
    <n v="94"/>
    <n v="0"/>
    <n v="1"/>
    <n v="0"/>
  </r>
  <r>
    <s v="Meppel"/>
    <s v="Terra"/>
    <x v="1"/>
    <x v="22"/>
    <x v="21"/>
    <s v="Meppel"/>
    <s v="Niveau 3"/>
    <s v="Onderwijsruimte"/>
    <s v="Onderwijsruimte"/>
    <n v="407"/>
    <s v="3.10"/>
    <x v="2"/>
    <n v="94"/>
    <n v="0"/>
    <n v="1"/>
    <n v="0"/>
  </r>
  <r>
    <s v="Meppel"/>
    <s v="Terra"/>
    <x v="1"/>
    <x v="22"/>
    <x v="21"/>
    <s v="Meppel"/>
    <s v="Niveau 3"/>
    <s v="Verkeersruimte"/>
    <s v="Trappenhuis "/>
    <m/>
    <s v="3.14"/>
    <x v="9"/>
    <n v="94"/>
    <n v="0"/>
    <n v="1"/>
    <n v="0"/>
  </r>
  <r>
    <s v="Meppel"/>
    <s v="Terra"/>
    <x v="1"/>
    <x v="22"/>
    <x v="21"/>
    <s v="Meppel"/>
    <s v="Niveau 4"/>
    <s v="Onderwijsruimte"/>
    <s v="Onderwijsruimte"/>
    <n v="603"/>
    <s v="4.1"/>
    <x v="2"/>
    <n v="94"/>
    <n v="0"/>
    <n v="1"/>
    <n v="0"/>
  </r>
  <r>
    <s v="Meppel"/>
    <s v="Terra"/>
    <x v="1"/>
    <x v="22"/>
    <x v="21"/>
    <s v="Meppel"/>
    <s v="Niveau 4"/>
    <s v="Onderwijsruimte"/>
    <s v="Onderwijsruimte"/>
    <n v="604"/>
    <s v="4.2"/>
    <x v="2"/>
    <n v="94"/>
    <n v="0"/>
    <n v="1"/>
    <n v="0"/>
  </r>
  <r>
    <s v="Meppel"/>
    <s v="Terra"/>
    <x v="1"/>
    <x v="22"/>
    <x v="21"/>
    <s v="Meppel"/>
    <s v="Niveau 4"/>
    <s v="Onderwijsruimte"/>
    <s v="Onderwijsruimte"/>
    <s v="603a"/>
    <s v="4.3"/>
    <x v="2"/>
    <n v="94"/>
    <n v="0"/>
    <n v="1"/>
    <n v="0"/>
  </r>
  <r>
    <s v="Meppel"/>
    <s v="Terra"/>
    <x v="1"/>
    <x v="22"/>
    <x v="21"/>
    <s v="Meppel"/>
    <s v="Niveau 4"/>
    <s v="Administratieve ruimte"/>
    <s v="Werkplek "/>
    <s v="603b"/>
    <m/>
    <x v="2"/>
    <n v="8.5"/>
    <n v="0"/>
    <n v="1"/>
    <n v="0"/>
  </r>
  <r>
    <s v="Meppel"/>
    <s v="Terra"/>
    <x v="1"/>
    <x v="22"/>
    <x v="21"/>
    <s v="Meppel"/>
    <s v="Niveau 4"/>
    <s v="Onderwijsruimte"/>
    <s v="Onderwijsruimte"/>
    <n v="601"/>
    <s v="4.4"/>
    <x v="2"/>
    <n v="49"/>
    <n v="0"/>
    <n v="1"/>
    <n v="0"/>
  </r>
  <r>
    <s v="Meppel"/>
    <s v="Terra"/>
    <x v="1"/>
    <x v="22"/>
    <x v="21"/>
    <s v="Meppel"/>
    <s v="Dierenverblijf BG"/>
    <s v="Verkeersruimte"/>
    <s v="Entree"/>
    <m/>
    <m/>
    <x v="2"/>
    <n v="12.2"/>
    <n v="0"/>
    <n v="1"/>
    <n v="0"/>
  </r>
  <r>
    <s v="Meppel"/>
    <s v="Terra"/>
    <x v="1"/>
    <x v="22"/>
    <x v="21"/>
    <s v="Meppel"/>
    <s v="Dierenverblijf BG"/>
    <s v="Sanitair"/>
    <s v="Toiletruimte"/>
    <s v="B09"/>
    <m/>
    <x v="24"/>
    <n v="5.4"/>
    <n v="0"/>
    <n v="1"/>
    <n v="0"/>
  </r>
  <r>
    <s v="Meppel"/>
    <s v="Terra"/>
    <x v="1"/>
    <x v="22"/>
    <x v="21"/>
    <s v="Meppel"/>
    <s v="Dierenverblijf BG"/>
    <s v="Verkeersruimte"/>
    <s v="Gang"/>
    <s v="H"/>
    <m/>
    <x v="24"/>
    <n v="22"/>
    <n v="0"/>
    <n v="1"/>
    <n v="0"/>
  </r>
  <r>
    <s v="Meppel"/>
    <s v="Terra"/>
    <x v="1"/>
    <x v="22"/>
    <x v="21"/>
    <s v="Meppel"/>
    <s v="Dierenverblijf BG"/>
    <s v="Verkeersruimte"/>
    <s v="Trap"/>
    <m/>
    <m/>
    <x v="9"/>
    <n v="3.3"/>
    <n v="0"/>
    <n v="1"/>
    <n v="0"/>
  </r>
  <r>
    <s v="Meppel"/>
    <s v="Terra"/>
    <x v="1"/>
    <x v="22"/>
    <x v="21"/>
    <s v="Meppel"/>
    <s v="Dierenverblijf BG"/>
    <s v="Sanitair"/>
    <s v="Toiletruimte"/>
    <s v="B10"/>
    <m/>
    <x v="24"/>
    <n v="6"/>
    <n v="0"/>
    <n v="1"/>
    <n v="0"/>
  </r>
  <r>
    <s v="Meppel"/>
    <s v="Terra"/>
    <x v="1"/>
    <x v="22"/>
    <x v="21"/>
    <s v="Meppel"/>
    <s v="Dierenverblijf BG"/>
    <s v="Niet in onderhoud"/>
    <s v="Hygiëne Sluis"/>
    <s v="B03"/>
    <m/>
    <x v="24"/>
    <s v="NIO"/>
    <n v="0"/>
    <n v="1"/>
    <s v=""/>
  </r>
  <r>
    <s v="Meppel"/>
    <s v="Terra"/>
    <x v="1"/>
    <x v="22"/>
    <x v="21"/>
    <s v="Meppel"/>
    <s v="Dierenverblijf BG"/>
    <s v="Niet in onderhoud"/>
    <s v="Huisdieren klein"/>
    <s v="B13"/>
    <m/>
    <x v="25"/>
    <s v="NIO"/>
    <n v="0"/>
    <n v="1"/>
    <s v=""/>
  </r>
  <r>
    <s v="Meppel"/>
    <s v="Terra"/>
    <x v="1"/>
    <x v="22"/>
    <x v="21"/>
    <s v="Meppel"/>
    <s v="Dierenverblijf BG"/>
    <s v="Niet in onderhoud"/>
    <s v="Wasruimte"/>
    <s v="B12"/>
    <m/>
    <x v="24"/>
    <s v="NIO"/>
    <n v="0"/>
    <n v="1"/>
    <s v=""/>
  </r>
  <r>
    <s v="Meppel"/>
    <s v="Terra"/>
    <x v="1"/>
    <x v="22"/>
    <x v="21"/>
    <s v="Meppel"/>
    <s v="Dierenverblijf BG"/>
    <s v="Niet in onderhoud"/>
    <s v="Huisdieren groot "/>
    <s v="B01"/>
    <m/>
    <x v="25"/>
    <s v="NIO"/>
    <n v="0"/>
    <n v="1"/>
    <s v=""/>
  </r>
  <r>
    <s v="Meppel"/>
    <s v="Terra"/>
    <x v="1"/>
    <x v="22"/>
    <x v="21"/>
    <s v="Meppel"/>
    <s v="Dierenverblijf BG"/>
    <s v="Niet in onderhoud"/>
    <s v="Aquarium lokaal"/>
    <s v="B02"/>
    <m/>
    <x v="24"/>
    <s v="NIO"/>
    <n v="0"/>
    <n v="1"/>
    <s v=""/>
  </r>
  <r>
    <s v="Meppel"/>
    <s v="Terra"/>
    <x v="1"/>
    <x v="22"/>
    <x v="21"/>
    <s v="Meppel"/>
    <s v="Dierenverblijf BG"/>
    <s v="Niet in onderhoud"/>
    <s v="Werkplaats "/>
    <s v="B04"/>
    <m/>
    <x v="26"/>
    <s v="NIO"/>
    <n v="0"/>
    <n v="1"/>
    <s v=""/>
  </r>
  <r>
    <s v="Meppel"/>
    <s v="Terra"/>
    <x v="1"/>
    <x v="22"/>
    <x v="21"/>
    <s v="Meppel"/>
    <s v="Dierenverblijf BG"/>
    <s v="Niet in onderhoud"/>
    <s v="Lokaal "/>
    <s v="B07"/>
    <m/>
    <x v="9"/>
    <s v="NIO"/>
    <n v="0"/>
    <n v="1"/>
    <s v=""/>
  </r>
  <r>
    <s v="Meppel"/>
    <s v="Terra"/>
    <x v="1"/>
    <x v="22"/>
    <x v="21"/>
    <s v="Meppel"/>
    <s v="Dierverbl.1e verdieping "/>
    <s v="Verkeersruimte"/>
    <s v="Trap"/>
    <m/>
    <m/>
    <x v="27"/>
    <n v="7.4"/>
    <n v="0"/>
    <n v="1"/>
    <n v="0"/>
  </r>
  <r>
    <s v="Meppel"/>
    <s v="Terra"/>
    <x v="1"/>
    <x v="22"/>
    <x v="21"/>
    <s v="Meppel"/>
    <s v="Dierverbl.1e verdieping "/>
    <s v="Niet in onderhoud"/>
    <s v="Gang"/>
    <m/>
    <m/>
    <x v="9"/>
    <s v="NIO"/>
    <n v="0"/>
    <n v="1"/>
    <s v=""/>
  </r>
  <r>
    <s v="Meppel"/>
    <s v="Terra"/>
    <x v="1"/>
    <x v="22"/>
    <x v="21"/>
    <s v="Meppel"/>
    <s v="Dierverbl.1e verdieping "/>
    <s v="Niet in onderhoud"/>
    <s v="Berging/magazijn"/>
    <s v="OP"/>
    <m/>
    <x v="24"/>
    <s v="NIO"/>
    <n v="0"/>
    <n v="1"/>
    <s v=""/>
  </r>
  <r>
    <s v="Meppel"/>
    <s v="Terra"/>
    <x v="1"/>
    <x v="22"/>
    <x v="21"/>
    <s v="Meppel"/>
    <s v="Dierverbl.1e verdieping "/>
    <s v="Niet in onderhoud"/>
    <s v="Kantoor"/>
    <s v="B19"/>
    <m/>
    <x v="26"/>
    <s v="NIO"/>
    <n v="0"/>
    <n v="1"/>
    <s v=""/>
  </r>
  <r>
    <s v="Meppel"/>
    <s v="Terra"/>
    <x v="1"/>
    <x v="22"/>
    <x v="21"/>
    <s v="Meppel"/>
    <s v="Dierverbl.1e verdieping "/>
    <s v="Niet in onderhoud"/>
    <s v="Lokaal paraveterinair"/>
    <s v="B17"/>
    <m/>
    <x v="26"/>
    <s v="NIO"/>
    <n v="0"/>
    <n v="1"/>
    <s v=""/>
  </r>
  <r>
    <s v="Meppel"/>
    <s v="Terra"/>
    <x v="1"/>
    <x v="22"/>
    <x v="21"/>
    <s v="Meppel"/>
    <s v="Dierverbl.1e verdieping "/>
    <s v="Niet in onderhoud"/>
    <s v="Lokaal"/>
    <s v="B16"/>
    <m/>
    <x v="9"/>
    <s v="NIO"/>
    <n v="0"/>
    <n v="1"/>
    <s v=""/>
  </r>
  <r>
    <s v="Meppel"/>
    <s v="Terra"/>
    <x v="1"/>
    <x v="23"/>
    <x v="22"/>
    <s v="Meppel"/>
    <s v="Begane grond"/>
    <s v="Onderwijsruimte"/>
    <s v="Onderwijsruimte"/>
    <s v="0.05"/>
    <m/>
    <x v="3"/>
    <n v="76.5"/>
    <n v="0"/>
    <n v="1"/>
    <n v="0"/>
  </r>
  <r>
    <s v="Meppel"/>
    <s v="Terra"/>
    <x v="1"/>
    <x v="23"/>
    <x v="22"/>
    <s v="Meppel"/>
    <s v="Begane grond"/>
    <s v="Verkeersruimte"/>
    <s v="Entree"/>
    <m/>
    <m/>
    <x v="2"/>
    <n v="23"/>
    <n v="0"/>
    <n v="1"/>
    <n v="0"/>
  </r>
  <r>
    <s v="Meppel"/>
    <s v="Terra"/>
    <x v="1"/>
    <x v="23"/>
    <x v="22"/>
    <s v="Meppel"/>
    <s v="Begane grond"/>
    <s v="Verkeersruimte"/>
    <s v="Gang"/>
    <m/>
    <m/>
    <x v="18"/>
    <n v="49.3"/>
    <n v="0"/>
    <n v="1"/>
    <n v="0"/>
  </r>
  <r>
    <s v="Meppel"/>
    <s v="Terra"/>
    <x v="1"/>
    <x v="23"/>
    <x v="22"/>
    <s v="Meppel"/>
    <s v="Begane grond"/>
    <s v="Verkeersruimte"/>
    <s v="Gang"/>
    <m/>
    <m/>
    <x v="18"/>
    <n v="151.4"/>
    <n v="0"/>
    <n v="1"/>
    <n v="0"/>
  </r>
  <r>
    <s v="Meppel"/>
    <s v="Terra"/>
    <x v="1"/>
    <x v="23"/>
    <x v="22"/>
    <s v="Meppel"/>
    <s v="Begane grond"/>
    <s v="Sanitair"/>
    <s v="Toiletruimte"/>
    <s v="0.28"/>
    <m/>
    <x v="24"/>
    <n v="11.3"/>
    <n v="0"/>
    <n v="1"/>
    <n v="0"/>
  </r>
  <r>
    <s v="Meppel"/>
    <s v="Terra"/>
    <x v="1"/>
    <x v="23"/>
    <x v="22"/>
    <s v="Meppel"/>
    <s v="Begane grond"/>
    <s v="Sanitair"/>
    <s v="Toiletruimte"/>
    <s v="0.29"/>
    <m/>
    <x v="3"/>
    <n v="11.3"/>
    <n v="0"/>
    <n v="1"/>
    <n v="0"/>
  </r>
  <r>
    <s v="Meppel"/>
    <s v="Terra"/>
    <x v="1"/>
    <x v="23"/>
    <x v="22"/>
    <s v="Meppel"/>
    <s v="Begane grond"/>
    <s v="Administratieve ruimte"/>
    <s v="Kantoor"/>
    <s v="0.3"/>
    <m/>
    <x v="2"/>
    <n v="32.5"/>
    <n v="0"/>
    <n v="1"/>
    <n v="0"/>
  </r>
  <r>
    <s v="Meppel"/>
    <s v="Terra"/>
    <x v="1"/>
    <x v="23"/>
    <x v="22"/>
    <s v="Meppel"/>
    <s v="Begane grond"/>
    <s v="Administratieve ruimte"/>
    <s v="Kantoor"/>
    <s v="0.32"/>
    <m/>
    <x v="2"/>
    <n v="24.8"/>
    <n v="0"/>
    <n v="1"/>
    <n v="0"/>
  </r>
  <r>
    <s v="Meppel"/>
    <s v="Terra"/>
    <x v="1"/>
    <x v="23"/>
    <x v="22"/>
    <s v="Meppel"/>
    <s v="Begane grond"/>
    <s v="Administratieve ruimte"/>
    <s v="Kantoor"/>
    <s v="0.31"/>
    <m/>
    <x v="2"/>
    <n v="24.8"/>
    <n v="0"/>
    <n v="1"/>
    <n v="0"/>
  </r>
  <r>
    <s v="Meppel"/>
    <s v="Terra"/>
    <x v="1"/>
    <x v="23"/>
    <x v="22"/>
    <s v="Meppel"/>
    <s v="Begane grond"/>
    <s v="Niet in onderhoud"/>
    <s v="Techniek"/>
    <m/>
    <m/>
    <x v="3"/>
    <s v="NIO"/>
    <n v="0"/>
    <n v="1"/>
    <s v=""/>
  </r>
  <r>
    <s v="Meppel"/>
    <s v="Terra"/>
    <x v="1"/>
    <x v="23"/>
    <x v="22"/>
    <s v="Meppel"/>
    <s v="Begane grond"/>
    <s v="Verkeersruimte"/>
    <s v="Trap"/>
    <m/>
    <m/>
    <x v="18"/>
    <n v="25.9"/>
    <n v="0"/>
    <n v="1"/>
    <n v="0"/>
  </r>
  <r>
    <s v="Meppel"/>
    <s v="Terra"/>
    <x v="1"/>
    <x v="23"/>
    <x v="22"/>
    <s v="Meppel"/>
    <s v="Begane grond"/>
    <s v="Verkeersruimte"/>
    <s v="Trap"/>
    <m/>
    <m/>
    <x v="3"/>
    <n v="8"/>
    <n v="0"/>
    <n v="1"/>
    <n v="0"/>
  </r>
  <r>
    <s v="Meppel"/>
    <s v="Terra"/>
    <x v="1"/>
    <x v="23"/>
    <x v="22"/>
    <s v="Meppel"/>
    <s v="Begane grond"/>
    <s v="Verkeersruimte"/>
    <s v="Lift"/>
    <m/>
    <m/>
    <x v="28"/>
    <n v="2.2000000000000002"/>
    <n v="0"/>
    <n v="1"/>
    <n v="0"/>
  </r>
  <r>
    <s v="Meppel"/>
    <s v="Terra"/>
    <x v="1"/>
    <x v="23"/>
    <x v="22"/>
    <s v="Meppel"/>
    <s v="Begane grond"/>
    <s v="Vakspecifieke ruimte"/>
    <s v="Lokaal"/>
    <s v="0.04"/>
    <m/>
    <x v="18"/>
    <n v="60.1"/>
    <n v="0"/>
    <n v="1"/>
    <n v="0"/>
  </r>
  <r>
    <s v="Meppel"/>
    <s v="Terra"/>
    <x v="1"/>
    <x v="23"/>
    <x v="22"/>
    <s v="Meppel"/>
    <s v="Begane grond"/>
    <s v="Niet in onderhoud"/>
    <s v="Berging/magazijn"/>
    <m/>
    <m/>
    <x v="18"/>
    <s v="NIO"/>
    <n v="0"/>
    <n v="1"/>
    <s v=""/>
  </r>
  <r>
    <s v="Meppel"/>
    <s v="Terra"/>
    <x v="1"/>
    <x v="23"/>
    <x v="22"/>
    <s v="Meppel"/>
    <s v="Begane grond"/>
    <s v="Niet in onderhoud"/>
    <s v="Berging/magazijn"/>
    <s v="0.34"/>
    <m/>
    <x v="18"/>
    <s v="NIO"/>
    <n v="0"/>
    <n v="1"/>
    <s v=""/>
  </r>
  <r>
    <s v="Meppel"/>
    <s v="Terra"/>
    <x v="1"/>
    <x v="23"/>
    <x v="22"/>
    <s v="Meppel"/>
    <s v="Begane grond"/>
    <s v="Verkeersruimte"/>
    <s v="Entree"/>
    <m/>
    <m/>
    <x v="2"/>
    <n v="23"/>
    <n v="0"/>
    <n v="1"/>
    <n v="0"/>
  </r>
  <r>
    <s v="Meppel"/>
    <s v="Terra"/>
    <x v="1"/>
    <x v="23"/>
    <x v="22"/>
    <s v="Meppel"/>
    <s v="Begane grond"/>
    <s v="Verkeersruimte"/>
    <s v="Gang"/>
    <m/>
    <m/>
    <x v="18"/>
    <n v="23"/>
    <n v="0"/>
    <n v="1"/>
    <n v="0"/>
  </r>
  <r>
    <s v="Meppel"/>
    <s v="Terra"/>
    <x v="1"/>
    <x v="23"/>
    <x v="22"/>
    <s v="Meppel"/>
    <s v="Begane grond"/>
    <s v="Verkeersruimte"/>
    <s v="Trap"/>
    <m/>
    <m/>
    <x v="18"/>
    <n v="20.8"/>
    <n v="0"/>
    <n v="1"/>
    <n v="0"/>
  </r>
  <r>
    <s v="Meppel"/>
    <s v="Terra"/>
    <x v="1"/>
    <x v="23"/>
    <x v="22"/>
    <s v="Meppel"/>
    <s v="Begane grond"/>
    <s v="Verkeersruimte"/>
    <s v="Trap"/>
    <m/>
    <m/>
    <x v="3"/>
    <n v="8"/>
    <n v="0"/>
    <n v="1"/>
    <n v="0"/>
  </r>
  <r>
    <s v="Meppel"/>
    <s v="Terra"/>
    <x v="1"/>
    <x v="23"/>
    <x v="22"/>
    <s v="Meppel"/>
    <s v="Begane grond"/>
    <s v="Niet in onderhoud"/>
    <s v="Berging/magazijn"/>
    <s v="0.36"/>
    <m/>
    <x v="18"/>
    <s v="NIO"/>
    <n v="0"/>
    <n v="1"/>
    <s v=""/>
  </r>
  <r>
    <s v="Meppel"/>
    <s v="Terra"/>
    <x v="1"/>
    <x v="23"/>
    <x v="22"/>
    <s v="Meppel"/>
    <s v="Begane grond"/>
    <s v="Niet in onderhoud"/>
    <s v="Berging/magazijn"/>
    <m/>
    <m/>
    <x v="3"/>
    <s v="NIO"/>
    <n v="0"/>
    <n v="1"/>
    <s v=""/>
  </r>
  <r>
    <s v="Meppel"/>
    <s v="Terra"/>
    <x v="1"/>
    <x v="23"/>
    <x v="22"/>
    <s v="Meppel"/>
    <s v="Begane grond"/>
    <s v="Restauratieve ruimte"/>
    <s v="Kantine"/>
    <m/>
    <m/>
    <x v="18"/>
    <n v="267.7"/>
    <n v="0"/>
    <n v="1"/>
    <n v="0"/>
  </r>
  <r>
    <s v="Meppel"/>
    <s v="Terra"/>
    <x v="1"/>
    <x v="23"/>
    <x v="22"/>
    <s v="Meppel"/>
    <s v="Begane grond"/>
    <s v="Vloeren Keukens"/>
    <s v="Leskeuken"/>
    <s v="0.01"/>
    <m/>
    <x v="18"/>
    <n v="73.7"/>
    <n v="0"/>
    <n v="1"/>
    <n v="0"/>
  </r>
  <r>
    <s v="Meppel"/>
    <s v="Terra"/>
    <x v="1"/>
    <x v="23"/>
    <x v="22"/>
    <s v="Meppel"/>
    <s v="Begane grond"/>
    <s v="Niet in onderhoud"/>
    <s v="Berging/magazijn"/>
    <m/>
    <m/>
    <x v="18"/>
    <s v="NIO"/>
    <n v="0"/>
    <n v="1"/>
    <s v=""/>
  </r>
  <r>
    <s v="Meppel"/>
    <s v="Terra"/>
    <x v="1"/>
    <x v="23"/>
    <x v="22"/>
    <s v="Meppel"/>
    <s v="Begane grond"/>
    <s v="Niet in onderhoud"/>
    <s v="Berging/magazijn"/>
    <s v="0.21"/>
    <m/>
    <x v="18"/>
    <s v="NIO"/>
    <n v="0"/>
    <n v="1"/>
    <s v=""/>
  </r>
  <r>
    <s v="Meppel"/>
    <s v="Terra"/>
    <x v="1"/>
    <x v="23"/>
    <x v="22"/>
    <s v="Meppel"/>
    <s v="Begane grond"/>
    <s v="Verkeersruimte"/>
    <s v="Trap"/>
    <m/>
    <m/>
    <x v="18"/>
    <n v="20.8"/>
    <n v="0"/>
    <n v="1"/>
    <n v="0"/>
  </r>
  <r>
    <s v="Meppel"/>
    <s v="Terra"/>
    <x v="1"/>
    <x v="23"/>
    <x v="22"/>
    <s v="Meppel"/>
    <s v="Begane grond"/>
    <s v="Verkeersruimte"/>
    <s v="Trap"/>
    <m/>
    <m/>
    <x v="18"/>
    <n v="8"/>
    <n v="0"/>
    <n v="1"/>
    <n v="0"/>
  </r>
  <r>
    <s v="Meppel"/>
    <s v="Terra"/>
    <x v="1"/>
    <x v="23"/>
    <x v="22"/>
    <s v="Meppel"/>
    <s v="Begane grond"/>
    <s v="Onderwijsruimte"/>
    <s v="Onderwijsruimte"/>
    <s v="0.02"/>
    <m/>
    <x v="18"/>
    <n v="44.8"/>
    <n v="0"/>
    <n v="1"/>
    <n v="0"/>
  </r>
  <r>
    <s v="Meppel"/>
    <s v="Terra"/>
    <x v="1"/>
    <x v="23"/>
    <x v="22"/>
    <s v="Meppel"/>
    <s v="Begane grond"/>
    <s v="Onderwijsruimte"/>
    <s v="Onderwijsruimte"/>
    <s v="0.03"/>
    <m/>
    <x v="2"/>
    <n v="45.6"/>
    <n v="0"/>
    <n v="1"/>
    <n v="0"/>
  </r>
  <r>
    <s v="Meppel"/>
    <s v="Terra"/>
    <x v="1"/>
    <x v="23"/>
    <x v="22"/>
    <s v="Meppel"/>
    <s v="Begane grond"/>
    <s v="Onderwijsruimte"/>
    <s v="Onderwijsruimte"/>
    <m/>
    <m/>
    <x v="2"/>
    <n v="43"/>
    <n v="0"/>
    <n v="1"/>
    <n v="0"/>
  </r>
  <r>
    <s v="Meppel"/>
    <s v="Terra"/>
    <x v="1"/>
    <x v="23"/>
    <x v="22"/>
    <s v="Meppel"/>
    <s v="Begane grond"/>
    <s v="Administratieve ruimte"/>
    <s v="Conciërge"/>
    <s v="0.26"/>
    <m/>
    <x v="2"/>
    <n v="24.6"/>
    <n v="0"/>
    <n v="1"/>
    <n v="0"/>
  </r>
  <r>
    <s v="Meppel"/>
    <s v="Terra"/>
    <x v="1"/>
    <x v="23"/>
    <x v="22"/>
    <s v="Meppel"/>
    <s v="Begane grond"/>
    <s v="Restauratieve ruimte"/>
    <s v="Studieruimte"/>
    <m/>
    <m/>
    <x v="2"/>
    <n v="51.8"/>
    <n v="0"/>
    <n v="1"/>
    <n v="0"/>
  </r>
  <r>
    <s v="Meppel"/>
    <s v="Terra"/>
    <x v="1"/>
    <x v="23"/>
    <x v="22"/>
    <s v="Meppel"/>
    <s v="Begane grond"/>
    <s v="Niet in onderhoud"/>
    <s v="Berging/magazijn"/>
    <m/>
    <m/>
    <x v="18"/>
    <s v="NIO"/>
    <n v="0"/>
    <n v="1"/>
    <s v=""/>
  </r>
  <r>
    <s v="Meppel"/>
    <s v="Terra"/>
    <x v="1"/>
    <x v="23"/>
    <x v="22"/>
    <s v="Meppel"/>
    <s v="Begane grond"/>
    <s v="Vloeren Keukens"/>
    <s v="Keuken catering"/>
    <s v="0.22"/>
    <m/>
    <x v="3"/>
    <n v="14.4"/>
    <n v="0"/>
    <n v="1"/>
    <n v="0"/>
  </r>
  <r>
    <s v="Meppel"/>
    <s v="Terra"/>
    <x v="1"/>
    <x v="23"/>
    <x v="22"/>
    <s v="Meppel"/>
    <s v="Begane grond"/>
    <s v="Vloeren Keukens"/>
    <s v="Keuken catering"/>
    <m/>
    <m/>
    <x v="3"/>
    <n v="9.6999999999999993"/>
    <n v="0"/>
    <n v="1"/>
    <n v="0"/>
  </r>
  <r>
    <s v="Meppel"/>
    <s v="Terra"/>
    <x v="1"/>
    <x v="23"/>
    <x v="22"/>
    <s v="Meppel"/>
    <s v="Begane grond"/>
    <s v="Niet in onderhoud"/>
    <s v="Werkplaats"/>
    <s v="0.23"/>
    <m/>
    <x v="18"/>
    <s v="NIO"/>
    <n v="0"/>
    <n v="1"/>
    <s v=""/>
  </r>
  <r>
    <s v="Meppel"/>
    <s v="Terra"/>
    <x v="1"/>
    <x v="23"/>
    <x v="22"/>
    <s v="Meppel"/>
    <s v="Begane grond"/>
    <s v="Sanitair"/>
    <s v="Toiletruimte"/>
    <s v="0.24"/>
    <m/>
    <x v="3"/>
    <n v="3.6"/>
    <n v="0"/>
    <n v="1"/>
    <n v="0"/>
  </r>
  <r>
    <s v="Meppel"/>
    <s v="Terra"/>
    <x v="1"/>
    <x v="23"/>
    <x v="22"/>
    <s v="Meppel"/>
    <s v="1e etage"/>
    <s v="Verkeersruimte"/>
    <s v="Trap"/>
    <m/>
    <m/>
    <x v="18"/>
    <n v="20.8"/>
    <n v="0"/>
    <n v="1"/>
    <n v="0"/>
  </r>
  <r>
    <s v="Meppel"/>
    <s v="Terra"/>
    <x v="1"/>
    <x v="23"/>
    <x v="22"/>
    <s v="Meppel"/>
    <s v="1e etage"/>
    <s v="Verkeersruimte"/>
    <s v="Trap"/>
    <m/>
    <m/>
    <x v="2"/>
    <n v="8"/>
    <n v="0"/>
    <n v="1"/>
    <n v="0"/>
  </r>
  <r>
    <s v="Meppel"/>
    <s v="Terra"/>
    <x v="1"/>
    <x v="23"/>
    <x v="22"/>
    <s v="Meppel"/>
    <s v="1e etage"/>
    <s v="Verkeersruimte"/>
    <s v="Gang"/>
    <m/>
    <m/>
    <x v="2"/>
    <n v="51.4"/>
    <n v="0"/>
    <n v="1"/>
    <n v="0"/>
  </r>
  <r>
    <s v="Meppel"/>
    <s v="Terra"/>
    <x v="1"/>
    <x v="23"/>
    <x v="22"/>
    <s v="Meppel"/>
    <s v="1e etage"/>
    <s v="Administratieve ruimte"/>
    <s v="Kantoor"/>
    <s v="1.24"/>
    <m/>
    <x v="2"/>
    <n v="24"/>
    <n v="0"/>
    <n v="1"/>
    <n v="0"/>
  </r>
  <r>
    <s v="Meppel"/>
    <s v="Terra"/>
    <x v="1"/>
    <x v="23"/>
    <x v="22"/>
    <s v="Meppel"/>
    <s v="1e etage"/>
    <s v="Vakspecifieke ruimte"/>
    <s v="Lokaal"/>
    <s v="1.25"/>
    <m/>
    <x v="18"/>
    <n v="50.7"/>
    <n v="0"/>
    <n v="1"/>
    <n v="0"/>
  </r>
  <r>
    <s v="Meppel"/>
    <s v="Terra"/>
    <x v="1"/>
    <x v="23"/>
    <x v="22"/>
    <s v="Meppel"/>
    <s v="1e etage"/>
    <s v="Niet in onderhoud"/>
    <s v="Berging/magazijn"/>
    <s v="1.26"/>
    <m/>
    <x v="18"/>
    <s v="NIO"/>
    <n v="0"/>
    <n v="1"/>
    <s v=""/>
  </r>
  <r>
    <s v="Meppel"/>
    <s v="Terra"/>
    <x v="1"/>
    <x v="23"/>
    <x v="22"/>
    <s v="Meppel"/>
    <s v="1e etage"/>
    <s v="Vakspecifieke ruimte"/>
    <s v="Lokaal"/>
    <s v="1.02"/>
    <m/>
    <x v="18"/>
    <n v="78"/>
    <n v="0"/>
    <n v="1"/>
    <n v="0"/>
  </r>
  <r>
    <s v="Meppel"/>
    <s v="Terra"/>
    <x v="1"/>
    <x v="23"/>
    <x v="22"/>
    <s v="Meppel"/>
    <s v="1e etage"/>
    <s v="Administratieve ruimte"/>
    <s v="Systeembeheer"/>
    <m/>
    <m/>
    <x v="2"/>
    <n v="22"/>
    <n v="0"/>
    <n v="1"/>
    <n v="0"/>
  </r>
  <r>
    <s v="Meppel"/>
    <s v="Terra"/>
    <x v="1"/>
    <x v="23"/>
    <x v="22"/>
    <s v="Meppel"/>
    <s v="1e etage"/>
    <s v="Sanitair"/>
    <s v="Toiletruimte"/>
    <s v="1.27"/>
    <m/>
    <x v="3"/>
    <n v="11.3"/>
    <n v="0"/>
    <n v="1"/>
    <n v="0"/>
  </r>
  <r>
    <s v="Meppel"/>
    <s v="Terra"/>
    <x v="1"/>
    <x v="23"/>
    <x v="22"/>
    <s v="Meppel"/>
    <s v="1e etage"/>
    <s v="Restauratieve ruimte"/>
    <s v="Studieruimte"/>
    <m/>
    <m/>
    <x v="2"/>
    <n v="78.2"/>
    <n v="0"/>
    <n v="1"/>
    <n v="0"/>
  </r>
  <r>
    <s v="Meppel"/>
    <s v="Terra"/>
    <x v="1"/>
    <x v="23"/>
    <x v="22"/>
    <s v="Meppel"/>
    <s v="1e etage"/>
    <s v="Verkeersruimte"/>
    <s v="Gang"/>
    <m/>
    <m/>
    <x v="2"/>
    <n v="69"/>
    <n v="0"/>
    <n v="1"/>
    <n v="0"/>
  </r>
  <r>
    <s v="Meppel"/>
    <s v="Terra"/>
    <x v="1"/>
    <x v="23"/>
    <x v="22"/>
    <s v="Meppel"/>
    <s v="1e etage"/>
    <s v="Sanitair"/>
    <s v="Toiletruimte"/>
    <m/>
    <m/>
    <x v="3"/>
    <n v="11.3"/>
    <n v="0"/>
    <n v="1"/>
    <n v="0"/>
  </r>
  <r>
    <s v="Meppel"/>
    <s v="Terra"/>
    <x v="1"/>
    <x v="23"/>
    <x v="22"/>
    <s v="Meppel"/>
    <s v="1e etage"/>
    <s v="Niet in onderhoud"/>
    <s v="Berging/magazijn"/>
    <m/>
    <m/>
    <x v="3"/>
    <s v="NIO"/>
    <n v="0"/>
    <n v="1"/>
    <s v=""/>
  </r>
  <r>
    <s v="Meppel"/>
    <s v="Terra"/>
    <x v="1"/>
    <x v="23"/>
    <x v="22"/>
    <s v="Meppel"/>
    <s v="1e etage"/>
    <s v="Onderwijsruimte"/>
    <s v="Onderwijsruimte"/>
    <s v="1.03"/>
    <m/>
    <x v="2"/>
    <n v="75.5"/>
    <n v="0"/>
    <n v="1"/>
    <n v="0"/>
  </r>
  <r>
    <s v="Meppel"/>
    <s v="Terra"/>
    <x v="1"/>
    <x v="23"/>
    <x v="22"/>
    <s v="Meppel"/>
    <s v="1e etage"/>
    <s v="Verkeersruimte"/>
    <s v="Trap"/>
    <m/>
    <m/>
    <x v="2"/>
    <n v="20.8"/>
    <n v="0"/>
    <n v="1"/>
    <n v="0"/>
  </r>
  <r>
    <s v="Meppel"/>
    <s v="Terra"/>
    <x v="1"/>
    <x v="23"/>
    <x v="22"/>
    <s v="Meppel"/>
    <s v="1e etage"/>
    <s v="Verkeersruimte"/>
    <s v="Trap"/>
    <m/>
    <m/>
    <x v="3"/>
    <n v="8"/>
    <n v="0"/>
    <n v="1"/>
    <n v="0"/>
  </r>
  <r>
    <s v="Meppel"/>
    <s v="Terra"/>
    <x v="1"/>
    <x v="23"/>
    <x v="22"/>
    <s v="Meppel"/>
    <s v="1e etage"/>
    <s v="Onderwijsruimte"/>
    <s v="Onderwijsruimte"/>
    <s v="1.04"/>
    <m/>
    <x v="2"/>
    <n v="45.8"/>
    <n v="0"/>
    <n v="1"/>
    <n v="0"/>
  </r>
  <r>
    <s v="Meppel"/>
    <s v="Terra"/>
    <x v="1"/>
    <x v="23"/>
    <x v="22"/>
    <s v="Meppel"/>
    <s v="1e etage"/>
    <s v="Onderwijsruimte"/>
    <s v="Onderwijsruimte"/>
    <s v="1.05"/>
    <m/>
    <x v="2"/>
    <n v="50.6"/>
    <n v="0"/>
    <n v="1"/>
    <n v="0"/>
  </r>
  <r>
    <s v="Meppel"/>
    <s v="Terra"/>
    <x v="1"/>
    <x v="23"/>
    <x v="22"/>
    <s v="Meppel"/>
    <s v="1e etage"/>
    <s v="Onderwijsruimte"/>
    <s v="Onderwijsruimte"/>
    <s v="1.06"/>
    <m/>
    <x v="2"/>
    <n v="49.8"/>
    <n v="0"/>
    <n v="1"/>
    <n v="0"/>
  </r>
  <r>
    <s v="Meppel"/>
    <s v="Terra"/>
    <x v="1"/>
    <x v="23"/>
    <x v="22"/>
    <s v="Meppel"/>
    <s v="1e etage"/>
    <s v="Verkeersruimte"/>
    <s v="Trap"/>
    <m/>
    <m/>
    <x v="2"/>
    <n v="23.2"/>
    <n v="0"/>
    <n v="1"/>
    <n v="0"/>
  </r>
  <r>
    <s v="Meppel"/>
    <s v="Terra"/>
    <x v="1"/>
    <x v="23"/>
    <x v="22"/>
    <s v="Meppel"/>
    <s v="1e etage"/>
    <s v="Verkeersruimte"/>
    <s v="Trap"/>
    <m/>
    <m/>
    <x v="3"/>
    <n v="8"/>
    <n v="0"/>
    <n v="1"/>
    <n v="0"/>
  </r>
  <r>
    <s v="Meppel"/>
    <s v="Terra"/>
    <x v="1"/>
    <x v="23"/>
    <x v="22"/>
    <s v="Meppel"/>
    <s v="1e etage"/>
    <s v="Onderwijsruimte"/>
    <s v="Onderwijsruimte"/>
    <s v="1.07"/>
    <m/>
    <x v="2"/>
    <n v="47.3"/>
    <n v="0"/>
    <n v="1"/>
    <n v="0"/>
  </r>
  <r>
    <s v="Meppel"/>
    <s v="Terra"/>
    <x v="1"/>
    <x v="23"/>
    <x v="22"/>
    <s v="Meppel"/>
    <s v="1e etage"/>
    <s v="Onderwijsruimte"/>
    <s v="Onderwijsruimte"/>
    <s v="1.08"/>
    <m/>
    <x v="2"/>
    <n v="99.4"/>
    <n v="0"/>
    <n v="1"/>
    <n v="0"/>
  </r>
  <r>
    <s v="Meppel"/>
    <s v="Terra"/>
    <x v="1"/>
    <x v="23"/>
    <x v="22"/>
    <s v="Meppel"/>
    <s v="1e etage"/>
    <s v="Niet in onderhoud"/>
    <s v="Berging/magazijn"/>
    <s v="1.25"/>
    <m/>
    <x v="18"/>
    <s v="NIO"/>
    <n v="0"/>
    <n v="1"/>
    <s v=""/>
  </r>
  <r>
    <s v="Meppel"/>
    <s v="Terra"/>
    <x v="1"/>
    <x v="23"/>
    <x v="22"/>
    <s v="Meppel"/>
    <s v="1e etage"/>
    <s v="Niet in onderhoud"/>
    <s v="Berging/magazijn"/>
    <s v="1.23"/>
    <m/>
    <x v="18"/>
    <s v="NIO"/>
    <n v="0"/>
    <n v="1"/>
    <s v=""/>
  </r>
  <r>
    <s v="Meppel"/>
    <s v="Terra"/>
    <x v="1"/>
    <x v="23"/>
    <x v="22"/>
    <s v="Meppel"/>
    <s v="1e etage"/>
    <s v="Administratieve ruimte"/>
    <s v="Kantoor"/>
    <s v="1.22"/>
    <m/>
    <x v="2"/>
    <n v="24.7"/>
    <n v="0"/>
    <n v="1"/>
    <n v="0"/>
  </r>
  <r>
    <s v="Meppel"/>
    <s v="Terra"/>
    <x v="1"/>
    <x v="23"/>
    <x v="22"/>
    <s v="Meppel"/>
    <s v="1e etage"/>
    <s v="Administratieve ruimte"/>
    <s v="Werkruimte personeel "/>
    <m/>
    <m/>
    <x v="10"/>
    <n v="23.4"/>
    <n v="0"/>
    <n v="1"/>
    <n v="0"/>
  </r>
  <r>
    <s v="Meppel"/>
    <s v="Terra"/>
    <x v="1"/>
    <x v="23"/>
    <x v="22"/>
    <s v="Meppel"/>
    <s v="1e etage"/>
    <s v="Restauratieve ruimte"/>
    <s v="Personeelsruimte"/>
    <m/>
    <m/>
    <x v="2"/>
    <n v="69.2"/>
    <n v="0"/>
    <n v="1"/>
    <n v="0"/>
  </r>
  <r>
    <s v="Meppel"/>
    <s v="Terra"/>
    <x v="1"/>
    <x v="23"/>
    <x v="22"/>
    <s v="Meppel"/>
    <s v="1e etage"/>
    <s v="Vloeren Keukens"/>
    <s v="Keuken catering"/>
    <m/>
    <m/>
    <x v="9"/>
    <n v="8"/>
    <n v="0"/>
    <n v="1"/>
    <n v="0"/>
  </r>
  <r>
    <s v="Meppel"/>
    <s v="Terra"/>
    <x v="1"/>
    <x v="23"/>
    <x v="22"/>
    <s v="Meppel"/>
    <s v="1e etage"/>
    <s v="Sanitair"/>
    <s v="Toiletruimte"/>
    <m/>
    <m/>
    <x v="24"/>
    <n v="11.5"/>
    <n v="0"/>
    <n v="1"/>
    <n v="0"/>
  </r>
  <r>
    <s v="Meppel"/>
    <s v="Terra"/>
    <x v="1"/>
    <x v="23"/>
    <x v="22"/>
    <s v="Meppel"/>
    <s v="1e etage"/>
    <s v="Verkeersruimte"/>
    <s v="Garderobe "/>
    <m/>
    <m/>
    <x v="2"/>
    <n v="12.8"/>
    <n v="0"/>
    <n v="1"/>
    <n v="0"/>
  </r>
  <r>
    <s v="Meppel"/>
    <s v="Terra"/>
    <x v="1"/>
    <x v="23"/>
    <x v="22"/>
    <s v="Meppel"/>
    <s v="1e etage"/>
    <s v="Administratieve ruimte"/>
    <s v="Vergaderruimte"/>
    <s v="1.21"/>
    <m/>
    <x v="2"/>
    <n v="24"/>
    <n v="0"/>
    <n v="1"/>
    <n v="0"/>
  </r>
  <r>
    <s v="Meppel"/>
    <s v="Terra"/>
    <x v="1"/>
    <x v="23"/>
    <x v="22"/>
    <s v="Meppel"/>
    <s v="1e etage"/>
    <s v="Administratieve ruimte"/>
    <s v="Kantoor "/>
    <m/>
    <m/>
    <x v="2"/>
    <n v="20.7"/>
    <n v="0"/>
    <n v="1"/>
    <n v="0"/>
  </r>
  <r>
    <s v="Meppel"/>
    <s v="Terra"/>
    <x v="1"/>
    <x v="23"/>
    <x v="22"/>
    <s v="Meppel"/>
    <s v="1e etage"/>
    <s v="Onderwijsruimte"/>
    <s v="Onderwijsruimte"/>
    <m/>
    <m/>
    <x v="18"/>
    <n v="21"/>
    <n v="0"/>
    <n v="1"/>
    <n v="0"/>
  </r>
  <r>
    <s v="Meppel"/>
    <s v="Terra"/>
    <x v="1"/>
    <x v="23"/>
    <x v="22"/>
    <s v="Meppel"/>
    <s v="1e etage"/>
    <s v="Onderwijsruimte"/>
    <s v="Onderwijsruimte"/>
    <m/>
    <m/>
    <x v="18"/>
    <n v="20.8"/>
    <n v="0"/>
    <n v="1"/>
    <n v="0"/>
  </r>
  <r>
    <s v="Meppel"/>
    <s v="Terra"/>
    <x v="1"/>
    <x v="23"/>
    <x v="22"/>
    <s v="Meppel"/>
    <s v="1e etage"/>
    <s v="Onderwijsruimte"/>
    <s v="Onderwijsruimte"/>
    <s v="P 102"/>
    <m/>
    <x v="18"/>
    <n v="71.650000000000006"/>
    <n v="0"/>
    <n v="1"/>
    <n v="0"/>
  </r>
  <r>
    <s v="Meppel"/>
    <s v="Terra"/>
    <x v="1"/>
    <x v="23"/>
    <x v="22"/>
    <s v="Meppel"/>
    <s v="1e etage"/>
    <s v="Onderwijsruimte"/>
    <s v="Onderwijsruimte"/>
    <m/>
    <m/>
    <x v="2"/>
    <n v="84.1"/>
    <n v="0"/>
    <n v="1"/>
    <n v="0"/>
  </r>
  <r>
    <s v="Meppel"/>
    <s v="Terra"/>
    <x v="1"/>
    <x v="23"/>
    <x v="22"/>
    <s v="Meppel"/>
    <s v="2e etage"/>
    <s v="Verkeersruimte"/>
    <s v="Trap"/>
    <m/>
    <m/>
    <x v="2"/>
    <n v="22"/>
    <n v="0"/>
    <n v="1"/>
    <n v="0"/>
  </r>
  <r>
    <s v="Meppel"/>
    <s v="Terra"/>
    <x v="1"/>
    <x v="23"/>
    <x v="22"/>
    <s v="Meppel"/>
    <s v="2e etage"/>
    <s v="Verkeersruimte"/>
    <s v="Gang"/>
    <m/>
    <m/>
    <x v="2"/>
    <n v="85.9"/>
    <n v="0"/>
    <n v="1"/>
    <n v="0"/>
  </r>
  <r>
    <s v="Meppel"/>
    <s v="Terra"/>
    <x v="1"/>
    <x v="23"/>
    <x v="22"/>
    <s v="Meppel"/>
    <s v="2e etage"/>
    <s v="Onderwijsruimte"/>
    <s v="Onderwijsruimte"/>
    <s v="2.01"/>
    <m/>
    <x v="2"/>
    <n v="45.8"/>
    <n v="0"/>
    <n v="1"/>
    <n v="0"/>
  </r>
  <r>
    <s v="Meppel"/>
    <s v="Terra"/>
    <x v="1"/>
    <x v="23"/>
    <x v="22"/>
    <s v="Meppel"/>
    <s v="2e etage"/>
    <s v="Onderwijsruimte"/>
    <s v="Onderwijsruimte"/>
    <s v="2.02"/>
    <m/>
    <x v="2"/>
    <n v="50.7"/>
    <n v="0"/>
    <n v="1"/>
    <n v="0"/>
  </r>
  <r>
    <s v="Meppel"/>
    <s v="Terra"/>
    <x v="1"/>
    <x v="23"/>
    <x v="22"/>
    <s v="Meppel"/>
    <s v="2e etage"/>
    <s v="Onderwijsruimte"/>
    <s v="Onderwijsruimte"/>
    <s v="2.03"/>
    <m/>
    <x v="2"/>
    <n v="50"/>
    <n v="0"/>
    <n v="1"/>
    <n v="0"/>
  </r>
  <r>
    <s v="Meppel"/>
    <s v="Terra"/>
    <x v="1"/>
    <x v="23"/>
    <x v="22"/>
    <s v="Meppel"/>
    <s v="2e etage"/>
    <s v="Verkeersruimte"/>
    <s v="Trap"/>
    <m/>
    <m/>
    <x v="2"/>
    <n v="23.2"/>
    <n v="0"/>
    <n v="1"/>
    <n v="0"/>
  </r>
  <r>
    <s v="Meppel"/>
    <s v="Terra"/>
    <x v="1"/>
    <x v="23"/>
    <x v="22"/>
    <s v="Meppel"/>
    <s v="2e etage"/>
    <s v="Onderwijsruimte"/>
    <s v="Onderwijsruimte"/>
    <s v="2.04"/>
    <m/>
    <x v="2"/>
    <n v="47.3"/>
    <n v="0"/>
    <n v="1"/>
    <n v="0"/>
  </r>
  <r>
    <s v="Meppel"/>
    <s v="Terra"/>
    <x v="1"/>
    <x v="23"/>
    <x v="22"/>
    <s v="Meppel"/>
    <s v="2e etage"/>
    <s v="Onderwijsruimte"/>
    <s v="Onderwijsruimte"/>
    <s v="2.05"/>
    <m/>
    <x v="2"/>
    <n v="50.7"/>
    <n v="0"/>
    <n v="1"/>
    <n v="0"/>
  </r>
  <r>
    <s v="Meppel"/>
    <s v="Terra"/>
    <x v="1"/>
    <x v="23"/>
    <x v="22"/>
    <s v="Meppel"/>
    <s v="2e etage"/>
    <s v="Restauratieve ruimte"/>
    <s v="Personeelsruimte"/>
    <s v="2.21"/>
    <m/>
    <x v="2"/>
    <n v="29.9"/>
    <n v="0"/>
    <n v="1"/>
    <n v="0"/>
  </r>
  <r>
    <s v="Meppel"/>
    <s v="Terra"/>
    <x v="1"/>
    <x v="23"/>
    <x v="22"/>
    <s v="Meppel"/>
    <s v="2e etage"/>
    <s v="Administratieve ruimte"/>
    <s v="Vergaderruimte"/>
    <m/>
    <m/>
    <x v="2"/>
    <n v="12.1"/>
    <n v="0"/>
    <n v="1"/>
    <n v="0"/>
  </r>
  <r>
    <s v="Meppel"/>
    <s v="Terra"/>
    <x v="1"/>
    <x v="23"/>
    <x v="22"/>
    <s v="Meppel"/>
    <s v="2e etage"/>
    <s v="Restauratieve ruimte"/>
    <s v="Wachtruimte"/>
    <m/>
    <m/>
    <x v="2"/>
    <n v="18.7"/>
    <n v="0"/>
    <n v="1"/>
    <n v="0"/>
  </r>
  <r>
    <s v="Meppel"/>
    <s v="Terra"/>
    <x v="1"/>
    <x v="23"/>
    <x v="22"/>
    <s v="Meppel"/>
    <s v="2e etage"/>
    <s v="Sanitair"/>
    <s v="Toiletruimte"/>
    <s v="2.22"/>
    <m/>
    <x v="24"/>
    <n v="6.3"/>
    <n v="0"/>
    <n v="1"/>
    <n v="0"/>
  </r>
  <r>
    <s v="Meppel"/>
    <s v="Terra"/>
    <x v="1"/>
    <x v="23"/>
    <x v="22"/>
    <s v="Meppel"/>
    <s v="2e etage"/>
    <s v="Restauratieve ruimte"/>
    <s v="Studieruimte"/>
    <m/>
    <m/>
    <x v="2"/>
    <n v="25.3"/>
    <n v="0"/>
    <n v="1"/>
    <n v="0"/>
  </r>
  <r>
    <s v="Meppel"/>
    <s v="Terra"/>
    <x v="1"/>
    <x v="23"/>
    <x v="22"/>
    <s v="Meppel"/>
    <s v="2e etage"/>
    <s v="Restauratieve ruimte"/>
    <s v="Studieruimte"/>
    <m/>
    <m/>
    <x v="2"/>
    <n v="31.4"/>
    <n v="0"/>
    <n v="1"/>
    <n v="0"/>
  </r>
  <r>
    <s v="Meppel"/>
    <s v="Terra"/>
    <x v="1"/>
    <x v="23"/>
    <x v="22"/>
    <s v="Meppel"/>
    <s v="2e etage"/>
    <s v="Sanitair"/>
    <s v="Toiletruimte"/>
    <m/>
    <m/>
    <x v="3"/>
    <n v="6.3"/>
    <n v="0"/>
    <n v="1"/>
    <n v="0"/>
  </r>
  <r>
    <s v="Meppel"/>
    <s v="Terra"/>
    <x v="1"/>
    <x v="23"/>
    <x v="22"/>
    <s v="Meppel"/>
    <s v="Praktijkgebouw"/>
    <s v="Niet in onderhoud"/>
    <s v="Agrarische techniek"/>
    <m/>
    <m/>
    <x v="3"/>
    <s v="NIO"/>
    <n v="0"/>
    <n v="1"/>
    <s v=""/>
  </r>
  <r>
    <s v="Meppel"/>
    <s v="Terra"/>
    <x v="1"/>
    <x v="23"/>
    <x v="22"/>
    <s v="Meppel"/>
    <s v="Praktijkgebouw"/>
    <s v="Niet in onderhoud"/>
    <s v="Kantoor"/>
    <m/>
    <m/>
    <x v="3"/>
    <s v="NIO"/>
    <n v="0"/>
    <n v="1"/>
    <s v=""/>
  </r>
  <r>
    <s v="Meppel"/>
    <s v="Terra"/>
    <x v="1"/>
    <x v="23"/>
    <x v="22"/>
    <s v="Meppel"/>
    <s v="Praktijkgebouw"/>
    <s v="Niet in onderhoud"/>
    <s v="Berging/magazijn"/>
    <m/>
    <m/>
    <x v="3"/>
    <s v="NIO"/>
    <n v="0"/>
    <n v="1"/>
    <s v=""/>
  </r>
  <r>
    <s v="Meppel"/>
    <s v="Terra"/>
    <x v="1"/>
    <x v="23"/>
    <x v="22"/>
    <s v="Meppel"/>
    <s v="Praktijkgebouw"/>
    <s v="Niet in onderhoud"/>
    <s v="Techniek"/>
    <m/>
    <m/>
    <x v="3"/>
    <s v="NIO"/>
    <n v="0"/>
    <n v="1"/>
    <s v=""/>
  </r>
  <r>
    <s v="Meppel"/>
    <s v="Terra"/>
    <x v="1"/>
    <x v="23"/>
    <x v="22"/>
    <s v="Meppel"/>
    <s v="Praktijkgebouw"/>
    <s v="Niet in onderhoud"/>
    <s v="Installaties"/>
    <m/>
    <m/>
    <x v="3"/>
    <s v="NIO"/>
    <n v="0"/>
    <n v="1"/>
    <s v=""/>
  </r>
  <r>
    <s v="Meppel"/>
    <s v="Terra"/>
    <x v="1"/>
    <x v="23"/>
    <x v="22"/>
    <s v="Meppel"/>
    <s v="Praktijkgebouw"/>
    <s v="Niet in onderhoud"/>
    <s v="Werkplaats"/>
    <m/>
    <m/>
    <x v="3"/>
    <s v="NIO"/>
    <n v="0"/>
    <n v="1"/>
    <s v=""/>
  </r>
  <r>
    <s v="Meppel"/>
    <s v="Terra"/>
    <x v="1"/>
    <x v="23"/>
    <x v="22"/>
    <s v="Meppel"/>
    <s v="Praktijkgebouw"/>
    <s v="Verkeersruimte"/>
    <s v="Verkeersruimte"/>
    <m/>
    <m/>
    <x v="2"/>
    <n v="5.5"/>
    <n v="0"/>
    <n v="1"/>
    <n v="0"/>
  </r>
  <r>
    <s v="Meppel"/>
    <s v="Terra"/>
    <x v="1"/>
    <x v="23"/>
    <x v="22"/>
    <s v="Meppel"/>
    <s v="Praktijkgebouw"/>
    <s v="Verkeersruimte"/>
    <s v="Entree"/>
    <m/>
    <m/>
    <x v="2"/>
    <n v="61.9"/>
    <n v="0"/>
    <n v="1"/>
    <n v="0"/>
  </r>
  <r>
    <s v="Meppel"/>
    <s v="Terra"/>
    <x v="1"/>
    <x v="23"/>
    <x v="22"/>
    <s v="Meppel"/>
    <s v="Praktijkgebouw"/>
    <s v="Vakspecifieke ruimte"/>
    <s v="Werkplaats"/>
    <m/>
    <m/>
    <x v="3"/>
    <n v="1.1000000000000001"/>
    <n v="0"/>
    <n v="1"/>
    <n v="0"/>
  </r>
  <r>
    <s v="Meppel"/>
    <s v="Terra"/>
    <x v="1"/>
    <x v="23"/>
    <x v="22"/>
    <s v="Meppel"/>
    <s v="Praktijkgebouw"/>
    <s v="Sanitair"/>
    <s v="Toiletruimte"/>
    <m/>
    <m/>
    <x v="3"/>
    <n v="5"/>
    <n v="0"/>
    <n v="1"/>
    <n v="0"/>
  </r>
  <r>
    <s v="Meppel"/>
    <s v="Terra"/>
    <x v="1"/>
    <x v="23"/>
    <x v="22"/>
    <s v="Meppel"/>
    <s v="Praktijkgebouw"/>
    <s v="Sanitair"/>
    <s v="Toiletruimte"/>
    <m/>
    <m/>
    <x v="3"/>
    <n v="4.8"/>
    <n v="0"/>
    <n v="1"/>
    <n v="0"/>
  </r>
  <r>
    <s v="Meppel"/>
    <s v="Terra"/>
    <x v="1"/>
    <x v="23"/>
    <x v="22"/>
    <s v="Meppel"/>
    <s v="Praktijkgebouw"/>
    <s v="Sanitair"/>
    <s v="Toiletruimte"/>
    <m/>
    <m/>
    <x v="3"/>
    <n v="2.8"/>
    <n v="0"/>
    <n v="1"/>
    <n v="0"/>
  </r>
  <r>
    <s v="Meppel"/>
    <s v="Terra"/>
    <x v="1"/>
    <x v="23"/>
    <x v="22"/>
    <s v="Meppel"/>
    <s v="Praktijkgebouw"/>
    <s v="Onderwijsruimte"/>
    <s v="Onderwijsruimte"/>
    <m/>
    <m/>
    <x v="18"/>
    <n v="26.7"/>
    <n v="0"/>
    <n v="1"/>
    <n v="0"/>
  </r>
  <r>
    <s v="Meppel"/>
    <s v="Terra"/>
    <x v="1"/>
    <x v="23"/>
    <x v="22"/>
    <s v="Meppel"/>
    <s v="Praktijkgebouw"/>
    <s v="Niet in onderhoud"/>
    <s v="Dierenverblijf"/>
    <m/>
    <m/>
    <x v="18"/>
    <s v="NIO"/>
    <n v="0"/>
    <n v="1"/>
    <s v=""/>
  </r>
  <r>
    <s v="Meppel"/>
    <s v="Terra"/>
    <x v="1"/>
    <x v="23"/>
    <x v="22"/>
    <s v="Meppel"/>
    <s v="Praktijkgebouw"/>
    <s v="Onderwijsruimte"/>
    <s v="Onderwijsruimte"/>
    <m/>
    <m/>
    <x v="18"/>
    <n v="28.9"/>
    <n v="0"/>
    <n v="1"/>
    <n v="0"/>
  </r>
  <r>
    <s v="Meppel"/>
    <s v="Terra"/>
    <x v="1"/>
    <x v="23"/>
    <x v="22"/>
    <s v="Meppel"/>
    <s v="Praktijkgebouw"/>
    <s v="Niet in onderhoud"/>
    <s v="Dierenverblijf"/>
    <m/>
    <m/>
    <x v="3"/>
    <s v="NIO"/>
    <n v="0"/>
    <n v="1"/>
    <s v=""/>
  </r>
  <r>
    <s v="Meppel"/>
    <s v="Terra"/>
    <x v="1"/>
    <x v="23"/>
    <x v="22"/>
    <s v="Meppel"/>
    <s v="Praktijkgebouw"/>
    <s v="Niet in onderhoud"/>
    <s v="Kas"/>
    <m/>
    <m/>
    <x v="29"/>
    <s v="NIO"/>
    <n v="0"/>
    <n v="1"/>
    <s v=""/>
  </r>
  <r>
    <s v="Meppel"/>
    <s v="Terra"/>
    <x v="1"/>
    <x v="23"/>
    <x v="22"/>
    <s v="Meppel"/>
    <s v="Sporthal"/>
    <s v="Verkeersruimte"/>
    <s v="Entree/hal"/>
    <s v="0.01"/>
    <m/>
    <x v="10"/>
    <n v="22"/>
    <n v="0"/>
    <n v="1"/>
    <n v="0"/>
  </r>
  <r>
    <s v="Meppel"/>
    <s v="Terra"/>
    <x v="1"/>
    <x v="23"/>
    <x v="22"/>
    <s v="Meppel"/>
    <s v="Sporthal"/>
    <s v="Verkeersruimte"/>
    <s v="Gang"/>
    <s v="001a"/>
    <m/>
    <x v="30"/>
    <n v="21"/>
    <n v="0"/>
    <n v="1"/>
    <n v="0"/>
  </r>
  <r>
    <s v="Meppel"/>
    <s v="Terra"/>
    <x v="1"/>
    <x v="23"/>
    <x v="22"/>
    <s v="Meppel"/>
    <s v="Sporthal"/>
    <s v="Administratieve ruimte"/>
    <s v="Kantoor "/>
    <s v="0.02"/>
    <m/>
    <x v="2"/>
    <n v="12.3"/>
    <n v="0"/>
    <n v="1"/>
    <n v="0"/>
  </r>
  <r>
    <s v="Meppel"/>
    <s v="Terra"/>
    <x v="1"/>
    <x v="23"/>
    <x v="22"/>
    <s v="Meppel"/>
    <s v="Sporthal"/>
    <s v="Sporthal"/>
    <s v="Kleedkamer/douche"/>
    <s v="0.07"/>
    <m/>
    <x v="24"/>
    <n v="12"/>
    <n v="0"/>
    <n v="1"/>
    <n v="0"/>
  </r>
  <r>
    <s v="Meppel"/>
    <s v="Terra"/>
    <x v="1"/>
    <x v="23"/>
    <x v="22"/>
    <s v="Meppel"/>
    <s v="Sporthal"/>
    <s v="Verkeersruimte"/>
    <s v="Gang"/>
    <s v="0.01a"/>
    <m/>
    <x v="30"/>
    <n v="20"/>
    <n v="0"/>
    <n v="1"/>
    <n v="0"/>
  </r>
  <r>
    <s v="Meppel"/>
    <s v="Terra"/>
    <x v="1"/>
    <x v="23"/>
    <x v="22"/>
    <s v="Meppel"/>
    <s v="Sporthal"/>
    <s v="Sanitair"/>
    <s v="Toiletruimte"/>
    <s v="0.24"/>
    <m/>
    <x v="24"/>
    <n v="3"/>
    <n v="0"/>
    <n v="1"/>
    <n v="0"/>
  </r>
  <r>
    <s v="Meppel"/>
    <s v="Terra"/>
    <x v="1"/>
    <x v="23"/>
    <x v="22"/>
    <s v="Meppel"/>
    <s v="Sporthal"/>
    <s v="Sanitair"/>
    <s v="Toiletruimte"/>
    <s v="0.23"/>
    <m/>
    <x v="24"/>
    <n v="3"/>
    <n v="0"/>
    <n v="1"/>
    <n v="0"/>
  </r>
  <r>
    <s v="Meppel"/>
    <s v="Terra"/>
    <x v="1"/>
    <x v="23"/>
    <x v="22"/>
    <s v="Meppel"/>
    <s v="Sporthal"/>
    <s v="Onderwijsruimte"/>
    <s v="Onderwijsruimte"/>
    <s v="0.22"/>
    <m/>
    <x v="10"/>
    <n v="49"/>
    <n v="0"/>
    <n v="1"/>
    <n v="0"/>
  </r>
  <r>
    <s v="Meppel"/>
    <s v="Terra"/>
    <x v="1"/>
    <x v="23"/>
    <x v="22"/>
    <s v="Meppel"/>
    <s v="Sporthal"/>
    <s v="Onderwijsruimte"/>
    <s v="Onderwijsruimte"/>
    <s v="0.21"/>
    <m/>
    <x v="2"/>
    <n v="49"/>
    <n v="0"/>
    <n v="1"/>
    <n v="0"/>
  </r>
  <r>
    <s v="Meppel"/>
    <s v="Terra"/>
    <x v="1"/>
    <x v="23"/>
    <x v="22"/>
    <s v="Meppel"/>
    <s v="Sporthal"/>
    <s v="Verkeersruimte"/>
    <s v="Gang"/>
    <s v="001b"/>
    <m/>
    <x v="30"/>
    <n v="44"/>
    <n v="0"/>
    <n v="1"/>
    <n v="0"/>
  </r>
  <r>
    <s v="Meppel"/>
    <s v="Terra"/>
    <x v="1"/>
    <x v="23"/>
    <x v="22"/>
    <s v="Meppel"/>
    <s v="Sporthal"/>
    <s v="Sporthal"/>
    <s v="Beweegbox"/>
    <s v="0.18"/>
    <m/>
    <x v="30"/>
    <n v="327"/>
    <n v="0"/>
    <n v="1"/>
    <n v="0"/>
  </r>
  <r>
    <s v="Meppel"/>
    <s v="Terra"/>
    <x v="1"/>
    <x v="23"/>
    <x v="22"/>
    <s v="Meppel"/>
    <s v="Sporthal"/>
    <s v="Sporthal"/>
    <s v="Buitenberging"/>
    <s v="0.20"/>
    <m/>
    <x v="30"/>
    <n v="18.7"/>
    <n v="0"/>
    <n v="1"/>
    <n v="0"/>
  </r>
  <r>
    <s v="Meppel"/>
    <s v="Terra"/>
    <x v="1"/>
    <x v="23"/>
    <x v="22"/>
    <s v="Meppel"/>
    <s v="Sporthal"/>
    <s v="Sporthal"/>
    <s v="Toestelberging"/>
    <s v="0.19"/>
    <m/>
    <x v="30"/>
    <n v="105.5"/>
    <n v="0"/>
    <n v="1"/>
    <n v="0"/>
  </r>
  <r>
    <s v="Meppel"/>
    <s v="Terra"/>
    <x v="1"/>
    <x v="23"/>
    <x v="22"/>
    <s v="Meppel"/>
    <s v="Sporthal"/>
    <s v="Sporthal"/>
    <s v="Sporthal "/>
    <s v="0.17"/>
    <m/>
    <x v="30"/>
    <n v="342"/>
    <n v="0"/>
    <n v="1"/>
    <n v="0"/>
  </r>
  <r>
    <s v="Meppel"/>
    <s v="Terra"/>
    <x v="1"/>
    <x v="23"/>
    <x v="22"/>
    <s v="Meppel"/>
    <s v="Sporthal"/>
    <s v="Niet in onderhoud"/>
    <s v="Overdekte fietsenstalling "/>
    <m/>
    <m/>
    <x v="11"/>
    <s v="NIO"/>
    <n v="0"/>
    <n v="1"/>
    <s v=""/>
  </r>
  <r>
    <s v="Meppel"/>
    <s v="Terra"/>
    <x v="1"/>
    <x v="23"/>
    <x v="22"/>
    <s v="Meppel"/>
    <s v="Sporthal"/>
    <s v="Sporthal"/>
    <s v="Kleedruimte"/>
    <s v="0.12"/>
    <m/>
    <x v="24"/>
    <n v="27"/>
    <n v="0"/>
    <n v="1"/>
    <n v="0"/>
  </r>
  <r>
    <s v="Meppel"/>
    <s v="Terra"/>
    <x v="1"/>
    <x v="23"/>
    <x v="22"/>
    <s v="Meppel"/>
    <s v="Sporthal"/>
    <s v="Sporthal"/>
    <s v="Douches"/>
    <s v="0.12a"/>
    <m/>
    <x v="24"/>
    <n v="4"/>
    <n v="0"/>
    <n v="1"/>
    <n v="0"/>
  </r>
  <r>
    <s v="Meppel"/>
    <s v="Terra"/>
    <x v="1"/>
    <x v="23"/>
    <x v="22"/>
    <s v="Meppel"/>
    <s v="Sporthal"/>
    <s v="Sanitair"/>
    <s v="Toilet dames "/>
    <s v="0.14"/>
    <m/>
    <x v="24"/>
    <n v="12.5"/>
    <n v="0"/>
    <n v="1"/>
    <n v="0"/>
  </r>
  <r>
    <s v="Meppel"/>
    <s v="Terra"/>
    <x v="1"/>
    <x v="23"/>
    <x v="22"/>
    <s v="Meppel"/>
    <s v="Sporthal"/>
    <s v="Sporthal"/>
    <s v="Kleedruimte"/>
    <s v="0.11"/>
    <m/>
    <x v="24"/>
    <n v="30"/>
    <n v="0"/>
    <n v="1"/>
    <n v="0"/>
  </r>
  <r>
    <s v="Meppel"/>
    <s v="Terra"/>
    <x v="1"/>
    <x v="23"/>
    <x v="22"/>
    <s v="Meppel"/>
    <s v="Sporthal"/>
    <s v="Sporthal"/>
    <s v="Douches"/>
    <s v="0.11a"/>
    <m/>
    <x v="24"/>
    <n v="4"/>
    <n v="0"/>
    <n v="1"/>
    <n v="0"/>
  </r>
  <r>
    <s v="Meppel"/>
    <s v="Terra"/>
    <x v="1"/>
    <x v="23"/>
    <x v="22"/>
    <s v="Meppel"/>
    <s v="Sporthal"/>
    <s v="Sporthal"/>
    <s v="Kleedruimte"/>
    <s v="0.10"/>
    <m/>
    <x v="24"/>
    <n v="31.9"/>
    <n v="0"/>
    <n v="1"/>
    <n v="0"/>
  </r>
  <r>
    <s v="Meppel"/>
    <s v="Terra"/>
    <x v="1"/>
    <x v="23"/>
    <x v="22"/>
    <s v="Meppel"/>
    <s v="Sporthal"/>
    <s v="Sporthal"/>
    <s v="Douches"/>
    <s v="0.10a"/>
    <m/>
    <x v="24"/>
    <n v="4"/>
    <n v="0"/>
    <n v="1"/>
    <n v="0"/>
  </r>
  <r>
    <s v="Meppel"/>
    <s v="Terra"/>
    <x v="1"/>
    <x v="23"/>
    <x v="22"/>
    <s v="Meppel"/>
    <s v="Sporthal"/>
    <s v="Sanitair"/>
    <s v="Toilet heren "/>
    <s v="0.13"/>
    <m/>
    <x v="24"/>
    <n v="12"/>
    <n v="0"/>
    <n v="1"/>
    <n v="0"/>
  </r>
  <r>
    <s v="Meppel"/>
    <s v="Terra"/>
    <x v="1"/>
    <x v="23"/>
    <x v="22"/>
    <s v="Meppel"/>
    <s v="Sporthal"/>
    <s v="Sporthal"/>
    <s v="Kleedruimte"/>
    <s v="0.09"/>
    <m/>
    <x v="24"/>
    <n v="30.9"/>
    <n v="0"/>
    <n v="1"/>
    <n v="0"/>
  </r>
  <r>
    <s v="Meppel"/>
    <s v="Terra"/>
    <x v="1"/>
    <x v="23"/>
    <x v="22"/>
    <s v="Meppel"/>
    <s v="Sporthal"/>
    <s v="Sporthal"/>
    <s v="Douches"/>
    <s v="0.09a"/>
    <m/>
    <x v="24"/>
    <n v="4"/>
    <n v="0"/>
    <n v="1"/>
    <n v="0"/>
  </r>
  <r>
    <s v="Meppel"/>
    <s v="Terra"/>
    <x v="1"/>
    <x v="23"/>
    <x v="22"/>
    <s v="Meppel"/>
    <s v="Sporthal"/>
    <s v="Niet in onderhoud"/>
    <m/>
    <s v="0.03"/>
    <m/>
    <x v="11"/>
    <s v="NIO"/>
    <n v="0"/>
    <n v="1"/>
    <s v=""/>
  </r>
  <r>
    <s v="Meppel"/>
    <s v="Terra"/>
    <x v="1"/>
    <x v="23"/>
    <x v="22"/>
    <s v="Meppel"/>
    <s v="Sporthal"/>
    <s v="Sanitair"/>
    <s v="Miva toilet"/>
    <s v="0.26"/>
    <m/>
    <x v="24"/>
    <n v="3.8"/>
    <n v="0"/>
    <n v="1"/>
    <n v="0"/>
  </r>
  <r>
    <s v="Meppel"/>
    <s v="Terra"/>
    <x v="1"/>
    <x v="23"/>
    <x v="22"/>
    <s v="Meppel"/>
    <s v="Sporthal"/>
    <s v="Niet in onderhoud"/>
    <m/>
    <s v="0.08"/>
    <m/>
    <x v="11"/>
    <s v="NIO"/>
    <n v="0"/>
    <n v="1"/>
    <s v=""/>
  </r>
  <r>
    <s v="Meppel"/>
    <s v="Terra"/>
    <x v="1"/>
    <x v="23"/>
    <x v="22"/>
    <s v="Meppel"/>
    <s v="Sporthal"/>
    <s v="Niet in onderhoud"/>
    <m/>
    <s v="0.04"/>
    <m/>
    <x v="11"/>
    <s v="NIO"/>
    <n v="0"/>
    <n v="1"/>
    <s v=""/>
  </r>
  <r>
    <s v="Meppel"/>
    <s v="Terra"/>
    <x v="1"/>
    <x v="23"/>
    <x v="22"/>
    <s v="Meppel"/>
    <s v="Sporthal"/>
    <s v="Administratieve ruimte"/>
    <s v="Kantoor "/>
    <s v="0.25"/>
    <m/>
    <x v="10"/>
    <n v="12.45"/>
    <n v="0"/>
    <n v="1"/>
    <n v="0"/>
  </r>
  <r>
    <s v="Meppel"/>
    <s v="Terra"/>
    <x v="1"/>
    <x v="23"/>
    <x v="22"/>
    <s v="Meppel"/>
    <s v="Sporthal"/>
    <s v="Verkeersruimte"/>
    <s v="Gang"/>
    <s v="0.01c"/>
    <m/>
    <x v="30"/>
    <n v="25"/>
    <n v="0"/>
    <n v="1"/>
    <n v="0"/>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42926EB-3E34-4FD0-8FBF-BD0548D4980D}" name="Draaitabel2" cacheId="3"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D3:E55" firstHeaderRow="1" firstDataRow="1" firstDataCol="1" rowPageCount="1" colPageCount="1"/>
  <pivotFields count="16">
    <pivotField showAll="0"/>
    <pivotField showAll="0"/>
    <pivotField axis="axisRow" showAll="0">
      <items count="10">
        <item x="0"/>
        <item x="3"/>
        <item x="2"/>
        <item x="5"/>
        <item x="1"/>
        <item x="6"/>
        <item x="4"/>
        <item x="7"/>
        <item x="8"/>
        <item t="default"/>
      </items>
    </pivotField>
    <pivotField axis="axisRow" showAll="0">
      <items count="29">
        <item x="0"/>
        <item x="2"/>
        <item x="3"/>
        <item x="8"/>
        <item x="1"/>
        <item x="21"/>
        <item x="14"/>
        <item x="15"/>
        <item m="1" x="26"/>
        <item x="12"/>
        <item m="1" x="25"/>
        <item x="9"/>
        <item x="22"/>
        <item x="5"/>
        <item x="7"/>
        <item x="13"/>
        <item x="4"/>
        <item x="10"/>
        <item x="23"/>
        <item x="11"/>
        <item x="6"/>
        <item x="16"/>
        <item m="1" x="27"/>
        <item x="19"/>
        <item x="24"/>
        <item x="17"/>
        <item x="18"/>
        <item x="20"/>
        <item t="default"/>
      </items>
    </pivotField>
    <pivotField axis="axisRow" showAll="0">
      <items count="26">
        <item x="0"/>
        <item x="1"/>
        <item x="2"/>
        <item x="3"/>
        <item x="4"/>
        <item x="5"/>
        <item x="6"/>
        <item x="7"/>
        <item x="8"/>
        <item x="9"/>
        <item x="10"/>
        <item x="11"/>
        <item x="12"/>
        <item x="13"/>
        <item x="14"/>
        <item x="15"/>
        <item x="16"/>
        <item x="17"/>
        <item x="18"/>
        <item x="19"/>
        <item x="20"/>
        <item m="1" x="24"/>
        <item x="21"/>
        <item x="22"/>
        <item x="23"/>
        <item t="default"/>
      </items>
    </pivotField>
    <pivotField showAll="0"/>
    <pivotField showAll="0"/>
    <pivotField showAll="0"/>
    <pivotField showAll="0"/>
    <pivotField showAll="0"/>
    <pivotField showAll="0"/>
    <pivotField axis="axisPage" multipleItemSelectionAllowed="1" showAll="0">
      <items count="32">
        <item h="1" x="29"/>
        <item h="1" x="13"/>
        <item h="1" x="25"/>
        <item h="1" x="26"/>
        <item h="1" x="12"/>
        <item h="1" x="17"/>
        <item h="1" x="4"/>
        <item h="1" x="24"/>
        <item h="1" x="19"/>
        <item h="1" x="5"/>
        <item h="1" x="28"/>
        <item h="1" x="1"/>
        <item h="1" x="0"/>
        <item h="1" x="6"/>
        <item h="1" x="23"/>
        <item h="1" x="8"/>
        <item h="1" x="16"/>
        <item h="1" x="30"/>
        <item h="1" x="9"/>
        <item h="1" x="18"/>
        <item h="1" x="27"/>
        <item h="1" x="3"/>
        <item x="2"/>
        <item x="10"/>
        <item h="1" x="7"/>
        <item h="1" x="15"/>
        <item h="1" x="14"/>
        <item h="1" x="11"/>
        <item h="1" x="20"/>
        <item h="1" x="21"/>
        <item h="1" x="22"/>
        <item t="default"/>
      </items>
    </pivotField>
    <pivotField dataField="1" showAll="0"/>
    <pivotField showAll="0"/>
    <pivotField showAll="0"/>
    <pivotField showAll="0"/>
  </pivotFields>
  <rowFields count="3">
    <field x="2"/>
    <field x="4"/>
    <field x="3"/>
  </rowFields>
  <rowItems count="52">
    <i>
      <x/>
    </i>
    <i r="1">
      <x/>
    </i>
    <i r="2">
      <x/>
    </i>
    <i r="1">
      <x v="3"/>
    </i>
    <i r="2">
      <x v="2"/>
    </i>
    <i r="1">
      <x v="6"/>
    </i>
    <i r="2">
      <x v="20"/>
    </i>
    <i r="1">
      <x v="19"/>
    </i>
    <i r="2">
      <x v="27"/>
    </i>
    <i r="1">
      <x v="20"/>
    </i>
    <i r="2">
      <x v="5"/>
    </i>
    <i>
      <x v="1"/>
    </i>
    <i r="1">
      <x v="4"/>
    </i>
    <i r="2">
      <x v="16"/>
    </i>
    <i r="1">
      <x v="5"/>
    </i>
    <i r="2">
      <x v="13"/>
    </i>
    <i>
      <x v="2"/>
    </i>
    <i r="1">
      <x v="2"/>
    </i>
    <i r="2">
      <x v="1"/>
    </i>
    <i r="1">
      <x v="10"/>
    </i>
    <i r="2">
      <x v="17"/>
    </i>
    <i r="1">
      <x v="16"/>
    </i>
    <i r="2">
      <x v="21"/>
    </i>
    <i r="1">
      <x v="17"/>
    </i>
    <i r="2">
      <x v="25"/>
    </i>
    <i r="2">
      <x v="26"/>
    </i>
    <i r="1">
      <x v="18"/>
    </i>
    <i r="2">
      <x v="23"/>
    </i>
    <i>
      <x v="3"/>
    </i>
    <i r="1">
      <x v="8"/>
    </i>
    <i r="2">
      <x v="3"/>
    </i>
    <i r="1">
      <x v="9"/>
    </i>
    <i r="2">
      <x v="11"/>
    </i>
    <i>
      <x v="4"/>
    </i>
    <i r="1">
      <x v="1"/>
    </i>
    <i r="2">
      <x v="4"/>
    </i>
    <i r="1">
      <x v="22"/>
    </i>
    <i r="2">
      <x v="12"/>
    </i>
    <i r="1">
      <x v="23"/>
    </i>
    <i r="2">
      <x v="18"/>
    </i>
    <i>
      <x v="5"/>
    </i>
    <i r="1">
      <x v="11"/>
    </i>
    <i r="2">
      <x v="19"/>
    </i>
    <i>
      <x v="6"/>
    </i>
    <i r="1">
      <x v="7"/>
    </i>
    <i r="2">
      <x v="14"/>
    </i>
    <i r="1">
      <x v="12"/>
    </i>
    <i r="2">
      <x v="9"/>
    </i>
    <i>
      <x v="7"/>
    </i>
    <i r="1">
      <x v="13"/>
    </i>
    <i r="2">
      <x v="15"/>
    </i>
    <i t="grand">
      <x/>
    </i>
  </rowItems>
  <colItems count="1">
    <i/>
  </colItems>
  <pageFields count="1">
    <pageField fld="11" hier="-1"/>
  </pageFields>
  <dataFields count="1">
    <dataField name="Som van Opp.m²" fld="12" baseField="0" baseItem="0"/>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908A7EA-828D-48D5-970C-FA1D6F04BDAD}" name="Draaitabel1" cacheId="3"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47" firstHeaderRow="1" firstDataRow="1" firstDataCol="1" rowPageCount="1" colPageCount="1"/>
  <pivotFields count="16">
    <pivotField showAll="0"/>
    <pivotField showAll="0"/>
    <pivotField axis="axisRow" showAll="0">
      <items count="10">
        <item x="0"/>
        <item x="3"/>
        <item x="2"/>
        <item x="5"/>
        <item x="1"/>
        <item x="6"/>
        <item x="4"/>
        <item x="7"/>
        <item x="8"/>
        <item t="default"/>
      </items>
    </pivotField>
    <pivotField axis="axisRow" showAll="0">
      <items count="29">
        <item x="0"/>
        <item x="2"/>
        <item x="3"/>
        <item x="8"/>
        <item x="1"/>
        <item x="21"/>
        <item x="14"/>
        <item x="15"/>
        <item m="1" x="26"/>
        <item x="12"/>
        <item m="1" x="25"/>
        <item x="9"/>
        <item x="22"/>
        <item x="5"/>
        <item x="7"/>
        <item x="13"/>
        <item x="4"/>
        <item x="10"/>
        <item x="23"/>
        <item x="11"/>
        <item x="6"/>
        <item x="16"/>
        <item m="1" x="27"/>
        <item x="19"/>
        <item x="24"/>
        <item x="17"/>
        <item x="18"/>
        <item x="20"/>
        <item t="default"/>
      </items>
    </pivotField>
    <pivotField axis="axisRow" showAll="0">
      <items count="26">
        <item x="0"/>
        <item x="1"/>
        <item x="2"/>
        <item x="3"/>
        <item x="4"/>
        <item x="5"/>
        <item x="6"/>
        <item x="7"/>
        <item x="8"/>
        <item x="9"/>
        <item x="10"/>
        <item x="11"/>
        <item x="12"/>
        <item x="13"/>
        <item x="14"/>
        <item x="15"/>
        <item x="16"/>
        <item x="17"/>
        <item x="18"/>
        <item x="19"/>
        <item x="20"/>
        <item m="1" x="24"/>
        <item x="21"/>
        <item x="22"/>
        <item x="23"/>
        <item t="default"/>
      </items>
    </pivotField>
    <pivotField showAll="0"/>
    <pivotField showAll="0"/>
    <pivotField showAll="0"/>
    <pivotField showAll="0"/>
    <pivotField showAll="0"/>
    <pivotField showAll="0"/>
    <pivotField axis="axisPage" multipleItemSelectionAllowed="1" showAll="0">
      <items count="32">
        <item h="1" x="29"/>
        <item h="1" x="13"/>
        <item h="1" x="25"/>
        <item h="1" x="26"/>
        <item h="1" x="12"/>
        <item h="1" x="17"/>
        <item h="1" x="4"/>
        <item h="1" x="24"/>
        <item h="1" x="19"/>
        <item h="1" x="5"/>
        <item h="1" x="28"/>
        <item x="1"/>
        <item x="0"/>
        <item h="1" x="6"/>
        <item h="1" x="23"/>
        <item h="1" x="8"/>
        <item h="1" x="16"/>
        <item h="1" x="30"/>
        <item h="1" x="9"/>
        <item h="1" x="18"/>
        <item h="1" x="27"/>
        <item h="1" x="3"/>
        <item h="1" x="2"/>
        <item h="1" x="10"/>
        <item h="1" x="7"/>
        <item h="1" x="15"/>
        <item h="1" x="14"/>
        <item h="1" x="11"/>
        <item h="1" x="20"/>
        <item h="1" x="21"/>
        <item h="1" x="22"/>
        <item t="default"/>
      </items>
    </pivotField>
    <pivotField dataField="1" showAll="0"/>
    <pivotField showAll="0"/>
    <pivotField showAll="0"/>
    <pivotField showAll="0"/>
  </pivotFields>
  <rowFields count="3">
    <field x="2"/>
    <field x="4"/>
    <field x="3"/>
  </rowFields>
  <rowItems count="44">
    <i>
      <x/>
    </i>
    <i r="1">
      <x/>
    </i>
    <i r="2">
      <x/>
    </i>
    <i r="1">
      <x v="19"/>
    </i>
    <i r="2">
      <x v="27"/>
    </i>
    <i r="1">
      <x v="20"/>
    </i>
    <i r="2">
      <x v="5"/>
    </i>
    <i>
      <x v="1"/>
    </i>
    <i r="1">
      <x v="5"/>
    </i>
    <i r="2">
      <x v="13"/>
    </i>
    <i>
      <x v="2"/>
    </i>
    <i r="1">
      <x v="2"/>
    </i>
    <i r="2">
      <x v="1"/>
    </i>
    <i r="1">
      <x v="10"/>
    </i>
    <i r="2">
      <x v="17"/>
    </i>
    <i r="1">
      <x v="14"/>
    </i>
    <i r="2">
      <x v="6"/>
    </i>
    <i r="1">
      <x v="16"/>
    </i>
    <i r="2">
      <x v="21"/>
    </i>
    <i r="1">
      <x v="17"/>
    </i>
    <i r="2">
      <x v="25"/>
    </i>
    <i r="2">
      <x v="26"/>
    </i>
    <i r="1">
      <x v="18"/>
    </i>
    <i r="2">
      <x v="23"/>
    </i>
    <i>
      <x v="3"/>
    </i>
    <i r="1">
      <x v="8"/>
    </i>
    <i r="2">
      <x v="3"/>
    </i>
    <i r="1">
      <x v="9"/>
    </i>
    <i r="2">
      <x v="11"/>
    </i>
    <i>
      <x v="4"/>
    </i>
    <i r="1">
      <x v="1"/>
    </i>
    <i r="2">
      <x v="4"/>
    </i>
    <i>
      <x v="5"/>
    </i>
    <i r="1">
      <x v="11"/>
    </i>
    <i r="2">
      <x v="19"/>
    </i>
    <i>
      <x v="6"/>
    </i>
    <i r="1">
      <x v="7"/>
    </i>
    <i r="2">
      <x v="14"/>
    </i>
    <i r="1">
      <x v="12"/>
    </i>
    <i r="2">
      <x v="9"/>
    </i>
    <i>
      <x v="7"/>
    </i>
    <i r="1">
      <x v="13"/>
    </i>
    <i r="2">
      <x v="15"/>
    </i>
    <i t="grand">
      <x/>
    </i>
  </rowItems>
  <colItems count="1">
    <i/>
  </colItems>
  <pageFields count="1">
    <pageField fld="11" hier="-1"/>
  </pageFields>
  <dataFields count="1">
    <dataField name="Som van Opp.m²" fld="12" baseField="0" baseItem="0"/>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A219779-6061-4FA7-8B1E-FAEA7C63DF23}" name="Draaitabel3" cacheId="3"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G3:H44" firstHeaderRow="1" firstDataRow="1" firstDataCol="1" rowPageCount="1" colPageCount="1"/>
  <pivotFields count="16">
    <pivotField showAll="0"/>
    <pivotField showAll="0"/>
    <pivotField axis="axisRow" showAll="0">
      <items count="10">
        <item x="0"/>
        <item x="3"/>
        <item x="2"/>
        <item x="5"/>
        <item x="1"/>
        <item x="6"/>
        <item x="4"/>
        <item x="7"/>
        <item x="8"/>
        <item t="default"/>
      </items>
    </pivotField>
    <pivotField axis="axisRow" showAll="0">
      <items count="29">
        <item x="0"/>
        <item x="2"/>
        <item x="3"/>
        <item x="8"/>
        <item x="1"/>
        <item x="21"/>
        <item x="14"/>
        <item x="15"/>
        <item m="1" x="26"/>
        <item x="12"/>
        <item m="1" x="25"/>
        <item x="9"/>
        <item x="22"/>
        <item x="5"/>
        <item x="7"/>
        <item x="13"/>
        <item x="4"/>
        <item x="10"/>
        <item x="23"/>
        <item x="11"/>
        <item x="6"/>
        <item x="16"/>
        <item m="1" x="27"/>
        <item x="19"/>
        <item x="24"/>
        <item x="17"/>
        <item x="18"/>
        <item x="20"/>
        <item t="default"/>
      </items>
    </pivotField>
    <pivotField axis="axisRow" showAll="0">
      <items count="26">
        <item x="0"/>
        <item x="1"/>
        <item x="2"/>
        <item x="3"/>
        <item x="4"/>
        <item x="5"/>
        <item x="6"/>
        <item x="7"/>
        <item x="8"/>
        <item x="9"/>
        <item x="10"/>
        <item x="11"/>
        <item x="12"/>
        <item x="13"/>
        <item x="14"/>
        <item x="15"/>
        <item x="16"/>
        <item x="17"/>
        <item x="18"/>
        <item x="19"/>
        <item x="20"/>
        <item m="1" x="24"/>
        <item x="21"/>
        <item x="22"/>
        <item x="23"/>
        <item t="default"/>
      </items>
    </pivotField>
    <pivotField showAll="0"/>
    <pivotField showAll="0"/>
    <pivotField showAll="0"/>
    <pivotField showAll="0"/>
    <pivotField showAll="0"/>
    <pivotField showAll="0"/>
    <pivotField axis="axisPage" multipleItemSelectionAllowed="1" showAll="0">
      <items count="32">
        <item h="1" x="29"/>
        <item h="1" x="13"/>
        <item h="1" x="25"/>
        <item h="1" x="26"/>
        <item h="1" x="12"/>
        <item h="1" x="17"/>
        <item h="1" x="4"/>
        <item h="1" x="24"/>
        <item h="1" x="19"/>
        <item h="1" x="5"/>
        <item h="1" x="28"/>
        <item h="1" x="1"/>
        <item h="1" x="0"/>
        <item h="1" x="6"/>
        <item h="1" x="23"/>
        <item h="1" x="8"/>
        <item h="1" x="16"/>
        <item h="1" x="30"/>
        <item x="9"/>
        <item h="1" x="18"/>
        <item h="1" x="27"/>
        <item h="1" x="3"/>
        <item h="1" x="2"/>
        <item h="1" x="10"/>
        <item h="1" x="7"/>
        <item h="1" x="15"/>
        <item h="1" x="14"/>
        <item h="1" x="11"/>
        <item h="1" x="20"/>
        <item h="1" x="21"/>
        <item h="1" x="22"/>
        <item t="default"/>
      </items>
    </pivotField>
    <pivotField dataField="1" showAll="0"/>
    <pivotField showAll="0"/>
    <pivotField showAll="0"/>
    <pivotField showAll="0"/>
  </pivotFields>
  <rowFields count="3">
    <field x="2"/>
    <field x="4"/>
    <field x="3"/>
  </rowFields>
  <rowItems count="41">
    <i>
      <x/>
    </i>
    <i r="1">
      <x/>
    </i>
    <i r="2">
      <x/>
    </i>
    <i r="1">
      <x v="6"/>
    </i>
    <i r="2">
      <x v="20"/>
    </i>
    <i r="1">
      <x v="19"/>
    </i>
    <i r="2">
      <x v="27"/>
    </i>
    <i>
      <x v="1"/>
    </i>
    <i r="1">
      <x v="4"/>
    </i>
    <i r="2">
      <x v="16"/>
    </i>
    <i r="1">
      <x v="5"/>
    </i>
    <i r="2">
      <x v="13"/>
    </i>
    <i>
      <x v="2"/>
    </i>
    <i r="1">
      <x v="16"/>
    </i>
    <i r="2">
      <x v="21"/>
    </i>
    <i r="1">
      <x v="17"/>
    </i>
    <i r="2">
      <x v="26"/>
    </i>
    <i>
      <x v="3"/>
    </i>
    <i r="1">
      <x v="8"/>
    </i>
    <i r="2">
      <x v="3"/>
    </i>
    <i r="1">
      <x v="9"/>
    </i>
    <i r="2">
      <x v="11"/>
    </i>
    <i>
      <x v="4"/>
    </i>
    <i r="1">
      <x v="1"/>
    </i>
    <i r="2">
      <x v="4"/>
    </i>
    <i r="1">
      <x v="22"/>
    </i>
    <i r="2">
      <x v="12"/>
    </i>
    <i r="1">
      <x v="23"/>
    </i>
    <i r="2">
      <x v="18"/>
    </i>
    <i>
      <x v="5"/>
    </i>
    <i r="1">
      <x v="11"/>
    </i>
    <i r="2">
      <x v="19"/>
    </i>
    <i>
      <x v="6"/>
    </i>
    <i r="1">
      <x v="7"/>
    </i>
    <i r="2">
      <x v="14"/>
    </i>
    <i r="1">
      <x v="12"/>
    </i>
    <i r="2">
      <x v="9"/>
    </i>
    <i>
      <x v="7"/>
    </i>
    <i r="1">
      <x v="13"/>
    </i>
    <i r="2">
      <x v="15"/>
    </i>
    <i t="grand">
      <x/>
    </i>
  </rowItems>
  <colItems count="1">
    <i/>
  </colItems>
  <pageFields count="1">
    <pageField fld="11" hier="-1"/>
  </pageFields>
  <dataFields count="1">
    <dataField name="Som van Opp.m²" fld="12" baseField="0" baseItem="0"/>
  </dataFields>
  <formats count="1">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drenthecollege.sharepoint.com/sites/MAP-FD-Aanbestedingen/Gedeelde%20%20documenten/2020/EA/Schoonmaakwerkzaamheden/Werkdocument/Publicatie/Bijlage%205.%20Prijzenblad.xls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
  <sheetViews>
    <sheetView zoomScaleNormal="100" workbookViewId="0">
      <selection activeCell="B4" sqref="B4"/>
    </sheetView>
  </sheetViews>
  <sheetFormatPr defaultRowHeight="14.5" x14ac:dyDescent="0.35"/>
  <cols>
    <col min="1" max="1" width="28.26953125" style="34" customWidth="1"/>
    <col min="2" max="2" width="157" customWidth="1"/>
  </cols>
  <sheetData>
    <row r="1" spans="1:2" ht="22" thickTop="1" thickBot="1" x14ac:dyDescent="0.55000000000000004">
      <c r="A1" s="75" t="s">
        <v>0</v>
      </c>
      <c r="B1" s="76" t="s">
        <v>1</v>
      </c>
    </row>
    <row r="2" spans="1:2" ht="46.5" thickTop="1" thickBot="1" x14ac:dyDescent="0.4">
      <c r="A2" s="98"/>
      <c r="B2" s="154" t="s">
        <v>2</v>
      </c>
    </row>
    <row r="3" spans="1:2" ht="32.25" customHeight="1" thickTop="1" thickBot="1" x14ac:dyDescent="0.4">
      <c r="A3" s="87" t="s">
        <v>3</v>
      </c>
      <c r="B3" s="154" t="s">
        <v>2273</v>
      </c>
    </row>
    <row r="4" spans="1:2" ht="61" thickTop="1" thickBot="1" x14ac:dyDescent="0.4">
      <c r="A4" s="152" t="s">
        <v>4</v>
      </c>
      <c r="B4" s="154" t="s">
        <v>5</v>
      </c>
    </row>
    <row r="5" spans="1:2" ht="19" thickTop="1" x14ac:dyDescent="0.35">
      <c r="A5" s="156" t="s">
        <v>8</v>
      </c>
      <c r="B5" s="494" t="s">
        <v>7</v>
      </c>
    </row>
    <row r="6" spans="1:2" ht="18.5" x14ac:dyDescent="0.35">
      <c r="A6" s="157" t="s">
        <v>1029</v>
      </c>
      <c r="B6" s="495"/>
    </row>
    <row r="7" spans="1:2" ht="18.5" x14ac:dyDescent="0.35">
      <c r="A7" s="157" t="s">
        <v>6</v>
      </c>
      <c r="B7" s="495"/>
    </row>
    <row r="8" spans="1:2" ht="18.5" x14ac:dyDescent="0.35">
      <c r="A8" s="157" t="s">
        <v>1030</v>
      </c>
      <c r="B8" s="495"/>
    </row>
    <row r="9" spans="1:2" ht="18.5" x14ac:dyDescent="0.35">
      <c r="A9" s="157" t="s">
        <v>9</v>
      </c>
      <c r="B9" s="495"/>
    </row>
    <row r="10" spans="1:2" ht="18.5" x14ac:dyDescent="0.35">
      <c r="A10" s="157" t="s">
        <v>1031</v>
      </c>
      <c r="B10" s="495"/>
    </row>
    <row r="11" spans="1:2" ht="18.5" x14ac:dyDescent="0.35">
      <c r="A11" s="157" t="s">
        <v>1032</v>
      </c>
      <c r="B11" s="495"/>
    </row>
    <row r="12" spans="1:2" ht="19" thickBot="1" x14ac:dyDescent="0.4">
      <c r="A12" s="158" t="s">
        <v>1033</v>
      </c>
      <c r="B12" s="496"/>
    </row>
    <row r="13" spans="1:2" ht="61" thickTop="1" thickBot="1" x14ac:dyDescent="0.4">
      <c r="A13" s="153" t="s">
        <v>10</v>
      </c>
      <c r="B13" s="154" t="s">
        <v>1853</v>
      </c>
    </row>
    <row r="14" spans="1:2" ht="60" thickTop="1" thickBot="1" x14ac:dyDescent="0.4">
      <c r="A14" s="99" t="s">
        <v>2253</v>
      </c>
      <c r="B14" s="155" t="s">
        <v>2254</v>
      </c>
    </row>
    <row r="15" spans="1:2" ht="75.5" thickTop="1" thickBot="1" x14ac:dyDescent="0.4">
      <c r="A15" s="100" t="s">
        <v>11</v>
      </c>
      <c r="B15" s="154" t="s">
        <v>12</v>
      </c>
    </row>
    <row r="16" spans="1:2" ht="19" thickTop="1" x14ac:dyDescent="0.35">
      <c r="A16" s="317" t="s">
        <v>13</v>
      </c>
      <c r="B16" s="494" t="s">
        <v>1839</v>
      </c>
    </row>
    <row r="17" spans="1:2" ht="18.5" x14ac:dyDescent="0.35">
      <c r="A17" s="318" t="s">
        <v>15</v>
      </c>
      <c r="B17" s="495"/>
    </row>
    <row r="18" spans="1:2" ht="18.5" x14ac:dyDescent="0.35">
      <c r="A18" s="318" t="s">
        <v>16</v>
      </c>
      <c r="B18" s="495"/>
    </row>
    <row r="19" spans="1:2" ht="18.5" x14ac:dyDescent="0.35">
      <c r="A19" s="318" t="s">
        <v>17</v>
      </c>
      <c r="B19" s="495"/>
    </row>
    <row r="20" spans="1:2" ht="18.5" x14ac:dyDescent="0.35">
      <c r="A20" s="318" t="s">
        <v>18</v>
      </c>
      <c r="B20" s="495"/>
    </row>
    <row r="21" spans="1:2" ht="18.5" x14ac:dyDescent="0.35">
      <c r="A21" s="318" t="s">
        <v>19</v>
      </c>
      <c r="B21" s="495"/>
    </row>
    <row r="22" spans="1:2" ht="18.5" x14ac:dyDescent="0.35">
      <c r="A22" s="318" t="s">
        <v>1694</v>
      </c>
      <c r="B22" s="495"/>
    </row>
    <row r="23" spans="1:2" ht="19" thickBot="1" x14ac:dyDescent="0.4">
      <c r="A23" s="324" t="s">
        <v>2274</v>
      </c>
      <c r="B23" s="496"/>
    </row>
  </sheetData>
  <mergeCells count="2">
    <mergeCell ref="B5:B12"/>
    <mergeCell ref="B16:B23"/>
  </mergeCells>
  <hyperlinks>
    <hyperlink ref="A4" location="Ruimtestaat!A1" display="Ruimtestaat" xr:uid="{00000000-0004-0000-0000-000000000000}"/>
    <hyperlink ref="A5" location="Assen!A1" display="Prijzenblad Assen" xr:uid="{00000000-0004-0000-0000-000001000000}"/>
    <hyperlink ref="A10" location="Oldekerk!A1" display="Prijzenblad Oldekerk" xr:uid="{00000000-0004-0000-0000-000002000000}"/>
    <hyperlink ref="A16" location="'Adm ruimte (1)'!A1" display="Adm ruimte" xr:uid="{00000000-0004-0000-0000-000003000000}"/>
    <hyperlink ref="A17" location="'Onderwijsruimte (2)'!A1" display="Onderwijsruimte" xr:uid="{00000000-0004-0000-0000-000005000000}"/>
    <hyperlink ref="A18" location="'Restauratief (3)'!A1" display="Restauratieve ruimte" xr:uid="{00000000-0004-0000-0000-000006000000}"/>
    <hyperlink ref="A19" location="'Sanitair (4)'!A1" display="Sanitaire ruimte" xr:uid="{00000000-0004-0000-0000-000007000000}"/>
    <hyperlink ref="A20" location="'Vakspecifiek (5)'!A1" display="Vakspecifieke ruimte" xr:uid="{00000000-0004-0000-0000-000008000000}"/>
    <hyperlink ref="A21" location="'Verkeersruimten (6)'!A1" display="Verkeersruimte" xr:uid="{00000000-0004-0000-0000-000009000000}"/>
    <hyperlink ref="A13" location="Glasbewassing!A1" display="Glasbewassing" xr:uid="{00000000-0004-0000-0000-00000A000000}"/>
    <hyperlink ref="A12" location="Wolvega!A1" display="Prijzenblad Wolvega" xr:uid="{00000000-0004-0000-0000-00000B000000}"/>
    <hyperlink ref="A3" location="Totaal!A1" display="Totaal" xr:uid="{00000000-0004-0000-0000-00000C000000}"/>
    <hyperlink ref="A15" r:id="rId1" location="Vloeren!A1" xr:uid="{00000000-0004-0000-0000-00000D000000}"/>
    <hyperlink ref="A14" location="'Sanitaire Voorzieningen'!A1" display="Sanitaire Voorzieningen" xr:uid="{00000000-0004-0000-0000-00000E000000}"/>
    <hyperlink ref="A7" location="Emmen!A1" display="Prijzenblad Emmen" xr:uid="{DB8E0F60-7478-4393-A022-05A8A5BA2D51}"/>
    <hyperlink ref="A8" location="Groningen!A1" display="Prijzenblad Groningen" xr:uid="{23A0DCBC-A057-4B47-975D-462129F46719}"/>
    <hyperlink ref="A11" location="Winsum!A1" display="Prijzenblad Winsum" xr:uid="{8FBBA847-5D8E-44AD-910E-D6D9FCA10C66}"/>
    <hyperlink ref="A6" location="Eelde!A1" display="Prijzenblad Eelde" xr:uid="{9EE0A33A-BB8E-4A07-90A5-738BF95C8452}"/>
    <hyperlink ref="A9" location="Meppel!A1" display="Prijzenblad Meppel" xr:uid="{6F65D62E-7BFB-443F-9F5A-771E2F4A267B}"/>
    <hyperlink ref="A22" location="'Sporthal (7)'!A1" display="Sporthal" xr:uid="{01788A14-87FB-481C-A0FD-BAA8AC9B76D0}"/>
    <hyperlink ref="A23" location="'Vloeren Keukens (8)'!A1" display="Vloeren keukens" xr:uid="{ADA0BFC5-396A-4A26-AD87-F4CD7388E3A8}"/>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61705-9B5B-4BF1-91A2-12618CBBFDFA}">
  <sheetPr>
    <tabColor theme="7" tint="0.39997558519241921"/>
  </sheetPr>
  <dimension ref="A1:M73"/>
  <sheetViews>
    <sheetView workbookViewId="0">
      <selection activeCell="B10" sqref="B10"/>
    </sheetView>
  </sheetViews>
  <sheetFormatPr defaultRowHeight="14.5" x14ac:dyDescent="0.35"/>
  <cols>
    <col min="1" max="1" width="25.7265625" style="32" customWidth="1"/>
    <col min="2" max="2" width="32.81640625" customWidth="1"/>
    <col min="3" max="3" width="8.7265625" style="32" customWidth="1"/>
    <col min="4" max="4" width="4.7265625" customWidth="1"/>
    <col min="5" max="5" width="10.7265625" style="32" customWidth="1"/>
    <col min="6" max="6" width="24.8164062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5" customHeight="1" thickBot="1" x14ac:dyDescent="0.5">
      <c r="A1" s="520" t="s">
        <v>808</v>
      </c>
      <c r="B1" s="148" t="s">
        <v>288</v>
      </c>
      <c r="C1" s="501" t="s">
        <v>289</v>
      </c>
      <c r="D1" s="501"/>
      <c r="E1" s="502" t="s">
        <v>31</v>
      </c>
      <c r="F1" s="522"/>
      <c r="G1" s="149" t="s">
        <v>290</v>
      </c>
    </row>
    <row r="2" spans="1:7" x14ac:dyDescent="0.35">
      <c r="A2" s="521"/>
      <c r="B2" s="56" t="s">
        <v>46</v>
      </c>
      <c r="C2" s="514">
        <f>SUMIFS(Ruimtestaat!$M:$M,Ruimtestaat!$A:$A,Winsum!$A$1,Ruimtestaat!$H:$H,Winsum!B2)</f>
        <v>418.2</v>
      </c>
      <c r="D2" s="514"/>
      <c r="E2" s="504">
        <v>1</v>
      </c>
      <c r="F2" s="504"/>
      <c r="G2" s="113">
        <f>SUMIFS(Ruimtestaat!P:P,Ruimtestaat!H:H,B2,Ruimtestaat!A:A,$A$1)</f>
        <v>0</v>
      </c>
    </row>
    <row r="3" spans="1:7" x14ac:dyDescent="0.35">
      <c r="A3" s="521"/>
      <c r="B3" s="54" t="s">
        <v>15</v>
      </c>
      <c r="C3" s="519">
        <f>SUMIFS(Ruimtestaat!$M:$M,Ruimtestaat!$A:$A,Winsum!$A$1,Ruimtestaat!$H:$H,Winsum!B3)</f>
        <v>2465.6</v>
      </c>
      <c r="D3" s="519"/>
      <c r="E3" s="503">
        <v>2</v>
      </c>
      <c r="F3" s="503"/>
      <c r="G3" s="114">
        <f>SUMIFS(Ruimtestaat!P:P,Ruimtestaat!H:H,B3,Ruimtestaat!A:A,$A$1)</f>
        <v>0</v>
      </c>
    </row>
    <row r="4" spans="1:7" x14ac:dyDescent="0.35">
      <c r="A4" s="521"/>
      <c r="B4" s="54" t="s">
        <v>16</v>
      </c>
      <c r="C4" s="519">
        <f>SUMIFS(Ruimtestaat!$M:$M,Ruimtestaat!$A:$A,Winsum!$A$1,Ruimtestaat!$H:$H,Winsum!B4)</f>
        <v>597.70000000000005</v>
      </c>
      <c r="D4" s="519"/>
      <c r="E4" s="503">
        <v>3</v>
      </c>
      <c r="F4" s="503"/>
      <c r="G4" s="114">
        <f>SUMIFS(Ruimtestaat!P:P,Ruimtestaat!H:H,B4,Ruimtestaat!A:A,$A$1)</f>
        <v>0</v>
      </c>
    </row>
    <row r="5" spans="1:7" x14ac:dyDescent="0.35">
      <c r="A5" s="521"/>
      <c r="B5" s="54" t="s">
        <v>41</v>
      </c>
      <c r="C5" s="519">
        <f>SUMIFS(Ruimtestaat!$M:$M,Ruimtestaat!$A:$A,Winsum!$A$1,Ruimtestaat!$H:$H,Winsum!B5)</f>
        <v>166.3</v>
      </c>
      <c r="D5" s="519"/>
      <c r="E5" s="503">
        <v>4</v>
      </c>
      <c r="F5" s="503"/>
      <c r="G5" s="114">
        <f>SUMIFS(Ruimtestaat!P:P,Ruimtestaat!H:H,B5,Ruimtestaat!A:A,$A$1)</f>
        <v>0</v>
      </c>
    </row>
    <row r="6" spans="1:7" x14ac:dyDescent="0.35">
      <c r="A6" s="521"/>
      <c r="B6" s="54" t="s">
        <v>1694</v>
      </c>
      <c r="C6" s="519">
        <f>SUMIFS(Ruimtestaat!$M:$M,Ruimtestaat!$A:$A,Winsum!$A$1,Ruimtestaat!$H:$H,Winsum!B6)</f>
        <v>746.4</v>
      </c>
      <c r="D6" s="519"/>
      <c r="E6" s="503">
        <v>5</v>
      </c>
      <c r="F6" s="503"/>
      <c r="G6" s="114">
        <f>IFERROR(SUMIFS(Ruimtestaat!P:P,Ruimtestaat!H:H,B6,Ruimtestaat!A:A,$A$1),0)</f>
        <v>0</v>
      </c>
    </row>
    <row r="7" spans="1:7" x14ac:dyDescent="0.35">
      <c r="A7" s="521"/>
      <c r="B7" s="54" t="s">
        <v>18</v>
      </c>
      <c r="C7" s="519">
        <f>SUMIFS(Ruimtestaat!$M:$M,Ruimtestaat!$A:$A,Winsum!$A$1,Ruimtestaat!$H:$H,Winsum!B7)</f>
        <v>1560.4</v>
      </c>
      <c r="D7" s="519"/>
      <c r="E7" s="503">
        <v>6</v>
      </c>
      <c r="F7" s="503"/>
      <c r="G7" s="114">
        <f>SUMIFS(Ruimtestaat!P:P,Ruimtestaat!H:H,B7,Ruimtestaat!A:A,$A$1)</f>
        <v>0</v>
      </c>
    </row>
    <row r="8" spans="1:7" x14ac:dyDescent="0.35">
      <c r="A8" s="521"/>
      <c r="B8" s="54" t="s">
        <v>19</v>
      </c>
      <c r="C8" s="519">
        <f>SUMIFS(Ruimtestaat!$M:$M,Ruimtestaat!$A:$A,Winsum!$A$1,Ruimtestaat!$H:$H,Winsum!B8)</f>
        <v>2083.1000000000004</v>
      </c>
      <c r="D8" s="519"/>
      <c r="E8" s="503">
        <v>7</v>
      </c>
      <c r="F8" s="503"/>
      <c r="G8" s="114">
        <f>SUMIFS(Ruimtestaat!P:P,Ruimtestaat!H:H,B8,Ruimtestaat!A:A,$A$1)</f>
        <v>0</v>
      </c>
    </row>
    <row r="9" spans="1:7" x14ac:dyDescent="0.35">
      <c r="A9" s="521"/>
      <c r="B9" s="111" t="s">
        <v>2271</v>
      </c>
      <c r="C9" s="519">
        <f>SUMIFS(Ruimtestaat!$M:$M,Ruimtestaat!$A:$A,Winsum!$A$1,Ruimtestaat!$H:$H,Winsum!B9)</f>
        <v>266.60000000000002</v>
      </c>
      <c r="D9" s="519"/>
      <c r="E9" s="503">
        <v>8</v>
      </c>
      <c r="F9" s="503"/>
      <c r="G9" s="114">
        <f>SUMIFS(Ruimtestaat!P:P,Ruimtestaat!H:H,B9,Ruimtestaat!A:A,$A$1)</f>
        <v>0</v>
      </c>
    </row>
    <row r="10" spans="1:7" x14ac:dyDescent="0.35">
      <c r="A10" s="521"/>
      <c r="B10" s="111" t="s">
        <v>45</v>
      </c>
      <c r="C10" s="515">
        <f>SUMIFS(Ruimtestaat!$M:$M,Ruimtestaat!$A:$A,Winsum!$A$1,Ruimtestaat!$H:$H,Winsum!B10)</f>
        <v>0</v>
      </c>
      <c r="D10" s="516"/>
      <c r="E10" s="503" t="s">
        <v>291</v>
      </c>
      <c r="F10" s="503"/>
      <c r="G10" s="114">
        <f>SUMIFS(Ruimtestaat!P:P,Ruimtestaat!H:H,B10,Ruimtestaat!A:A,$A$1)</f>
        <v>0</v>
      </c>
    </row>
    <row r="11" spans="1:7" ht="15" thickBot="1" x14ac:dyDescent="0.4">
      <c r="A11" s="521"/>
      <c r="B11" s="55" t="s">
        <v>186</v>
      </c>
      <c r="C11" s="517">
        <f>SUMIFS(Ruimtestaat!$M:$M,Ruimtestaat!$A:$A,Winsum!$A$1,Ruimtestaat!$H:$H,Winsum!B11)</f>
        <v>0</v>
      </c>
      <c r="D11" s="512"/>
      <c r="E11" s="518" t="s">
        <v>291</v>
      </c>
      <c r="F11" s="518"/>
      <c r="G11" s="117">
        <f>SUMIFS(Ruimtestaat!P:P,Ruimtestaat!H:H,B11,Ruimtestaat!A:A,$A$1)</f>
        <v>0</v>
      </c>
    </row>
    <row r="12" spans="1:7" ht="19" thickBot="1" x14ac:dyDescent="0.5">
      <c r="A12" s="521"/>
      <c r="B12" s="144"/>
      <c r="C12" s="502"/>
      <c r="D12" s="505"/>
      <c r="E12" s="501"/>
      <c r="F12" s="502"/>
      <c r="G12" s="145" t="s">
        <v>2056</v>
      </c>
    </row>
    <row r="13" spans="1:7" ht="15" thickBot="1" x14ac:dyDescent="0.4">
      <c r="A13" s="521"/>
      <c r="B13" s="54" t="s">
        <v>292</v>
      </c>
      <c r="C13" s="510"/>
      <c r="D13" s="511"/>
      <c r="E13" s="94"/>
      <c r="F13" s="112"/>
      <c r="G13" s="123">
        <f>Glasbewassing!J3</f>
        <v>0</v>
      </c>
    </row>
    <row r="14" spans="1:7" ht="21.5" thickBot="1" x14ac:dyDescent="0.55000000000000004">
      <c r="C14" s="46"/>
      <c r="D14" s="46"/>
      <c r="F14" s="118" t="s">
        <v>293</v>
      </c>
      <c r="G14" s="119">
        <f>SUM(G2:G13)</f>
        <v>0</v>
      </c>
    </row>
    <row r="15" spans="1:7" ht="21.5" thickBot="1" x14ac:dyDescent="0.55000000000000004">
      <c r="A15" s="57" t="s">
        <v>288</v>
      </c>
      <c r="B15" s="58" t="s">
        <v>294</v>
      </c>
      <c r="C15" s="77"/>
    </row>
    <row r="16" spans="1:7" ht="21" x14ac:dyDescent="0.5">
      <c r="A16" s="60" t="s">
        <v>46</v>
      </c>
      <c r="B16" s="78" t="s">
        <v>1021</v>
      </c>
      <c r="C16" s="81">
        <f>SUMIFS(Ruimtestaat!M:M,Ruimtestaat!A:A,Winsum!$A$1,Ruimtestaat!H:H,Winsum!$A$16,Ruimtestaat!I:I,Winsum!B16)</f>
        <v>0</v>
      </c>
      <c r="E16" s="44"/>
    </row>
    <row r="17" spans="1:7" ht="15" thickBot="1" x14ac:dyDescent="0.4">
      <c r="A17" s="61">
        <f>SUMIFS(Ruimtestaat!$M:$M,Ruimtestaat!$A:$A,Winsum!$A$1,Ruimtestaat!$H:$H,Winsum!A16)</f>
        <v>418.2</v>
      </c>
      <c r="B17" s="80" t="s">
        <v>47</v>
      </c>
      <c r="C17" s="81">
        <f>SUMIFS(Ruimtestaat!M:M,Ruimtestaat!A:A,Winsum!$A$1,Ruimtestaat!H:H,Winsum!$A$16,Ruimtestaat!I:I,Winsum!B17)</f>
        <v>350.59999999999997</v>
      </c>
    </row>
    <row r="18" spans="1:7" x14ac:dyDescent="0.35">
      <c r="B18" s="80" t="s">
        <v>1022</v>
      </c>
      <c r="C18" s="81">
        <f>SUMIFS(Ruimtestaat!M:M,Ruimtestaat!A:A,Winsum!$A$1,Ruimtestaat!H:H,Winsum!$A$16,Ruimtestaat!I:I,Winsum!B18)</f>
        <v>0</v>
      </c>
    </row>
    <row r="19" spans="1:7" ht="15" thickBot="1" x14ac:dyDescent="0.4">
      <c r="B19" s="82" t="s">
        <v>14</v>
      </c>
      <c r="C19" s="83">
        <f>SUMIFS(Ruimtestaat!M:M,Ruimtestaat!A:A,Winsum!$A$1,Ruimtestaat!H:H,Winsum!$A$16,Ruimtestaat!I:I,Winsum!B19)</f>
        <v>22.7</v>
      </c>
    </row>
    <row r="20" spans="1:7" ht="15" thickBot="1" x14ac:dyDescent="0.4"/>
    <row r="21" spans="1:7" ht="15" thickBot="1" x14ac:dyDescent="0.4">
      <c r="A21" s="60" t="s">
        <v>14</v>
      </c>
      <c r="B21" s="68" t="s">
        <v>14</v>
      </c>
      <c r="C21" s="69">
        <f>SUMIFS(Ruimtestaat!$M:$M,Ruimtestaat!$A:$A,Winsum!$A$1,Ruimtestaat!$H:$H,Winsum!$A21,Ruimtestaat!$I:$I,Winsum!B21)</f>
        <v>0</v>
      </c>
    </row>
    <row r="22" spans="1:7" ht="15" thickBot="1" x14ac:dyDescent="0.4">
      <c r="A22" s="61">
        <f>SUMIFS(Ruimtestaat!$M:$M,Ruimtestaat!$A:$A,Winsum!$A$1,Ruimtestaat!$H:$H,Winsum!A21)</f>
        <v>0</v>
      </c>
      <c r="B22" s="38"/>
    </row>
    <row r="23" spans="1:7" ht="15" thickBot="1" x14ac:dyDescent="0.4"/>
    <row r="24" spans="1:7" x14ac:dyDescent="0.35">
      <c r="A24" s="60" t="s">
        <v>16</v>
      </c>
      <c r="B24" s="78" t="s">
        <v>284</v>
      </c>
      <c r="C24" s="79">
        <f>SUMIFS(Ruimtestaat!$M:$M,Ruimtestaat!$A:$A,Winsum!$A$1,Ruimtestaat!$H:$H,Winsum!$A$24,Ruimtestaat!I:I,Winsum!B24)</f>
        <v>0</v>
      </c>
    </row>
    <row r="25" spans="1:7" ht="15" thickBot="1" x14ac:dyDescent="0.4">
      <c r="A25" s="61">
        <f>SUMIFS(Ruimtestaat!$M:$M,Ruimtestaat!$A:$A,Winsum!$A$1,Ruimtestaat!$H:$H,Winsum!A24)</f>
        <v>597.70000000000005</v>
      </c>
      <c r="B25" s="80" t="s">
        <v>1021</v>
      </c>
      <c r="C25" s="81">
        <f>SUMIFS(Ruimtestaat!$M:$M,Ruimtestaat!$A:$A,Winsum!$A$1,Ruimtestaat!$H:$H,Winsum!$A$24,Ruimtestaat!I:I,Winsum!B25)</f>
        <v>0</v>
      </c>
    </row>
    <row r="26" spans="1:7" x14ac:dyDescent="0.35">
      <c r="B26" s="80" t="s">
        <v>282</v>
      </c>
      <c r="C26" s="81">
        <f>SUMIFS(Ruimtestaat!$M:$M,Ruimtestaat!$A:$A,Winsum!$A$1,Ruimtestaat!$H:$H,Winsum!$A$24,Ruimtestaat!I:I,Winsum!B26)</f>
        <v>112.6</v>
      </c>
      <c r="F26" s="32" t="s">
        <v>1028</v>
      </c>
      <c r="G26"/>
    </row>
    <row r="27" spans="1:7" x14ac:dyDescent="0.35">
      <c r="B27" s="80" t="s">
        <v>130</v>
      </c>
      <c r="C27" s="81">
        <f>SUMIFS(Ruimtestaat!$M:$M,Ruimtestaat!$A:$A,Winsum!$A$1,Ruimtestaat!$H:$H,Winsum!$A$24,Ruimtestaat!I:I,Winsum!B27)</f>
        <v>0</v>
      </c>
      <c r="G27"/>
    </row>
    <row r="28" spans="1:7" x14ac:dyDescent="0.35">
      <c r="B28" s="80" t="s">
        <v>51</v>
      </c>
      <c r="C28" s="81">
        <f>SUMIFS(Ruimtestaat!$M:$M,Ruimtestaat!$A:$A,Winsum!$A$1,Ruimtestaat!$H:$H,Winsum!$A$24,Ruimtestaat!I:I,Winsum!B28)</f>
        <v>300.2</v>
      </c>
      <c r="G28"/>
    </row>
    <row r="29" spans="1:7" x14ac:dyDescent="0.35">
      <c r="B29" s="80" t="s">
        <v>49</v>
      </c>
      <c r="C29" s="81">
        <f>SUMIFS(Ruimtestaat!$M:$M,Ruimtestaat!$A:$A,Winsum!$A$1,Ruimtestaat!$H:$H,Winsum!$A$24,Ruimtestaat!I:I,Winsum!B29)</f>
        <v>0</v>
      </c>
      <c r="G29"/>
    </row>
    <row r="30" spans="1:7" x14ac:dyDescent="0.35">
      <c r="B30" s="80" t="s">
        <v>204</v>
      </c>
      <c r="C30" s="81">
        <f>SUMIFS(Ruimtestaat!$M:$M,Ruimtestaat!$A:$A,Winsum!$A$1,Ruimtestaat!$H:$H,Winsum!$A$24,Ruimtestaat!I:I,Winsum!B30)</f>
        <v>0</v>
      </c>
      <c r="G30"/>
    </row>
    <row r="31" spans="1:7" x14ac:dyDescent="0.35">
      <c r="B31" s="80" t="s">
        <v>78</v>
      </c>
      <c r="C31" s="81">
        <f>SUMIFS(Ruimtestaat!$M:$M,Ruimtestaat!$A:$A,Winsum!$A$1,Ruimtestaat!$H:$H,Winsum!$A$24,Ruimtestaat!I:I,Winsum!B31)</f>
        <v>0</v>
      </c>
      <c r="G31"/>
    </row>
    <row r="32" spans="1:7" x14ac:dyDescent="0.35">
      <c r="B32" s="80" t="s">
        <v>50</v>
      </c>
      <c r="C32" s="81">
        <f>SUMIFS(Ruimtestaat!$M:$M,Ruimtestaat!$A:$A,Winsum!$A$1,Ruimtestaat!$H:$H,Winsum!$A$24,Ruimtestaat!I:I,Winsum!B32)</f>
        <v>128</v>
      </c>
      <c r="G32"/>
    </row>
    <row r="33" spans="1:3" x14ac:dyDescent="0.35">
      <c r="B33" s="80" t="s">
        <v>86</v>
      </c>
      <c r="C33" s="81">
        <f>SUMIFS(Ruimtestaat!$M:$M,Ruimtestaat!$A:$A,Winsum!$A$1,Ruimtestaat!$H:$H,Winsum!$A$24,Ruimtestaat!I:I,Winsum!B33)</f>
        <v>0</v>
      </c>
    </row>
    <row r="34" spans="1:3" ht="15" thickBot="1" x14ac:dyDescent="0.4">
      <c r="B34" s="82" t="s">
        <v>254</v>
      </c>
      <c r="C34" s="83">
        <f>SUMIFS(Ruimtestaat!$M:$M,Ruimtestaat!$A:$A,Winsum!$A$1,Ruimtestaat!$H:$H,Winsum!$A$24,Ruimtestaat!I:I,Winsum!B34)</f>
        <v>0</v>
      </c>
    </row>
    <row r="35" spans="1:3" ht="15" thickBot="1" x14ac:dyDescent="0.4"/>
    <row r="36" spans="1:3" ht="15" thickBot="1" x14ac:dyDescent="0.4">
      <c r="A36" s="60" t="s">
        <v>15</v>
      </c>
      <c r="B36" s="68" t="s">
        <v>78</v>
      </c>
      <c r="C36" s="69">
        <f>SUMIFS(Ruimtestaat!$M:$M,Ruimtestaat!$A:$A,Winsum!$A$1,Ruimtestaat!$H:$H,Winsum!$A$36,Ruimtestaat!I:I,Winsum!B36)</f>
        <v>0</v>
      </c>
    </row>
    <row r="37" spans="1:3" ht="15" thickBot="1" x14ac:dyDescent="0.4">
      <c r="A37" s="61">
        <f>SUMIFS(Ruimtestaat!$M:$M,Ruimtestaat!$A:$A,Winsum!$A$1,Ruimtestaat!$H:$H,Winsum!A36)</f>
        <v>2465.6</v>
      </c>
      <c r="C37"/>
    </row>
    <row r="38" spans="1:3" ht="15" thickBot="1" x14ac:dyDescent="0.4"/>
    <row r="39" spans="1:3" x14ac:dyDescent="0.35">
      <c r="A39" s="60" t="s">
        <v>19</v>
      </c>
      <c r="B39" s="78" t="s">
        <v>43</v>
      </c>
      <c r="C39" s="79">
        <f>SUMIFS(Ruimtestaat!$M:$M,Ruimtestaat!$A:$A,Winsum!$A$1,Ruimtestaat!$H:$H,Winsum!$A$39,Ruimtestaat!I:I,Winsum!B39)</f>
        <v>119</v>
      </c>
    </row>
    <row r="40" spans="1:3" ht="15" thickBot="1" x14ac:dyDescent="0.4">
      <c r="A40" s="61">
        <f>SUMIFS(Ruimtestaat!$M:$M,Ruimtestaat!$A:$A,Winsum!$A$1,Ruimtestaat!$H:$H,Winsum!A39)</f>
        <v>2083.1000000000004</v>
      </c>
      <c r="B40" s="80" t="s">
        <v>56</v>
      </c>
      <c r="C40" s="81">
        <f>SUMIFS(Ruimtestaat!$M:$M,Ruimtestaat!$A:$A,Winsum!$A$1,Ruimtestaat!$H:$H,Winsum!$A$39,Ruimtestaat!I:I,Winsum!B40)</f>
        <v>1659.1000000000001</v>
      </c>
    </row>
    <row r="41" spans="1:3" x14ac:dyDescent="0.35">
      <c r="B41" s="80" t="s">
        <v>76</v>
      </c>
      <c r="C41" s="81">
        <f>SUMIFS(Ruimtestaat!$M:$M,Ruimtestaat!$A:$A,Winsum!$A$1,Ruimtestaat!$H:$H,Winsum!$A$39,Ruimtestaat!I:I,Winsum!B41)</f>
        <v>7.3</v>
      </c>
    </row>
    <row r="42" spans="1:3" x14ac:dyDescent="0.35">
      <c r="B42" s="80" t="s">
        <v>61</v>
      </c>
      <c r="C42" s="81">
        <f>SUMIFS(Ruimtestaat!$M:$M,Ruimtestaat!$A:$A,Winsum!$A$1,Ruimtestaat!$H:$H,Winsum!$A$39,Ruimtestaat!I:I,Winsum!B42)</f>
        <v>11.1</v>
      </c>
    </row>
    <row r="43" spans="1:3" x14ac:dyDescent="0.35">
      <c r="B43" s="80" t="s">
        <v>50</v>
      </c>
      <c r="C43" s="81">
        <f>SUMIFS(Ruimtestaat!$M:$M,Ruimtestaat!$A:$A,Winsum!$A$1,Ruimtestaat!$H:$H,Winsum!$A$39,Ruimtestaat!I:I,Winsum!B43)</f>
        <v>0</v>
      </c>
    </row>
    <row r="44" spans="1:3" x14ac:dyDescent="0.35">
      <c r="B44" s="80" t="s">
        <v>64</v>
      </c>
      <c r="C44" s="81">
        <f>SUMIFS(Ruimtestaat!$M:$M,Ruimtestaat!$A:$A,Winsum!$A$1,Ruimtestaat!$H:$H,Winsum!$A$39,Ruimtestaat!I:I,Winsum!B44)</f>
        <v>109.1</v>
      </c>
    </row>
    <row r="45" spans="1:3" ht="15" thickBot="1" x14ac:dyDescent="0.4">
      <c r="B45" s="82" t="s">
        <v>19</v>
      </c>
      <c r="C45" s="83">
        <f>SUMIFS(Ruimtestaat!$M:$M,Ruimtestaat!$A:$A,Winsum!$A$1,Ruimtestaat!$H:$H,Winsum!$A$39,Ruimtestaat!I:I,Winsum!B45)</f>
        <v>14.7</v>
      </c>
    </row>
    <row r="46" spans="1:3" ht="15" thickBot="1" x14ac:dyDescent="0.4"/>
    <row r="47" spans="1:3" x14ac:dyDescent="0.35">
      <c r="A47" s="60" t="s">
        <v>18</v>
      </c>
      <c r="B47" s="78" t="s">
        <v>43</v>
      </c>
      <c r="C47" s="79">
        <f>SUMIFS(Ruimtestaat!$M:$M,Ruimtestaat!$A:$A,Winsum!$A$1,Ruimtestaat!$H:$H,Winsum!$A$47,Ruimtestaat!I:I,Winsum!B47)</f>
        <v>0</v>
      </c>
    </row>
    <row r="48" spans="1:3" ht="15" thickBot="1" x14ac:dyDescent="0.4">
      <c r="A48" s="61">
        <f>SUMIFS(Ruimtestaat!$M:$M,Ruimtestaat!$A:$A,Winsum!$A$1,Ruimtestaat!$H:$H,Winsum!A47)</f>
        <v>1560.4</v>
      </c>
      <c r="B48" s="80" t="s">
        <v>56</v>
      </c>
      <c r="C48" s="81">
        <f>SUMIFS(Ruimtestaat!$M:$M,Ruimtestaat!$A:$A,Winsum!$A$1,Ruimtestaat!$H:$H,Winsum!$A$47,Ruimtestaat!I:I,Winsum!B48)</f>
        <v>0</v>
      </c>
    </row>
    <row r="49" spans="1:3" x14ac:dyDescent="0.35">
      <c r="B49" s="80" t="s">
        <v>1023</v>
      </c>
      <c r="C49" s="81">
        <f>SUMIFS(Ruimtestaat!$M:$M,Ruimtestaat!$A:$A,Winsum!$A$1,Ruimtestaat!$H:$H,Winsum!$A$47,Ruimtestaat!I:I,Winsum!B49)</f>
        <v>61.9</v>
      </c>
    </row>
    <row r="50" spans="1:3" x14ac:dyDescent="0.35">
      <c r="B50" s="80" t="s">
        <v>670</v>
      </c>
      <c r="C50" s="81">
        <f>SUMIFS(Ruimtestaat!$M:$M,Ruimtestaat!$A:$A,Winsum!$A$1,Ruimtestaat!$H:$H,Winsum!$A$47,Ruimtestaat!I:I,Winsum!B50)</f>
        <v>76.099999999999994</v>
      </c>
    </row>
    <row r="51" spans="1:3" x14ac:dyDescent="0.35">
      <c r="B51" s="80" t="s">
        <v>78</v>
      </c>
      <c r="C51" s="81">
        <f>SUMIFS(Ruimtestaat!$M:$M,Ruimtestaat!$A:$A,Winsum!$A$1,Ruimtestaat!$H:$H,Winsum!$A$47,Ruimtestaat!I:I,Winsum!B51)</f>
        <v>641.79999999999995</v>
      </c>
    </row>
    <row r="52" spans="1:3" x14ac:dyDescent="0.35">
      <c r="B52" s="80" t="s">
        <v>1027</v>
      </c>
      <c r="C52" s="81">
        <f>SUMIFS(Ruimtestaat!$M:$M,Ruimtestaat!$A:$A,Winsum!$A$1,Ruimtestaat!$H:$H,Winsum!$A$47,Ruimtestaat!I:I,Winsum!B52)</f>
        <v>340.7</v>
      </c>
    </row>
    <row r="53" spans="1:3" x14ac:dyDescent="0.35">
      <c r="B53" s="80" t="s">
        <v>249</v>
      </c>
      <c r="C53" s="81">
        <f>SUMIFS(Ruimtestaat!$M:$M,Ruimtestaat!$A:$A,Winsum!$A$1,Ruimtestaat!$H:$H,Winsum!$A$47,Ruimtestaat!I:I,Winsum!B53)</f>
        <v>179.8</v>
      </c>
    </row>
    <row r="54" spans="1:3" x14ac:dyDescent="0.35">
      <c r="B54" s="80" t="s">
        <v>712</v>
      </c>
      <c r="C54" s="81">
        <f>SUMIFS(Ruimtestaat!$M:$M,Ruimtestaat!$A:$A,Winsum!$A$1,Ruimtestaat!$H:$H,Winsum!$A$47,Ruimtestaat!I:I,Winsum!B54)</f>
        <v>125.3</v>
      </c>
    </row>
    <row r="55" spans="1:3" x14ac:dyDescent="0.35">
      <c r="B55" s="80" t="s">
        <v>64</v>
      </c>
      <c r="C55" s="81">
        <f>SUMIFS(Ruimtestaat!$M:$M,Ruimtestaat!$A:$A,Winsum!$A$1,Ruimtestaat!$H:$H,Winsum!$A$47,Ruimtestaat!I:I,Winsum!B55)</f>
        <v>0</v>
      </c>
    </row>
    <row r="56" spans="1:3" ht="15" thickBot="1" x14ac:dyDescent="0.4">
      <c r="B56" s="82" t="s">
        <v>254</v>
      </c>
      <c r="C56" s="83">
        <f>SUMIFS(Ruimtestaat!$M:$M,Ruimtestaat!$A:$A,Winsum!$A$1,Ruimtestaat!$H:$H,Winsum!$A$47,Ruimtestaat!I:I,Winsum!B56)</f>
        <v>134.79999999999998</v>
      </c>
    </row>
    <row r="57" spans="1:3" ht="15" thickBot="1" x14ac:dyDescent="0.4"/>
    <row r="58" spans="1:3" x14ac:dyDescent="0.35">
      <c r="A58" s="60" t="s">
        <v>41</v>
      </c>
      <c r="B58" s="78" t="s">
        <v>485</v>
      </c>
      <c r="C58" s="79">
        <f>SUMIFS(Ruimtestaat!$M:$M,Ruimtestaat!$A:$A,Winsum!$A$1,Ruimtestaat!$H:$H,Winsum!$A$58,Ruimtestaat!I:I,Winsum!B58)</f>
        <v>0</v>
      </c>
    </row>
    <row r="59" spans="1:3" ht="15" thickBot="1" x14ac:dyDescent="0.4">
      <c r="A59" s="61">
        <f>SUMIFS(Ruimtestaat!$M:$M,Ruimtestaat!$A:$A,Winsum!$A$1,Ruimtestaat!$H:$H,Winsum!A58)</f>
        <v>166.3</v>
      </c>
      <c r="B59" s="82" t="s">
        <v>58</v>
      </c>
      <c r="C59" s="83">
        <f>SUMIFS(Ruimtestaat!$M:$M,Ruimtestaat!$A:$A,Winsum!$A$1,Ruimtestaat!$H:$H,Winsum!$A$58,Ruimtestaat!I:I,Winsum!B59)</f>
        <v>0</v>
      </c>
    </row>
    <row r="60" spans="1:3" ht="15" thickBot="1" x14ac:dyDescent="0.4"/>
    <row r="61" spans="1:3" x14ac:dyDescent="0.35">
      <c r="A61" s="60" t="s">
        <v>45</v>
      </c>
      <c r="B61" s="78" t="s">
        <v>1021</v>
      </c>
      <c r="C61" s="79">
        <f>SUMIFS(Ruimtestaat!$M:$M,Ruimtestaat!$A:$A,Winsum!$A$1,Ruimtestaat!$H:$H,Winsum!$A$61,Ruimtestaat!I:I,Winsum!B61)</f>
        <v>0</v>
      </c>
    </row>
    <row r="62" spans="1:3" ht="15" thickBot="1" x14ac:dyDescent="0.4">
      <c r="A62" s="61">
        <f>SUMIFS(Ruimtestaat!$M:$M,Ruimtestaat!$A:$A,Winsum!$A$1,Ruimtestaat!$H:$H,Winsum!A61)</f>
        <v>0</v>
      </c>
      <c r="B62" s="80" t="s">
        <v>656</v>
      </c>
      <c r="C62" s="81">
        <f>SUMIFS(Ruimtestaat!$M:$M,Ruimtestaat!$A:$A,Winsum!$A$1,Ruimtestaat!$H:$H,Winsum!$A$61,Ruimtestaat!I:I,Winsum!B62)</f>
        <v>0</v>
      </c>
    </row>
    <row r="63" spans="1:3" x14ac:dyDescent="0.35">
      <c r="B63" s="80" t="s">
        <v>687</v>
      </c>
      <c r="C63" s="81">
        <f>SUMIFS(Ruimtestaat!$M:$M,Ruimtestaat!$A:$A,Winsum!$A$1,Ruimtestaat!$H:$H,Winsum!$A$61,Ruimtestaat!I:I,Winsum!B63)</f>
        <v>0</v>
      </c>
    </row>
    <row r="64" spans="1:3" x14ac:dyDescent="0.35">
      <c r="B64" s="80" t="s">
        <v>61</v>
      </c>
      <c r="C64" s="81">
        <f>SUMIFS(Ruimtestaat!$M:$M,Ruimtestaat!$A:$A,Winsum!$A$1,Ruimtestaat!$H:$H,Winsum!$A$61,Ruimtestaat!I:I,Winsum!B64)</f>
        <v>0</v>
      </c>
    </row>
    <row r="65" spans="1:3" x14ac:dyDescent="0.35">
      <c r="B65" s="80" t="s">
        <v>186</v>
      </c>
      <c r="C65" s="81">
        <f>SUMIFS(Ruimtestaat!$M:$M,Ruimtestaat!$A:$A,Winsum!$A$1,Ruimtestaat!$H:$H,Winsum!$A$61,Ruimtestaat!I:I,Winsum!B65)</f>
        <v>0</v>
      </c>
    </row>
    <row r="66" spans="1:3" x14ac:dyDescent="0.35">
      <c r="B66" s="80" t="s">
        <v>696</v>
      </c>
      <c r="C66" s="81">
        <f>SUMIFS(Ruimtestaat!$M:$M,Ruimtestaat!$A:$A,Winsum!$A$1,Ruimtestaat!$H:$H,Winsum!$A$61,Ruimtestaat!I:I,Winsum!B66)</f>
        <v>0</v>
      </c>
    </row>
    <row r="67" spans="1:3" x14ac:dyDescent="0.35">
      <c r="B67" s="80" t="s">
        <v>760</v>
      </c>
      <c r="C67" s="81">
        <f>SUMIFS(Ruimtestaat!$M:$M,Ruimtestaat!$A:$A,Winsum!$A$1,Ruimtestaat!$H:$H,Winsum!$A$61,Ruimtestaat!I:I,Winsum!B67)</f>
        <v>0</v>
      </c>
    </row>
    <row r="68" spans="1:3" x14ac:dyDescent="0.35">
      <c r="B68" s="80" t="s">
        <v>712</v>
      </c>
      <c r="C68" s="81">
        <f>SUMIFS(Ruimtestaat!$M:$M,Ruimtestaat!$A:$A,Winsum!$A$1,Ruimtestaat!$H:$H,Winsum!$A$61,Ruimtestaat!I:I,Winsum!B68)</f>
        <v>0</v>
      </c>
    </row>
    <row r="69" spans="1:3" x14ac:dyDescent="0.35">
      <c r="B69" s="80" t="s">
        <v>19</v>
      </c>
      <c r="C69" s="81">
        <f>SUMIFS(Ruimtestaat!$M:$M,Ruimtestaat!$A:$A,Winsum!$A$1,Ruimtestaat!$H:$H,Winsum!$A$61,Ruimtestaat!I:I,Winsum!B69)</f>
        <v>0</v>
      </c>
    </row>
    <row r="70" spans="1:3" ht="15" thickBot="1" x14ac:dyDescent="0.4">
      <c r="B70" s="82" t="s">
        <v>254</v>
      </c>
      <c r="C70" s="83">
        <f>SUMIFS(Ruimtestaat!$M:$M,Ruimtestaat!$A:$A,Winsum!$A$1,Ruimtestaat!$H:$H,Winsum!$A$61,Ruimtestaat!I:I,Winsum!B70)</f>
        <v>0</v>
      </c>
    </row>
    <row r="71" spans="1:3" ht="15" thickBot="1" x14ac:dyDescent="0.4"/>
    <row r="72" spans="1:3" x14ac:dyDescent="0.35">
      <c r="A72" s="60" t="s">
        <v>186</v>
      </c>
    </row>
    <row r="73" spans="1:3" ht="15" thickBot="1" x14ac:dyDescent="0.4">
      <c r="A73" s="61">
        <f>SUMIFS(Ruimtestaat!$M:$M,Ruimtestaat!$A:$A,Winsum!$A$1,Ruimtestaat!$H:$H,Winsum!A72)</f>
        <v>0</v>
      </c>
    </row>
  </sheetData>
  <mergeCells count="26">
    <mergeCell ref="C6:D6"/>
    <mergeCell ref="E6:F6"/>
    <mergeCell ref="A1:A13"/>
    <mergeCell ref="C1:D1"/>
    <mergeCell ref="E1:F1"/>
    <mergeCell ref="C2:D2"/>
    <mergeCell ref="E2:F2"/>
    <mergeCell ref="C3:D3"/>
    <mergeCell ref="E3:F3"/>
    <mergeCell ref="C4:D4"/>
    <mergeCell ref="E4:F4"/>
    <mergeCell ref="C5:D5"/>
    <mergeCell ref="E5:F5"/>
    <mergeCell ref="C7:D7"/>
    <mergeCell ref="E7:F7"/>
    <mergeCell ref="C8:D8"/>
    <mergeCell ref="E8:F8"/>
    <mergeCell ref="C13:D13"/>
    <mergeCell ref="C10:D10"/>
    <mergeCell ref="E10:F10"/>
    <mergeCell ref="C11:D11"/>
    <mergeCell ref="E11:F11"/>
    <mergeCell ref="C12:D12"/>
    <mergeCell ref="E12:F12"/>
    <mergeCell ref="C9:D9"/>
    <mergeCell ref="E9:F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70E14-F8F5-4A7C-8507-95DC696299F7}">
  <sheetPr>
    <tabColor theme="7" tint="0.39997558519241921"/>
  </sheetPr>
  <dimension ref="A1:M54"/>
  <sheetViews>
    <sheetView workbookViewId="0">
      <selection activeCell="F33" sqref="F33"/>
    </sheetView>
  </sheetViews>
  <sheetFormatPr defaultRowHeight="14.5" x14ac:dyDescent="0.35"/>
  <cols>
    <col min="1" max="1" width="25.7265625" style="32" customWidth="1"/>
    <col min="2" max="2" width="32.81640625" customWidth="1"/>
    <col min="3" max="3" width="8.7265625" style="32" customWidth="1"/>
    <col min="4" max="4" width="4.7265625" customWidth="1"/>
    <col min="5" max="5" width="10.7265625" style="32" customWidth="1"/>
    <col min="6" max="6" width="24.8164062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5" customHeight="1" thickBot="1" x14ac:dyDescent="0.5">
      <c r="A1" s="520" t="s">
        <v>856</v>
      </c>
      <c r="B1" s="148" t="s">
        <v>288</v>
      </c>
      <c r="C1" s="501" t="s">
        <v>289</v>
      </c>
      <c r="D1" s="501"/>
      <c r="E1" s="502" t="s">
        <v>31</v>
      </c>
      <c r="F1" s="522"/>
      <c r="G1" s="149" t="s">
        <v>290</v>
      </c>
    </row>
    <row r="2" spans="1:7" x14ac:dyDescent="0.35">
      <c r="A2" s="521"/>
      <c r="B2" s="56" t="s">
        <v>46</v>
      </c>
      <c r="C2" s="514">
        <f>SUMIFS(Ruimtestaat!$M:$M,Ruimtestaat!$A:$A,Wolvega!$A$1,Ruimtestaat!$H:$H,Wolvega!B2)</f>
        <v>115.15</v>
      </c>
      <c r="D2" s="514"/>
      <c r="E2" s="504">
        <v>1</v>
      </c>
      <c r="F2" s="504"/>
      <c r="G2" s="113">
        <f>SUMIFS(Ruimtestaat!P:P,Ruimtestaat!H:H,B2,Ruimtestaat!A:A,$A$1)</f>
        <v>0</v>
      </c>
    </row>
    <row r="3" spans="1:7" x14ac:dyDescent="0.35">
      <c r="A3" s="521"/>
      <c r="B3" s="54" t="s">
        <v>15</v>
      </c>
      <c r="C3" s="519">
        <f>SUMIFS(Ruimtestaat!$M:$M,Ruimtestaat!$A:$A,Wolvega!$A$1,Ruimtestaat!$H:$H,Wolvega!B3)</f>
        <v>1165.3799999999999</v>
      </c>
      <c r="D3" s="519"/>
      <c r="E3" s="503">
        <v>2</v>
      </c>
      <c r="F3" s="503"/>
      <c r="G3" s="114">
        <f>SUMIFS(Ruimtestaat!P:P,Ruimtestaat!H:H,B3,Ruimtestaat!A:A,$A$1)</f>
        <v>0</v>
      </c>
    </row>
    <row r="4" spans="1:7" x14ac:dyDescent="0.35">
      <c r="A4" s="521"/>
      <c r="B4" s="54" t="s">
        <v>16</v>
      </c>
      <c r="C4" s="519">
        <f>SUMIFS(Ruimtestaat!$M:$M,Ruimtestaat!$A:$A,Wolvega!$A$1,Ruimtestaat!$H:$H,Wolvega!B4)</f>
        <v>364.61</v>
      </c>
      <c r="D4" s="519"/>
      <c r="E4" s="503">
        <v>3</v>
      </c>
      <c r="F4" s="503"/>
      <c r="G4" s="114">
        <f>SUMIFS(Ruimtestaat!P:P,Ruimtestaat!H:H,B4,Ruimtestaat!A:A,$A$1)</f>
        <v>0</v>
      </c>
    </row>
    <row r="5" spans="1:7" x14ac:dyDescent="0.35">
      <c r="A5" s="521"/>
      <c r="B5" s="54" t="s">
        <v>41</v>
      </c>
      <c r="C5" s="519">
        <f>SUMIFS(Ruimtestaat!$M:$M,Ruimtestaat!$A:$A,Wolvega!$A$1,Ruimtestaat!$H:$H,Wolvega!B5)</f>
        <v>88.5</v>
      </c>
      <c r="D5" s="519"/>
      <c r="E5" s="503">
        <v>4</v>
      </c>
      <c r="F5" s="503"/>
      <c r="G5" s="114">
        <f>SUMIFS(Ruimtestaat!P:P,Ruimtestaat!H:H,B5,Ruimtestaat!A:A,$A$1)</f>
        <v>0</v>
      </c>
    </row>
    <row r="6" spans="1:7" x14ac:dyDescent="0.35">
      <c r="A6" s="521"/>
      <c r="B6" s="54" t="s">
        <v>1694</v>
      </c>
      <c r="C6" s="519">
        <f>SUMIFS(Ruimtestaat!$M:$M,Ruimtestaat!$A:$A,Wolvega!$A$1,Ruimtestaat!$H:$H,Wolvega!B6)</f>
        <v>359.16</v>
      </c>
      <c r="D6" s="519"/>
      <c r="E6" s="503">
        <v>5</v>
      </c>
      <c r="F6" s="503"/>
      <c r="G6" s="114">
        <f>IFERROR(SUMIFS(Ruimtestaat!P:P,Ruimtestaat!H:H,B6,Ruimtestaat!A:A,$A$1),0)</f>
        <v>0</v>
      </c>
    </row>
    <row r="7" spans="1:7" x14ac:dyDescent="0.35">
      <c r="A7" s="521"/>
      <c r="B7" s="54" t="s">
        <v>18</v>
      </c>
      <c r="C7" s="519">
        <f>SUMIFS(Ruimtestaat!$M:$M,Ruimtestaat!$A:$A,Wolvega!$A$1,Ruimtestaat!$H:$H,Wolvega!B7)</f>
        <v>175.04000000000002</v>
      </c>
      <c r="D7" s="519"/>
      <c r="E7" s="503">
        <v>6</v>
      </c>
      <c r="F7" s="503"/>
      <c r="G7" s="114">
        <f>SUMIFS(Ruimtestaat!P:P,Ruimtestaat!H:H,B7,Ruimtestaat!A:A,$A$1)</f>
        <v>0</v>
      </c>
    </row>
    <row r="8" spans="1:7" x14ac:dyDescent="0.35">
      <c r="A8" s="521"/>
      <c r="B8" s="54" t="s">
        <v>19</v>
      </c>
      <c r="C8" s="519">
        <f>SUMIFS(Ruimtestaat!$M:$M,Ruimtestaat!$A:$A,Wolvega!$A$1,Ruimtestaat!$H:$H,Wolvega!B8)</f>
        <v>644.04000000000008</v>
      </c>
      <c r="D8" s="519"/>
      <c r="E8" s="503">
        <v>7</v>
      </c>
      <c r="F8" s="503"/>
      <c r="G8" s="114">
        <f>SUMIFS(Ruimtestaat!P:P,Ruimtestaat!H:H,B8,Ruimtestaat!A:A,$A$1)</f>
        <v>0</v>
      </c>
    </row>
    <row r="9" spans="1:7" x14ac:dyDescent="0.35">
      <c r="A9" s="521"/>
      <c r="B9" s="111" t="s">
        <v>2271</v>
      </c>
      <c r="C9" s="519">
        <f>SUMIFS(Ruimtestaat!$M:$M,Ruimtestaat!$A:$A,Wolvega!$A$1,Ruimtestaat!$H:$H,Wolvega!B9)</f>
        <v>111.5</v>
      </c>
      <c r="D9" s="519"/>
      <c r="E9" s="503">
        <v>8</v>
      </c>
      <c r="F9" s="503"/>
      <c r="G9" s="114">
        <f>SUMIFS(Ruimtestaat!P:P,Ruimtestaat!H:H,B9,Ruimtestaat!A:A,$A$1)</f>
        <v>0</v>
      </c>
    </row>
    <row r="10" spans="1:7" x14ac:dyDescent="0.35">
      <c r="A10" s="521"/>
      <c r="B10" s="111" t="s">
        <v>45</v>
      </c>
      <c r="C10" s="515">
        <f>SUMIFS(Ruimtestaat!$M:$M,Ruimtestaat!$A:$A,Wolvega!$A$1,Ruimtestaat!$H:$H,Wolvega!B10)</f>
        <v>0</v>
      </c>
      <c r="D10" s="516"/>
      <c r="E10" s="503" t="s">
        <v>291</v>
      </c>
      <c r="F10" s="503"/>
      <c r="G10" s="114">
        <f>SUMIFS(Ruimtestaat!P:P,Ruimtestaat!H:H,B10,Ruimtestaat!A:A,$A$1)</f>
        <v>0</v>
      </c>
    </row>
    <row r="11" spans="1:7" ht="15" thickBot="1" x14ac:dyDescent="0.4">
      <c r="A11" s="521"/>
      <c r="B11" s="55" t="s">
        <v>186</v>
      </c>
      <c r="C11" s="517">
        <f>SUMIFS(Ruimtestaat!$M:$M,Ruimtestaat!$A:$A,Wolvega!$A$1,Ruimtestaat!$H:$H,Wolvega!B11)</f>
        <v>0</v>
      </c>
      <c r="D11" s="512"/>
      <c r="E11" s="518" t="s">
        <v>291</v>
      </c>
      <c r="F11" s="518"/>
      <c r="G11" s="117">
        <f>SUMIFS(Ruimtestaat!P:P,Ruimtestaat!H:H,B11,Ruimtestaat!A:A,$A$1)</f>
        <v>0</v>
      </c>
    </row>
    <row r="12" spans="1:7" ht="19" thickBot="1" x14ac:dyDescent="0.5">
      <c r="A12" s="521"/>
      <c r="B12" s="144"/>
      <c r="C12" s="502"/>
      <c r="D12" s="505"/>
      <c r="E12" s="501" t="s">
        <v>2054</v>
      </c>
      <c r="F12" s="502"/>
      <c r="G12" s="145" t="s">
        <v>2055</v>
      </c>
    </row>
    <row r="13" spans="1:7" ht="15" thickBot="1" x14ac:dyDescent="0.4">
      <c r="A13" s="521"/>
      <c r="B13" s="54" t="s">
        <v>10</v>
      </c>
      <c r="C13" s="510"/>
      <c r="D13" s="511"/>
      <c r="E13" s="94"/>
      <c r="F13" s="112"/>
      <c r="G13" s="123">
        <f>Glasbewassing!K3</f>
        <v>0</v>
      </c>
    </row>
    <row r="14" spans="1:7" ht="21.5" thickBot="1" x14ac:dyDescent="0.55000000000000004">
      <c r="C14" s="46"/>
      <c r="D14" s="46"/>
      <c r="F14" s="118" t="s">
        <v>293</v>
      </c>
      <c r="G14" s="119">
        <f>SUM(G2:G13)</f>
        <v>0</v>
      </c>
    </row>
    <row r="15" spans="1:7" ht="21.5" thickBot="1" x14ac:dyDescent="0.55000000000000004">
      <c r="A15" s="57" t="s">
        <v>288</v>
      </c>
      <c r="B15" s="58" t="s">
        <v>294</v>
      </c>
      <c r="C15" s="77"/>
    </row>
    <row r="16" spans="1:7" ht="21.5" thickBot="1" x14ac:dyDescent="0.55000000000000004">
      <c r="A16" s="60" t="s">
        <v>46</v>
      </c>
      <c r="B16" s="68" t="s">
        <v>47</v>
      </c>
      <c r="C16" s="69">
        <f>SUMIFS(Ruimtestaat!M:M,Ruimtestaat!A:A,Wolvega!$A$1,Ruimtestaat!H:H,Wolvega!$A$16,Ruimtestaat!I:I,Wolvega!B16)</f>
        <v>0</v>
      </c>
      <c r="E16" s="44"/>
    </row>
    <row r="17" spans="1:7" ht="15" thickBot="1" x14ac:dyDescent="0.4">
      <c r="A17" s="61">
        <f>SUMIFS(Ruimtestaat!$M:$M,Ruimtestaat!$A:$A,Wolvega!$A$1,Ruimtestaat!$H:$H,Wolvega!A16)</f>
        <v>115.15</v>
      </c>
      <c r="C17"/>
    </row>
    <row r="18" spans="1:7" ht="15" thickBot="1" x14ac:dyDescent="0.4"/>
    <row r="19" spans="1:7" ht="15" thickBot="1" x14ac:dyDescent="0.4">
      <c r="A19" s="60" t="s">
        <v>14</v>
      </c>
      <c r="B19" s="68" t="s">
        <v>14</v>
      </c>
      <c r="C19" s="69">
        <f>SUMIFS(Ruimtestaat!$M:$M,Ruimtestaat!$A:$A,Wolvega!$A$1,Ruimtestaat!$H:$H,Wolvega!$A19,Ruimtestaat!$I:$I,Wolvega!B19)</f>
        <v>0</v>
      </c>
    </row>
    <row r="20" spans="1:7" ht="15" thickBot="1" x14ac:dyDescent="0.4">
      <c r="A20" s="61">
        <f>SUMIFS(Ruimtestaat!$M:$M,Ruimtestaat!$A:$A,Wolvega!$A$1,Ruimtestaat!$H:$H,Wolvega!A19)</f>
        <v>0</v>
      </c>
      <c r="B20" s="38"/>
    </row>
    <row r="21" spans="1:7" ht="15" thickBot="1" x14ac:dyDescent="0.4"/>
    <row r="22" spans="1:7" x14ac:dyDescent="0.35">
      <c r="A22" s="60" t="s">
        <v>16</v>
      </c>
      <c r="B22" s="78" t="s">
        <v>1021</v>
      </c>
      <c r="C22" s="79">
        <f>SUMIFS(Ruimtestaat!$M:$M,Ruimtestaat!$A:$A,Wolvega!$A$1,Ruimtestaat!$H:$H,Wolvega!$A$22,Ruimtestaat!I:I,Wolvega!B22)</f>
        <v>0</v>
      </c>
    </row>
    <row r="23" spans="1:7" ht="15" thickBot="1" x14ac:dyDescent="0.4">
      <c r="A23" s="61">
        <f>SUMIFS(Ruimtestaat!$M:$M,Ruimtestaat!$A:$A,Wolvega!$A$1,Ruimtestaat!$H:$H,Wolvega!A22)</f>
        <v>364.61</v>
      </c>
      <c r="B23" s="80" t="s">
        <v>51</v>
      </c>
      <c r="C23" s="81">
        <f>SUMIFS(Ruimtestaat!$M:$M,Ruimtestaat!$A:$A,Wolvega!$A$1,Ruimtestaat!$H:$H,Wolvega!$A$22,Ruimtestaat!I:I,Wolvega!B23)</f>
        <v>302.7</v>
      </c>
    </row>
    <row r="24" spans="1:7" x14ac:dyDescent="0.35">
      <c r="B24" s="80" t="s">
        <v>49</v>
      </c>
      <c r="C24" s="81">
        <f>SUMIFS(Ruimtestaat!$M:$M,Ruimtestaat!$A:$A,Wolvega!$A$1,Ruimtestaat!$H:$H,Wolvega!$A$22,Ruimtestaat!I:I,Wolvega!B24)</f>
        <v>0</v>
      </c>
      <c r="G24"/>
    </row>
    <row r="25" spans="1:7" x14ac:dyDescent="0.35">
      <c r="B25" s="80" t="s">
        <v>204</v>
      </c>
      <c r="C25" s="81">
        <f>SUMIFS(Ruimtestaat!$M:$M,Ruimtestaat!$A:$A,Wolvega!$A$1,Ruimtestaat!$H:$H,Wolvega!$A$22,Ruimtestaat!I:I,Wolvega!B25)</f>
        <v>0</v>
      </c>
      <c r="G25"/>
    </row>
    <row r="26" spans="1:7" x14ac:dyDescent="0.35">
      <c r="B26" s="80" t="s">
        <v>50</v>
      </c>
      <c r="C26" s="81">
        <f>SUMIFS(Ruimtestaat!$M:$M,Ruimtestaat!$A:$A,Wolvega!$A$1,Ruimtestaat!$H:$H,Wolvega!$A$22,Ruimtestaat!I:I,Wolvega!B26)</f>
        <v>48.31</v>
      </c>
    </row>
    <row r="27" spans="1:7" x14ac:dyDescent="0.35">
      <c r="B27" s="80" t="s">
        <v>278</v>
      </c>
      <c r="C27" s="81">
        <f>SUMIFS(Ruimtestaat!$M:$M,Ruimtestaat!$A:$A,Wolvega!$A$1,Ruimtestaat!$H:$H,Wolvega!$A$22,Ruimtestaat!I:I,Wolvega!B27)</f>
        <v>0</v>
      </c>
    </row>
    <row r="28" spans="1:7" ht="15" thickBot="1" x14ac:dyDescent="0.4">
      <c r="B28" s="82" t="s">
        <v>1022</v>
      </c>
      <c r="C28" s="83">
        <f>SUMIFS(Ruimtestaat!$M:$M,Ruimtestaat!$A:$A,Wolvega!$A$1,Ruimtestaat!$H:$H,Wolvega!$A$22,Ruimtestaat!I:I,Wolvega!B28)</f>
        <v>0</v>
      </c>
    </row>
    <row r="29" spans="1:7" ht="15" thickBot="1" x14ac:dyDescent="0.4"/>
    <row r="30" spans="1:7" ht="15" thickBot="1" x14ac:dyDescent="0.4">
      <c r="A30" s="60" t="s">
        <v>15</v>
      </c>
      <c r="B30" s="68" t="s">
        <v>78</v>
      </c>
      <c r="C30" s="69">
        <f>SUMIFS(Ruimtestaat!$M:$M,Ruimtestaat!$A:$A,Wolvega!$A$1,Ruimtestaat!$H:$H,Wolvega!$A$30,Ruimtestaat!I:I,Wolvega!B30)</f>
        <v>0</v>
      </c>
    </row>
    <row r="31" spans="1:7" ht="15" thickBot="1" x14ac:dyDescent="0.4">
      <c r="A31" s="61">
        <f>SUMIFS(Ruimtestaat!$M:$M,Ruimtestaat!$A:$A,Wolvega!$A$1,Ruimtestaat!$H:$H,Wolvega!A30)</f>
        <v>1165.3799999999999</v>
      </c>
      <c r="C31"/>
    </row>
    <row r="33" spans="1:3" x14ac:dyDescent="0.35">
      <c r="A33" s="60" t="s">
        <v>19</v>
      </c>
      <c r="B33" s="78" t="s">
        <v>43</v>
      </c>
      <c r="C33" s="79">
        <f>SUMIFS(Ruimtestaat!$M:$M,Ruimtestaat!$A:$A,Wolvega!$A$1,Ruimtestaat!$H:$H,Wolvega!$A$33,Ruimtestaat!I:I,Wolvega!B33)</f>
        <v>0</v>
      </c>
    </row>
    <row r="34" spans="1:3" ht="15" thickBot="1" x14ac:dyDescent="0.4">
      <c r="A34" s="61">
        <f>SUMIFS(Ruimtestaat!$M:$M,Ruimtestaat!$A:$A,Wolvega!$A$1,Ruimtestaat!$H:$H,Wolvega!A33)</f>
        <v>644.04000000000008</v>
      </c>
      <c r="B34" s="80" t="s">
        <v>56</v>
      </c>
      <c r="C34" s="81">
        <f>SUMIFS(Ruimtestaat!$M:$M,Ruimtestaat!$A:$A,Wolvega!$A$1,Ruimtestaat!$H:$H,Wolvega!$A$33,Ruimtestaat!I:I,Wolvega!B34)</f>
        <v>243.78000000000003</v>
      </c>
    </row>
    <row r="35" spans="1:3" x14ac:dyDescent="0.35">
      <c r="B35" s="80" t="s">
        <v>61</v>
      </c>
      <c r="C35" s="81">
        <f>SUMIFS(Ruimtestaat!$M:$M,Ruimtestaat!$A:$A,Wolvega!$A$1,Ruimtestaat!$H:$H,Wolvega!$A$33,Ruimtestaat!I:I,Wolvega!B35)</f>
        <v>7.31</v>
      </c>
    </row>
    <row r="36" spans="1:3" ht="15" thickBot="1" x14ac:dyDescent="0.4">
      <c r="B36" s="82" t="s">
        <v>64</v>
      </c>
      <c r="C36" s="83">
        <f>SUMIFS(Ruimtestaat!$M:$M,Ruimtestaat!$A:$A,Wolvega!$A$1,Ruimtestaat!$H:$H,Wolvega!$A$33,Ruimtestaat!I:I,Wolvega!B36)</f>
        <v>0</v>
      </c>
    </row>
    <row r="37" spans="1:3" ht="15" thickBot="1" x14ac:dyDescent="0.4"/>
    <row r="38" spans="1:3" x14ac:dyDescent="0.35">
      <c r="A38" s="60" t="s">
        <v>18</v>
      </c>
      <c r="B38" s="78" t="s">
        <v>686</v>
      </c>
      <c r="C38" s="79">
        <f>SUMIFS(Ruimtestaat!$M:$M,Ruimtestaat!$A:$A,Wolvega!$A$1,Ruimtestaat!$H:$H,Wolvega!$A$38,Ruimtestaat!I:I,Wolvega!B38)</f>
        <v>0</v>
      </c>
    </row>
    <row r="39" spans="1:3" ht="15" thickBot="1" x14ac:dyDescent="0.4">
      <c r="A39" s="61">
        <f>SUMIFS(Ruimtestaat!$M:$M,Ruimtestaat!$A:$A,Wolvega!$A$1,Ruimtestaat!$H:$H,Wolvega!A38)</f>
        <v>175.04000000000002</v>
      </c>
      <c r="B39" s="80" t="s">
        <v>78</v>
      </c>
      <c r="C39" s="81">
        <f>SUMIFS(Ruimtestaat!$M:$M,Ruimtestaat!$A:$A,Wolvega!$A$1,Ruimtestaat!$H:$H,Wolvega!$A$38,Ruimtestaat!I:I,Wolvega!B39)</f>
        <v>0</v>
      </c>
    </row>
    <row r="40" spans="1:3" ht="15" thickBot="1" x14ac:dyDescent="0.4">
      <c r="B40" s="82" t="s">
        <v>249</v>
      </c>
      <c r="C40" s="83">
        <f>SUMIFS(Ruimtestaat!$M:$M,Ruimtestaat!$A:$A,Wolvega!$A$1,Ruimtestaat!$H:$H,Wolvega!$A$38,Ruimtestaat!I:I,Wolvega!B40)</f>
        <v>0</v>
      </c>
    </row>
    <row r="41" spans="1:3" ht="15" thickBot="1" x14ac:dyDescent="0.4"/>
    <row r="42" spans="1:3" x14ac:dyDescent="0.35">
      <c r="A42" s="60" t="s">
        <v>41</v>
      </c>
      <c r="B42" s="78" t="s">
        <v>485</v>
      </c>
      <c r="C42" s="79">
        <f>SUMIFS(Ruimtestaat!$M:$M,Ruimtestaat!$A:$A,Wolvega!$A$1,Ruimtestaat!$H:$H,Wolvega!$A$42,Ruimtestaat!I:I,Wolvega!B42)</f>
        <v>0</v>
      </c>
    </row>
    <row r="43" spans="1:3" ht="15" thickBot="1" x14ac:dyDescent="0.4">
      <c r="A43" s="61">
        <f>SUMIFS(Ruimtestaat!$M:$M,Ruimtestaat!$A:$A,Wolvega!$A$1,Ruimtestaat!$H:$H,Wolvega!A42)</f>
        <v>88.5</v>
      </c>
      <c r="B43" s="82" t="s">
        <v>58</v>
      </c>
      <c r="C43" s="83">
        <f>SUMIFS(Ruimtestaat!$M:$M,Ruimtestaat!$A:$A,Wolvega!$A$1,Ruimtestaat!$H:$H,Wolvega!$A$42,Ruimtestaat!I:I,Wolvega!B43)</f>
        <v>0</v>
      </c>
    </row>
    <row r="44" spans="1:3" ht="15" thickBot="1" x14ac:dyDescent="0.4"/>
    <row r="45" spans="1:3" x14ac:dyDescent="0.35">
      <c r="A45" s="60" t="s">
        <v>45</v>
      </c>
      <c r="B45" s="78" t="s">
        <v>1021</v>
      </c>
      <c r="C45" s="79">
        <f>SUMIFS(Ruimtestaat!$M:$M,Ruimtestaat!$A:$A,Wolvega!$A$1,Ruimtestaat!$H:$H,Wolvega!$A$45,Ruimtestaat!I:I,Wolvega!B45)</f>
        <v>0</v>
      </c>
    </row>
    <row r="46" spans="1:3" ht="15" thickBot="1" x14ac:dyDescent="0.4">
      <c r="A46" s="61">
        <f>SUMIFS(Ruimtestaat!$M:$M,Ruimtestaat!$A:$A,Wolvega!$A$1,Ruimtestaat!$H:$H,Wolvega!A45)</f>
        <v>0</v>
      </c>
      <c r="B46" s="80" t="s">
        <v>656</v>
      </c>
      <c r="C46" s="81">
        <f>SUMIFS(Ruimtestaat!$M:$M,Ruimtestaat!$A:$A,Wolvega!$A$1,Ruimtestaat!$H:$H,Wolvega!$A$45,Ruimtestaat!I:I,Wolvega!B46)</f>
        <v>0</v>
      </c>
    </row>
    <row r="47" spans="1:3" x14ac:dyDescent="0.35">
      <c r="B47" s="80" t="s">
        <v>687</v>
      </c>
      <c r="C47" s="81">
        <f>SUMIFS(Ruimtestaat!$M:$M,Ruimtestaat!$A:$A,Wolvega!$A$1,Ruimtestaat!$H:$H,Wolvega!$A$45,Ruimtestaat!I:I,Wolvega!B47)</f>
        <v>0</v>
      </c>
    </row>
    <row r="48" spans="1:3" x14ac:dyDescent="0.35">
      <c r="B48" s="80" t="s">
        <v>65</v>
      </c>
      <c r="C48" s="81">
        <f>SUMIFS(Ruimtestaat!$M:$M,Ruimtestaat!$A:$A,Wolvega!$A$1,Ruimtestaat!$H:$H,Wolvega!$A$45,Ruimtestaat!I:I,Wolvega!B48)</f>
        <v>0</v>
      </c>
    </row>
    <row r="49" spans="1:3" x14ac:dyDescent="0.35">
      <c r="B49" s="80" t="s">
        <v>61</v>
      </c>
      <c r="C49" s="81">
        <f>SUMIFS(Ruimtestaat!$M:$M,Ruimtestaat!$A:$A,Wolvega!$A$1,Ruimtestaat!$H:$H,Wolvega!$A$45,Ruimtestaat!I:I,Wolvega!B49)</f>
        <v>0</v>
      </c>
    </row>
    <row r="50" spans="1:3" x14ac:dyDescent="0.35">
      <c r="B50" s="80" t="s">
        <v>696</v>
      </c>
      <c r="C50" s="81">
        <f>SUMIFS(Ruimtestaat!$M:$M,Ruimtestaat!$A:$A,Wolvega!$A$1,Ruimtestaat!$H:$H,Wolvega!$A$45,Ruimtestaat!I:I,Wolvega!B50)</f>
        <v>0</v>
      </c>
    </row>
    <row r="51" spans="1:3" ht="15" thickBot="1" x14ac:dyDescent="0.4">
      <c r="B51" s="82" t="s">
        <v>254</v>
      </c>
      <c r="C51" s="83">
        <f>SUMIFS(Ruimtestaat!$M:$M,Ruimtestaat!$A:$A,Wolvega!$A$1,Ruimtestaat!$H:$H,Wolvega!$A$45,Ruimtestaat!I:I,Wolvega!B51)</f>
        <v>0</v>
      </c>
    </row>
    <row r="52" spans="1:3" ht="15" thickBot="1" x14ac:dyDescent="0.4"/>
    <row r="53" spans="1:3" x14ac:dyDescent="0.35">
      <c r="A53" s="60" t="s">
        <v>186</v>
      </c>
    </row>
    <row r="54" spans="1:3" ht="15" thickBot="1" x14ac:dyDescent="0.4">
      <c r="A54" s="61">
        <f>SUMIFS(Ruimtestaat!$M:$M,Ruimtestaat!$A:$A,Wolvega!$A$1,Ruimtestaat!$H:$H,Wolvega!A53)</f>
        <v>0</v>
      </c>
    </row>
  </sheetData>
  <mergeCells count="26">
    <mergeCell ref="C6:D6"/>
    <mergeCell ref="E6:F6"/>
    <mergeCell ref="A1:A13"/>
    <mergeCell ref="C1:D1"/>
    <mergeCell ref="E1:F1"/>
    <mergeCell ref="C2:D2"/>
    <mergeCell ref="E2:F2"/>
    <mergeCell ref="C3:D3"/>
    <mergeCell ref="E3:F3"/>
    <mergeCell ref="C4:D4"/>
    <mergeCell ref="E4:F4"/>
    <mergeCell ref="C5:D5"/>
    <mergeCell ref="E5:F5"/>
    <mergeCell ref="C7:D7"/>
    <mergeCell ref="E7:F7"/>
    <mergeCell ref="C8:D8"/>
    <mergeCell ref="E8:F8"/>
    <mergeCell ref="C13:D13"/>
    <mergeCell ref="C10:D10"/>
    <mergeCell ref="E10:F10"/>
    <mergeCell ref="C11:D11"/>
    <mergeCell ref="E11:F11"/>
    <mergeCell ref="C12:D12"/>
    <mergeCell ref="E12:F12"/>
    <mergeCell ref="C9:D9"/>
    <mergeCell ref="E9:F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T53"/>
  <sheetViews>
    <sheetView zoomScale="70" zoomScaleNormal="70" workbookViewId="0">
      <pane ySplit="5" topLeftCell="A6" activePane="bottomLeft" state="frozen"/>
      <selection pane="bottomLeft" activeCell="G12" sqref="G12"/>
    </sheetView>
  </sheetViews>
  <sheetFormatPr defaultRowHeight="14.5" x14ac:dyDescent="0.35"/>
  <cols>
    <col min="1" max="1" width="17.54296875" style="37" customWidth="1"/>
    <col min="2" max="2" width="27.54296875" bestFit="1" customWidth="1"/>
    <col min="3" max="3" width="25.7265625" customWidth="1"/>
    <col min="4" max="4" width="11.26953125" style="49" customWidth="1"/>
    <col min="5" max="5" width="12.26953125" style="35" customWidth="1"/>
    <col min="6" max="6" width="11" style="35" customWidth="1"/>
    <col min="7" max="7" width="14.453125" style="35" bestFit="1" customWidth="1"/>
    <col min="8" max="8" width="11.26953125" style="35" bestFit="1" customWidth="1"/>
    <col min="9" max="9" width="12.81640625" style="35" bestFit="1" customWidth="1"/>
    <col min="10" max="10" width="11.7265625" style="35" bestFit="1" customWidth="1"/>
    <col min="11" max="11" width="12.26953125" style="35" bestFit="1" customWidth="1"/>
    <col min="12" max="12" width="9.7265625" style="35" customWidth="1"/>
    <col min="13" max="13" width="11.54296875" style="35" customWidth="1"/>
    <col min="14" max="14" width="9.7265625" style="35" customWidth="1"/>
    <col min="15" max="15" width="12.54296875" style="35" customWidth="1"/>
    <col min="16" max="16" width="9.7265625" style="35" customWidth="1"/>
    <col min="17" max="17" width="9.1796875" hidden="1" customWidth="1"/>
    <col min="18" max="18" width="9.7265625" customWidth="1"/>
    <col min="19" max="19" width="12.54296875" style="352" customWidth="1"/>
  </cols>
  <sheetData>
    <row r="1" spans="1:19" ht="16" thickBot="1" x14ac:dyDescent="0.4">
      <c r="A1" s="39" t="s">
        <v>1852</v>
      </c>
      <c r="B1" s="39"/>
      <c r="C1" s="39"/>
      <c r="D1" s="47"/>
      <c r="E1" s="39"/>
      <c r="F1" s="39"/>
      <c r="G1" s="39"/>
      <c r="H1" s="39"/>
      <c r="I1" s="39"/>
      <c r="J1" s="39"/>
      <c r="K1" s="39"/>
    </row>
    <row r="2" spans="1:19" ht="19" thickBot="1" x14ac:dyDescent="0.5">
      <c r="A2" s="39" t="s">
        <v>1851</v>
      </c>
      <c r="B2" s="39"/>
      <c r="C2" s="39"/>
      <c r="D2" s="228" t="s">
        <v>52</v>
      </c>
      <c r="E2" s="229" t="s">
        <v>658</v>
      </c>
      <c r="F2" s="229" t="s">
        <v>38</v>
      </c>
      <c r="G2" s="229" t="s">
        <v>585</v>
      </c>
      <c r="H2" s="229" t="s">
        <v>92</v>
      </c>
      <c r="I2" s="229" t="s">
        <v>705</v>
      </c>
      <c r="J2" s="229" t="s">
        <v>808</v>
      </c>
      <c r="K2" s="230" t="s">
        <v>856</v>
      </c>
    </row>
    <row r="3" spans="1:19" ht="18.5" x14ac:dyDescent="0.35">
      <c r="B3" s="129"/>
      <c r="C3" s="227" t="s">
        <v>10</v>
      </c>
      <c r="D3" s="355">
        <f>SUM(S6:S13)*2</f>
        <v>0</v>
      </c>
      <c r="E3" s="356">
        <f>SUM(S14:S17)*2</f>
        <v>0</v>
      </c>
      <c r="F3" s="356">
        <f>SUM(S18:S29)*2</f>
        <v>0</v>
      </c>
      <c r="G3" s="356">
        <f>SUM(S30:S35)*2</f>
        <v>0</v>
      </c>
      <c r="H3" s="356">
        <f>SUM(S36:S43)*2</f>
        <v>0</v>
      </c>
      <c r="I3" s="356">
        <f>SUM(S44)*2</f>
        <v>0</v>
      </c>
      <c r="J3" s="356">
        <f>SUM(S46:S49)*2</f>
        <v>0</v>
      </c>
      <c r="K3" s="357">
        <f>SUM(S50)*2</f>
        <v>0</v>
      </c>
      <c r="L3" s="41"/>
      <c r="M3" s="41"/>
      <c r="N3" s="41"/>
      <c r="O3" s="41"/>
      <c r="P3" s="41"/>
      <c r="S3" s="353"/>
    </row>
    <row r="4" spans="1:19" ht="16" thickBot="1" x14ac:dyDescent="0.4">
      <c r="A4" s="42"/>
      <c r="B4" s="43"/>
      <c r="C4" s="41"/>
      <c r="D4" s="48"/>
      <c r="E4" s="41"/>
      <c r="F4" s="41"/>
      <c r="G4" s="41"/>
      <c r="H4" s="41"/>
      <c r="I4" s="41"/>
      <c r="J4" s="41"/>
      <c r="K4" s="41"/>
    </row>
    <row r="5" spans="1:19" ht="39.5" thickBot="1" x14ac:dyDescent="0.4">
      <c r="A5" s="339" t="s">
        <v>25</v>
      </c>
      <c r="B5" s="340" t="s">
        <v>27</v>
      </c>
      <c r="C5" s="222" t="s">
        <v>28</v>
      </c>
      <c r="D5" s="341"/>
      <c r="E5" s="342" t="s">
        <v>292</v>
      </c>
      <c r="F5" s="343" t="s">
        <v>297</v>
      </c>
      <c r="G5" s="344" t="s">
        <v>298</v>
      </c>
      <c r="H5" s="344" t="s">
        <v>299</v>
      </c>
      <c r="I5" s="344" t="s">
        <v>300</v>
      </c>
      <c r="J5" s="345" t="s">
        <v>301</v>
      </c>
      <c r="K5" s="346" t="s">
        <v>302</v>
      </c>
      <c r="L5" s="338" t="s">
        <v>303</v>
      </c>
      <c r="M5" s="346" t="s">
        <v>1846</v>
      </c>
      <c r="N5" s="358" t="s">
        <v>1050</v>
      </c>
      <c r="O5" s="342" t="s">
        <v>1039</v>
      </c>
      <c r="P5" s="347" t="s">
        <v>296</v>
      </c>
      <c r="Q5" s="348" t="s">
        <v>304</v>
      </c>
      <c r="R5" s="349" t="s">
        <v>1036</v>
      </c>
      <c r="S5" s="354" t="s">
        <v>1850</v>
      </c>
    </row>
    <row r="6" spans="1:19" x14ac:dyDescent="0.35">
      <c r="A6" s="548" t="s">
        <v>52</v>
      </c>
      <c r="B6" s="549" t="s">
        <v>1843</v>
      </c>
      <c r="C6" s="547" t="s">
        <v>67</v>
      </c>
      <c r="D6" s="88" t="s">
        <v>305</v>
      </c>
      <c r="E6" s="172">
        <v>805.10212995671873</v>
      </c>
      <c r="F6" s="209">
        <v>1204.0786328444706</v>
      </c>
      <c r="G6" s="179"/>
      <c r="H6" s="179"/>
      <c r="I6" s="179"/>
      <c r="J6" s="179"/>
      <c r="K6" s="179"/>
      <c r="L6" s="217"/>
      <c r="M6" s="330"/>
      <c r="N6" s="218">
        <f>SUM(F6:M6)</f>
        <v>1204.0786328444706</v>
      </c>
      <c r="O6" s="546">
        <v>7</v>
      </c>
      <c r="P6" s="200"/>
      <c r="Q6" s="201">
        <f>SUM(E6:L7)</f>
        <v>3216.2478108558803</v>
      </c>
      <c r="R6" s="202"/>
      <c r="S6" s="537">
        <v>0</v>
      </c>
    </row>
    <row r="7" spans="1:19" s="36" customFormat="1" ht="15" thickBot="1" x14ac:dyDescent="0.4">
      <c r="A7" s="548"/>
      <c r="B7" s="541"/>
      <c r="C7" s="543"/>
      <c r="D7" s="170" t="s">
        <v>306</v>
      </c>
      <c r="E7" s="204"/>
      <c r="F7" s="208">
        <v>1207.067048054691</v>
      </c>
      <c r="G7" s="171"/>
      <c r="H7" s="171"/>
      <c r="I7" s="171"/>
      <c r="J7" s="171"/>
      <c r="K7" s="171"/>
      <c r="L7" s="212"/>
      <c r="M7" s="331"/>
      <c r="N7" s="359">
        <f t="shared" ref="N7:N51" si="0">SUM(F7:M7)</f>
        <v>1207.067048054691</v>
      </c>
      <c r="O7" s="545">
        <v>1</v>
      </c>
      <c r="P7" s="187"/>
      <c r="Q7" s="188"/>
      <c r="R7" s="189"/>
      <c r="S7" s="538"/>
    </row>
    <row r="8" spans="1:19" s="36" customFormat="1" x14ac:dyDescent="0.35">
      <c r="A8" s="548"/>
      <c r="B8" s="540" t="s">
        <v>1035</v>
      </c>
      <c r="C8" s="542" t="s">
        <v>599</v>
      </c>
      <c r="D8" s="168" t="s">
        <v>305</v>
      </c>
      <c r="E8" s="203">
        <v>528</v>
      </c>
      <c r="F8" s="206">
        <v>487</v>
      </c>
      <c r="G8" s="169"/>
      <c r="H8" s="169"/>
      <c r="I8" s="169"/>
      <c r="J8" s="169"/>
      <c r="K8" s="169"/>
      <c r="L8" s="210"/>
      <c r="M8" s="332"/>
      <c r="N8" s="218">
        <f t="shared" si="0"/>
        <v>487</v>
      </c>
      <c r="O8" s="544">
        <v>1</v>
      </c>
      <c r="P8" s="181"/>
      <c r="Q8" s="182"/>
      <c r="R8" s="183"/>
      <c r="S8" s="539">
        <v>0</v>
      </c>
    </row>
    <row r="9" spans="1:19" s="36" customFormat="1" ht="15" thickBot="1" x14ac:dyDescent="0.4">
      <c r="A9" s="548"/>
      <c r="B9" s="541"/>
      <c r="C9" s="543"/>
      <c r="D9" s="170" t="s">
        <v>306</v>
      </c>
      <c r="E9" s="204"/>
      <c r="F9" s="208">
        <v>412</v>
      </c>
      <c r="G9" s="171"/>
      <c r="H9" s="171"/>
      <c r="I9" s="171"/>
      <c r="J9" s="171"/>
      <c r="K9" s="171"/>
      <c r="L9" s="212"/>
      <c r="M9" s="331">
        <v>103</v>
      </c>
      <c r="N9" s="359">
        <f t="shared" si="0"/>
        <v>515</v>
      </c>
      <c r="O9" s="545">
        <v>1</v>
      </c>
      <c r="P9" s="187"/>
      <c r="Q9" s="188"/>
      <c r="R9" s="189">
        <v>1</v>
      </c>
      <c r="S9" s="538"/>
    </row>
    <row r="10" spans="1:19" s="36" customFormat="1" x14ac:dyDescent="0.35">
      <c r="A10" s="548"/>
      <c r="B10" s="540" t="s">
        <v>1045</v>
      </c>
      <c r="C10" s="542" t="s">
        <v>599</v>
      </c>
      <c r="D10" s="168" t="s">
        <v>305</v>
      </c>
      <c r="E10" s="203">
        <v>357.3</v>
      </c>
      <c r="F10" s="206">
        <v>640</v>
      </c>
      <c r="G10" s="169"/>
      <c r="H10" s="169"/>
      <c r="I10" s="169"/>
      <c r="J10" s="169"/>
      <c r="K10" s="169"/>
      <c r="L10" s="210"/>
      <c r="M10" s="332"/>
      <c r="N10" s="218">
        <f t="shared" si="0"/>
        <v>640</v>
      </c>
      <c r="O10" s="544"/>
      <c r="P10" s="181"/>
      <c r="Q10" s="182"/>
      <c r="R10" s="183"/>
      <c r="S10" s="539">
        <v>0</v>
      </c>
    </row>
    <row r="11" spans="1:19" s="36" customFormat="1" ht="15" thickBot="1" x14ac:dyDescent="0.4">
      <c r="A11" s="548"/>
      <c r="B11" s="541"/>
      <c r="C11" s="543"/>
      <c r="D11" s="170" t="s">
        <v>306</v>
      </c>
      <c r="E11" s="204"/>
      <c r="F11" s="208">
        <v>332</v>
      </c>
      <c r="G11" s="171"/>
      <c r="H11" s="171"/>
      <c r="I11" s="171"/>
      <c r="J11" s="171"/>
      <c r="K11" s="171"/>
      <c r="L11" s="212"/>
      <c r="M11" s="331">
        <v>308</v>
      </c>
      <c r="N11" s="359">
        <f t="shared" si="0"/>
        <v>640</v>
      </c>
      <c r="O11" s="545"/>
      <c r="P11" s="187"/>
      <c r="Q11" s="188"/>
      <c r="R11" s="189"/>
      <c r="S11" s="538"/>
    </row>
    <row r="12" spans="1:19" x14ac:dyDescent="0.35">
      <c r="A12" s="548"/>
      <c r="B12" s="540" t="s">
        <v>206</v>
      </c>
      <c r="C12" s="542" t="s">
        <v>207</v>
      </c>
      <c r="D12" s="168" t="s">
        <v>305</v>
      </c>
      <c r="E12" s="203">
        <v>100</v>
      </c>
      <c r="F12" s="206">
        <v>392</v>
      </c>
      <c r="G12" s="169"/>
      <c r="H12" s="169"/>
      <c r="I12" s="169"/>
      <c r="J12" s="169"/>
      <c r="K12" s="169"/>
      <c r="L12" s="210"/>
      <c r="M12" s="332"/>
      <c r="N12" s="218">
        <f t="shared" si="0"/>
        <v>392</v>
      </c>
      <c r="O12" s="544">
        <v>1</v>
      </c>
      <c r="P12" s="181"/>
      <c r="Q12" s="182">
        <f>SUM(E12:H13)</f>
        <v>884</v>
      </c>
      <c r="R12" s="183"/>
      <c r="S12" s="539">
        <v>0</v>
      </c>
    </row>
    <row r="13" spans="1:19" ht="15" thickBot="1" x14ac:dyDescent="0.4">
      <c r="A13" s="548"/>
      <c r="B13" s="549"/>
      <c r="C13" s="547"/>
      <c r="D13" s="163" t="s">
        <v>306</v>
      </c>
      <c r="E13" s="164"/>
      <c r="F13" s="207">
        <v>392</v>
      </c>
      <c r="G13" s="178"/>
      <c r="H13" s="178"/>
      <c r="I13" s="178"/>
      <c r="J13" s="178"/>
      <c r="K13" s="178"/>
      <c r="L13" s="211"/>
      <c r="M13" s="333"/>
      <c r="N13" s="359">
        <f t="shared" si="0"/>
        <v>392</v>
      </c>
      <c r="O13" s="546">
        <v>1</v>
      </c>
      <c r="P13" s="184"/>
      <c r="Q13" s="185"/>
      <c r="R13" s="186"/>
      <c r="S13" s="537"/>
    </row>
    <row r="14" spans="1:19" s="36" customFormat="1" x14ac:dyDescent="0.35">
      <c r="A14" s="550" t="s">
        <v>658</v>
      </c>
      <c r="B14" s="540" t="s">
        <v>660</v>
      </c>
      <c r="C14" s="542" t="s">
        <v>1038</v>
      </c>
      <c r="D14" s="168" t="s">
        <v>305</v>
      </c>
      <c r="E14" s="203">
        <v>711</v>
      </c>
      <c r="F14" s="206">
        <v>788</v>
      </c>
      <c r="G14" s="169"/>
      <c r="H14" s="169"/>
      <c r="I14" s="169"/>
      <c r="J14" s="169"/>
      <c r="K14" s="169"/>
      <c r="L14" s="210"/>
      <c r="M14" s="332"/>
      <c r="N14" s="218">
        <f t="shared" si="0"/>
        <v>788</v>
      </c>
      <c r="O14" s="544"/>
      <c r="P14" s="181"/>
      <c r="Q14" s="182"/>
      <c r="R14" s="183"/>
      <c r="S14" s="539">
        <v>0</v>
      </c>
    </row>
    <row r="15" spans="1:19" s="36" customFormat="1" ht="15" thickBot="1" x14ac:dyDescent="0.4">
      <c r="A15" s="551"/>
      <c r="B15" s="541"/>
      <c r="C15" s="543"/>
      <c r="D15" s="170" t="s">
        <v>306</v>
      </c>
      <c r="E15" s="204"/>
      <c r="F15" s="208">
        <v>788</v>
      </c>
      <c r="G15" s="171"/>
      <c r="H15" s="171"/>
      <c r="I15" s="171"/>
      <c r="J15" s="171"/>
      <c r="K15" s="171"/>
      <c r="L15" s="212"/>
      <c r="M15" s="331"/>
      <c r="N15" s="359">
        <f t="shared" si="0"/>
        <v>788</v>
      </c>
      <c r="O15" s="545"/>
      <c r="P15" s="187"/>
      <c r="Q15" s="188"/>
      <c r="R15" s="189">
        <v>283</v>
      </c>
      <c r="S15" s="538"/>
    </row>
    <row r="16" spans="1:19" s="36" customFormat="1" x14ac:dyDescent="0.35">
      <c r="A16" s="551"/>
      <c r="B16" s="540" t="s">
        <v>1048</v>
      </c>
      <c r="C16" s="542" t="s">
        <v>1049</v>
      </c>
      <c r="D16" s="168" t="s">
        <v>305</v>
      </c>
      <c r="E16" s="203">
        <v>181</v>
      </c>
      <c r="F16" s="206">
        <v>103</v>
      </c>
      <c r="G16" s="169"/>
      <c r="H16" s="169"/>
      <c r="I16" s="169"/>
      <c r="J16" s="169"/>
      <c r="K16" s="169"/>
      <c r="L16" s="210"/>
      <c r="M16" s="332"/>
      <c r="N16" s="218">
        <f t="shared" si="0"/>
        <v>103</v>
      </c>
      <c r="O16" s="544"/>
      <c r="P16" s="181"/>
      <c r="Q16" s="182"/>
      <c r="R16" s="183"/>
      <c r="S16" s="539">
        <v>0</v>
      </c>
    </row>
    <row r="17" spans="1:19" s="36" customFormat="1" ht="15" thickBot="1" x14ac:dyDescent="0.4">
      <c r="A17" s="552"/>
      <c r="B17" s="541"/>
      <c r="C17" s="543"/>
      <c r="D17" s="170" t="s">
        <v>306</v>
      </c>
      <c r="E17" s="204"/>
      <c r="F17" s="208">
        <v>122</v>
      </c>
      <c r="G17" s="171"/>
      <c r="H17" s="171"/>
      <c r="I17" s="171"/>
      <c r="J17" s="171"/>
      <c r="K17" s="171"/>
      <c r="L17" s="212"/>
      <c r="M17" s="331"/>
      <c r="N17" s="359">
        <f t="shared" si="0"/>
        <v>122</v>
      </c>
      <c r="O17" s="545"/>
      <c r="P17" s="187"/>
      <c r="Q17" s="188"/>
      <c r="R17" s="189"/>
      <c r="S17" s="538"/>
    </row>
    <row r="18" spans="1:19" x14ac:dyDescent="0.35">
      <c r="A18" s="559" t="s">
        <v>38</v>
      </c>
      <c r="B18" s="540" t="s">
        <v>1718</v>
      </c>
      <c r="C18" s="542" t="s">
        <v>40</v>
      </c>
      <c r="D18" s="168" t="s">
        <v>305</v>
      </c>
      <c r="E18" s="203">
        <v>959.39664409735406</v>
      </c>
      <c r="F18" s="206">
        <v>699.70446101125424</v>
      </c>
      <c r="G18" s="169"/>
      <c r="H18" s="169"/>
      <c r="I18" s="169"/>
      <c r="J18" s="169"/>
      <c r="K18" s="169"/>
      <c r="L18" s="210"/>
      <c r="M18" s="332"/>
      <c r="N18" s="218">
        <f t="shared" si="0"/>
        <v>699.70446101125424</v>
      </c>
      <c r="O18" s="544">
        <v>1</v>
      </c>
      <c r="P18" s="181"/>
      <c r="Q18" s="182">
        <f>SUM(E18:F19)</f>
        <v>2358.8055661198628</v>
      </c>
      <c r="R18" s="183"/>
      <c r="S18" s="539">
        <v>0</v>
      </c>
    </row>
    <row r="19" spans="1:19" s="36" customFormat="1" ht="15" thickBot="1" x14ac:dyDescent="0.4">
      <c r="A19" s="559"/>
      <c r="B19" s="549"/>
      <c r="C19" s="547"/>
      <c r="D19" s="163" t="s">
        <v>306</v>
      </c>
      <c r="E19" s="164"/>
      <c r="F19" s="207">
        <v>699.70446101125424</v>
      </c>
      <c r="G19" s="178"/>
      <c r="H19" s="178"/>
      <c r="I19" s="178"/>
      <c r="J19" s="178"/>
      <c r="K19" s="178"/>
      <c r="L19" s="211"/>
      <c r="M19" s="333"/>
      <c r="N19" s="359">
        <f t="shared" si="0"/>
        <v>699.70446101125424</v>
      </c>
      <c r="O19" s="546"/>
      <c r="P19" s="184"/>
      <c r="Q19" s="185"/>
      <c r="R19" s="186"/>
      <c r="S19" s="537"/>
    </row>
    <row r="20" spans="1:19" x14ac:dyDescent="0.35">
      <c r="A20" s="559"/>
      <c r="B20" s="540" t="s">
        <v>260</v>
      </c>
      <c r="C20" s="542" t="s">
        <v>261</v>
      </c>
      <c r="D20" s="168" t="s">
        <v>305</v>
      </c>
      <c r="E20" s="203">
        <v>296</v>
      </c>
      <c r="F20" s="206">
        <v>230</v>
      </c>
      <c r="G20" s="169">
        <v>290</v>
      </c>
      <c r="H20" s="169">
        <v>290</v>
      </c>
      <c r="I20" s="169"/>
      <c r="J20" s="169"/>
      <c r="K20" s="169"/>
      <c r="L20" s="210"/>
      <c r="M20" s="332"/>
      <c r="N20" s="218">
        <f t="shared" si="0"/>
        <v>810</v>
      </c>
      <c r="O20" s="544">
        <v>3</v>
      </c>
      <c r="P20" s="181"/>
      <c r="Q20" s="182">
        <f>SUM(E20:H21)</f>
        <v>1916</v>
      </c>
      <c r="R20" s="183"/>
      <c r="S20" s="539">
        <v>0</v>
      </c>
    </row>
    <row r="21" spans="1:19" s="36" customFormat="1" ht="15" thickBot="1" x14ac:dyDescent="0.4">
      <c r="A21" s="559"/>
      <c r="B21" s="541"/>
      <c r="C21" s="543"/>
      <c r="D21" s="170" t="s">
        <v>306</v>
      </c>
      <c r="E21" s="204"/>
      <c r="F21" s="208">
        <v>230</v>
      </c>
      <c r="G21" s="171">
        <v>290</v>
      </c>
      <c r="H21" s="171">
        <v>290</v>
      </c>
      <c r="I21" s="171"/>
      <c r="J21" s="171"/>
      <c r="K21" s="171"/>
      <c r="L21" s="212"/>
      <c r="M21" s="331"/>
      <c r="N21" s="359">
        <f t="shared" si="0"/>
        <v>810</v>
      </c>
      <c r="O21" s="545">
        <v>3</v>
      </c>
      <c r="P21" s="187"/>
      <c r="Q21" s="188"/>
      <c r="R21" s="189"/>
      <c r="S21" s="538"/>
    </row>
    <row r="22" spans="1:19" s="18" customFormat="1" x14ac:dyDescent="0.35">
      <c r="A22" s="559"/>
      <c r="B22" s="540" t="s">
        <v>1844</v>
      </c>
      <c r="C22" s="542" t="s">
        <v>307</v>
      </c>
      <c r="D22" s="168" t="s">
        <v>305</v>
      </c>
      <c r="E22" s="203">
        <v>568.70640132558822</v>
      </c>
      <c r="F22" s="206">
        <v>2037.4905035077156</v>
      </c>
      <c r="G22" s="169"/>
      <c r="H22" s="169"/>
      <c r="I22" s="169"/>
      <c r="J22" s="169"/>
      <c r="K22" s="169"/>
      <c r="L22" s="210"/>
      <c r="M22" s="332"/>
      <c r="N22" s="218">
        <f t="shared" si="0"/>
        <v>2037.4905035077156</v>
      </c>
      <c r="O22" s="544">
        <v>1</v>
      </c>
      <c r="P22" s="181"/>
      <c r="Q22" s="182">
        <f>SUM(E22:F23)</f>
        <v>4643.6874083410194</v>
      </c>
      <c r="R22" s="183"/>
      <c r="S22" s="539">
        <v>0</v>
      </c>
    </row>
    <row r="23" spans="1:19" s="36" customFormat="1" ht="15" thickBot="1" x14ac:dyDescent="0.4">
      <c r="A23" s="559"/>
      <c r="B23" s="541"/>
      <c r="C23" s="543"/>
      <c r="D23" s="170" t="s">
        <v>306</v>
      </c>
      <c r="E23" s="204"/>
      <c r="F23" s="208">
        <v>2037.4905035077156</v>
      </c>
      <c r="G23" s="171"/>
      <c r="H23" s="171"/>
      <c r="I23" s="171"/>
      <c r="J23" s="171"/>
      <c r="K23" s="171"/>
      <c r="L23" s="212"/>
      <c r="M23" s="331"/>
      <c r="N23" s="359">
        <f t="shared" si="0"/>
        <v>2037.4905035077156</v>
      </c>
      <c r="O23" s="545">
        <v>1</v>
      </c>
      <c r="P23" s="187"/>
      <c r="Q23" s="188"/>
      <c r="R23" s="189"/>
      <c r="S23" s="538"/>
    </row>
    <row r="24" spans="1:19" s="36" customFormat="1" x14ac:dyDescent="0.35">
      <c r="A24" s="559"/>
      <c r="B24" s="540" t="s">
        <v>682</v>
      </c>
      <c r="C24" s="542" t="s">
        <v>683</v>
      </c>
      <c r="D24" s="168" t="s">
        <v>305</v>
      </c>
      <c r="E24" s="203">
        <v>1260</v>
      </c>
      <c r="F24" s="206">
        <v>1025</v>
      </c>
      <c r="G24" s="169"/>
      <c r="H24" s="169"/>
      <c r="I24" s="169"/>
      <c r="J24" s="169"/>
      <c r="K24" s="169"/>
      <c r="L24" s="210"/>
      <c r="M24" s="332"/>
      <c r="N24" s="218">
        <f t="shared" si="0"/>
        <v>1025</v>
      </c>
      <c r="O24" s="544"/>
      <c r="P24" s="181"/>
      <c r="Q24" s="182"/>
      <c r="R24" s="183"/>
      <c r="S24" s="539">
        <v>0</v>
      </c>
    </row>
    <row r="25" spans="1:19" s="36" customFormat="1" ht="15" thickBot="1" x14ac:dyDescent="0.4">
      <c r="A25" s="559"/>
      <c r="B25" s="541"/>
      <c r="C25" s="543"/>
      <c r="D25" s="170" t="s">
        <v>306</v>
      </c>
      <c r="E25" s="204"/>
      <c r="F25" s="208">
        <v>1025</v>
      </c>
      <c r="G25" s="171"/>
      <c r="H25" s="171"/>
      <c r="I25" s="171"/>
      <c r="J25" s="171"/>
      <c r="K25" s="171"/>
      <c r="L25" s="212"/>
      <c r="M25" s="331"/>
      <c r="N25" s="359">
        <f t="shared" si="0"/>
        <v>1025</v>
      </c>
      <c r="O25" s="545"/>
      <c r="P25" s="187"/>
      <c r="Q25" s="188"/>
      <c r="R25" s="189"/>
      <c r="S25" s="538"/>
    </row>
    <row r="26" spans="1:19" x14ac:dyDescent="0.35">
      <c r="A26" s="559"/>
      <c r="B26" s="540" t="s">
        <v>1609</v>
      </c>
      <c r="C26" s="542" t="s">
        <v>1609</v>
      </c>
      <c r="D26" s="168" t="s">
        <v>305</v>
      </c>
      <c r="E26" s="351" t="s">
        <v>1847</v>
      </c>
      <c r="F26" s="206"/>
      <c r="G26" s="169"/>
      <c r="H26" s="169"/>
      <c r="I26" s="169"/>
      <c r="J26" s="169"/>
      <c r="K26" s="169"/>
      <c r="L26" s="210"/>
      <c r="M26" s="332"/>
      <c r="N26" s="218">
        <f t="shared" si="0"/>
        <v>0</v>
      </c>
      <c r="O26" s="544">
        <v>1</v>
      </c>
      <c r="P26" s="181"/>
      <c r="Q26" s="182">
        <f>SUM(E26:F27)</f>
        <v>0</v>
      </c>
      <c r="R26" s="183"/>
      <c r="S26" s="539">
        <v>0</v>
      </c>
    </row>
    <row r="27" spans="1:19" s="36" customFormat="1" ht="15" thickBot="1" x14ac:dyDescent="0.4">
      <c r="A27" s="559"/>
      <c r="B27" s="549"/>
      <c r="C27" s="547"/>
      <c r="D27" s="163" t="s">
        <v>306</v>
      </c>
      <c r="E27" s="164"/>
      <c r="F27" s="207"/>
      <c r="G27" s="178"/>
      <c r="H27" s="178"/>
      <c r="I27" s="178"/>
      <c r="J27" s="178"/>
      <c r="K27" s="178"/>
      <c r="L27" s="211"/>
      <c r="M27" s="333"/>
      <c r="N27" s="359">
        <f t="shared" si="0"/>
        <v>0</v>
      </c>
      <c r="O27" s="546"/>
      <c r="P27" s="184"/>
      <c r="Q27" s="185"/>
      <c r="R27" s="186"/>
      <c r="S27" s="537"/>
    </row>
    <row r="28" spans="1:19" x14ac:dyDescent="0.35">
      <c r="A28" s="559"/>
      <c r="B28" s="540" t="s">
        <v>1848</v>
      </c>
      <c r="C28" s="542" t="s">
        <v>285</v>
      </c>
      <c r="D28" s="168" t="s">
        <v>305</v>
      </c>
      <c r="E28" s="203">
        <v>318.60571264582148</v>
      </c>
      <c r="F28" s="206">
        <v>710.32432182816285</v>
      </c>
      <c r="G28" s="169"/>
      <c r="H28" s="169"/>
      <c r="I28" s="169"/>
      <c r="J28" s="169"/>
      <c r="K28" s="169"/>
      <c r="L28" s="210"/>
      <c r="M28" s="332"/>
      <c r="N28" s="218">
        <f t="shared" si="0"/>
        <v>710.32432182816285</v>
      </c>
      <c r="O28" s="544">
        <v>1</v>
      </c>
      <c r="P28" s="181"/>
      <c r="Q28" s="182">
        <f>SUM(E28:H29)</f>
        <v>1739.2543563021472</v>
      </c>
      <c r="R28" s="183"/>
      <c r="S28" s="539">
        <v>0</v>
      </c>
    </row>
    <row r="29" spans="1:19" s="36" customFormat="1" ht="15" thickBot="1" x14ac:dyDescent="0.4">
      <c r="A29" s="559"/>
      <c r="B29" s="541"/>
      <c r="C29" s="543"/>
      <c r="D29" s="170" t="s">
        <v>306</v>
      </c>
      <c r="E29" s="204"/>
      <c r="F29" s="208">
        <v>710.32432182816285</v>
      </c>
      <c r="G29" s="171"/>
      <c r="H29" s="171"/>
      <c r="I29" s="171"/>
      <c r="J29" s="171"/>
      <c r="K29" s="171"/>
      <c r="L29" s="212"/>
      <c r="M29" s="331"/>
      <c r="N29" s="359">
        <f t="shared" si="0"/>
        <v>710.32432182816285</v>
      </c>
      <c r="O29" s="545">
        <v>1</v>
      </c>
      <c r="P29" s="187"/>
      <c r="Q29" s="188"/>
      <c r="R29" s="189"/>
      <c r="S29" s="538"/>
    </row>
    <row r="30" spans="1:19" x14ac:dyDescent="0.35">
      <c r="A30" s="550" t="s">
        <v>585</v>
      </c>
      <c r="B30" s="553" t="s">
        <v>1046</v>
      </c>
      <c r="C30" s="555" t="s">
        <v>858</v>
      </c>
      <c r="D30" s="168" t="s">
        <v>305</v>
      </c>
      <c r="E30" s="172">
        <v>489.1</v>
      </c>
      <c r="F30" s="209">
        <v>1459</v>
      </c>
      <c r="G30" s="179"/>
      <c r="H30" s="179"/>
      <c r="I30" s="179"/>
      <c r="J30" s="179"/>
      <c r="K30" s="179"/>
      <c r="L30" s="217"/>
      <c r="M30" s="330"/>
      <c r="N30" s="218">
        <f t="shared" si="0"/>
        <v>1459</v>
      </c>
      <c r="O30" s="546"/>
      <c r="P30" s="200"/>
      <c r="Q30" s="201"/>
      <c r="R30" s="202"/>
      <c r="S30" s="537">
        <v>0</v>
      </c>
    </row>
    <row r="31" spans="1:19" ht="15" thickBot="1" x14ac:dyDescent="0.4">
      <c r="A31" s="551"/>
      <c r="B31" s="554"/>
      <c r="C31" s="556"/>
      <c r="D31" s="170" t="s">
        <v>306</v>
      </c>
      <c r="E31" s="204"/>
      <c r="F31" s="360">
        <v>969</v>
      </c>
      <c r="G31" s="171"/>
      <c r="H31" s="171"/>
      <c r="I31" s="171"/>
      <c r="J31" s="171"/>
      <c r="K31" s="171"/>
      <c r="L31" s="212"/>
      <c r="M31" s="331">
        <v>458</v>
      </c>
      <c r="N31" s="359">
        <f t="shared" si="0"/>
        <v>1427</v>
      </c>
      <c r="O31" s="545"/>
      <c r="P31" s="187"/>
      <c r="Q31" s="188"/>
      <c r="R31" s="189"/>
      <c r="S31" s="538"/>
    </row>
    <row r="32" spans="1:19" x14ac:dyDescent="0.35">
      <c r="A32" s="551"/>
      <c r="B32" s="553" t="s">
        <v>1845</v>
      </c>
      <c r="C32" s="555" t="s">
        <v>587</v>
      </c>
      <c r="D32" s="168" t="s">
        <v>305</v>
      </c>
      <c r="E32" s="172">
        <v>1242</v>
      </c>
      <c r="F32" s="361">
        <v>555</v>
      </c>
      <c r="G32" s="179"/>
      <c r="H32" s="179"/>
      <c r="I32" s="179"/>
      <c r="J32" s="179"/>
      <c r="K32" s="179"/>
      <c r="L32" s="217"/>
      <c r="M32" s="350"/>
      <c r="N32" s="218">
        <f t="shared" si="0"/>
        <v>555</v>
      </c>
      <c r="O32" s="546"/>
      <c r="P32" s="200"/>
      <c r="Q32" s="201"/>
      <c r="R32" s="202"/>
      <c r="S32" s="537">
        <v>0</v>
      </c>
    </row>
    <row r="33" spans="1:20" ht="15" thickBot="1" x14ac:dyDescent="0.4">
      <c r="A33" s="551"/>
      <c r="B33" s="554"/>
      <c r="C33" s="556"/>
      <c r="D33" s="170" t="s">
        <v>306</v>
      </c>
      <c r="E33" s="204"/>
      <c r="F33" s="360"/>
      <c r="G33" s="171"/>
      <c r="H33" s="171"/>
      <c r="I33" s="171"/>
      <c r="J33" s="171"/>
      <c r="K33" s="171"/>
      <c r="L33" s="212"/>
      <c r="M33" s="331">
        <v>555</v>
      </c>
      <c r="N33" s="359">
        <f t="shared" si="0"/>
        <v>555</v>
      </c>
      <c r="O33" s="545"/>
      <c r="P33" s="187"/>
      <c r="Q33" s="188"/>
      <c r="R33" s="189"/>
      <c r="S33" s="538"/>
    </row>
    <row r="34" spans="1:20" x14ac:dyDescent="0.35">
      <c r="A34" s="551"/>
      <c r="B34" s="553" t="s">
        <v>1037</v>
      </c>
      <c r="C34" s="555" t="s">
        <v>1849</v>
      </c>
      <c r="D34" s="88" t="s">
        <v>305</v>
      </c>
      <c r="E34" s="172">
        <v>98</v>
      </c>
      <c r="F34" s="361">
        <v>98</v>
      </c>
      <c r="G34" s="179"/>
      <c r="H34" s="179"/>
      <c r="I34" s="179"/>
      <c r="J34" s="179"/>
      <c r="K34" s="179"/>
      <c r="L34" s="217"/>
      <c r="M34" s="330"/>
      <c r="N34" s="219">
        <f t="shared" si="0"/>
        <v>98</v>
      </c>
      <c r="O34" s="546"/>
      <c r="P34" s="200"/>
      <c r="Q34" s="201"/>
      <c r="R34" s="202"/>
      <c r="S34" s="537">
        <v>0</v>
      </c>
    </row>
    <row r="35" spans="1:20" ht="15" thickBot="1" x14ac:dyDescent="0.4">
      <c r="A35" s="552"/>
      <c r="B35" s="554"/>
      <c r="C35" s="556"/>
      <c r="D35" s="170" t="s">
        <v>306</v>
      </c>
      <c r="E35" s="204"/>
      <c r="F35" s="360">
        <v>98</v>
      </c>
      <c r="G35" s="171"/>
      <c r="H35" s="171"/>
      <c r="I35" s="171"/>
      <c r="J35" s="171"/>
      <c r="K35" s="171"/>
      <c r="L35" s="212"/>
      <c r="M35" s="331"/>
      <c r="N35" s="219">
        <f t="shared" si="0"/>
        <v>98</v>
      </c>
      <c r="O35" s="545"/>
      <c r="P35" s="187"/>
      <c r="Q35" s="188"/>
      <c r="R35" s="189"/>
      <c r="S35" s="538"/>
    </row>
    <row r="36" spans="1:20" x14ac:dyDescent="0.35">
      <c r="A36" s="550" t="s">
        <v>92</v>
      </c>
      <c r="B36" s="560" t="s">
        <v>93</v>
      </c>
      <c r="C36" s="562" t="s">
        <v>94</v>
      </c>
      <c r="D36" s="168" t="s">
        <v>305</v>
      </c>
      <c r="E36" s="203">
        <v>200</v>
      </c>
      <c r="F36" s="362"/>
      <c r="G36" s="564">
        <v>698</v>
      </c>
      <c r="H36" s="564"/>
      <c r="I36" s="564"/>
      <c r="J36" s="176"/>
      <c r="K36" s="176"/>
      <c r="L36" s="213"/>
      <c r="M36" s="334"/>
      <c r="N36" s="219">
        <f t="shared" si="0"/>
        <v>698</v>
      </c>
      <c r="O36" s="544">
        <v>4</v>
      </c>
      <c r="P36" s="190"/>
      <c r="Q36" s="191"/>
      <c r="R36" s="192"/>
      <c r="S36" s="539">
        <v>0</v>
      </c>
    </row>
    <row r="37" spans="1:20" x14ac:dyDescent="0.35">
      <c r="A37" s="551"/>
      <c r="B37" s="561"/>
      <c r="C37" s="563"/>
      <c r="D37" s="51" t="s">
        <v>305</v>
      </c>
      <c r="E37" s="174"/>
      <c r="F37" s="363">
        <v>259</v>
      </c>
      <c r="G37" s="565">
        <v>151</v>
      </c>
      <c r="H37" s="565"/>
      <c r="I37" s="566"/>
      <c r="J37" s="166"/>
      <c r="K37" s="166"/>
      <c r="L37" s="214"/>
      <c r="M37" s="335"/>
      <c r="N37" s="219">
        <f t="shared" si="0"/>
        <v>410</v>
      </c>
      <c r="O37" s="546"/>
      <c r="P37" s="193"/>
      <c r="Q37" s="194"/>
      <c r="R37" s="195"/>
      <c r="S37" s="537"/>
    </row>
    <row r="38" spans="1:20" x14ac:dyDescent="0.35">
      <c r="A38" s="551"/>
      <c r="B38" s="561"/>
      <c r="C38" s="563"/>
      <c r="D38" s="52" t="s">
        <v>306</v>
      </c>
      <c r="E38" s="175"/>
      <c r="F38" s="364">
        <v>259</v>
      </c>
      <c r="G38" s="567">
        <v>487</v>
      </c>
      <c r="H38" s="567"/>
      <c r="I38" s="568"/>
      <c r="J38" s="165"/>
      <c r="K38" s="165"/>
      <c r="L38" s="215"/>
      <c r="M38" s="336"/>
      <c r="N38" s="219">
        <f t="shared" si="0"/>
        <v>746</v>
      </c>
      <c r="O38" s="546"/>
      <c r="P38" s="193">
        <v>48</v>
      </c>
      <c r="Q38" s="194"/>
      <c r="R38" s="196"/>
      <c r="S38" s="537"/>
    </row>
    <row r="39" spans="1:20" ht="15" thickBot="1" x14ac:dyDescent="0.4">
      <c r="A39" s="551"/>
      <c r="B39" s="554"/>
      <c r="C39" s="556"/>
      <c r="D39" s="180" t="s">
        <v>306</v>
      </c>
      <c r="E39" s="205"/>
      <c r="F39" s="360"/>
      <c r="G39" s="569">
        <v>289</v>
      </c>
      <c r="H39" s="569"/>
      <c r="I39" s="569"/>
      <c r="J39" s="177"/>
      <c r="K39" s="177"/>
      <c r="L39" s="216"/>
      <c r="M39" s="337"/>
      <c r="N39" s="219">
        <f t="shared" si="0"/>
        <v>289</v>
      </c>
      <c r="O39" s="545"/>
      <c r="P39" s="197"/>
      <c r="Q39" s="198"/>
      <c r="R39" s="199"/>
      <c r="S39" s="538"/>
    </row>
    <row r="40" spans="1:20" x14ac:dyDescent="0.35">
      <c r="A40" s="551"/>
      <c r="B40" s="540" t="s">
        <v>1047</v>
      </c>
      <c r="C40" s="542" t="s">
        <v>986</v>
      </c>
      <c r="D40" s="168" t="s">
        <v>305</v>
      </c>
      <c r="E40" s="203">
        <v>856</v>
      </c>
      <c r="F40" s="362">
        <v>1874</v>
      </c>
      <c r="G40" s="169">
        <f>457.13+26.52</f>
        <v>483.65</v>
      </c>
      <c r="H40" s="169"/>
      <c r="I40" s="169"/>
      <c r="J40" s="169"/>
      <c r="K40" s="169"/>
      <c r="L40" s="210"/>
      <c r="M40" s="330"/>
      <c r="N40" s="219">
        <f t="shared" si="0"/>
        <v>2357.65</v>
      </c>
      <c r="O40" s="544"/>
      <c r="P40" s="181"/>
      <c r="Q40" s="182"/>
      <c r="R40" s="183"/>
      <c r="S40" s="539">
        <v>0</v>
      </c>
    </row>
    <row r="41" spans="1:20" ht="15" thickBot="1" x14ac:dyDescent="0.4">
      <c r="A41" s="551"/>
      <c r="B41" s="541"/>
      <c r="C41" s="543"/>
      <c r="D41" s="170" t="s">
        <v>306</v>
      </c>
      <c r="E41" s="204"/>
      <c r="F41" s="360">
        <v>1374</v>
      </c>
      <c r="G41" s="171"/>
      <c r="H41" s="171"/>
      <c r="I41" s="171"/>
      <c r="J41" s="171"/>
      <c r="K41" s="171"/>
      <c r="L41" s="212"/>
      <c r="M41" s="331">
        <v>500</v>
      </c>
      <c r="N41" s="219">
        <f t="shared" si="0"/>
        <v>1874</v>
      </c>
      <c r="O41" s="545"/>
      <c r="P41" s="187"/>
      <c r="Q41" s="188"/>
      <c r="R41" s="189">
        <v>8</v>
      </c>
      <c r="S41" s="538"/>
      <c r="T41" s="134"/>
    </row>
    <row r="42" spans="1:20" x14ac:dyDescent="0.35">
      <c r="A42" s="551"/>
      <c r="B42" s="540" t="s">
        <v>690</v>
      </c>
      <c r="C42" s="542" t="s">
        <v>689</v>
      </c>
      <c r="D42" s="168" t="s">
        <v>305</v>
      </c>
      <c r="E42" s="203">
        <v>926</v>
      </c>
      <c r="F42" s="362">
        <v>1822</v>
      </c>
      <c r="G42" s="169"/>
      <c r="H42" s="169"/>
      <c r="I42" s="169"/>
      <c r="J42" s="169"/>
      <c r="K42" s="169"/>
      <c r="L42" s="210"/>
      <c r="M42" s="332"/>
      <c r="N42" s="219">
        <f t="shared" si="0"/>
        <v>1822</v>
      </c>
      <c r="O42" s="544"/>
      <c r="P42" s="181"/>
      <c r="Q42" s="182"/>
      <c r="R42" s="183"/>
      <c r="S42" s="539">
        <v>0</v>
      </c>
    </row>
    <row r="43" spans="1:20" ht="15" thickBot="1" x14ac:dyDescent="0.4">
      <c r="A43" s="552"/>
      <c r="B43" s="541"/>
      <c r="C43" s="543"/>
      <c r="D43" s="170" t="s">
        <v>306</v>
      </c>
      <c r="E43" s="204"/>
      <c r="F43" s="360">
        <v>1322</v>
      </c>
      <c r="G43" s="171"/>
      <c r="H43" s="171"/>
      <c r="I43" s="171"/>
      <c r="J43" s="171"/>
      <c r="K43" s="171"/>
      <c r="L43" s="212"/>
      <c r="M43" s="331">
        <v>500</v>
      </c>
      <c r="N43" s="219">
        <f t="shared" si="0"/>
        <v>1822</v>
      </c>
      <c r="O43" s="545"/>
      <c r="P43" s="187"/>
      <c r="Q43" s="188"/>
      <c r="R43" s="189"/>
      <c r="S43" s="538"/>
    </row>
    <row r="44" spans="1:20" x14ac:dyDescent="0.35">
      <c r="A44" s="550" t="s">
        <v>705</v>
      </c>
      <c r="B44" s="553" t="s">
        <v>704</v>
      </c>
      <c r="C44" s="555" t="s">
        <v>706</v>
      </c>
      <c r="D44" s="168" t="s">
        <v>305</v>
      </c>
      <c r="E44" s="172">
        <v>316.7</v>
      </c>
      <c r="F44" s="361">
        <v>780</v>
      </c>
      <c r="G44" s="179"/>
      <c r="H44" s="179"/>
      <c r="I44" s="179"/>
      <c r="J44" s="179"/>
      <c r="K44" s="179"/>
      <c r="L44" s="217"/>
      <c r="M44" s="330"/>
      <c r="N44" s="219">
        <f>SUM(F44:M44)</f>
        <v>780</v>
      </c>
      <c r="O44" s="546"/>
      <c r="P44" s="200"/>
      <c r="Q44" s="201"/>
      <c r="R44" s="202"/>
      <c r="S44" s="537">
        <v>0</v>
      </c>
    </row>
    <row r="45" spans="1:20" ht="15" thickBot="1" x14ac:dyDescent="0.4">
      <c r="A45" s="552"/>
      <c r="B45" s="554"/>
      <c r="C45" s="556"/>
      <c r="D45" s="170" t="s">
        <v>306</v>
      </c>
      <c r="E45" s="204"/>
      <c r="F45" s="360">
        <v>780</v>
      </c>
      <c r="G45" s="171"/>
      <c r="H45" s="171"/>
      <c r="I45" s="171"/>
      <c r="J45" s="171"/>
      <c r="K45" s="171"/>
      <c r="L45" s="212"/>
      <c r="M45" s="331"/>
      <c r="N45" s="219">
        <f t="shared" si="0"/>
        <v>780</v>
      </c>
      <c r="O45" s="545"/>
      <c r="P45" s="187"/>
      <c r="Q45" s="188"/>
      <c r="R45" s="189"/>
      <c r="S45" s="538"/>
    </row>
    <row r="46" spans="1:20" x14ac:dyDescent="0.35">
      <c r="A46" s="550" t="s">
        <v>808</v>
      </c>
      <c r="B46" s="540" t="s">
        <v>1040</v>
      </c>
      <c r="C46" s="542" t="s">
        <v>1041</v>
      </c>
      <c r="D46" s="168" t="s">
        <v>305</v>
      </c>
      <c r="E46" s="203">
        <v>652</v>
      </c>
      <c r="F46" s="362">
        <v>698</v>
      </c>
      <c r="G46" s="169"/>
      <c r="H46" s="169"/>
      <c r="I46" s="169"/>
      <c r="J46" s="169"/>
      <c r="K46" s="169"/>
      <c r="L46" s="210"/>
      <c r="M46" s="332"/>
      <c r="N46" s="219">
        <f t="shared" si="0"/>
        <v>698</v>
      </c>
      <c r="O46" s="544"/>
      <c r="P46" s="181"/>
      <c r="Q46" s="182"/>
      <c r="R46" s="183"/>
      <c r="S46" s="539">
        <v>0</v>
      </c>
    </row>
    <row r="47" spans="1:20" ht="15" thickBot="1" x14ac:dyDescent="0.4">
      <c r="A47" s="551"/>
      <c r="B47" s="541"/>
      <c r="C47" s="543"/>
      <c r="D47" s="170" t="s">
        <v>306</v>
      </c>
      <c r="E47" s="204"/>
      <c r="F47" s="360">
        <v>698</v>
      </c>
      <c r="G47" s="171"/>
      <c r="H47" s="171"/>
      <c r="I47" s="171"/>
      <c r="J47" s="171"/>
      <c r="K47" s="171"/>
      <c r="L47" s="212"/>
      <c r="M47" s="331"/>
      <c r="N47" s="219">
        <f>SUM(F47:M47)</f>
        <v>698</v>
      </c>
      <c r="O47" s="545"/>
      <c r="P47" s="187"/>
      <c r="Q47" s="188"/>
      <c r="R47" s="189">
        <v>413</v>
      </c>
      <c r="S47" s="538"/>
    </row>
    <row r="48" spans="1:20" x14ac:dyDescent="0.35">
      <c r="A48" s="551"/>
      <c r="B48" s="540" t="s">
        <v>1042</v>
      </c>
      <c r="C48" s="542" t="s">
        <v>1043</v>
      </c>
      <c r="D48" s="168" t="s">
        <v>305</v>
      </c>
      <c r="E48" s="203">
        <v>164.3</v>
      </c>
      <c r="F48" s="362">
        <v>455</v>
      </c>
      <c r="G48" s="169"/>
      <c r="H48" s="169"/>
      <c r="I48" s="169"/>
      <c r="J48" s="169"/>
      <c r="K48" s="169"/>
      <c r="L48" s="210"/>
      <c r="M48" s="332"/>
      <c r="N48" s="219">
        <f t="shared" si="0"/>
        <v>455</v>
      </c>
      <c r="O48" s="544"/>
      <c r="P48" s="181"/>
      <c r="Q48" s="182"/>
      <c r="R48" s="183"/>
      <c r="S48" s="539">
        <v>0</v>
      </c>
    </row>
    <row r="49" spans="1:19" ht="15" thickBot="1" x14ac:dyDescent="0.4">
      <c r="A49" s="552"/>
      <c r="B49" s="541"/>
      <c r="C49" s="543"/>
      <c r="D49" s="170" t="s">
        <v>306</v>
      </c>
      <c r="E49" s="204"/>
      <c r="F49" s="360">
        <v>455</v>
      </c>
      <c r="G49" s="171"/>
      <c r="H49" s="171"/>
      <c r="I49" s="171"/>
      <c r="J49" s="171"/>
      <c r="K49" s="171"/>
      <c r="L49" s="212"/>
      <c r="M49" s="331"/>
      <c r="N49" s="219">
        <f t="shared" si="0"/>
        <v>455</v>
      </c>
      <c r="O49" s="545"/>
      <c r="P49" s="187"/>
      <c r="Q49" s="188"/>
      <c r="R49" s="189"/>
      <c r="S49" s="538"/>
    </row>
    <row r="50" spans="1:19" x14ac:dyDescent="0.35">
      <c r="A50" s="550" t="s">
        <v>856</v>
      </c>
      <c r="B50" s="540" t="s">
        <v>1044</v>
      </c>
      <c r="C50" s="542" t="s">
        <v>854</v>
      </c>
      <c r="D50" s="168" t="s">
        <v>305</v>
      </c>
      <c r="E50" s="203">
        <v>342.5</v>
      </c>
      <c r="F50" s="362">
        <v>459</v>
      </c>
      <c r="G50" s="169"/>
      <c r="H50" s="169"/>
      <c r="I50" s="169"/>
      <c r="J50" s="169"/>
      <c r="K50" s="169"/>
      <c r="L50" s="210"/>
      <c r="M50" s="332"/>
      <c r="N50" s="219">
        <f t="shared" si="0"/>
        <v>459</v>
      </c>
      <c r="O50" s="544"/>
      <c r="P50" s="181"/>
      <c r="Q50" s="182"/>
      <c r="R50" s="183"/>
      <c r="S50" s="539">
        <v>0</v>
      </c>
    </row>
    <row r="51" spans="1:19" ht="15" thickBot="1" x14ac:dyDescent="0.4">
      <c r="A51" s="552"/>
      <c r="B51" s="541"/>
      <c r="C51" s="543"/>
      <c r="D51" s="170" t="s">
        <v>306</v>
      </c>
      <c r="E51" s="204"/>
      <c r="F51" s="360">
        <v>459</v>
      </c>
      <c r="G51" s="171"/>
      <c r="H51" s="171"/>
      <c r="I51" s="171"/>
      <c r="J51" s="171"/>
      <c r="K51" s="171"/>
      <c r="L51" s="212"/>
      <c r="M51" s="331"/>
      <c r="N51" s="219">
        <f t="shared" si="0"/>
        <v>459</v>
      </c>
      <c r="O51" s="545"/>
      <c r="P51" s="187"/>
      <c r="Q51" s="188"/>
      <c r="R51" s="189">
        <v>12.5</v>
      </c>
      <c r="S51" s="538"/>
    </row>
    <row r="52" spans="1:19" ht="15" thickBot="1" x14ac:dyDescent="0.4"/>
    <row r="53" spans="1:19" ht="15" thickBot="1" x14ac:dyDescent="0.4">
      <c r="A53" s="557" t="s">
        <v>308</v>
      </c>
      <c r="B53" s="558"/>
    </row>
  </sheetData>
  <protectedRanges>
    <protectedRange password="CC64" sqref="C378:C402 A495:B495 A514:B517 A603:B626 A790:B790 A807:B807 A456:B456 A636:B644 A1003:B1010 A414:B439 A462:B467 A809:B811 A444:B454 A477:B490 A504:B512 A519:B522 A647:B696 A700:B703 A736:B738 A748:B761 A764:B775 A778:B782 A787:B788 A795:B795 A800:B804 A813:B813 A816:B822 A852:B852 A854:B854 A856:B856 A1015:B1022 A378:B411 A570:B577 A713:B718 A870:B974 A829:B849 A3 B52:C377 A52:A54 A56:A377" name="Bereik1"/>
    <protectedRange password="CC64" sqref="A412:C413 C403:C411 A440:C443 C414:C439 A455:C455 C444:C454 A457:C461 C456 A468:C476 C462:C467 A491:C494 C477:C490 A496:C503 C495 A513:C513 C504:C512 A518:C518 C514:C517 C519:C522" name="Bereik1_1"/>
    <protectedRange password="CC64" sqref="A523:B569" name="Bereik1_5"/>
    <protectedRange password="CC64" sqref="A646:B646 A578:C602 C575:C577 A627:C635 C603:C626 A645:C645 C636:C644" name="Bereik1_6"/>
    <protectedRange password="CC64" sqref="A697:C699 C646:C696 C700" name="Bereik1_7"/>
    <protectedRange password="CC64" sqref="A704:C712 C701:C703 A719:C735 C713:C718 A739:C747 C736:C738 A762:C763 C748:C761 A776:C776 C764:C775" name="Bereik1_8"/>
    <protectedRange password="CC64" sqref="A823:C828 A777:C777 A783:C786 C778:C782 A789:C789 C787:C788 A791:C794 C790 A796:C799 C795 A805:C806 C800:C804 A808:C808 C807 A812:C812 C809:C811 A814:C815 C813 C816:C822" name="Bereik1_9"/>
    <protectedRange password="CC64" sqref="A850:C851 C829:C849 A853:C853 C852 A855:C855 C854 A857:C869 C856 C870:C891" name="Bereik1_10"/>
  </protectedRanges>
  <mergeCells count="101">
    <mergeCell ref="O50:O51"/>
    <mergeCell ref="O30:O31"/>
    <mergeCell ref="O28:O29"/>
    <mergeCell ref="C34:C35"/>
    <mergeCell ref="C28:C29"/>
    <mergeCell ref="C22:C23"/>
    <mergeCell ref="C36:C39"/>
    <mergeCell ref="G36:I36"/>
    <mergeCell ref="G37:I37"/>
    <mergeCell ref="G38:I38"/>
    <mergeCell ref="G39:I39"/>
    <mergeCell ref="O42:O43"/>
    <mergeCell ref="O34:O35"/>
    <mergeCell ref="O36:O39"/>
    <mergeCell ref="C40:C41"/>
    <mergeCell ref="O40:O41"/>
    <mergeCell ref="C30:C31"/>
    <mergeCell ref="C42:C43"/>
    <mergeCell ref="C48:C49"/>
    <mergeCell ref="O48:O49"/>
    <mergeCell ref="C8:C9"/>
    <mergeCell ref="C14:C15"/>
    <mergeCell ref="C10:C11"/>
    <mergeCell ref="O20:O21"/>
    <mergeCell ref="O22:O23"/>
    <mergeCell ref="C20:C21"/>
    <mergeCell ref="C18:C19"/>
    <mergeCell ref="B32:B33"/>
    <mergeCell ref="C32:C33"/>
    <mergeCell ref="A44:A45"/>
    <mergeCell ref="B44:B45"/>
    <mergeCell ref="C44:C45"/>
    <mergeCell ref="O44:O45"/>
    <mergeCell ref="B46:B47"/>
    <mergeCell ref="C46:C47"/>
    <mergeCell ref="O46:O47"/>
    <mergeCell ref="A53:B53"/>
    <mergeCell ref="A18:A29"/>
    <mergeCell ref="B40:B41"/>
    <mergeCell ref="B50:B51"/>
    <mergeCell ref="A46:A49"/>
    <mergeCell ref="A50:A51"/>
    <mergeCell ref="B48:B49"/>
    <mergeCell ref="A30:A35"/>
    <mergeCell ref="B30:B31"/>
    <mergeCell ref="A36:A43"/>
    <mergeCell ref="B42:B43"/>
    <mergeCell ref="B34:B35"/>
    <mergeCell ref="B36:B39"/>
    <mergeCell ref="C26:C27"/>
    <mergeCell ref="O26:O27"/>
    <mergeCell ref="O32:O33"/>
    <mergeCell ref="C50:C51"/>
    <mergeCell ref="A6:A13"/>
    <mergeCell ref="B28:B29"/>
    <mergeCell ref="B18:B19"/>
    <mergeCell ref="B22:B23"/>
    <mergeCell ref="B6:B7"/>
    <mergeCell ref="B20:B21"/>
    <mergeCell ref="B8:B9"/>
    <mergeCell ref="B14:B15"/>
    <mergeCell ref="A14:A17"/>
    <mergeCell ref="B10:B11"/>
    <mergeCell ref="B24:B25"/>
    <mergeCell ref="B26:B27"/>
    <mergeCell ref="B12:B13"/>
    <mergeCell ref="S24:S25"/>
    <mergeCell ref="S26:S27"/>
    <mergeCell ref="B16:B17"/>
    <mergeCell ref="C16:C17"/>
    <mergeCell ref="C24:C25"/>
    <mergeCell ref="O24:O25"/>
    <mergeCell ref="O6:O7"/>
    <mergeCell ref="O8:O9"/>
    <mergeCell ref="O12:O13"/>
    <mergeCell ref="O10:O11"/>
    <mergeCell ref="O18:O19"/>
    <mergeCell ref="O14:O15"/>
    <mergeCell ref="S6:S7"/>
    <mergeCell ref="S8:S9"/>
    <mergeCell ref="S10:S11"/>
    <mergeCell ref="S12:S13"/>
    <mergeCell ref="S14:S15"/>
    <mergeCell ref="S16:S17"/>
    <mergeCell ref="S18:S19"/>
    <mergeCell ref="S20:S21"/>
    <mergeCell ref="S22:S23"/>
    <mergeCell ref="O16:O17"/>
    <mergeCell ref="C6:C7"/>
    <mergeCell ref="C12:C13"/>
    <mergeCell ref="S32:S33"/>
    <mergeCell ref="S42:S43"/>
    <mergeCell ref="S44:S45"/>
    <mergeCell ref="S46:S47"/>
    <mergeCell ref="S48:S49"/>
    <mergeCell ref="S50:S51"/>
    <mergeCell ref="S28:S29"/>
    <mergeCell ref="S30:S31"/>
    <mergeCell ref="S34:S35"/>
    <mergeCell ref="S36:S39"/>
    <mergeCell ref="S40:S4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76897-8979-46A3-A13E-06147EB6DAB4}">
  <sheetPr>
    <tabColor theme="4" tint="-0.499984740745262"/>
  </sheetPr>
  <dimension ref="A1:Q213"/>
  <sheetViews>
    <sheetView zoomScale="80" zoomScaleNormal="80" workbookViewId="0">
      <pane ySplit="2" topLeftCell="A10" activePane="bottomLeft" state="frozen"/>
      <selection pane="bottomLeft" activeCell="F42" sqref="F5:F42"/>
    </sheetView>
  </sheetViews>
  <sheetFormatPr defaultRowHeight="15.5" x14ac:dyDescent="0.35"/>
  <cols>
    <col min="1" max="1" width="20.453125" customWidth="1"/>
    <col min="2" max="2" width="19.7265625" style="45" customWidth="1"/>
    <col min="3" max="3" width="21.26953125" style="40" customWidth="1"/>
    <col min="4" max="4" width="20.1796875" customWidth="1"/>
    <col min="5" max="5" width="15.54296875" customWidth="1"/>
    <col min="6" max="6" width="16" customWidth="1"/>
    <col min="7" max="7" width="14.1796875" customWidth="1"/>
    <col min="8" max="8" width="14.453125" bestFit="1" customWidth="1"/>
    <col min="9" max="9" width="11.26953125" customWidth="1"/>
    <col min="12" max="12" width="9.1796875" customWidth="1"/>
  </cols>
  <sheetData>
    <row r="1" spans="1:9" ht="19" thickBot="1" x14ac:dyDescent="0.5">
      <c r="B1" s="101" t="s">
        <v>52</v>
      </c>
      <c r="C1" s="101" t="s">
        <v>658</v>
      </c>
      <c r="D1" s="101" t="s">
        <v>38</v>
      </c>
      <c r="E1" s="101" t="s">
        <v>585</v>
      </c>
      <c r="F1" s="101" t="s">
        <v>92</v>
      </c>
      <c r="G1" s="101" t="s">
        <v>705</v>
      </c>
      <c r="H1" s="101" t="s">
        <v>808</v>
      </c>
      <c r="I1" s="101" t="s">
        <v>856</v>
      </c>
    </row>
    <row r="2" spans="1:9" ht="18.75" customHeight="1" thickBot="1" x14ac:dyDescent="0.5">
      <c r="A2" s="132" t="s">
        <v>1479</v>
      </c>
      <c r="B2" s="313"/>
      <c r="C2" s="313"/>
      <c r="D2" s="313"/>
      <c r="E2" s="313"/>
      <c r="F2" s="313"/>
      <c r="G2" s="313"/>
      <c r="H2" s="313"/>
      <c r="I2" s="313"/>
    </row>
    <row r="3" spans="1:9" ht="17.25" customHeight="1" thickBot="1" x14ac:dyDescent="0.5">
      <c r="A3" s="132" t="s">
        <v>3</v>
      </c>
      <c r="B3" s="106"/>
      <c r="C3" s="104"/>
      <c r="D3" s="104"/>
      <c r="E3" s="104"/>
      <c r="F3" s="104"/>
      <c r="G3" s="104"/>
      <c r="H3" s="104"/>
      <c r="I3" s="105">
        <f>SUM(B2:I2)</f>
        <v>0</v>
      </c>
    </row>
    <row r="4" spans="1:9" ht="16" thickBot="1" x14ac:dyDescent="0.4">
      <c r="A4" s="89"/>
      <c r="B4" s="50"/>
      <c r="G4" s="39"/>
      <c r="H4" s="90"/>
      <c r="I4" s="90"/>
    </row>
    <row r="5" spans="1:9" ht="14.5" x14ac:dyDescent="0.35">
      <c r="A5" s="440" t="s">
        <v>52</v>
      </c>
      <c r="B5" s="415" t="s">
        <v>67</v>
      </c>
      <c r="C5" s="416" t="s">
        <v>67</v>
      </c>
      <c r="D5" s="417" t="s">
        <v>589</v>
      </c>
      <c r="E5" s="417" t="s">
        <v>49</v>
      </c>
      <c r="F5" s="493" t="s">
        <v>1711</v>
      </c>
      <c r="G5" s="418">
        <v>64</v>
      </c>
      <c r="H5" s="415" t="s">
        <v>57</v>
      </c>
      <c r="I5" s="428">
        <v>16.079999999999998</v>
      </c>
    </row>
    <row r="6" spans="1:9" ht="14.5" x14ac:dyDescent="0.35">
      <c r="A6" s="441" t="s">
        <v>52</v>
      </c>
      <c r="B6" s="403" t="s">
        <v>67</v>
      </c>
      <c r="C6" s="404" t="s">
        <v>67</v>
      </c>
      <c r="D6" s="405" t="s">
        <v>589</v>
      </c>
      <c r="E6" s="405" t="s">
        <v>49</v>
      </c>
      <c r="F6" s="406" t="s">
        <v>1711</v>
      </c>
      <c r="G6" s="407">
        <v>72</v>
      </c>
      <c r="H6" s="403" t="s">
        <v>62</v>
      </c>
      <c r="I6" s="430">
        <v>12</v>
      </c>
    </row>
    <row r="7" spans="1:9" ht="14.5" x14ac:dyDescent="0.35">
      <c r="A7" s="441" t="s">
        <v>52</v>
      </c>
      <c r="B7" s="403" t="s">
        <v>67</v>
      </c>
      <c r="C7" s="404" t="s">
        <v>67</v>
      </c>
      <c r="D7" s="405" t="s">
        <v>589</v>
      </c>
      <c r="E7" s="405" t="s">
        <v>49</v>
      </c>
      <c r="F7" s="406" t="s">
        <v>1724</v>
      </c>
      <c r="G7" s="407" t="s">
        <v>1450</v>
      </c>
      <c r="H7" s="403" t="s">
        <v>57</v>
      </c>
      <c r="I7" s="430">
        <v>131.19</v>
      </c>
    </row>
    <row r="8" spans="1:9" ht="14.5" x14ac:dyDescent="0.35">
      <c r="A8" s="441" t="s">
        <v>52</v>
      </c>
      <c r="B8" s="403" t="s">
        <v>67</v>
      </c>
      <c r="C8" s="404" t="s">
        <v>67</v>
      </c>
      <c r="D8" s="405" t="s">
        <v>589</v>
      </c>
      <c r="E8" s="405" t="s">
        <v>49</v>
      </c>
      <c r="F8" s="406" t="s">
        <v>1724</v>
      </c>
      <c r="G8" s="407" t="s">
        <v>1452</v>
      </c>
      <c r="H8" s="403" t="s">
        <v>62</v>
      </c>
      <c r="I8" s="430">
        <v>39.61</v>
      </c>
    </row>
    <row r="9" spans="1:9" ht="14.5" x14ac:dyDescent="0.35">
      <c r="A9" s="442" t="s">
        <v>52</v>
      </c>
      <c r="B9" s="409" t="s">
        <v>53</v>
      </c>
      <c r="C9" s="410" t="s">
        <v>54</v>
      </c>
      <c r="D9" s="411" t="s">
        <v>55</v>
      </c>
      <c r="E9" s="405" t="s">
        <v>49</v>
      </c>
      <c r="F9" s="405" t="s">
        <v>1724</v>
      </c>
      <c r="G9" s="412" t="s">
        <v>185</v>
      </c>
      <c r="H9" s="403" t="s">
        <v>42</v>
      </c>
      <c r="I9" s="430">
        <v>34.08</v>
      </c>
    </row>
    <row r="10" spans="1:9" ht="14.5" x14ac:dyDescent="0.35">
      <c r="A10" s="441" t="s">
        <v>52</v>
      </c>
      <c r="B10" s="413" t="s">
        <v>206</v>
      </c>
      <c r="C10" s="404" t="s">
        <v>207</v>
      </c>
      <c r="D10" s="405" t="s">
        <v>60</v>
      </c>
      <c r="E10" s="405" t="s">
        <v>49</v>
      </c>
      <c r="F10" s="405" t="s">
        <v>1724</v>
      </c>
      <c r="G10" s="414" t="s">
        <v>233</v>
      </c>
      <c r="H10" s="403" t="s">
        <v>57</v>
      </c>
      <c r="I10" s="430">
        <v>10.7</v>
      </c>
    </row>
    <row r="11" spans="1:9" ht="14.5" x14ac:dyDescent="0.35">
      <c r="A11" s="441" t="s">
        <v>52</v>
      </c>
      <c r="B11" s="413" t="s">
        <v>1045</v>
      </c>
      <c r="C11" s="403" t="s">
        <v>599</v>
      </c>
      <c r="D11" s="405" t="s">
        <v>589</v>
      </c>
      <c r="E11" s="405" t="s">
        <v>49</v>
      </c>
      <c r="F11" s="405" t="s">
        <v>1724</v>
      </c>
      <c r="G11" s="414"/>
      <c r="H11" s="403" t="s">
        <v>63</v>
      </c>
      <c r="I11" s="430">
        <v>8.6999999999999993</v>
      </c>
    </row>
    <row r="12" spans="1:9" ht="14.5" x14ac:dyDescent="0.35">
      <c r="A12" s="441" t="s">
        <v>52</v>
      </c>
      <c r="B12" s="413" t="s">
        <v>1045</v>
      </c>
      <c r="C12" s="403" t="s">
        <v>599</v>
      </c>
      <c r="D12" s="405" t="s">
        <v>589</v>
      </c>
      <c r="E12" s="405" t="s">
        <v>49</v>
      </c>
      <c r="F12" s="405" t="s">
        <v>1724</v>
      </c>
      <c r="G12" s="414"/>
      <c r="H12" s="403" t="s">
        <v>63</v>
      </c>
      <c r="I12" s="430">
        <v>16.7</v>
      </c>
    </row>
    <row r="13" spans="1:9" ht="14.5" x14ac:dyDescent="0.35">
      <c r="A13" s="441" t="s">
        <v>52</v>
      </c>
      <c r="B13" s="413" t="s">
        <v>1045</v>
      </c>
      <c r="C13" s="403" t="s">
        <v>599</v>
      </c>
      <c r="D13" s="405" t="s">
        <v>589</v>
      </c>
      <c r="E13" s="405" t="s">
        <v>49</v>
      </c>
      <c r="F13" s="491" t="s">
        <v>1716</v>
      </c>
      <c r="G13" s="414" t="s">
        <v>1721</v>
      </c>
      <c r="H13" s="403" t="s">
        <v>62</v>
      </c>
      <c r="I13" s="430">
        <v>108.6</v>
      </c>
    </row>
    <row r="14" spans="1:9" ht="15" thickBot="1" x14ac:dyDescent="0.4">
      <c r="A14" s="443" t="s">
        <v>52</v>
      </c>
      <c r="B14" s="419" t="s">
        <v>1045</v>
      </c>
      <c r="C14" s="420" t="s">
        <v>599</v>
      </c>
      <c r="D14" s="421" t="s">
        <v>589</v>
      </c>
      <c r="E14" s="421" t="s">
        <v>49</v>
      </c>
      <c r="F14" s="492" t="s">
        <v>1716</v>
      </c>
      <c r="G14" s="422" t="s">
        <v>1722</v>
      </c>
      <c r="H14" s="420" t="s">
        <v>62</v>
      </c>
      <c r="I14" s="434">
        <v>109</v>
      </c>
    </row>
    <row r="15" spans="1:9" ht="14.5" x14ac:dyDescent="0.35">
      <c r="A15" s="440" t="s">
        <v>658</v>
      </c>
      <c r="B15" s="423" t="s">
        <v>660</v>
      </c>
      <c r="C15" s="415" t="s">
        <v>659</v>
      </c>
      <c r="D15" s="417" t="s">
        <v>589</v>
      </c>
      <c r="E15" s="417" t="s">
        <v>49</v>
      </c>
      <c r="F15" s="417" t="s">
        <v>1724</v>
      </c>
      <c r="G15" s="424" t="s">
        <v>627</v>
      </c>
      <c r="H15" s="415" t="s">
        <v>63</v>
      </c>
      <c r="I15" s="428">
        <v>9.1999999999999993</v>
      </c>
    </row>
    <row r="16" spans="1:9" ht="15" thickBot="1" x14ac:dyDescent="0.4">
      <c r="A16" s="443" t="s">
        <v>658</v>
      </c>
      <c r="B16" s="419" t="s">
        <v>660</v>
      </c>
      <c r="C16" s="420" t="s">
        <v>659</v>
      </c>
      <c r="D16" s="421" t="s">
        <v>589</v>
      </c>
      <c r="E16" s="421" t="s">
        <v>49</v>
      </c>
      <c r="F16" s="421" t="s">
        <v>1716</v>
      </c>
      <c r="G16" s="422" t="s">
        <v>621</v>
      </c>
      <c r="H16" s="420" t="s">
        <v>63</v>
      </c>
      <c r="I16" s="434">
        <v>90</v>
      </c>
    </row>
    <row r="17" spans="1:17" ht="14.5" x14ac:dyDescent="0.35">
      <c r="A17" s="440" t="s">
        <v>38</v>
      </c>
      <c r="B17" s="423" t="s">
        <v>2050</v>
      </c>
      <c r="C17" s="416" t="s">
        <v>40</v>
      </c>
      <c r="D17" s="417" t="s">
        <v>589</v>
      </c>
      <c r="E17" s="417" t="s">
        <v>49</v>
      </c>
      <c r="F17" s="417" t="s">
        <v>1724</v>
      </c>
      <c r="G17" s="424" t="s">
        <v>1118</v>
      </c>
      <c r="H17" s="415" t="s">
        <v>57</v>
      </c>
      <c r="I17" s="428">
        <v>18</v>
      </c>
    </row>
    <row r="18" spans="1:17" ht="14.5" x14ac:dyDescent="0.35">
      <c r="A18" s="441" t="s">
        <v>38</v>
      </c>
      <c r="B18" s="413" t="s">
        <v>682</v>
      </c>
      <c r="C18" s="403" t="s">
        <v>683</v>
      </c>
      <c r="D18" s="405" t="s">
        <v>589</v>
      </c>
      <c r="E18" s="405" t="s">
        <v>49</v>
      </c>
      <c r="F18" s="405" t="s">
        <v>49</v>
      </c>
      <c r="G18" s="414" t="s">
        <v>2087</v>
      </c>
      <c r="H18" s="403" t="s">
        <v>1825</v>
      </c>
      <c r="I18" s="430">
        <v>21</v>
      </c>
      <c r="M18" s="405"/>
      <c r="N18" s="414"/>
      <c r="O18" s="405"/>
      <c r="P18" s="402"/>
      <c r="Q18" s="408"/>
    </row>
    <row r="19" spans="1:17" ht="14.5" x14ac:dyDescent="0.35">
      <c r="A19" s="441" t="s">
        <v>38</v>
      </c>
      <c r="B19" s="413" t="s">
        <v>682</v>
      </c>
      <c r="C19" s="403" t="s">
        <v>683</v>
      </c>
      <c r="D19" s="405" t="s">
        <v>589</v>
      </c>
      <c r="E19" s="405" t="s">
        <v>49</v>
      </c>
      <c r="F19" s="405" t="s">
        <v>1716</v>
      </c>
      <c r="G19" s="414" t="s">
        <v>2251</v>
      </c>
      <c r="H19" s="403" t="s">
        <v>1825</v>
      </c>
      <c r="I19" s="430" t="s">
        <v>2176</v>
      </c>
    </row>
    <row r="20" spans="1:17" ht="14.5" x14ac:dyDescent="0.35">
      <c r="A20" s="441" t="s">
        <v>38</v>
      </c>
      <c r="B20" s="413" t="s">
        <v>260</v>
      </c>
      <c r="C20" s="402" t="s">
        <v>261</v>
      </c>
      <c r="D20" s="405" t="s">
        <v>55</v>
      </c>
      <c r="E20" s="405" t="s">
        <v>49</v>
      </c>
      <c r="F20" s="405" t="s">
        <v>1724</v>
      </c>
      <c r="G20" s="414" t="s">
        <v>1071</v>
      </c>
      <c r="H20" s="402" t="s">
        <v>63</v>
      </c>
      <c r="I20" s="430" t="s">
        <v>2249</v>
      </c>
    </row>
    <row r="21" spans="1:17" ht="14.5" x14ac:dyDescent="0.35">
      <c r="A21" s="441" t="s">
        <v>38</v>
      </c>
      <c r="B21" s="413" t="s">
        <v>2051</v>
      </c>
      <c r="C21" s="403" t="s">
        <v>205</v>
      </c>
      <c r="D21" s="405" t="s">
        <v>55</v>
      </c>
      <c r="E21" s="405" t="s">
        <v>49</v>
      </c>
      <c r="F21" s="405" t="s">
        <v>1724</v>
      </c>
      <c r="G21" s="414"/>
      <c r="H21" s="403"/>
      <c r="I21" s="430">
        <v>34.03</v>
      </c>
    </row>
    <row r="22" spans="1:17" ht="14.5" x14ac:dyDescent="0.35">
      <c r="A22" s="441" t="s">
        <v>38</v>
      </c>
      <c r="B22" s="413" t="s">
        <v>1848</v>
      </c>
      <c r="C22" s="403" t="s">
        <v>285</v>
      </c>
      <c r="D22" s="405" t="s">
        <v>55</v>
      </c>
      <c r="E22" s="405" t="s">
        <v>49</v>
      </c>
      <c r="F22" s="405" t="s">
        <v>1716</v>
      </c>
      <c r="G22" s="412" t="s">
        <v>2248</v>
      </c>
      <c r="H22" s="406" t="s">
        <v>57</v>
      </c>
      <c r="I22" s="430">
        <v>123.03</v>
      </c>
    </row>
    <row r="23" spans="1:17" ht="15" thickBot="1" x14ac:dyDescent="0.4">
      <c r="A23" s="443" t="s">
        <v>38</v>
      </c>
      <c r="B23" s="419" t="s">
        <v>1848</v>
      </c>
      <c r="C23" s="420" t="s">
        <v>285</v>
      </c>
      <c r="D23" s="421" t="s">
        <v>55</v>
      </c>
      <c r="E23" s="421" t="s">
        <v>49</v>
      </c>
      <c r="F23" s="492" t="s">
        <v>1724</v>
      </c>
      <c r="G23" s="425" t="s">
        <v>79</v>
      </c>
      <c r="H23" s="420" t="s">
        <v>42</v>
      </c>
      <c r="I23" s="434">
        <v>5.62</v>
      </c>
    </row>
    <row r="24" spans="1:17" ht="14.5" x14ac:dyDescent="0.35">
      <c r="A24" s="444" t="s">
        <v>585</v>
      </c>
      <c r="B24" s="423" t="s">
        <v>859</v>
      </c>
      <c r="C24" s="415" t="s">
        <v>858</v>
      </c>
      <c r="D24" s="417" t="s">
        <v>59</v>
      </c>
      <c r="E24" s="417" t="s">
        <v>49</v>
      </c>
      <c r="F24" s="417" t="s">
        <v>49</v>
      </c>
      <c r="G24" s="424"/>
      <c r="H24" s="415" t="s">
        <v>62</v>
      </c>
      <c r="I24" s="428">
        <v>47.8</v>
      </c>
    </row>
    <row r="25" spans="1:17" ht="14.5" x14ac:dyDescent="0.35">
      <c r="A25" s="442" t="s">
        <v>585</v>
      </c>
      <c r="B25" s="413" t="s">
        <v>859</v>
      </c>
      <c r="C25" s="403" t="s">
        <v>858</v>
      </c>
      <c r="D25" s="405" t="s">
        <v>589</v>
      </c>
      <c r="E25" s="405" t="s">
        <v>49</v>
      </c>
      <c r="F25" s="405" t="s">
        <v>49</v>
      </c>
      <c r="G25" s="414"/>
      <c r="H25" s="403" t="s">
        <v>62</v>
      </c>
      <c r="I25" s="430">
        <v>27.7</v>
      </c>
    </row>
    <row r="26" spans="1:17" ht="15" thickBot="1" x14ac:dyDescent="0.4">
      <c r="A26" s="445" t="s">
        <v>585</v>
      </c>
      <c r="B26" s="419" t="s">
        <v>859</v>
      </c>
      <c r="C26" s="420" t="s">
        <v>858</v>
      </c>
      <c r="D26" s="421" t="s">
        <v>589</v>
      </c>
      <c r="E26" s="421" t="s">
        <v>49</v>
      </c>
      <c r="F26" s="421" t="s">
        <v>49</v>
      </c>
      <c r="G26" s="422" t="s">
        <v>748</v>
      </c>
      <c r="H26" s="420" t="s">
        <v>63</v>
      </c>
      <c r="I26" s="434">
        <v>57.1</v>
      </c>
    </row>
    <row r="27" spans="1:17" ht="14.5" x14ac:dyDescent="0.35">
      <c r="A27" s="446" t="s">
        <v>92</v>
      </c>
      <c r="B27" s="427" t="s">
        <v>93</v>
      </c>
      <c r="C27" s="416" t="s">
        <v>94</v>
      </c>
      <c r="D27" s="426" t="s">
        <v>1910</v>
      </c>
      <c r="E27" s="426" t="s">
        <v>49</v>
      </c>
      <c r="F27" s="426" t="s">
        <v>1724</v>
      </c>
      <c r="G27" s="426" t="s">
        <v>1917</v>
      </c>
      <c r="H27" s="426" t="s">
        <v>57</v>
      </c>
      <c r="I27" s="428">
        <v>36.5</v>
      </c>
    </row>
    <row r="28" spans="1:17" ht="14.5" x14ac:dyDescent="0.35">
      <c r="A28" s="447" t="s">
        <v>92</v>
      </c>
      <c r="B28" s="429" t="s">
        <v>93</v>
      </c>
      <c r="C28" s="404" t="s">
        <v>94</v>
      </c>
      <c r="D28" s="320" t="s">
        <v>1910</v>
      </c>
      <c r="E28" s="320" t="s">
        <v>49</v>
      </c>
      <c r="F28" s="320" t="s">
        <v>1716</v>
      </c>
      <c r="G28" s="320" t="s">
        <v>1919</v>
      </c>
      <c r="H28" s="320" t="s">
        <v>57</v>
      </c>
      <c r="I28" s="430">
        <v>118.4</v>
      </c>
    </row>
    <row r="29" spans="1:17" ht="14.5" x14ac:dyDescent="0.35">
      <c r="A29" s="447" t="s">
        <v>92</v>
      </c>
      <c r="B29" s="429" t="s">
        <v>985</v>
      </c>
      <c r="C29" s="403" t="s">
        <v>986</v>
      </c>
      <c r="D29" s="431" t="s">
        <v>989</v>
      </c>
      <c r="E29" s="431" t="s">
        <v>49</v>
      </c>
      <c r="F29" s="431" t="s">
        <v>1724</v>
      </c>
      <c r="G29" s="431"/>
      <c r="H29" s="403" t="s">
        <v>155</v>
      </c>
      <c r="I29" s="430">
        <v>7.5</v>
      </c>
    </row>
    <row r="30" spans="1:17" ht="14.5" x14ac:dyDescent="0.35">
      <c r="A30" s="447" t="s">
        <v>92</v>
      </c>
      <c r="B30" s="429" t="s">
        <v>985</v>
      </c>
      <c r="C30" s="403" t="s">
        <v>986</v>
      </c>
      <c r="D30" s="431" t="s">
        <v>989</v>
      </c>
      <c r="E30" s="431" t="s">
        <v>49</v>
      </c>
      <c r="F30" s="431" t="s">
        <v>1724</v>
      </c>
      <c r="G30" s="431"/>
      <c r="H30" s="403" t="s">
        <v>155</v>
      </c>
      <c r="I30" s="430">
        <v>16.399999999999999</v>
      </c>
    </row>
    <row r="31" spans="1:17" ht="14.5" x14ac:dyDescent="0.35">
      <c r="A31" s="447" t="s">
        <v>92</v>
      </c>
      <c r="B31" s="429" t="s">
        <v>690</v>
      </c>
      <c r="C31" s="403" t="s">
        <v>689</v>
      </c>
      <c r="D31" s="431" t="s">
        <v>589</v>
      </c>
      <c r="E31" s="431" t="s">
        <v>49</v>
      </c>
      <c r="F31" s="431" t="s">
        <v>1716</v>
      </c>
      <c r="G31" s="431" t="s">
        <v>122</v>
      </c>
      <c r="H31" s="403" t="s">
        <v>629</v>
      </c>
      <c r="I31" s="430">
        <v>73.7</v>
      </c>
    </row>
    <row r="32" spans="1:17" ht="14.5" x14ac:dyDescent="0.35">
      <c r="A32" s="447" t="s">
        <v>92</v>
      </c>
      <c r="B32" s="429" t="s">
        <v>690</v>
      </c>
      <c r="C32" s="403" t="s">
        <v>689</v>
      </c>
      <c r="D32" s="431" t="s">
        <v>589</v>
      </c>
      <c r="E32" s="431" t="s">
        <v>49</v>
      </c>
      <c r="F32" s="431" t="s">
        <v>1724</v>
      </c>
      <c r="G32" s="431" t="s">
        <v>87</v>
      </c>
      <c r="H32" s="403" t="s">
        <v>63</v>
      </c>
      <c r="I32" s="430">
        <v>14.4</v>
      </c>
    </row>
    <row r="33" spans="1:9" ht="14.5" x14ac:dyDescent="0.35">
      <c r="A33" s="447" t="s">
        <v>92</v>
      </c>
      <c r="B33" s="429" t="s">
        <v>690</v>
      </c>
      <c r="C33" s="403" t="s">
        <v>689</v>
      </c>
      <c r="D33" s="431" t="s">
        <v>589</v>
      </c>
      <c r="E33" s="431" t="s">
        <v>49</v>
      </c>
      <c r="F33" s="431" t="s">
        <v>1724</v>
      </c>
      <c r="G33" s="431"/>
      <c r="H33" s="403" t="s">
        <v>63</v>
      </c>
      <c r="I33" s="430">
        <v>9.6999999999999993</v>
      </c>
    </row>
    <row r="34" spans="1:9" ht="15" thickBot="1" x14ac:dyDescent="0.4">
      <c r="A34" s="448" t="s">
        <v>92</v>
      </c>
      <c r="B34" s="432" t="s">
        <v>690</v>
      </c>
      <c r="C34" s="420" t="s">
        <v>689</v>
      </c>
      <c r="D34" s="433" t="s">
        <v>593</v>
      </c>
      <c r="E34" s="433" t="s">
        <v>49</v>
      </c>
      <c r="F34" s="433" t="s">
        <v>1724</v>
      </c>
      <c r="G34" s="433"/>
      <c r="H34" s="420" t="s">
        <v>155</v>
      </c>
      <c r="I34" s="434">
        <v>8</v>
      </c>
    </row>
    <row r="35" spans="1:9" ht="15" thickBot="1" x14ac:dyDescent="0.4">
      <c r="A35" s="449" t="s">
        <v>705</v>
      </c>
      <c r="B35" s="435" t="s">
        <v>704</v>
      </c>
      <c r="C35" s="436" t="s">
        <v>706</v>
      </c>
      <c r="D35" s="437" t="s">
        <v>589</v>
      </c>
      <c r="E35" s="437" t="s">
        <v>49</v>
      </c>
      <c r="F35" s="437" t="s">
        <v>49</v>
      </c>
      <c r="G35" s="438"/>
      <c r="H35" s="436" t="s">
        <v>63</v>
      </c>
      <c r="I35" s="450">
        <v>24</v>
      </c>
    </row>
    <row r="36" spans="1:9" ht="14.5" x14ac:dyDescent="0.35">
      <c r="A36" s="440" t="s">
        <v>808</v>
      </c>
      <c r="B36" s="423" t="s">
        <v>809</v>
      </c>
      <c r="C36" s="415" t="s">
        <v>807</v>
      </c>
      <c r="D36" s="417" t="s">
        <v>60</v>
      </c>
      <c r="E36" s="417" t="s">
        <v>49</v>
      </c>
      <c r="F36" s="417" t="s">
        <v>1716</v>
      </c>
      <c r="G36" s="424">
        <v>205</v>
      </c>
      <c r="H36" s="439" t="s">
        <v>62</v>
      </c>
      <c r="I36" s="428">
        <v>92</v>
      </c>
    </row>
    <row r="37" spans="1:9" ht="14.5" x14ac:dyDescent="0.35">
      <c r="A37" s="441" t="s">
        <v>808</v>
      </c>
      <c r="B37" s="413" t="s">
        <v>809</v>
      </c>
      <c r="C37" s="403" t="s">
        <v>807</v>
      </c>
      <c r="D37" s="405" t="s">
        <v>60</v>
      </c>
      <c r="E37" s="405" t="s">
        <v>49</v>
      </c>
      <c r="F37" s="405" t="s">
        <v>1716</v>
      </c>
      <c r="G37" s="414" t="s">
        <v>783</v>
      </c>
      <c r="H37" s="402" t="s">
        <v>62</v>
      </c>
      <c r="I37" s="430">
        <v>70</v>
      </c>
    </row>
    <row r="38" spans="1:9" ht="14.5" x14ac:dyDescent="0.35">
      <c r="A38" s="441" t="s">
        <v>808</v>
      </c>
      <c r="B38" s="413" t="s">
        <v>809</v>
      </c>
      <c r="C38" s="403" t="s">
        <v>807</v>
      </c>
      <c r="D38" s="405" t="s">
        <v>589</v>
      </c>
      <c r="E38" s="405" t="s">
        <v>49</v>
      </c>
      <c r="F38" s="405" t="s">
        <v>1724</v>
      </c>
      <c r="G38" s="414" t="s">
        <v>605</v>
      </c>
      <c r="H38" s="403" t="s">
        <v>63</v>
      </c>
      <c r="I38" s="430">
        <v>38</v>
      </c>
    </row>
    <row r="39" spans="1:9" ht="14.5" x14ac:dyDescent="0.35">
      <c r="A39" s="441" t="s">
        <v>808</v>
      </c>
      <c r="B39" s="413" t="s">
        <v>851</v>
      </c>
      <c r="C39" s="403" t="s">
        <v>852</v>
      </c>
      <c r="D39" s="405" t="s">
        <v>589</v>
      </c>
      <c r="E39" s="405" t="s">
        <v>49</v>
      </c>
      <c r="F39" s="405" t="s">
        <v>49</v>
      </c>
      <c r="G39" s="414" t="s">
        <v>669</v>
      </c>
      <c r="H39" s="403" t="s">
        <v>155</v>
      </c>
      <c r="I39" s="430">
        <v>21.1</v>
      </c>
    </row>
    <row r="40" spans="1:9" ht="15" thickBot="1" x14ac:dyDescent="0.4">
      <c r="A40" s="443" t="s">
        <v>808</v>
      </c>
      <c r="B40" s="419" t="s">
        <v>851</v>
      </c>
      <c r="C40" s="420" t="s">
        <v>852</v>
      </c>
      <c r="D40" s="421" t="s">
        <v>589</v>
      </c>
      <c r="E40" s="421" t="s">
        <v>49</v>
      </c>
      <c r="F40" s="421" t="s">
        <v>1716</v>
      </c>
      <c r="G40" s="422">
        <v>62</v>
      </c>
      <c r="H40" s="420" t="s">
        <v>62</v>
      </c>
      <c r="I40" s="434">
        <v>45.5</v>
      </c>
    </row>
    <row r="41" spans="1:9" ht="14.5" x14ac:dyDescent="0.35">
      <c r="A41" s="440" t="s">
        <v>856</v>
      </c>
      <c r="B41" s="423" t="s">
        <v>855</v>
      </c>
      <c r="C41" s="415" t="s">
        <v>854</v>
      </c>
      <c r="D41" s="417" t="s">
        <v>589</v>
      </c>
      <c r="E41" s="417" t="s">
        <v>49</v>
      </c>
      <c r="F41" s="417" t="s">
        <v>49</v>
      </c>
      <c r="G41" s="424" t="s">
        <v>1674</v>
      </c>
      <c r="H41" s="415" t="s">
        <v>62</v>
      </c>
      <c r="I41" s="428">
        <v>12.5</v>
      </c>
    </row>
    <row r="42" spans="1:9" ht="15" thickBot="1" x14ac:dyDescent="0.4">
      <c r="A42" s="443" t="s">
        <v>856</v>
      </c>
      <c r="B42" s="419" t="s">
        <v>855</v>
      </c>
      <c r="C42" s="420" t="s">
        <v>854</v>
      </c>
      <c r="D42" s="421" t="s">
        <v>589</v>
      </c>
      <c r="E42" s="421" t="s">
        <v>49</v>
      </c>
      <c r="F42" s="421" t="s">
        <v>1716</v>
      </c>
      <c r="G42" s="422" t="s">
        <v>1681</v>
      </c>
      <c r="H42" s="420" t="s">
        <v>62</v>
      </c>
      <c r="I42" s="434">
        <v>99</v>
      </c>
    </row>
    <row r="43" spans="1:9" x14ac:dyDescent="0.35">
      <c r="A43" s="89"/>
      <c r="B43" s="50"/>
      <c r="G43" s="39"/>
      <c r="H43" s="90"/>
      <c r="I43" s="90"/>
    </row>
    <row r="44" spans="1:9" ht="14.5" x14ac:dyDescent="0.35">
      <c r="B44"/>
      <c r="C44"/>
    </row>
    <row r="45" spans="1:9" s="45" customFormat="1" ht="14.5" x14ac:dyDescent="0.35">
      <c r="A45" s="573" t="s">
        <v>1479</v>
      </c>
      <c r="B45" s="573"/>
      <c r="C45" s="573"/>
      <c r="D45" s="573"/>
      <c r="E45" s="573"/>
      <c r="F45" s="571"/>
      <c r="G45" s="571"/>
      <c r="H45" s="571"/>
    </row>
    <row r="46" spans="1:9" ht="14.5" x14ac:dyDescent="0.35">
      <c r="A46" s="572" t="s">
        <v>1480</v>
      </c>
      <c r="B46" s="572"/>
      <c r="C46" s="572"/>
      <c r="D46" s="572"/>
      <c r="E46" s="572"/>
      <c r="F46" s="571"/>
      <c r="G46" s="571"/>
      <c r="H46" s="571"/>
    </row>
    <row r="47" spans="1:9" ht="14.5" x14ac:dyDescent="0.35">
      <c r="A47" s="570" t="s">
        <v>1610</v>
      </c>
      <c r="B47" s="570"/>
      <c r="C47" s="570"/>
      <c r="D47" s="570"/>
      <c r="E47" s="570"/>
      <c r="F47" s="571"/>
      <c r="G47" s="571"/>
      <c r="H47" s="571"/>
    </row>
    <row r="48" spans="1:9" ht="14.5" x14ac:dyDescent="0.35">
      <c r="A48" s="570" t="s">
        <v>1611</v>
      </c>
      <c r="B48" s="570"/>
      <c r="C48" s="570"/>
      <c r="D48" s="570"/>
      <c r="E48" s="570"/>
    </row>
    <row r="49" spans="1:5" ht="14.5" x14ac:dyDescent="0.35">
      <c r="A49" s="570" t="s">
        <v>1612</v>
      </c>
      <c r="B49" s="570"/>
      <c r="C49" s="570"/>
      <c r="D49" s="570"/>
      <c r="E49" s="570"/>
    </row>
    <row r="50" spans="1:5" ht="14.5" x14ac:dyDescent="0.35">
      <c r="A50" s="570" t="s">
        <v>1613</v>
      </c>
      <c r="B50" s="570"/>
      <c r="C50" s="570"/>
      <c r="D50" s="570"/>
      <c r="E50" s="570"/>
    </row>
    <row r="51" spans="1:5" ht="14.5" x14ac:dyDescent="0.35">
      <c r="A51" s="570" t="s">
        <v>1614</v>
      </c>
      <c r="B51" s="570"/>
      <c r="C51" s="570"/>
      <c r="D51" s="570"/>
      <c r="E51" s="570"/>
    </row>
    <row r="52" spans="1:5" ht="14.5" x14ac:dyDescent="0.35">
      <c r="A52" s="570" t="s">
        <v>1615</v>
      </c>
      <c r="B52" s="570"/>
      <c r="C52" s="570"/>
      <c r="D52" s="570"/>
      <c r="E52" s="570"/>
    </row>
    <row r="53" spans="1:5" ht="14.5" x14ac:dyDescent="0.35">
      <c r="A53" s="246" t="s">
        <v>1481</v>
      </c>
      <c r="B53" s="246"/>
      <c r="C53" s="246"/>
      <c r="D53" s="246"/>
      <c r="E53" s="246"/>
    </row>
    <row r="54" spans="1:5" ht="14.5" x14ac:dyDescent="0.35">
      <c r="A54" s="570" t="s">
        <v>1503</v>
      </c>
      <c r="B54" s="570"/>
      <c r="C54" s="570"/>
      <c r="D54" s="570"/>
      <c r="E54" s="570"/>
    </row>
    <row r="55" spans="1:5" ht="14.5" x14ac:dyDescent="0.35">
      <c r="A55" s="570" t="s">
        <v>1504</v>
      </c>
      <c r="B55" s="570"/>
      <c r="C55" s="570"/>
      <c r="D55" s="570"/>
      <c r="E55" s="570"/>
    </row>
    <row r="56" spans="1:5" ht="14.5" x14ac:dyDescent="0.35">
      <c r="A56" s="570" t="s">
        <v>1505</v>
      </c>
      <c r="B56" s="570"/>
      <c r="C56" s="570"/>
      <c r="D56" s="570"/>
      <c r="E56" s="570"/>
    </row>
    <row r="57" spans="1:5" ht="14.5" x14ac:dyDescent="0.35">
      <c r="A57" s="570" t="s">
        <v>1501</v>
      </c>
      <c r="B57" s="570"/>
      <c r="C57" s="570"/>
      <c r="D57" s="570"/>
      <c r="E57" s="570"/>
    </row>
    <row r="58" spans="1:5" ht="14.5" x14ac:dyDescent="0.35">
      <c r="A58" s="570" t="s">
        <v>1506</v>
      </c>
      <c r="B58" s="570"/>
      <c r="C58" s="570"/>
      <c r="D58" s="570"/>
      <c r="E58" s="570"/>
    </row>
    <row r="59" spans="1:5" ht="14.5" x14ac:dyDescent="0.35">
      <c r="A59" s="246" t="s">
        <v>1482</v>
      </c>
      <c r="B59" s="246"/>
      <c r="C59" s="246"/>
      <c r="D59" s="246"/>
      <c r="E59" s="246"/>
    </row>
    <row r="60" spans="1:5" ht="14.5" x14ac:dyDescent="0.35">
      <c r="A60" s="570" t="s">
        <v>1507</v>
      </c>
      <c r="B60" s="570"/>
      <c r="C60" s="570"/>
      <c r="D60" s="570"/>
      <c r="E60" s="570"/>
    </row>
    <row r="61" spans="1:5" ht="14.5" x14ac:dyDescent="0.35">
      <c r="A61" s="570" t="s">
        <v>1508</v>
      </c>
      <c r="B61" s="570"/>
      <c r="C61" s="570"/>
      <c r="D61" s="570"/>
      <c r="E61" s="570"/>
    </row>
    <row r="62" spans="1:5" ht="14.5" x14ac:dyDescent="0.35">
      <c r="A62" s="570" t="s">
        <v>1509</v>
      </c>
      <c r="B62" s="570"/>
      <c r="C62" s="570"/>
      <c r="D62" s="570"/>
      <c r="E62" s="570"/>
    </row>
    <row r="63" spans="1:5" ht="14.5" x14ac:dyDescent="0.35">
      <c r="A63" s="570" t="s">
        <v>1510</v>
      </c>
      <c r="B63" s="570"/>
      <c r="C63" s="570"/>
      <c r="D63" s="570"/>
      <c r="E63" s="570"/>
    </row>
    <row r="64" spans="1:5" ht="14.5" x14ac:dyDescent="0.35">
      <c r="A64" s="570" t="s">
        <v>1511</v>
      </c>
      <c r="B64" s="570"/>
      <c r="C64" s="570"/>
      <c r="D64" s="570"/>
      <c r="E64" s="570"/>
    </row>
    <row r="65" spans="1:5" ht="14.5" x14ac:dyDescent="0.35">
      <c r="A65" s="570" t="s">
        <v>1512</v>
      </c>
      <c r="B65" s="570"/>
      <c r="C65" s="570"/>
      <c r="D65" s="570"/>
      <c r="E65" s="570"/>
    </row>
    <row r="66" spans="1:5" ht="14.5" x14ac:dyDescent="0.35">
      <c r="A66" s="570" t="s">
        <v>1513</v>
      </c>
      <c r="B66" s="570"/>
      <c r="C66" s="570"/>
      <c r="D66" s="570"/>
      <c r="E66" s="570"/>
    </row>
    <row r="67" spans="1:5" ht="14.5" x14ac:dyDescent="0.35">
      <c r="A67" s="246" t="s">
        <v>1483</v>
      </c>
      <c r="B67" s="246"/>
      <c r="C67" s="246"/>
      <c r="D67" s="246"/>
      <c r="E67" s="246"/>
    </row>
    <row r="68" spans="1:5" ht="14.5" x14ac:dyDescent="0.35">
      <c r="A68" s="570" t="s">
        <v>1514</v>
      </c>
      <c r="B68" s="570"/>
      <c r="C68" s="570"/>
      <c r="D68" s="570"/>
      <c r="E68" s="570"/>
    </row>
    <row r="69" spans="1:5" ht="14.5" x14ac:dyDescent="0.35">
      <c r="A69" s="570" t="s">
        <v>1515</v>
      </c>
      <c r="B69" s="570"/>
      <c r="C69" s="570"/>
      <c r="D69" s="570"/>
      <c r="E69" s="570"/>
    </row>
    <row r="70" spans="1:5" ht="14.5" x14ac:dyDescent="0.35">
      <c r="A70" s="570" t="s">
        <v>1516</v>
      </c>
      <c r="B70" s="570"/>
      <c r="C70" s="570"/>
      <c r="D70" s="570"/>
      <c r="E70" s="570"/>
    </row>
    <row r="71" spans="1:5" ht="14.5" x14ac:dyDescent="0.35">
      <c r="A71" s="570" t="s">
        <v>1517</v>
      </c>
      <c r="B71" s="570"/>
      <c r="C71" s="570"/>
      <c r="D71" s="570"/>
      <c r="E71" s="570"/>
    </row>
    <row r="72" spans="1:5" ht="14.5" x14ac:dyDescent="0.35">
      <c r="A72" s="570" t="s">
        <v>1501</v>
      </c>
      <c r="B72" s="570"/>
      <c r="C72" s="570"/>
      <c r="D72" s="570"/>
      <c r="E72" s="570"/>
    </row>
    <row r="73" spans="1:5" ht="14.5" x14ac:dyDescent="0.35">
      <c r="A73" s="570" t="s">
        <v>1518</v>
      </c>
      <c r="B73" s="570"/>
      <c r="C73" s="570"/>
      <c r="D73" s="570"/>
      <c r="E73" s="570"/>
    </row>
    <row r="74" spans="1:5" ht="14.5" x14ac:dyDescent="0.35">
      <c r="A74" s="246" t="s">
        <v>1484</v>
      </c>
      <c r="B74" s="246"/>
      <c r="C74" s="246"/>
      <c r="D74" s="246"/>
      <c r="E74" s="246"/>
    </row>
    <row r="75" spans="1:5" ht="14.5" x14ac:dyDescent="0.35">
      <c r="A75" s="570" t="s">
        <v>1519</v>
      </c>
      <c r="B75" s="570"/>
      <c r="C75" s="570"/>
      <c r="D75" s="570"/>
      <c r="E75" s="570"/>
    </row>
    <row r="76" spans="1:5" ht="14.5" x14ac:dyDescent="0.35">
      <c r="A76" s="570" t="s">
        <v>1520</v>
      </c>
      <c r="B76" s="570"/>
      <c r="C76" s="570"/>
      <c r="D76" s="570"/>
      <c r="E76" s="570"/>
    </row>
    <row r="77" spans="1:5" ht="14.5" x14ac:dyDescent="0.35">
      <c r="A77" s="570" t="s">
        <v>1521</v>
      </c>
      <c r="B77" s="570"/>
      <c r="C77" s="570"/>
      <c r="D77" s="570"/>
      <c r="E77" s="570"/>
    </row>
    <row r="78" spans="1:5" ht="14.5" x14ac:dyDescent="0.35">
      <c r="A78" s="570" t="s">
        <v>1522</v>
      </c>
      <c r="B78" s="570"/>
      <c r="C78" s="570"/>
      <c r="D78" s="570"/>
      <c r="E78" s="570"/>
    </row>
    <row r="79" spans="1:5" ht="14.5" x14ac:dyDescent="0.35">
      <c r="A79" s="570" t="s">
        <v>1523</v>
      </c>
      <c r="B79" s="570"/>
      <c r="C79" s="570"/>
      <c r="D79" s="570"/>
      <c r="E79" s="570"/>
    </row>
    <row r="80" spans="1:5" ht="14.5" x14ac:dyDescent="0.35">
      <c r="A80" s="570" t="s">
        <v>1524</v>
      </c>
      <c r="B80" s="570"/>
      <c r="C80" s="570"/>
      <c r="D80" s="570"/>
      <c r="E80" s="570"/>
    </row>
    <row r="81" spans="1:5" ht="14.5" x14ac:dyDescent="0.35">
      <c r="A81" s="246" t="s">
        <v>1485</v>
      </c>
      <c r="B81" s="246"/>
      <c r="C81" s="246"/>
      <c r="D81" s="246"/>
      <c r="E81" s="246"/>
    </row>
    <row r="82" spans="1:5" ht="14.5" x14ac:dyDescent="0.35">
      <c r="A82" s="570" t="s">
        <v>1525</v>
      </c>
      <c r="B82" s="570"/>
      <c r="C82" s="570"/>
      <c r="D82" s="570"/>
      <c r="E82" s="570"/>
    </row>
    <row r="83" spans="1:5" ht="14.5" x14ac:dyDescent="0.35">
      <c r="A83" s="570" t="s">
        <v>1526</v>
      </c>
      <c r="B83" s="570"/>
      <c r="C83" s="570"/>
      <c r="D83" s="570"/>
      <c r="E83" s="570"/>
    </row>
    <row r="84" spans="1:5" ht="14.5" x14ac:dyDescent="0.35">
      <c r="A84" s="570" t="s">
        <v>1520</v>
      </c>
      <c r="B84" s="570"/>
      <c r="C84" s="570"/>
      <c r="D84" s="570"/>
      <c r="E84" s="570"/>
    </row>
    <row r="85" spans="1:5" ht="14.5" x14ac:dyDescent="0.35">
      <c r="A85" s="570" t="s">
        <v>1521</v>
      </c>
      <c r="B85" s="570"/>
      <c r="C85" s="570"/>
      <c r="D85" s="570"/>
      <c r="E85" s="570"/>
    </row>
    <row r="86" spans="1:5" ht="14.5" x14ac:dyDescent="0.35">
      <c r="A86" s="570" t="s">
        <v>1522</v>
      </c>
      <c r="B86" s="570"/>
      <c r="C86" s="570"/>
      <c r="D86" s="570"/>
      <c r="E86" s="570"/>
    </row>
    <row r="87" spans="1:5" ht="14.5" x14ac:dyDescent="0.35">
      <c r="A87" s="570" t="s">
        <v>1523</v>
      </c>
      <c r="B87" s="570"/>
      <c r="C87" s="570"/>
      <c r="D87" s="570"/>
      <c r="E87" s="570"/>
    </row>
    <row r="88" spans="1:5" ht="14.5" x14ac:dyDescent="0.35">
      <c r="A88" s="570" t="s">
        <v>1527</v>
      </c>
      <c r="B88" s="570"/>
      <c r="C88" s="570"/>
      <c r="D88" s="570"/>
      <c r="E88" s="570"/>
    </row>
    <row r="89" spans="1:5" ht="14.5" x14ac:dyDescent="0.35">
      <c r="A89" s="246" t="s">
        <v>1486</v>
      </c>
      <c r="B89" s="246"/>
      <c r="C89" s="246"/>
      <c r="D89" s="246"/>
      <c r="E89" s="246"/>
    </row>
    <row r="90" spans="1:5" ht="14.5" x14ac:dyDescent="0.35">
      <c r="A90" s="570" t="s">
        <v>1528</v>
      </c>
      <c r="B90" s="570"/>
      <c r="C90" s="570"/>
      <c r="D90" s="570"/>
      <c r="E90" s="570"/>
    </row>
    <row r="91" spans="1:5" ht="14.5" x14ac:dyDescent="0.35">
      <c r="A91" s="570" t="s">
        <v>1529</v>
      </c>
      <c r="B91" s="570"/>
      <c r="C91" s="570"/>
      <c r="D91" s="570"/>
      <c r="E91" s="570"/>
    </row>
    <row r="92" spans="1:5" ht="14.5" x14ac:dyDescent="0.35">
      <c r="A92" s="570" t="s">
        <v>1530</v>
      </c>
      <c r="B92" s="570"/>
      <c r="C92" s="570"/>
      <c r="D92" s="570"/>
      <c r="E92" s="570"/>
    </row>
    <row r="93" spans="1:5" ht="14.5" x14ac:dyDescent="0.35">
      <c r="A93" s="246" t="s">
        <v>1487</v>
      </c>
      <c r="B93" s="246"/>
      <c r="C93" s="246"/>
      <c r="D93" s="246"/>
      <c r="E93" s="246"/>
    </row>
    <row r="94" spans="1:5" ht="14.5" x14ac:dyDescent="0.35">
      <c r="A94" s="570" t="s">
        <v>1531</v>
      </c>
      <c r="B94" s="570"/>
      <c r="C94" s="570"/>
      <c r="D94" s="570"/>
      <c r="E94" s="570"/>
    </row>
    <row r="95" spans="1:5" ht="14.5" x14ac:dyDescent="0.35">
      <c r="A95" s="570" t="s">
        <v>1532</v>
      </c>
      <c r="B95" s="570"/>
      <c r="C95" s="570"/>
      <c r="D95" s="570"/>
      <c r="E95" s="570"/>
    </row>
    <row r="96" spans="1:5" ht="14.5" x14ac:dyDescent="0.35">
      <c r="A96" s="570" t="s">
        <v>1533</v>
      </c>
      <c r="B96" s="570"/>
      <c r="C96" s="570"/>
      <c r="D96" s="570"/>
      <c r="E96" s="570"/>
    </row>
    <row r="97" spans="1:5" ht="14.5" x14ac:dyDescent="0.35">
      <c r="A97" s="570" t="s">
        <v>1534</v>
      </c>
      <c r="B97" s="570"/>
      <c r="C97" s="570"/>
      <c r="D97" s="570"/>
      <c r="E97" s="570"/>
    </row>
    <row r="98" spans="1:5" ht="14.5" x14ac:dyDescent="0.35">
      <c r="A98" s="570" t="s">
        <v>1502</v>
      </c>
      <c r="B98" s="570"/>
      <c r="C98" s="570"/>
      <c r="D98" s="570"/>
      <c r="E98" s="570"/>
    </row>
    <row r="99" spans="1:5" ht="14.5" x14ac:dyDescent="0.35">
      <c r="A99" s="246" t="s">
        <v>1488</v>
      </c>
      <c r="B99" s="246"/>
      <c r="C99" s="246"/>
      <c r="D99" s="246"/>
      <c r="E99" s="246"/>
    </row>
    <row r="100" spans="1:5" ht="14.5" x14ac:dyDescent="0.35">
      <c r="A100" s="570" t="s">
        <v>1535</v>
      </c>
      <c r="B100" s="570"/>
      <c r="C100" s="570"/>
      <c r="D100" s="570"/>
      <c r="E100" s="570"/>
    </row>
    <row r="101" spans="1:5" ht="14.5" x14ac:dyDescent="0.35">
      <c r="A101" s="570" t="s">
        <v>1536</v>
      </c>
      <c r="B101" s="570"/>
      <c r="C101" s="570"/>
      <c r="D101" s="570"/>
      <c r="E101" s="570"/>
    </row>
    <row r="102" spans="1:5" ht="14.5" x14ac:dyDescent="0.35">
      <c r="A102" s="570" t="s">
        <v>1537</v>
      </c>
      <c r="B102" s="570"/>
      <c r="C102" s="570"/>
      <c r="D102" s="570"/>
      <c r="E102" s="570"/>
    </row>
    <row r="103" spans="1:5" ht="14.5" x14ac:dyDescent="0.35">
      <c r="A103" s="570" t="s">
        <v>1538</v>
      </c>
      <c r="B103" s="570"/>
      <c r="C103" s="570"/>
      <c r="D103" s="570"/>
      <c r="E103" s="570"/>
    </row>
    <row r="104" spans="1:5" ht="14.5" x14ac:dyDescent="0.35">
      <c r="A104" s="570" t="s">
        <v>1539</v>
      </c>
      <c r="B104" s="570"/>
      <c r="C104" s="570"/>
      <c r="D104" s="570"/>
      <c r="E104" s="570"/>
    </row>
    <row r="105" spans="1:5" ht="14.5" x14ac:dyDescent="0.35">
      <c r="A105" s="570" t="s">
        <v>1540</v>
      </c>
      <c r="B105" s="570"/>
      <c r="C105" s="570"/>
      <c r="D105" s="570"/>
      <c r="E105" s="570"/>
    </row>
    <row r="106" spans="1:5" ht="14.5" x14ac:dyDescent="0.35">
      <c r="A106" s="570" t="s">
        <v>1502</v>
      </c>
      <c r="B106" s="570"/>
      <c r="C106" s="570"/>
      <c r="D106" s="570"/>
      <c r="E106" s="570"/>
    </row>
    <row r="107" spans="1:5" ht="14.5" x14ac:dyDescent="0.35">
      <c r="A107" s="246" t="s">
        <v>1489</v>
      </c>
      <c r="B107" s="246"/>
      <c r="C107" s="246"/>
      <c r="D107" s="246"/>
      <c r="E107" s="246"/>
    </row>
    <row r="108" spans="1:5" ht="14.5" x14ac:dyDescent="0.35">
      <c r="A108" s="570" t="s">
        <v>1541</v>
      </c>
      <c r="B108" s="570"/>
      <c r="C108" s="570"/>
      <c r="D108" s="570"/>
      <c r="E108" s="570"/>
    </row>
    <row r="109" spans="1:5" ht="14.5" x14ac:dyDescent="0.35">
      <c r="A109" s="570" t="s">
        <v>1537</v>
      </c>
      <c r="B109" s="570"/>
      <c r="C109" s="570"/>
      <c r="D109" s="570"/>
      <c r="E109" s="570"/>
    </row>
    <row r="110" spans="1:5" ht="14.5" x14ac:dyDescent="0.35">
      <c r="A110" s="570" t="s">
        <v>1538</v>
      </c>
      <c r="B110" s="570"/>
      <c r="C110" s="570"/>
      <c r="D110" s="570"/>
      <c r="E110" s="570"/>
    </row>
    <row r="111" spans="1:5" ht="14.5" x14ac:dyDescent="0.35">
      <c r="A111" s="570" t="s">
        <v>1542</v>
      </c>
      <c r="B111" s="570"/>
      <c r="C111" s="570"/>
      <c r="D111" s="570"/>
      <c r="E111" s="570"/>
    </row>
    <row r="112" spans="1:5" ht="14.5" x14ac:dyDescent="0.35">
      <c r="A112" s="570" t="s">
        <v>1540</v>
      </c>
      <c r="B112" s="570"/>
      <c r="C112" s="570"/>
      <c r="D112" s="570"/>
      <c r="E112" s="570"/>
    </row>
    <row r="113" spans="1:5" ht="14.5" x14ac:dyDescent="0.35">
      <c r="A113" s="570" t="s">
        <v>1502</v>
      </c>
      <c r="B113" s="570"/>
      <c r="C113" s="570"/>
      <c r="D113" s="570"/>
      <c r="E113" s="570"/>
    </row>
    <row r="114" spans="1:5" ht="14.5" x14ac:dyDescent="0.35">
      <c r="A114" s="246" t="s">
        <v>1490</v>
      </c>
      <c r="B114" s="246"/>
      <c r="C114" s="246"/>
      <c r="D114" s="246"/>
      <c r="E114" s="246"/>
    </row>
    <row r="115" spans="1:5" ht="14.5" x14ac:dyDescent="0.35">
      <c r="A115" s="570" t="s">
        <v>1543</v>
      </c>
      <c r="B115" s="570"/>
      <c r="C115" s="570"/>
      <c r="D115" s="570"/>
      <c r="E115" s="570"/>
    </row>
    <row r="116" spans="1:5" ht="14.5" x14ac:dyDescent="0.35">
      <c r="A116" s="570" t="s">
        <v>1544</v>
      </c>
      <c r="B116" s="570"/>
      <c r="C116" s="570"/>
      <c r="D116" s="570"/>
      <c r="E116" s="570"/>
    </row>
    <row r="117" spans="1:5" ht="14.5" x14ac:dyDescent="0.35">
      <c r="A117" s="570" t="s">
        <v>1545</v>
      </c>
      <c r="B117" s="570"/>
      <c r="C117" s="570"/>
      <c r="D117" s="570"/>
      <c r="E117" s="570"/>
    </row>
    <row r="118" spans="1:5" ht="14.5" x14ac:dyDescent="0.35">
      <c r="A118" s="570" t="s">
        <v>1546</v>
      </c>
      <c r="B118" s="570"/>
      <c r="C118" s="570"/>
      <c r="D118" s="570"/>
      <c r="E118" s="570"/>
    </row>
    <row r="119" spans="1:5" ht="14.5" x14ac:dyDescent="0.35">
      <c r="A119" s="570" t="s">
        <v>1502</v>
      </c>
      <c r="B119" s="570"/>
      <c r="C119" s="570"/>
      <c r="D119" s="570"/>
      <c r="E119" s="570"/>
    </row>
    <row r="120" spans="1:5" ht="14.5" x14ac:dyDescent="0.35">
      <c r="A120" s="246" t="s">
        <v>1491</v>
      </c>
      <c r="B120" s="246"/>
      <c r="C120" s="246"/>
      <c r="D120" s="246"/>
      <c r="E120" s="246"/>
    </row>
    <row r="121" spans="1:5" ht="14.5" x14ac:dyDescent="0.35">
      <c r="A121" s="570" t="s">
        <v>1547</v>
      </c>
      <c r="B121" s="570"/>
      <c r="C121" s="570"/>
      <c r="D121" s="570"/>
      <c r="E121" s="570"/>
    </row>
    <row r="122" spans="1:5" ht="14.5" x14ac:dyDescent="0.35">
      <c r="A122" s="570" t="s">
        <v>1548</v>
      </c>
      <c r="B122" s="570"/>
      <c r="C122" s="570"/>
      <c r="D122" s="570"/>
      <c r="E122" s="570"/>
    </row>
    <row r="123" spans="1:5" ht="14.5" x14ac:dyDescent="0.35">
      <c r="A123" s="570" t="s">
        <v>1544</v>
      </c>
      <c r="B123" s="570"/>
      <c r="C123" s="570"/>
      <c r="D123" s="570"/>
      <c r="E123" s="570"/>
    </row>
    <row r="124" spans="1:5" ht="14.5" x14ac:dyDescent="0.35">
      <c r="A124" s="570" t="s">
        <v>1549</v>
      </c>
      <c r="B124" s="570"/>
      <c r="C124" s="570"/>
      <c r="D124" s="570"/>
      <c r="E124" s="570"/>
    </row>
    <row r="125" spans="1:5" ht="14.5" x14ac:dyDescent="0.35">
      <c r="A125" s="570" t="s">
        <v>1550</v>
      </c>
      <c r="B125" s="570"/>
      <c r="C125" s="570"/>
      <c r="D125" s="570"/>
      <c r="E125" s="570"/>
    </row>
    <row r="126" spans="1:5" ht="14.5" x14ac:dyDescent="0.35">
      <c r="A126" s="570" t="s">
        <v>1551</v>
      </c>
      <c r="B126" s="570"/>
      <c r="C126" s="570"/>
      <c r="D126" s="570"/>
      <c r="E126" s="570"/>
    </row>
    <row r="127" spans="1:5" ht="14.5" x14ac:dyDescent="0.35">
      <c r="A127" s="570" t="s">
        <v>1552</v>
      </c>
      <c r="B127" s="570"/>
      <c r="C127" s="570"/>
      <c r="D127" s="570"/>
      <c r="E127" s="570"/>
    </row>
    <row r="128" spans="1:5" ht="14.5" x14ac:dyDescent="0.35">
      <c r="A128" s="246" t="s">
        <v>1492</v>
      </c>
      <c r="B128" s="246"/>
      <c r="C128" s="246"/>
      <c r="D128" s="246"/>
      <c r="E128" s="246"/>
    </row>
    <row r="129" spans="1:5" ht="14.5" x14ac:dyDescent="0.35">
      <c r="A129" s="570" t="s">
        <v>1553</v>
      </c>
      <c r="B129" s="570"/>
      <c r="C129" s="570"/>
      <c r="D129" s="570"/>
      <c r="E129" s="570"/>
    </row>
    <row r="130" spans="1:5" ht="14.5" x14ac:dyDescent="0.35">
      <c r="A130" s="570" t="s">
        <v>1554</v>
      </c>
      <c r="B130" s="570"/>
      <c r="C130" s="570"/>
      <c r="D130" s="570"/>
      <c r="E130" s="570"/>
    </row>
    <row r="131" spans="1:5" ht="14.5" x14ac:dyDescent="0.35">
      <c r="A131" s="570" t="s">
        <v>1555</v>
      </c>
      <c r="B131" s="570"/>
      <c r="C131" s="570"/>
      <c r="D131" s="570"/>
      <c r="E131" s="570"/>
    </row>
    <row r="132" spans="1:5" ht="14.5" x14ac:dyDescent="0.35">
      <c r="A132" s="246" t="s">
        <v>1493</v>
      </c>
      <c r="B132" s="246"/>
      <c r="C132" s="246"/>
      <c r="D132" s="246"/>
      <c r="E132" s="246"/>
    </row>
    <row r="133" spans="1:5" ht="14.5" x14ac:dyDescent="0.35">
      <c r="A133" s="570" t="s">
        <v>1535</v>
      </c>
      <c r="B133" s="570"/>
      <c r="C133" s="570"/>
      <c r="D133" s="570"/>
      <c r="E133" s="570"/>
    </row>
    <row r="134" spans="1:5" ht="14.5" x14ac:dyDescent="0.35">
      <c r="A134" s="570" t="s">
        <v>1556</v>
      </c>
      <c r="B134" s="570"/>
      <c r="C134" s="570"/>
      <c r="D134" s="570"/>
      <c r="E134" s="570"/>
    </row>
    <row r="135" spans="1:5" ht="14.5" x14ac:dyDescent="0.35">
      <c r="A135" s="570" t="s">
        <v>1557</v>
      </c>
      <c r="B135" s="570"/>
      <c r="C135" s="570"/>
      <c r="D135" s="570"/>
      <c r="E135" s="570"/>
    </row>
    <row r="136" spans="1:5" ht="14.5" x14ac:dyDescent="0.35">
      <c r="A136" s="570" t="s">
        <v>1500</v>
      </c>
      <c r="B136" s="570"/>
      <c r="C136" s="570"/>
      <c r="D136" s="570"/>
      <c r="E136" s="570"/>
    </row>
    <row r="137" spans="1:5" ht="14.5" x14ac:dyDescent="0.35">
      <c r="A137" s="570" t="s">
        <v>1558</v>
      </c>
      <c r="B137" s="570"/>
      <c r="C137" s="570"/>
      <c r="D137" s="570"/>
      <c r="E137" s="570"/>
    </row>
    <row r="138" spans="1:5" ht="14.5" x14ac:dyDescent="0.35">
      <c r="A138" s="570" t="s">
        <v>1559</v>
      </c>
      <c r="B138" s="570"/>
      <c r="C138" s="570"/>
      <c r="D138" s="570"/>
      <c r="E138" s="570"/>
    </row>
    <row r="139" spans="1:5" ht="14.5" x14ac:dyDescent="0.35">
      <c r="A139" s="570" t="s">
        <v>1560</v>
      </c>
      <c r="B139" s="570"/>
      <c r="C139" s="570"/>
      <c r="D139" s="570"/>
      <c r="E139" s="570"/>
    </row>
    <row r="140" spans="1:5" ht="14.5" x14ac:dyDescent="0.35">
      <c r="A140" s="246" t="s">
        <v>1494</v>
      </c>
      <c r="B140" s="246"/>
      <c r="C140" s="246"/>
      <c r="D140" s="246"/>
      <c r="E140" s="246"/>
    </row>
    <row r="141" spans="1:5" ht="14.5" x14ac:dyDescent="0.35">
      <c r="A141" s="570" t="s">
        <v>1561</v>
      </c>
      <c r="B141" s="570"/>
      <c r="C141" s="570"/>
      <c r="D141" s="570"/>
      <c r="E141" s="570"/>
    </row>
    <row r="142" spans="1:5" ht="14.5" x14ac:dyDescent="0.35">
      <c r="A142" s="570" t="s">
        <v>1562</v>
      </c>
      <c r="B142" s="570"/>
      <c r="C142" s="570"/>
      <c r="D142" s="570"/>
      <c r="E142" s="570"/>
    </row>
    <row r="143" spans="1:5" ht="14.5" x14ac:dyDescent="0.35">
      <c r="A143" s="570" t="s">
        <v>1563</v>
      </c>
      <c r="B143" s="570"/>
      <c r="C143" s="570"/>
      <c r="D143" s="570"/>
      <c r="E143" s="570"/>
    </row>
    <row r="144" spans="1:5" ht="14.5" x14ac:dyDescent="0.35">
      <c r="A144" s="570" t="s">
        <v>1564</v>
      </c>
      <c r="B144" s="570"/>
      <c r="C144" s="570"/>
      <c r="D144" s="570"/>
      <c r="E144" s="570"/>
    </row>
    <row r="145" spans="1:5" ht="14.5" x14ac:dyDescent="0.35">
      <c r="A145" s="570" t="s">
        <v>1565</v>
      </c>
      <c r="B145" s="570"/>
      <c r="C145" s="570"/>
      <c r="D145" s="570"/>
      <c r="E145" s="570"/>
    </row>
    <row r="146" spans="1:5" ht="14.5" x14ac:dyDescent="0.35">
      <c r="A146" s="246" t="s">
        <v>1495</v>
      </c>
      <c r="B146" s="246"/>
      <c r="C146" s="246"/>
      <c r="D146" s="246"/>
      <c r="E146" s="246"/>
    </row>
    <row r="147" spans="1:5" ht="14.5" x14ac:dyDescent="0.35">
      <c r="A147" s="570" t="s">
        <v>1566</v>
      </c>
      <c r="B147" s="570"/>
      <c r="C147" s="570"/>
      <c r="D147" s="570"/>
      <c r="E147" s="570"/>
    </row>
    <row r="148" spans="1:5" ht="14.5" x14ac:dyDescent="0.35">
      <c r="A148" s="570" t="s">
        <v>1567</v>
      </c>
      <c r="B148" s="570"/>
      <c r="C148" s="570"/>
      <c r="D148" s="570"/>
      <c r="E148" s="570"/>
    </row>
    <row r="149" spans="1:5" ht="14.5" x14ac:dyDescent="0.35">
      <c r="A149" s="570" t="s">
        <v>1568</v>
      </c>
      <c r="B149" s="570"/>
      <c r="C149" s="570"/>
      <c r="D149" s="570"/>
      <c r="E149" s="570"/>
    </row>
    <row r="150" spans="1:5" ht="14.5" x14ac:dyDescent="0.35">
      <c r="A150" s="570" t="s">
        <v>1569</v>
      </c>
      <c r="B150" s="570"/>
      <c r="C150" s="570"/>
      <c r="D150" s="570"/>
      <c r="E150" s="570"/>
    </row>
    <row r="151" spans="1:5" ht="14.5" x14ac:dyDescent="0.35">
      <c r="A151" s="570" t="s">
        <v>1570</v>
      </c>
      <c r="B151" s="570"/>
      <c r="C151" s="570"/>
      <c r="D151" s="570"/>
      <c r="E151" s="570"/>
    </row>
    <row r="152" spans="1:5" ht="14.5" x14ac:dyDescent="0.35">
      <c r="A152" s="246" t="s">
        <v>1496</v>
      </c>
      <c r="B152" s="246"/>
      <c r="C152" s="246"/>
      <c r="D152" s="246"/>
      <c r="E152" s="246"/>
    </row>
    <row r="153" spans="1:5" ht="14.5" x14ac:dyDescent="0.35">
      <c r="A153" s="570" t="s">
        <v>1535</v>
      </c>
      <c r="B153" s="570"/>
      <c r="C153" s="570"/>
      <c r="D153" s="570"/>
      <c r="E153" s="570"/>
    </row>
    <row r="154" spans="1:5" ht="14.5" x14ac:dyDescent="0.35">
      <c r="A154" s="570" t="s">
        <v>1556</v>
      </c>
      <c r="B154" s="570"/>
      <c r="C154" s="570"/>
      <c r="D154" s="570"/>
      <c r="E154" s="570"/>
    </row>
    <row r="155" spans="1:5" ht="14.5" x14ac:dyDescent="0.35">
      <c r="A155" s="570" t="s">
        <v>1557</v>
      </c>
      <c r="B155" s="570"/>
      <c r="C155" s="570"/>
      <c r="D155" s="570"/>
      <c r="E155" s="570"/>
    </row>
    <row r="156" spans="1:5" ht="14.5" x14ac:dyDescent="0.35">
      <c r="A156" s="570" t="s">
        <v>1500</v>
      </c>
      <c r="B156" s="570"/>
      <c r="C156" s="570"/>
      <c r="D156" s="570"/>
      <c r="E156" s="570"/>
    </row>
    <row r="157" spans="1:5" ht="14.5" x14ac:dyDescent="0.35">
      <c r="A157" s="570" t="s">
        <v>1571</v>
      </c>
      <c r="B157" s="570"/>
      <c r="C157" s="570"/>
      <c r="D157" s="570"/>
      <c r="E157" s="570"/>
    </row>
    <row r="158" spans="1:5" ht="14.5" x14ac:dyDescent="0.35">
      <c r="A158" s="570" t="s">
        <v>1559</v>
      </c>
      <c r="B158" s="570"/>
      <c r="C158" s="570"/>
      <c r="D158" s="570"/>
      <c r="E158" s="570"/>
    </row>
    <row r="159" spans="1:5" ht="14.5" x14ac:dyDescent="0.35">
      <c r="A159" s="570" t="s">
        <v>1572</v>
      </c>
      <c r="B159" s="570"/>
      <c r="C159" s="570"/>
      <c r="D159" s="570"/>
      <c r="E159" s="570"/>
    </row>
    <row r="160" spans="1:5" ht="14.5" x14ac:dyDescent="0.35">
      <c r="A160" s="246" t="s">
        <v>1471</v>
      </c>
      <c r="B160" s="246"/>
      <c r="C160" s="246"/>
      <c r="D160" s="246"/>
      <c r="E160" s="246"/>
    </row>
    <row r="161" spans="1:5" ht="14.5" x14ac:dyDescent="0.35">
      <c r="A161" s="570" t="s">
        <v>1573</v>
      </c>
      <c r="B161" s="570"/>
      <c r="C161" s="570"/>
      <c r="D161" s="570"/>
      <c r="E161" s="570"/>
    </row>
    <row r="162" spans="1:5" ht="14.5" x14ac:dyDescent="0.35">
      <c r="A162" s="570" t="s">
        <v>1574</v>
      </c>
      <c r="B162" s="570"/>
      <c r="C162" s="570"/>
      <c r="D162" s="570"/>
      <c r="E162" s="570"/>
    </row>
    <row r="163" spans="1:5" ht="14.5" x14ac:dyDescent="0.35">
      <c r="A163" s="570" t="s">
        <v>1575</v>
      </c>
      <c r="B163" s="570"/>
      <c r="C163" s="570"/>
      <c r="D163" s="570"/>
      <c r="E163" s="570"/>
    </row>
    <row r="164" spans="1:5" ht="14.5" x14ac:dyDescent="0.35">
      <c r="A164" s="570" t="s">
        <v>1576</v>
      </c>
      <c r="B164" s="570"/>
      <c r="C164" s="570"/>
      <c r="D164" s="570"/>
      <c r="E164" s="570"/>
    </row>
    <row r="165" spans="1:5" ht="14.5" x14ac:dyDescent="0.35">
      <c r="A165" s="246" t="s">
        <v>1497</v>
      </c>
      <c r="B165" s="246"/>
      <c r="C165" s="246"/>
      <c r="D165" s="246"/>
      <c r="E165" s="246"/>
    </row>
    <row r="166" spans="1:5" ht="14.5" x14ac:dyDescent="0.35">
      <c r="A166" s="570" t="s">
        <v>1577</v>
      </c>
      <c r="B166" s="570"/>
      <c r="C166" s="570"/>
      <c r="D166" s="570"/>
      <c r="E166" s="570"/>
    </row>
    <row r="167" spans="1:5" ht="14.5" x14ac:dyDescent="0.35">
      <c r="A167" s="570" t="s">
        <v>1578</v>
      </c>
      <c r="B167" s="570"/>
      <c r="C167" s="570"/>
      <c r="D167" s="570"/>
      <c r="E167" s="570"/>
    </row>
    <row r="168" spans="1:5" ht="14.5" x14ac:dyDescent="0.35">
      <c r="A168" s="570" t="s">
        <v>1579</v>
      </c>
      <c r="B168" s="570"/>
      <c r="C168" s="570"/>
      <c r="D168" s="570"/>
      <c r="E168" s="570"/>
    </row>
    <row r="169" spans="1:5" ht="14.5" x14ac:dyDescent="0.35">
      <c r="A169" s="570" t="s">
        <v>1500</v>
      </c>
      <c r="B169" s="570"/>
      <c r="C169" s="570"/>
      <c r="D169" s="570"/>
      <c r="E169" s="570"/>
    </row>
    <row r="170" spans="1:5" ht="14.5" x14ac:dyDescent="0.35">
      <c r="A170" s="570" t="s">
        <v>1501</v>
      </c>
      <c r="B170" s="570"/>
      <c r="C170" s="570"/>
      <c r="D170" s="570"/>
      <c r="E170" s="570"/>
    </row>
    <row r="171" spans="1:5" ht="14.5" x14ac:dyDescent="0.35">
      <c r="A171" s="570" t="s">
        <v>1580</v>
      </c>
      <c r="B171" s="570"/>
      <c r="C171" s="570"/>
      <c r="D171" s="570"/>
      <c r="E171" s="570"/>
    </row>
    <row r="172" spans="1:5" ht="14.5" x14ac:dyDescent="0.35">
      <c r="A172" s="570" t="s">
        <v>1502</v>
      </c>
      <c r="B172" s="570"/>
      <c r="C172" s="570"/>
      <c r="D172" s="570"/>
      <c r="E172" s="570"/>
    </row>
    <row r="173" spans="1:5" ht="14.5" x14ac:dyDescent="0.35">
      <c r="A173" s="246" t="s">
        <v>1498</v>
      </c>
      <c r="B173" s="246"/>
      <c r="C173" s="246"/>
      <c r="D173" s="246"/>
      <c r="E173" s="246"/>
    </row>
    <row r="174" spans="1:5" ht="14.5" x14ac:dyDescent="0.35">
      <c r="A174" s="570" t="s">
        <v>1581</v>
      </c>
      <c r="B174" s="570"/>
      <c r="C174" s="570"/>
      <c r="D174" s="570"/>
      <c r="E174" s="570"/>
    </row>
    <row r="175" spans="1:5" ht="14.5" x14ac:dyDescent="0.35">
      <c r="A175" s="246" t="s">
        <v>1499</v>
      </c>
      <c r="B175" s="246"/>
      <c r="C175" s="246"/>
      <c r="D175" s="246"/>
      <c r="E175" s="246"/>
    </row>
    <row r="176" spans="1:5" ht="14.5" x14ac:dyDescent="0.35">
      <c r="A176" s="570" t="s">
        <v>1582</v>
      </c>
      <c r="B176" s="570"/>
      <c r="C176" s="570"/>
      <c r="D176" s="570"/>
      <c r="E176" s="570"/>
    </row>
    <row r="177" spans="1:5" ht="14.5" x14ac:dyDescent="0.35">
      <c r="A177" s="570" t="s">
        <v>1583</v>
      </c>
      <c r="B177" s="570"/>
      <c r="C177" s="570"/>
      <c r="D177" s="570"/>
      <c r="E177" s="570"/>
    </row>
    <row r="178" spans="1:5" ht="14.5" x14ac:dyDescent="0.35">
      <c r="A178" s="570"/>
      <c r="B178" s="570"/>
      <c r="C178" s="570"/>
      <c r="D178" s="570"/>
      <c r="E178" s="570"/>
    </row>
    <row r="179" spans="1:5" ht="14.5" x14ac:dyDescent="0.35">
      <c r="A179" s="573" t="s">
        <v>1608</v>
      </c>
      <c r="B179" s="573"/>
      <c r="C179" s="573"/>
      <c r="D179" s="573"/>
      <c r="E179" s="573"/>
    </row>
    <row r="180" spans="1:5" ht="14.5" x14ac:dyDescent="0.35">
      <c r="A180" s="246" t="s">
        <v>1471</v>
      </c>
      <c r="B180" s="246"/>
      <c r="C180" s="246"/>
      <c r="D180" s="246"/>
      <c r="E180" s="246"/>
    </row>
    <row r="181" spans="1:5" ht="14.5" x14ac:dyDescent="0.35">
      <c r="A181" s="570" t="s">
        <v>1584</v>
      </c>
      <c r="B181" s="570"/>
      <c r="C181" s="570"/>
      <c r="D181" s="570"/>
      <c r="E181" s="570"/>
    </row>
    <row r="182" spans="1:5" ht="14.5" x14ac:dyDescent="0.35">
      <c r="A182" s="570" t="s">
        <v>1574</v>
      </c>
      <c r="B182" s="570"/>
      <c r="C182" s="570"/>
      <c r="D182" s="570"/>
      <c r="E182" s="570"/>
    </row>
    <row r="183" spans="1:5" ht="14.5" x14ac:dyDescent="0.35">
      <c r="A183" s="570" t="s">
        <v>1585</v>
      </c>
      <c r="B183" s="570"/>
      <c r="C183" s="570"/>
      <c r="D183" s="570"/>
      <c r="E183" s="570"/>
    </row>
    <row r="184" spans="1:5" ht="14.5" x14ac:dyDescent="0.35">
      <c r="A184" s="570" t="s">
        <v>1576</v>
      </c>
      <c r="B184" s="570"/>
      <c r="C184" s="570"/>
      <c r="D184" s="570"/>
      <c r="E184" s="570"/>
    </row>
    <row r="185" spans="1:5" ht="14.5" x14ac:dyDescent="0.35">
      <c r="A185" s="246" t="s">
        <v>1472</v>
      </c>
      <c r="B185" s="246"/>
      <c r="C185" s="246"/>
      <c r="D185" s="246"/>
      <c r="E185" s="246"/>
    </row>
    <row r="186" spans="1:5" ht="14.5" x14ac:dyDescent="0.35">
      <c r="A186" s="570" t="s">
        <v>1586</v>
      </c>
      <c r="B186" s="570"/>
      <c r="C186" s="570"/>
      <c r="D186" s="570"/>
      <c r="E186" s="570"/>
    </row>
    <row r="187" spans="1:5" ht="14.5" x14ac:dyDescent="0.35">
      <c r="A187" s="570" t="s">
        <v>1587</v>
      </c>
      <c r="B187" s="570"/>
      <c r="C187" s="570"/>
      <c r="D187" s="570"/>
      <c r="E187" s="570"/>
    </row>
    <row r="188" spans="1:5" ht="14.5" x14ac:dyDescent="0.35">
      <c r="A188" s="570" t="s">
        <v>1588</v>
      </c>
      <c r="B188" s="570"/>
      <c r="C188" s="570"/>
      <c r="D188" s="570"/>
      <c r="E188" s="570"/>
    </row>
    <row r="189" spans="1:5" ht="14.5" x14ac:dyDescent="0.35">
      <c r="A189" s="570" t="s">
        <v>1589</v>
      </c>
      <c r="B189" s="570"/>
      <c r="C189" s="570"/>
      <c r="D189" s="570"/>
      <c r="E189" s="570"/>
    </row>
    <row r="190" spans="1:5" ht="14.5" x14ac:dyDescent="0.35">
      <c r="A190" s="246" t="s">
        <v>1473</v>
      </c>
      <c r="B190" s="246"/>
      <c r="C190" s="246"/>
      <c r="D190" s="246"/>
      <c r="E190" s="246"/>
    </row>
    <row r="191" spans="1:5" ht="14.5" x14ac:dyDescent="0.35">
      <c r="A191" s="570" t="s">
        <v>1590</v>
      </c>
      <c r="B191" s="570"/>
      <c r="C191" s="570"/>
      <c r="D191" s="570"/>
      <c r="E191" s="570"/>
    </row>
    <row r="192" spans="1:5" ht="14.5" x14ac:dyDescent="0.35">
      <c r="A192" s="570" t="s">
        <v>1591</v>
      </c>
      <c r="B192" s="570"/>
      <c r="C192" s="570"/>
      <c r="D192" s="570"/>
      <c r="E192" s="570"/>
    </row>
    <row r="193" spans="1:5" ht="14.5" x14ac:dyDescent="0.35">
      <c r="A193" s="246" t="s">
        <v>1474</v>
      </c>
      <c r="B193" s="246"/>
      <c r="C193" s="246"/>
      <c r="D193" s="246"/>
      <c r="E193" s="246"/>
    </row>
    <row r="194" spans="1:5" ht="14.5" x14ac:dyDescent="0.35">
      <c r="A194" s="570" t="s">
        <v>1592</v>
      </c>
      <c r="B194" s="570"/>
      <c r="C194" s="570"/>
      <c r="D194" s="570"/>
      <c r="E194" s="570"/>
    </row>
    <row r="195" spans="1:5" ht="14.5" x14ac:dyDescent="0.35">
      <c r="A195" s="570" t="s">
        <v>1593</v>
      </c>
      <c r="B195" s="570"/>
      <c r="C195" s="570"/>
      <c r="D195" s="570"/>
      <c r="E195" s="570"/>
    </row>
    <row r="196" spans="1:5" ht="14.5" x14ac:dyDescent="0.35">
      <c r="A196" s="246" t="s">
        <v>1475</v>
      </c>
      <c r="B196" s="246"/>
      <c r="C196" s="246"/>
      <c r="D196" s="246"/>
      <c r="E196" s="246"/>
    </row>
    <row r="197" spans="1:5" ht="14.5" x14ac:dyDescent="0.35">
      <c r="A197" s="570" t="s">
        <v>1594</v>
      </c>
      <c r="B197" s="570"/>
      <c r="C197" s="570"/>
      <c r="D197" s="570"/>
      <c r="E197" s="570"/>
    </row>
    <row r="198" spans="1:5" ht="14.5" x14ac:dyDescent="0.35">
      <c r="A198" s="570" t="s">
        <v>1595</v>
      </c>
      <c r="B198" s="570"/>
      <c r="C198" s="570"/>
      <c r="D198" s="570"/>
      <c r="E198" s="570"/>
    </row>
    <row r="199" spans="1:5" ht="14.5" x14ac:dyDescent="0.35">
      <c r="A199" s="570" t="s">
        <v>1596</v>
      </c>
      <c r="B199" s="570"/>
      <c r="C199" s="570"/>
      <c r="D199" s="570"/>
      <c r="E199" s="570"/>
    </row>
    <row r="200" spans="1:5" ht="14.5" x14ac:dyDescent="0.35">
      <c r="A200" s="246" t="s">
        <v>1476</v>
      </c>
      <c r="B200" s="246"/>
      <c r="C200" s="246"/>
      <c r="D200" s="246"/>
      <c r="E200" s="246"/>
    </row>
    <row r="201" spans="1:5" ht="14.5" x14ac:dyDescent="0.35">
      <c r="A201" s="570" t="s">
        <v>1597</v>
      </c>
      <c r="B201" s="570"/>
      <c r="C201" s="570"/>
      <c r="D201" s="570"/>
      <c r="E201" s="570"/>
    </row>
    <row r="202" spans="1:5" ht="14.5" x14ac:dyDescent="0.35">
      <c r="A202" s="570" t="s">
        <v>1598</v>
      </c>
      <c r="B202" s="570"/>
      <c r="C202" s="570"/>
      <c r="D202" s="570"/>
      <c r="E202" s="570"/>
    </row>
    <row r="203" spans="1:5" ht="14.5" x14ac:dyDescent="0.35">
      <c r="A203" s="570" t="s">
        <v>1599</v>
      </c>
      <c r="B203" s="570"/>
      <c r="C203" s="570"/>
      <c r="D203" s="570"/>
      <c r="E203" s="570"/>
    </row>
    <row r="204" spans="1:5" ht="14.5" x14ac:dyDescent="0.35">
      <c r="A204" s="570" t="s">
        <v>1600</v>
      </c>
      <c r="B204" s="570"/>
      <c r="C204" s="570"/>
      <c r="D204" s="570"/>
      <c r="E204" s="570"/>
    </row>
    <row r="205" spans="1:5" ht="14.5" x14ac:dyDescent="0.35">
      <c r="A205" s="570" t="s">
        <v>1601</v>
      </c>
      <c r="B205" s="570"/>
      <c r="C205" s="570"/>
      <c r="D205" s="570"/>
      <c r="E205" s="570"/>
    </row>
    <row r="206" spans="1:5" ht="14.5" x14ac:dyDescent="0.35">
      <c r="A206" s="246" t="s">
        <v>1477</v>
      </c>
      <c r="B206" s="246"/>
      <c r="C206" s="246"/>
      <c r="D206" s="246"/>
      <c r="E206" s="246"/>
    </row>
    <row r="207" spans="1:5" ht="14.5" x14ac:dyDescent="0.35">
      <c r="A207" s="570" t="s">
        <v>1602</v>
      </c>
      <c r="B207" s="570"/>
      <c r="C207" s="570"/>
      <c r="D207" s="570"/>
      <c r="E207" s="570"/>
    </row>
    <row r="208" spans="1:5" ht="14.5" x14ac:dyDescent="0.35">
      <c r="A208" s="570" t="s">
        <v>1603</v>
      </c>
      <c r="B208" s="570"/>
      <c r="C208" s="570"/>
      <c r="D208" s="570"/>
      <c r="E208" s="570"/>
    </row>
    <row r="209" spans="1:5" ht="14.5" x14ac:dyDescent="0.35">
      <c r="A209" s="570" t="s">
        <v>1604</v>
      </c>
      <c r="B209" s="570"/>
      <c r="C209" s="570"/>
      <c r="D209" s="570"/>
      <c r="E209" s="570"/>
    </row>
    <row r="210" spans="1:5" ht="14.5" x14ac:dyDescent="0.35">
      <c r="A210" s="570" t="s">
        <v>1605</v>
      </c>
      <c r="B210" s="570"/>
      <c r="C210" s="570"/>
      <c r="D210" s="570"/>
      <c r="E210" s="570"/>
    </row>
    <row r="211" spans="1:5" ht="14.5" x14ac:dyDescent="0.35">
      <c r="A211" s="570" t="s">
        <v>1606</v>
      </c>
      <c r="B211" s="570"/>
      <c r="C211" s="570"/>
      <c r="D211" s="570"/>
      <c r="E211" s="570"/>
    </row>
    <row r="212" spans="1:5" ht="14.5" x14ac:dyDescent="0.35">
      <c r="A212" s="570" t="s">
        <v>1601</v>
      </c>
      <c r="B212" s="570"/>
      <c r="C212" s="570"/>
      <c r="D212" s="570"/>
      <c r="E212" s="570"/>
    </row>
    <row r="213" spans="1:5" ht="14.5" x14ac:dyDescent="0.35">
      <c r="A213" s="570" t="s">
        <v>1607</v>
      </c>
      <c r="B213" s="570"/>
      <c r="C213" s="570"/>
      <c r="D213" s="570"/>
      <c r="E213" s="570"/>
    </row>
  </sheetData>
  <protectedRanges>
    <protectedRange password="CC64" sqref="B5:C6 E5 D6:H6 G5:H5" name="Bereik1_13_1"/>
    <protectedRange password="CC64" sqref="E7 A7:B7" name="Bereik1_14_1"/>
    <protectedRange password="CC64" sqref="E8:F8 A8:B8" name="Bereik1_15_1"/>
    <protectedRange password="CC64" sqref="B9:B10" name="Bereik1_2_3_1_1"/>
    <protectedRange password="CC64" sqref="A9:A10 C9:C10" name="Bereik1_6_3_1_1"/>
    <protectedRange password="CC64" sqref="E11 B11" name="Bereik1_17_1"/>
    <protectedRange password="CC64" sqref="F13 B13" name="Bereik1_19_1"/>
    <protectedRange password="CC64" sqref="B14" name="Bereik1_20_1"/>
    <protectedRange password="CC64" sqref="B15" name="Bereik1_21_1"/>
    <protectedRange password="CC64" sqref="A18:B19" name="Bereik1_22_1"/>
    <protectedRange password="CC64" sqref="A23" name="Bereik1_23_1"/>
    <protectedRange password="CC64" sqref="A24" name="Bereik1_24_1"/>
    <protectedRange password="CC64" sqref="A42" name="Bereik1_26_1"/>
  </protectedRanges>
  <mergeCells count="145">
    <mergeCell ref="A198:E198"/>
    <mergeCell ref="A199:E199"/>
    <mergeCell ref="A201:E201"/>
    <mergeCell ref="A202:E202"/>
    <mergeCell ref="A194:E194"/>
    <mergeCell ref="A195:E195"/>
    <mergeCell ref="A197:E197"/>
    <mergeCell ref="A188:E188"/>
    <mergeCell ref="A189:E189"/>
    <mergeCell ref="A191:E191"/>
    <mergeCell ref="A192:E192"/>
    <mergeCell ref="A213:E213"/>
    <mergeCell ref="A208:E208"/>
    <mergeCell ref="A209:E209"/>
    <mergeCell ref="A210:E210"/>
    <mergeCell ref="A211:E211"/>
    <mergeCell ref="A212:E212"/>
    <mergeCell ref="A203:E203"/>
    <mergeCell ref="A204:E204"/>
    <mergeCell ref="A205:E205"/>
    <mergeCell ref="A207:E207"/>
    <mergeCell ref="A183:E183"/>
    <mergeCell ref="A184:E184"/>
    <mergeCell ref="A186:E186"/>
    <mergeCell ref="A187:E187"/>
    <mergeCell ref="A178:E178"/>
    <mergeCell ref="A179:E179"/>
    <mergeCell ref="A181:E181"/>
    <mergeCell ref="A182:E182"/>
    <mergeCell ref="A174:E174"/>
    <mergeCell ref="A176:E176"/>
    <mergeCell ref="A177:E177"/>
    <mergeCell ref="A168:E168"/>
    <mergeCell ref="A169:E169"/>
    <mergeCell ref="A170:E170"/>
    <mergeCell ref="A171:E171"/>
    <mergeCell ref="A172:E172"/>
    <mergeCell ref="A163:E163"/>
    <mergeCell ref="A164:E164"/>
    <mergeCell ref="A166:E166"/>
    <mergeCell ref="A167:E167"/>
    <mergeCell ref="A158:E158"/>
    <mergeCell ref="A159:E159"/>
    <mergeCell ref="A161:E161"/>
    <mergeCell ref="A162:E162"/>
    <mergeCell ref="A153:E153"/>
    <mergeCell ref="A154:E154"/>
    <mergeCell ref="A155:E155"/>
    <mergeCell ref="A156:E156"/>
    <mergeCell ref="A157:E157"/>
    <mergeCell ref="A148:E148"/>
    <mergeCell ref="A149:E149"/>
    <mergeCell ref="A150:E150"/>
    <mergeCell ref="A151:E151"/>
    <mergeCell ref="A143:E143"/>
    <mergeCell ref="A144:E144"/>
    <mergeCell ref="A145:E145"/>
    <mergeCell ref="A147:E147"/>
    <mergeCell ref="A138:E138"/>
    <mergeCell ref="A139:E139"/>
    <mergeCell ref="A141:E141"/>
    <mergeCell ref="A142:E142"/>
    <mergeCell ref="A133:E133"/>
    <mergeCell ref="A134:E134"/>
    <mergeCell ref="A135:E135"/>
    <mergeCell ref="A136:E136"/>
    <mergeCell ref="A137:E137"/>
    <mergeCell ref="A129:E129"/>
    <mergeCell ref="A130:E130"/>
    <mergeCell ref="A131:E131"/>
    <mergeCell ref="A123:E123"/>
    <mergeCell ref="A124:E124"/>
    <mergeCell ref="A125:E125"/>
    <mergeCell ref="A126:E126"/>
    <mergeCell ref="A127:E127"/>
    <mergeCell ref="A118:E118"/>
    <mergeCell ref="A119:E119"/>
    <mergeCell ref="A121:E121"/>
    <mergeCell ref="A122:E122"/>
    <mergeCell ref="A113:E113"/>
    <mergeCell ref="A115:E115"/>
    <mergeCell ref="A116:E116"/>
    <mergeCell ref="A117:E117"/>
    <mergeCell ref="A108:E108"/>
    <mergeCell ref="A109:E109"/>
    <mergeCell ref="A110:E110"/>
    <mergeCell ref="A111:E111"/>
    <mergeCell ref="A112:E112"/>
    <mergeCell ref="A103:E103"/>
    <mergeCell ref="A104:E104"/>
    <mergeCell ref="A105:E105"/>
    <mergeCell ref="A106:E106"/>
    <mergeCell ref="A98:E98"/>
    <mergeCell ref="A100:E100"/>
    <mergeCell ref="A101:E101"/>
    <mergeCell ref="A102:E102"/>
    <mergeCell ref="A94:E94"/>
    <mergeCell ref="A95:E95"/>
    <mergeCell ref="A96:E96"/>
    <mergeCell ref="A97:E97"/>
    <mergeCell ref="A88:E88"/>
    <mergeCell ref="A90:E90"/>
    <mergeCell ref="A91:E91"/>
    <mergeCell ref="A92:E92"/>
    <mergeCell ref="A83:E83"/>
    <mergeCell ref="A84:E84"/>
    <mergeCell ref="A85:E85"/>
    <mergeCell ref="A86:E86"/>
    <mergeCell ref="A87:E87"/>
    <mergeCell ref="A78:E78"/>
    <mergeCell ref="A79:E79"/>
    <mergeCell ref="A80:E80"/>
    <mergeCell ref="A82:E82"/>
    <mergeCell ref="A73:E73"/>
    <mergeCell ref="A75:E75"/>
    <mergeCell ref="A76:E76"/>
    <mergeCell ref="A77:E77"/>
    <mergeCell ref="A68:E68"/>
    <mergeCell ref="A69:E69"/>
    <mergeCell ref="A70:E70"/>
    <mergeCell ref="A71:E71"/>
    <mergeCell ref="A72:E72"/>
    <mergeCell ref="A63:E63"/>
    <mergeCell ref="A64:E64"/>
    <mergeCell ref="A65:E65"/>
    <mergeCell ref="A66:E66"/>
    <mergeCell ref="A58:E58"/>
    <mergeCell ref="A60:E60"/>
    <mergeCell ref="A61:E61"/>
    <mergeCell ref="A62:E62"/>
    <mergeCell ref="A54:E54"/>
    <mergeCell ref="A55:E55"/>
    <mergeCell ref="A56:E56"/>
    <mergeCell ref="A57:E57"/>
    <mergeCell ref="A48:E48"/>
    <mergeCell ref="A49:E49"/>
    <mergeCell ref="A50:E50"/>
    <mergeCell ref="A51:E51"/>
    <mergeCell ref="A52:E52"/>
    <mergeCell ref="F47:H47"/>
    <mergeCell ref="F45:H45"/>
    <mergeCell ref="F46:H46"/>
    <mergeCell ref="A46:E46"/>
    <mergeCell ref="A45:E45"/>
    <mergeCell ref="A47:E4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2C970-9B34-4153-98F4-F06808F23BF3}">
  <dimension ref="A1:L55"/>
  <sheetViews>
    <sheetView workbookViewId="0">
      <selection activeCell="B1" sqref="B1"/>
    </sheetView>
  </sheetViews>
  <sheetFormatPr defaultRowHeight="14.5" x14ac:dyDescent="0.35"/>
  <cols>
    <col min="1" max="1" width="28.1796875" bestFit="1" customWidth="1"/>
    <col min="2" max="2" width="19.1796875" bestFit="1" customWidth="1"/>
    <col min="4" max="4" width="28.1796875" bestFit="1" customWidth="1"/>
    <col min="5" max="5" width="19.1796875" bestFit="1" customWidth="1"/>
    <col min="7" max="7" width="28.1796875" bestFit="1" customWidth="1"/>
    <col min="8" max="8" width="15.7265625" bestFit="1" customWidth="1"/>
    <col min="10" max="10" width="20" bestFit="1" customWidth="1"/>
    <col min="11" max="11" width="20.1796875" bestFit="1" customWidth="1"/>
    <col min="12" max="12" width="7.81640625" bestFit="1" customWidth="1"/>
  </cols>
  <sheetData>
    <row r="1" spans="1:12" x14ac:dyDescent="0.35">
      <c r="A1" s="377" t="s">
        <v>34</v>
      </c>
      <c r="B1" t="s">
        <v>2049</v>
      </c>
      <c r="D1" s="377" t="s">
        <v>34</v>
      </c>
      <c r="E1" t="s">
        <v>2049</v>
      </c>
      <c r="G1" s="377" t="s">
        <v>34</v>
      </c>
      <c r="H1" t="s">
        <v>155</v>
      </c>
    </row>
    <row r="3" spans="1:12" x14ac:dyDescent="0.35">
      <c r="A3" s="377" t="s">
        <v>2047</v>
      </c>
      <c r="B3" t="s">
        <v>2276</v>
      </c>
      <c r="D3" s="377" t="s">
        <v>2047</v>
      </c>
      <c r="E3" t="s">
        <v>2276</v>
      </c>
      <c r="G3" s="377" t="s">
        <v>2047</v>
      </c>
      <c r="H3" t="s">
        <v>2276</v>
      </c>
    </row>
    <row r="4" spans="1:12" ht="15" thickBot="1" x14ac:dyDescent="0.4">
      <c r="A4" s="378" t="s">
        <v>52</v>
      </c>
      <c r="B4" s="380">
        <v>5995.43</v>
      </c>
      <c r="D4" s="378" t="s">
        <v>52</v>
      </c>
      <c r="E4" s="380">
        <v>7395.09</v>
      </c>
      <c r="G4" s="378" t="s">
        <v>52</v>
      </c>
      <c r="H4" s="380">
        <v>2071.35</v>
      </c>
    </row>
    <row r="5" spans="1:12" x14ac:dyDescent="0.35">
      <c r="A5" s="379" t="s">
        <v>67</v>
      </c>
      <c r="B5" s="380">
        <v>5566.5300000000007</v>
      </c>
      <c r="D5" s="379" t="s">
        <v>67</v>
      </c>
      <c r="E5" s="380">
        <v>4566.0599999999995</v>
      </c>
      <c r="G5" s="379" t="s">
        <v>67</v>
      </c>
      <c r="H5" s="380">
        <v>160.35</v>
      </c>
      <c r="J5" s="223" t="s">
        <v>66</v>
      </c>
      <c r="K5" s="161" t="s">
        <v>67</v>
      </c>
      <c r="L5" s="382">
        <f>IFERROR(VLOOKUP(K5,Vloerafwerking!$A$3:$B$46,2,0),0)</f>
        <v>5566.5300000000007</v>
      </c>
    </row>
    <row r="6" spans="1:12" x14ac:dyDescent="0.35">
      <c r="A6" s="381" t="s">
        <v>67</v>
      </c>
      <c r="B6" s="380">
        <v>5566.5300000000007</v>
      </c>
      <c r="D6" s="381" t="s">
        <v>67</v>
      </c>
      <c r="E6" s="380">
        <v>4566.0599999999995</v>
      </c>
      <c r="G6" s="381" t="s">
        <v>67</v>
      </c>
      <c r="H6" s="380">
        <v>160.35</v>
      </c>
      <c r="J6" s="173" t="s">
        <v>206</v>
      </c>
      <c r="K6" s="167" t="s">
        <v>207</v>
      </c>
      <c r="L6" s="385">
        <f>IFERROR(VLOOKUP(K6,Vloerafwerking!$A$3:$B$46,2,0),0)</f>
        <v>0</v>
      </c>
    </row>
    <row r="7" spans="1:12" x14ac:dyDescent="0.35">
      <c r="A7" s="379" t="s">
        <v>599</v>
      </c>
      <c r="B7" s="380">
        <v>335.4</v>
      </c>
      <c r="D7" s="379" t="s">
        <v>54</v>
      </c>
      <c r="E7" s="380">
        <v>462.13000000000005</v>
      </c>
      <c r="G7" s="379" t="s">
        <v>207</v>
      </c>
      <c r="H7" s="380">
        <v>382.20000000000005</v>
      </c>
      <c r="J7" s="159" t="s">
        <v>1035</v>
      </c>
      <c r="K7" s="160" t="s">
        <v>1719</v>
      </c>
      <c r="L7" s="383">
        <f>IFERROR(VLOOKUP(K7,Vloerafwerking!$A$3:$B$46,2,0),0)</f>
        <v>93.5</v>
      </c>
    </row>
    <row r="8" spans="1:12" ht="15" thickBot="1" x14ac:dyDescent="0.4">
      <c r="A8" s="381" t="s">
        <v>1045</v>
      </c>
      <c r="B8" s="380">
        <v>335.4</v>
      </c>
      <c r="D8" s="381" t="s">
        <v>53</v>
      </c>
      <c r="E8" s="380">
        <v>462.13000000000005</v>
      </c>
      <c r="G8" s="381" t="s">
        <v>206</v>
      </c>
      <c r="H8" s="380">
        <v>382.20000000000005</v>
      </c>
      <c r="J8" s="387" t="s">
        <v>1045</v>
      </c>
      <c r="K8" s="388" t="s">
        <v>599</v>
      </c>
      <c r="L8" s="389">
        <f>IFERROR(VLOOKUP(K8,Vloerafwerking!$A$3:$B$46,2,0),0)</f>
        <v>335.4</v>
      </c>
    </row>
    <row r="9" spans="1:12" x14ac:dyDescent="0.35">
      <c r="A9" s="379" t="s">
        <v>1719</v>
      </c>
      <c r="B9" s="380">
        <v>93.5</v>
      </c>
      <c r="D9" s="379" t="s">
        <v>207</v>
      </c>
      <c r="E9" s="380">
        <v>513</v>
      </c>
      <c r="G9" s="379" t="s">
        <v>599</v>
      </c>
      <c r="H9" s="380">
        <v>1528.8</v>
      </c>
      <c r="J9" s="223" t="s">
        <v>660</v>
      </c>
      <c r="K9" s="161" t="s">
        <v>659</v>
      </c>
      <c r="L9" s="382">
        <f>IFERROR(VLOOKUP(K9,Vloerafwerking!$A$3:$B$46,2,0),)</f>
        <v>0</v>
      </c>
    </row>
    <row r="10" spans="1:12" ht="15" thickBot="1" x14ac:dyDescent="0.4">
      <c r="A10" s="381" t="s">
        <v>598</v>
      </c>
      <c r="B10" s="380">
        <v>93.5</v>
      </c>
      <c r="D10" s="381" t="s">
        <v>206</v>
      </c>
      <c r="E10" s="380">
        <v>513</v>
      </c>
      <c r="G10" s="381" t="s">
        <v>1045</v>
      </c>
      <c r="H10" s="380">
        <v>1528.8</v>
      </c>
      <c r="J10" s="224" t="s">
        <v>1048</v>
      </c>
      <c r="K10" s="162" t="s">
        <v>1005</v>
      </c>
      <c r="L10" s="384">
        <f>VLOOKUP(K10,Vloerafwerking!$A$3:$B$46,2,0)</f>
        <v>608.69999999999993</v>
      </c>
    </row>
    <row r="11" spans="1:12" x14ac:dyDescent="0.35">
      <c r="A11" s="378" t="s">
        <v>658</v>
      </c>
      <c r="B11" s="380">
        <v>608.69999999999993</v>
      </c>
      <c r="D11" s="379" t="s">
        <v>599</v>
      </c>
      <c r="E11" s="380">
        <v>1799.9000000000005</v>
      </c>
      <c r="G11" s="378" t="s">
        <v>658</v>
      </c>
      <c r="H11" s="380">
        <v>163.5</v>
      </c>
      <c r="J11" s="223" t="s">
        <v>1718</v>
      </c>
      <c r="K11" s="161" t="s">
        <v>40</v>
      </c>
      <c r="L11" s="382">
        <f>VLOOKUP(K11,Vloerafwerking!$A$3:$B$46,2,0)</f>
        <v>790</v>
      </c>
    </row>
    <row r="12" spans="1:12" x14ac:dyDescent="0.35">
      <c r="A12" s="379" t="s">
        <v>1005</v>
      </c>
      <c r="B12" s="380">
        <v>608.69999999999993</v>
      </c>
      <c r="D12" s="381" t="s">
        <v>1045</v>
      </c>
      <c r="E12" s="380">
        <v>1799.9000000000005</v>
      </c>
      <c r="G12" s="379" t="s">
        <v>659</v>
      </c>
      <c r="H12" s="380">
        <v>39</v>
      </c>
      <c r="J12" s="159" t="s">
        <v>260</v>
      </c>
      <c r="K12" s="160" t="s">
        <v>261</v>
      </c>
      <c r="L12" s="383">
        <f>VLOOKUP(K12,Vloerafwerking!$A$3:$B$46,2,0)</f>
        <v>1273.76</v>
      </c>
    </row>
    <row r="13" spans="1:12" x14ac:dyDescent="0.35">
      <c r="A13" s="381" t="s">
        <v>1004</v>
      </c>
      <c r="B13" s="380">
        <v>608.69999999999993</v>
      </c>
      <c r="D13" s="379" t="s">
        <v>1719</v>
      </c>
      <c r="E13" s="380">
        <v>54</v>
      </c>
      <c r="G13" s="381" t="s">
        <v>660</v>
      </c>
      <c r="H13" s="380">
        <v>39</v>
      </c>
      <c r="J13" s="159" t="s">
        <v>2051</v>
      </c>
      <c r="K13" s="160" t="s">
        <v>307</v>
      </c>
      <c r="L13" s="383">
        <f>VLOOKUP(J13,Vloerafwerking!$A$3:$B$46,2,0)</f>
        <v>2125.84</v>
      </c>
    </row>
    <row r="14" spans="1:12" x14ac:dyDescent="0.35">
      <c r="A14" s="378" t="s">
        <v>38</v>
      </c>
      <c r="B14" s="380">
        <v>10556.26</v>
      </c>
      <c r="D14" s="381" t="s">
        <v>598</v>
      </c>
      <c r="E14" s="380">
        <v>54</v>
      </c>
      <c r="G14" s="379" t="s">
        <v>1005</v>
      </c>
      <c r="H14" s="380">
        <v>124.5</v>
      </c>
      <c r="J14" s="159" t="s">
        <v>310</v>
      </c>
      <c r="K14" s="160" t="s">
        <v>307</v>
      </c>
      <c r="L14" s="383">
        <f>VLOOKUP(J14,Vloerafwerking!$A$3:$B$46,2,0)</f>
        <v>865.12</v>
      </c>
    </row>
    <row r="15" spans="1:12" x14ac:dyDescent="0.35">
      <c r="A15" s="379" t="s">
        <v>40</v>
      </c>
      <c r="B15" s="380">
        <v>790</v>
      </c>
      <c r="D15" s="378" t="s">
        <v>658</v>
      </c>
      <c r="E15" s="380">
        <v>1843.2599999999998</v>
      </c>
      <c r="G15" s="381" t="s">
        <v>1004</v>
      </c>
      <c r="H15" s="380">
        <v>124.5</v>
      </c>
      <c r="J15" s="159" t="s">
        <v>682</v>
      </c>
      <c r="K15" s="160" t="s">
        <v>683</v>
      </c>
      <c r="L15" s="383">
        <f>VLOOKUP(K15,Vloerafwerking!$A$3:$B$46,2,0)</f>
        <v>1297.3300000000004</v>
      </c>
    </row>
    <row r="16" spans="1:12" ht="15" thickBot="1" x14ac:dyDescent="0.4">
      <c r="A16" s="381" t="s">
        <v>2050</v>
      </c>
      <c r="B16" s="380">
        <v>790</v>
      </c>
      <c r="D16" s="379" t="s">
        <v>659</v>
      </c>
      <c r="E16" s="380">
        <v>1648.4599999999998</v>
      </c>
      <c r="G16" s="378" t="s">
        <v>38</v>
      </c>
      <c r="H16" s="380">
        <v>339.83</v>
      </c>
      <c r="J16" s="224" t="str">
        <f>IF(K16="Veldlaan 2","Veldlaan","")</f>
        <v>Veldlaan</v>
      </c>
      <c r="K16" s="162" t="s">
        <v>285</v>
      </c>
      <c r="L16" s="384">
        <f>VLOOKUP(K16,Vloerafwerking!$A$3:$B$46,2,0)</f>
        <v>2742.2099999999996</v>
      </c>
    </row>
    <row r="17" spans="1:12" x14ac:dyDescent="0.35">
      <c r="A17" s="379" t="s">
        <v>683</v>
      </c>
      <c r="B17" s="380">
        <v>1297.3300000000004</v>
      </c>
      <c r="D17" s="381" t="s">
        <v>660</v>
      </c>
      <c r="E17" s="380">
        <v>1648.4599999999998</v>
      </c>
      <c r="G17" s="379" t="s">
        <v>261</v>
      </c>
      <c r="H17" s="380">
        <v>335.38</v>
      </c>
      <c r="J17" s="223" t="s">
        <v>1046</v>
      </c>
      <c r="K17" s="161" t="s">
        <v>858</v>
      </c>
      <c r="L17" s="382">
        <f>VLOOKUP(K17,Vloerafwerking!$A$3:$B$46,2,0)</f>
        <v>5106.7999999999984</v>
      </c>
    </row>
    <row r="18" spans="1:12" ht="15" thickBot="1" x14ac:dyDescent="0.4">
      <c r="A18" s="381" t="s">
        <v>682</v>
      </c>
      <c r="B18" s="380">
        <v>1297.3300000000004</v>
      </c>
      <c r="D18" s="379" t="s">
        <v>1005</v>
      </c>
      <c r="E18" s="380">
        <v>194.79999999999998</v>
      </c>
      <c r="G18" s="381" t="s">
        <v>260</v>
      </c>
      <c r="H18" s="380">
        <v>335.38</v>
      </c>
      <c r="J18" s="224" t="s">
        <v>1037</v>
      </c>
      <c r="K18" s="162" t="s">
        <v>587</v>
      </c>
      <c r="L18" s="384">
        <f>VLOOKUP(K18,Vloerafwerking!$A$3:$B$46,2,0)</f>
        <v>75.7</v>
      </c>
    </row>
    <row r="19" spans="1:12" x14ac:dyDescent="0.35">
      <c r="A19" s="379" t="s">
        <v>1609</v>
      </c>
      <c r="B19" s="380">
        <v>1462</v>
      </c>
      <c r="D19" s="381" t="s">
        <v>1004</v>
      </c>
      <c r="E19" s="380">
        <v>194.79999999999998</v>
      </c>
      <c r="G19" s="379" t="s">
        <v>205</v>
      </c>
      <c r="H19" s="380">
        <v>4.45</v>
      </c>
      <c r="J19" s="223" t="s">
        <v>93</v>
      </c>
      <c r="K19" s="161" t="s">
        <v>94</v>
      </c>
      <c r="L19" s="382">
        <f>VLOOKUP(K19,Vloerafwerking!$A$3:$B$46,2,0)</f>
        <v>691.25</v>
      </c>
    </row>
    <row r="20" spans="1:12" x14ac:dyDescent="0.35">
      <c r="A20" s="381" t="s">
        <v>1643</v>
      </c>
      <c r="B20" s="380">
        <v>1462</v>
      </c>
      <c r="D20" s="378" t="s">
        <v>38</v>
      </c>
      <c r="E20" s="380">
        <v>11288.860000000002</v>
      </c>
      <c r="G20" s="381" t="s">
        <v>2051</v>
      </c>
      <c r="H20" s="380">
        <v>4.45</v>
      </c>
      <c r="J20" s="159" t="s">
        <v>1047</v>
      </c>
      <c r="K20" s="160" t="s">
        <v>986</v>
      </c>
      <c r="L20" s="383">
        <f>IFERROR(VLOOKUP(K9,Vloerafwerking!$A$3:$B$46,2,0),)</f>
        <v>0</v>
      </c>
    </row>
    <row r="21" spans="1:12" ht="15" thickBot="1" x14ac:dyDescent="0.4">
      <c r="A21" s="379" t="s">
        <v>261</v>
      </c>
      <c r="B21" s="380">
        <v>1273.76</v>
      </c>
      <c r="D21" s="379" t="s">
        <v>40</v>
      </c>
      <c r="E21" s="380">
        <v>1212</v>
      </c>
      <c r="G21" s="378" t="s">
        <v>585</v>
      </c>
      <c r="H21" s="380">
        <v>534.18999999999994</v>
      </c>
      <c r="J21" s="224" t="s">
        <v>690</v>
      </c>
      <c r="K21" s="162" t="s">
        <v>689</v>
      </c>
      <c r="L21" s="384">
        <f>IFERROR(VLOOKUP(K9,Vloerafwerking!$A$3:$B$46,2,0),)</f>
        <v>0</v>
      </c>
    </row>
    <row r="22" spans="1:12" ht="15" thickBot="1" x14ac:dyDescent="0.4">
      <c r="A22" s="381" t="s">
        <v>260</v>
      </c>
      <c r="B22" s="380">
        <v>1273.76</v>
      </c>
      <c r="D22" s="381" t="s">
        <v>2050</v>
      </c>
      <c r="E22" s="380">
        <v>1212</v>
      </c>
      <c r="G22" s="379" t="s">
        <v>587</v>
      </c>
      <c r="H22" s="380">
        <v>132.79</v>
      </c>
      <c r="J22" s="225" t="s">
        <v>704</v>
      </c>
      <c r="K22" s="220" t="s">
        <v>706</v>
      </c>
      <c r="L22" s="386">
        <f>VLOOKUP(K22,Vloerafwerking!$A$3:$B$46,2,0)</f>
        <v>961</v>
      </c>
    </row>
    <row r="23" spans="1:12" x14ac:dyDescent="0.35">
      <c r="A23" s="379" t="s">
        <v>205</v>
      </c>
      <c r="B23" s="380">
        <v>2990.96</v>
      </c>
      <c r="D23" s="379" t="s">
        <v>683</v>
      </c>
      <c r="E23" s="380">
        <v>2237.6200000000013</v>
      </c>
      <c r="G23" s="381" t="s">
        <v>588</v>
      </c>
      <c r="H23" s="380">
        <v>132.79</v>
      </c>
      <c r="J23" s="223" t="s">
        <v>1040</v>
      </c>
      <c r="K23" s="161" t="s">
        <v>1041</v>
      </c>
      <c r="L23" s="382">
        <f>VLOOKUP(K23,Vloerafwerking!$A$3:$B$46,2,0)</f>
        <v>162</v>
      </c>
    </row>
    <row r="24" spans="1:12" ht="15" thickBot="1" x14ac:dyDescent="0.4">
      <c r="A24" s="381" t="s">
        <v>310</v>
      </c>
      <c r="B24" s="380">
        <v>865.12</v>
      </c>
      <c r="D24" s="381" t="s">
        <v>682</v>
      </c>
      <c r="E24" s="380">
        <v>2237.6200000000013</v>
      </c>
      <c r="G24" s="379" t="s">
        <v>858</v>
      </c>
      <c r="H24" s="380">
        <v>401.4</v>
      </c>
      <c r="J24" s="224" t="s">
        <v>1042</v>
      </c>
      <c r="K24" s="162" t="s">
        <v>1043</v>
      </c>
      <c r="L24" s="384">
        <f>VLOOKUP(K24,Vloerafwerking!$A$3:$B$46,2,0)</f>
        <v>409.3</v>
      </c>
    </row>
    <row r="25" spans="1:12" ht="15" thickBot="1" x14ac:dyDescent="0.4">
      <c r="A25" s="381" t="s">
        <v>2051</v>
      </c>
      <c r="B25" s="380">
        <v>2125.84</v>
      </c>
      <c r="D25" s="379" t="s">
        <v>261</v>
      </c>
      <c r="E25" s="380">
        <v>2170.4499999999998</v>
      </c>
      <c r="G25" s="381" t="s">
        <v>859</v>
      </c>
      <c r="H25" s="380">
        <v>401.4</v>
      </c>
      <c r="J25" s="225" t="s">
        <v>1044</v>
      </c>
      <c r="K25" s="220" t="s">
        <v>854</v>
      </c>
      <c r="L25" s="386">
        <f>VLOOKUP(K25,Vloerafwerking!$A$3:$B$46,2,0)</f>
        <v>1037.07</v>
      </c>
    </row>
    <row r="26" spans="1:12" x14ac:dyDescent="0.35">
      <c r="A26" s="379" t="s">
        <v>285</v>
      </c>
      <c r="B26" s="380">
        <v>2742.2099999999996</v>
      </c>
      <c r="D26" s="381" t="s">
        <v>260</v>
      </c>
      <c r="E26" s="380">
        <v>2170.4499999999998</v>
      </c>
      <c r="G26" s="378" t="s">
        <v>92</v>
      </c>
      <c r="H26" s="380">
        <v>2084.35</v>
      </c>
    </row>
    <row r="27" spans="1:12" x14ac:dyDescent="0.35">
      <c r="A27" s="381" t="s">
        <v>1848</v>
      </c>
      <c r="B27" s="380">
        <v>2742.2099999999996</v>
      </c>
      <c r="D27" s="379" t="s">
        <v>205</v>
      </c>
      <c r="E27" s="380">
        <v>3973.7000000000007</v>
      </c>
      <c r="G27" s="379" t="s">
        <v>94</v>
      </c>
      <c r="H27" s="380">
        <v>695.45</v>
      </c>
    </row>
    <row r="28" spans="1:12" x14ac:dyDescent="0.35">
      <c r="A28" s="378" t="s">
        <v>585</v>
      </c>
      <c r="B28" s="380">
        <v>5182.4999999999982</v>
      </c>
      <c r="D28" s="381" t="s">
        <v>310</v>
      </c>
      <c r="E28" s="380">
        <v>120.77</v>
      </c>
      <c r="G28" s="381" t="s">
        <v>93</v>
      </c>
      <c r="H28" s="380">
        <v>695.45</v>
      </c>
    </row>
    <row r="29" spans="1:12" x14ac:dyDescent="0.35">
      <c r="A29" s="379" t="s">
        <v>587</v>
      </c>
      <c r="B29" s="380">
        <v>75.7</v>
      </c>
      <c r="D29" s="381" t="s">
        <v>2051</v>
      </c>
      <c r="E29" s="380">
        <v>3852.9300000000007</v>
      </c>
      <c r="G29" s="379" t="s">
        <v>986</v>
      </c>
      <c r="H29" s="380">
        <v>1380.8999999999999</v>
      </c>
    </row>
    <row r="30" spans="1:12" x14ac:dyDescent="0.35">
      <c r="A30" s="381" t="s">
        <v>588</v>
      </c>
      <c r="B30" s="380">
        <v>75.7</v>
      </c>
      <c r="D30" s="379" t="s">
        <v>285</v>
      </c>
      <c r="E30" s="380">
        <v>1695.0900000000001</v>
      </c>
      <c r="G30" s="381" t="s">
        <v>985</v>
      </c>
      <c r="H30" s="380">
        <v>1380.8999999999999</v>
      </c>
    </row>
    <row r="31" spans="1:12" x14ac:dyDescent="0.35">
      <c r="A31" s="379" t="s">
        <v>858</v>
      </c>
      <c r="B31" s="380">
        <v>5106.7999999999984</v>
      </c>
      <c r="D31" s="381" t="s">
        <v>1848</v>
      </c>
      <c r="E31" s="380">
        <v>1695.0900000000001</v>
      </c>
      <c r="G31" s="379" t="s">
        <v>689</v>
      </c>
      <c r="H31" s="380">
        <v>8</v>
      </c>
    </row>
    <row r="32" spans="1:12" x14ac:dyDescent="0.35">
      <c r="A32" s="381" t="s">
        <v>859</v>
      </c>
      <c r="B32" s="380">
        <v>5106.7999999999984</v>
      </c>
      <c r="D32" s="378" t="s">
        <v>585</v>
      </c>
      <c r="E32" s="380">
        <v>3320.1699999999992</v>
      </c>
      <c r="G32" s="381" t="s">
        <v>690</v>
      </c>
      <c r="H32" s="380">
        <v>8</v>
      </c>
    </row>
    <row r="33" spans="1:8" x14ac:dyDescent="0.35">
      <c r="A33" s="378" t="s">
        <v>92</v>
      </c>
      <c r="B33" s="380">
        <v>691.25</v>
      </c>
      <c r="D33" s="379" t="s">
        <v>587</v>
      </c>
      <c r="E33" s="380">
        <v>2015.5699999999995</v>
      </c>
      <c r="G33" s="378" t="s">
        <v>705</v>
      </c>
      <c r="H33" s="380">
        <v>462</v>
      </c>
    </row>
    <row r="34" spans="1:8" x14ac:dyDescent="0.35">
      <c r="A34" s="379" t="s">
        <v>94</v>
      </c>
      <c r="B34" s="380">
        <v>691.25</v>
      </c>
      <c r="D34" s="381" t="s">
        <v>588</v>
      </c>
      <c r="E34" s="380">
        <v>2015.5699999999995</v>
      </c>
      <c r="G34" s="379" t="s">
        <v>706</v>
      </c>
      <c r="H34" s="380">
        <v>462</v>
      </c>
    </row>
    <row r="35" spans="1:8" x14ac:dyDescent="0.35">
      <c r="A35" s="381" t="s">
        <v>93</v>
      </c>
      <c r="B35" s="380">
        <v>691.25</v>
      </c>
      <c r="D35" s="379" t="s">
        <v>858</v>
      </c>
      <c r="E35" s="380">
        <v>1304.5999999999999</v>
      </c>
      <c r="G35" s="381" t="s">
        <v>704</v>
      </c>
      <c r="H35" s="380">
        <v>462</v>
      </c>
    </row>
    <row r="36" spans="1:8" x14ac:dyDescent="0.35">
      <c r="A36" s="378" t="s">
        <v>705</v>
      </c>
      <c r="B36" s="380">
        <v>961</v>
      </c>
      <c r="D36" s="381" t="s">
        <v>859</v>
      </c>
      <c r="E36" s="380">
        <v>1304.5999999999999</v>
      </c>
      <c r="G36" s="378" t="s">
        <v>808</v>
      </c>
      <c r="H36" s="380">
        <v>2446.1999999999998</v>
      </c>
    </row>
    <row r="37" spans="1:8" x14ac:dyDescent="0.35">
      <c r="A37" s="379" t="s">
        <v>706</v>
      </c>
      <c r="B37" s="380">
        <v>961</v>
      </c>
      <c r="D37" s="378" t="s">
        <v>92</v>
      </c>
      <c r="E37" s="380">
        <v>5455.1499999999987</v>
      </c>
      <c r="G37" s="379" t="s">
        <v>807</v>
      </c>
      <c r="H37" s="380">
        <v>1157.0999999999997</v>
      </c>
    </row>
    <row r="38" spans="1:8" x14ac:dyDescent="0.35">
      <c r="A38" s="381" t="s">
        <v>704</v>
      </c>
      <c r="B38" s="380">
        <v>961</v>
      </c>
      <c r="D38" s="379" t="s">
        <v>94</v>
      </c>
      <c r="E38" s="380">
        <v>1744.0999999999995</v>
      </c>
      <c r="G38" s="381" t="s">
        <v>809</v>
      </c>
      <c r="H38" s="380">
        <v>1157.0999999999997</v>
      </c>
    </row>
    <row r="39" spans="1:8" x14ac:dyDescent="0.35">
      <c r="A39" s="378" t="s">
        <v>808</v>
      </c>
      <c r="B39" s="380">
        <v>571.29999999999995</v>
      </c>
      <c r="D39" s="381" t="s">
        <v>93</v>
      </c>
      <c r="E39" s="380">
        <v>1744.0999999999995</v>
      </c>
      <c r="G39" s="379" t="s">
        <v>852</v>
      </c>
      <c r="H39" s="380">
        <v>1289.1000000000001</v>
      </c>
    </row>
    <row r="40" spans="1:8" x14ac:dyDescent="0.35">
      <c r="A40" s="379" t="s">
        <v>807</v>
      </c>
      <c r="B40" s="380">
        <v>162</v>
      </c>
      <c r="D40" s="379" t="s">
        <v>986</v>
      </c>
      <c r="E40" s="380">
        <v>1788.8999999999999</v>
      </c>
      <c r="G40" s="381" t="s">
        <v>851</v>
      </c>
      <c r="H40" s="380">
        <v>1289.1000000000001</v>
      </c>
    </row>
    <row r="41" spans="1:8" x14ac:dyDescent="0.35">
      <c r="A41" s="381" t="s">
        <v>809</v>
      </c>
      <c r="B41" s="380">
        <v>162</v>
      </c>
      <c r="D41" s="381" t="s">
        <v>985</v>
      </c>
      <c r="E41" s="380">
        <v>1788.8999999999999</v>
      </c>
      <c r="G41" s="378" t="s">
        <v>856</v>
      </c>
      <c r="H41" s="380">
        <v>7.3100000000000005</v>
      </c>
    </row>
    <row r="42" spans="1:8" x14ac:dyDescent="0.35">
      <c r="A42" s="379" t="s">
        <v>852</v>
      </c>
      <c r="B42" s="380">
        <v>409.3</v>
      </c>
      <c r="D42" s="379" t="s">
        <v>689</v>
      </c>
      <c r="E42" s="380">
        <v>1922.1499999999996</v>
      </c>
      <c r="G42" s="379" t="s">
        <v>854</v>
      </c>
      <c r="H42" s="380">
        <v>7.3100000000000005</v>
      </c>
    </row>
    <row r="43" spans="1:8" x14ac:dyDescent="0.35">
      <c r="A43" s="381" t="s">
        <v>851</v>
      </c>
      <c r="B43" s="380">
        <v>409.3</v>
      </c>
      <c r="D43" s="381" t="s">
        <v>690</v>
      </c>
      <c r="E43" s="380">
        <v>1922.1499999999996</v>
      </c>
      <c r="G43" s="381" t="s">
        <v>855</v>
      </c>
      <c r="H43" s="380">
        <v>7.3100000000000005</v>
      </c>
    </row>
    <row r="44" spans="1:8" x14ac:dyDescent="0.35">
      <c r="A44" s="378" t="s">
        <v>856</v>
      </c>
      <c r="B44" s="380">
        <v>1037.07</v>
      </c>
      <c r="D44" s="378" t="s">
        <v>705</v>
      </c>
      <c r="E44" s="380">
        <v>1472.5</v>
      </c>
      <c r="G44" s="378" t="s">
        <v>2048</v>
      </c>
      <c r="H44" s="380">
        <v>8108.73</v>
      </c>
    </row>
    <row r="45" spans="1:8" x14ac:dyDescent="0.35">
      <c r="A45" s="379" t="s">
        <v>854</v>
      </c>
      <c r="B45" s="380">
        <v>1037.07</v>
      </c>
      <c r="D45" s="379" t="s">
        <v>706</v>
      </c>
      <c r="E45" s="380">
        <v>1472.5</v>
      </c>
    </row>
    <row r="46" spans="1:8" x14ac:dyDescent="0.35">
      <c r="A46" s="381" t="s">
        <v>855</v>
      </c>
      <c r="B46" s="380">
        <v>1037.07</v>
      </c>
      <c r="D46" s="381" t="s">
        <v>704</v>
      </c>
      <c r="E46" s="380">
        <v>1472.5</v>
      </c>
    </row>
    <row r="47" spans="1:8" x14ac:dyDescent="0.35">
      <c r="A47" s="378" t="s">
        <v>2048</v>
      </c>
      <c r="B47" s="380">
        <v>25603.510000000002</v>
      </c>
      <c r="D47" s="378" t="s">
        <v>808</v>
      </c>
      <c r="E47" s="380">
        <v>4265.1999999999989</v>
      </c>
    </row>
    <row r="48" spans="1:8" x14ac:dyDescent="0.35">
      <c r="B48" s="380"/>
      <c r="D48" s="379" t="s">
        <v>807</v>
      </c>
      <c r="E48" s="380">
        <v>2540.1999999999994</v>
      </c>
    </row>
    <row r="49" spans="4:5" x14ac:dyDescent="0.35">
      <c r="D49" s="381" t="s">
        <v>809</v>
      </c>
      <c r="E49" s="380">
        <v>2540.1999999999994</v>
      </c>
    </row>
    <row r="50" spans="4:5" x14ac:dyDescent="0.35">
      <c r="D50" s="379" t="s">
        <v>852</v>
      </c>
      <c r="E50" s="380">
        <v>1724.9999999999998</v>
      </c>
    </row>
    <row r="51" spans="4:5" x14ac:dyDescent="0.35">
      <c r="D51" s="381" t="s">
        <v>851</v>
      </c>
      <c r="E51" s="380">
        <v>1724.9999999999998</v>
      </c>
    </row>
    <row r="52" spans="4:5" x14ac:dyDescent="0.35">
      <c r="D52" s="378" t="s">
        <v>856</v>
      </c>
      <c r="E52" s="380">
        <v>1028.1300000000003</v>
      </c>
    </row>
    <row r="53" spans="4:5" x14ac:dyDescent="0.35">
      <c r="D53" s="379" t="s">
        <v>854</v>
      </c>
      <c r="E53" s="380">
        <v>1028.1300000000003</v>
      </c>
    </row>
    <row r="54" spans="4:5" x14ac:dyDescent="0.35">
      <c r="D54" s="381" t="s">
        <v>855</v>
      </c>
      <c r="E54" s="380">
        <v>1028.1300000000003</v>
      </c>
    </row>
    <row r="55" spans="4:5" x14ac:dyDescent="0.35">
      <c r="D55" s="378" t="s">
        <v>2048</v>
      </c>
      <c r="E55" s="380">
        <v>36068.359999999993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P33"/>
  <sheetViews>
    <sheetView topLeftCell="C1" zoomScaleNormal="100" workbookViewId="0">
      <pane ySplit="4" topLeftCell="A18" activePane="bottomLeft" state="frozen"/>
      <selection pane="bottomLeft" activeCell="H10" sqref="H10"/>
    </sheetView>
  </sheetViews>
  <sheetFormatPr defaultRowHeight="15.5" x14ac:dyDescent="0.35"/>
  <cols>
    <col min="1" max="1" width="20.453125" customWidth="1"/>
    <col min="2" max="2" width="19.7265625" style="45" customWidth="1"/>
    <col min="3" max="3" width="21.26953125" style="40" customWidth="1"/>
    <col min="4" max="4" width="20.1796875" customWidth="1"/>
    <col min="5" max="5" width="13.81640625" customWidth="1"/>
    <col min="6" max="6" width="16" customWidth="1"/>
    <col min="7" max="7" width="14.1796875" customWidth="1"/>
    <col min="8" max="8" width="14.453125" bestFit="1" customWidth="1"/>
    <col min="9" max="9" width="11.26953125" bestFit="1" customWidth="1"/>
    <col min="10" max="10" width="13.7265625" customWidth="1"/>
    <col min="11" max="11" width="11.7265625" bestFit="1" customWidth="1"/>
    <col min="12" max="12" width="13.7265625" bestFit="1" customWidth="1"/>
    <col min="14" max="14" width="10.54296875" customWidth="1"/>
    <col min="16" max="16" width="13.54296875" customWidth="1"/>
  </cols>
  <sheetData>
    <row r="1" spans="1:16" x14ac:dyDescent="0.35">
      <c r="A1" s="40" t="s">
        <v>2063</v>
      </c>
    </row>
    <row r="2" spans="1:16" ht="16" thickBot="1" x14ac:dyDescent="0.4">
      <c r="A2" s="39" t="s">
        <v>309</v>
      </c>
    </row>
    <row r="3" spans="1:16" ht="19" thickBot="1" x14ac:dyDescent="0.5">
      <c r="A3" s="39"/>
      <c r="E3" s="101" t="s">
        <v>52</v>
      </c>
      <c r="F3" s="101" t="s">
        <v>658</v>
      </c>
      <c r="G3" s="101" t="s">
        <v>38</v>
      </c>
      <c r="H3" s="101" t="s">
        <v>585</v>
      </c>
      <c r="I3" s="101" t="s">
        <v>92</v>
      </c>
      <c r="J3" s="101" t="s">
        <v>705</v>
      </c>
      <c r="K3" s="101" t="s">
        <v>808</v>
      </c>
      <c r="L3" s="101" t="s">
        <v>856</v>
      </c>
    </row>
    <row r="4" spans="1:16" ht="18.75" customHeight="1" thickBot="1" x14ac:dyDescent="0.5">
      <c r="A4" s="89"/>
      <c r="B4" s="103"/>
      <c r="D4" s="131" t="s">
        <v>1051</v>
      </c>
      <c r="E4" s="102">
        <f>SUM(M9:M12)</f>
        <v>0</v>
      </c>
      <c r="F4" s="102">
        <f>SUM(M13:M14)</f>
        <v>0</v>
      </c>
      <c r="G4" s="102">
        <f>SUM(M15:M21)</f>
        <v>0</v>
      </c>
      <c r="H4" s="102">
        <f>SUM(M22:M23)</f>
        <v>0</v>
      </c>
      <c r="I4" s="102">
        <f>SUM(M24:M26)</f>
        <v>0</v>
      </c>
      <c r="J4" s="102">
        <f>SUM(M27)</f>
        <v>0</v>
      </c>
      <c r="K4" s="102">
        <f>SUM(M28:M29)</f>
        <v>0</v>
      </c>
      <c r="L4" s="102">
        <f>SUM(M30)</f>
        <v>0</v>
      </c>
    </row>
    <row r="5" spans="1:16" ht="17.25" customHeight="1" thickBot="1" x14ac:dyDescent="0.5">
      <c r="A5" s="89"/>
      <c r="B5" s="103"/>
      <c r="D5" s="132" t="s">
        <v>3</v>
      </c>
      <c r="E5" s="106"/>
      <c r="F5" s="104"/>
      <c r="G5" s="104"/>
      <c r="H5" s="104"/>
      <c r="I5" s="104"/>
      <c r="J5" s="104"/>
      <c r="K5" s="104"/>
      <c r="L5" s="105">
        <f>SUM(E4:L4)</f>
        <v>0</v>
      </c>
    </row>
    <row r="6" spans="1:16" x14ac:dyDescent="0.35">
      <c r="A6" s="89"/>
      <c r="B6" s="50"/>
      <c r="G6" s="39"/>
      <c r="H6" s="90"/>
      <c r="I6" s="90"/>
      <c r="J6" s="90"/>
    </row>
    <row r="7" spans="1:16" ht="16" thickBot="1" x14ac:dyDescent="0.4">
      <c r="A7" s="89"/>
      <c r="B7" s="91"/>
      <c r="G7" s="39"/>
      <c r="H7" s="90"/>
      <c r="I7" s="90"/>
    </row>
    <row r="8" spans="1:16" ht="39.5" thickBot="1" x14ac:dyDescent="0.4">
      <c r="A8" s="93" t="s">
        <v>25</v>
      </c>
      <c r="B8" s="221" t="s">
        <v>27</v>
      </c>
      <c r="C8" s="222" t="s">
        <v>28</v>
      </c>
      <c r="D8" s="92" t="s">
        <v>1053</v>
      </c>
      <c r="E8" s="322" t="s">
        <v>2057</v>
      </c>
      <c r="F8" s="92" t="s">
        <v>2062</v>
      </c>
      <c r="G8" s="92" t="s">
        <v>2059</v>
      </c>
      <c r="H8" s="92" t="s">
        <v>2058</v>
      </c>
      <c r="I8" s="397" t="s">
        <v>2283</v>
      </c>
      <c r="J8" s="397" t="s">
        <v>1054</v>
      </c>
      <c r="K8" s="92" t="s">
        <v>2278</v>
      </c>
      <c r="L8" s="397" t="s">
        <v>2277</v>
      </c>
      <c r="M8" s="92" t="s">
        <v>1052</v>
      </c>
      <c r="N8" s="315"/>
      <c r="P8" s="315"/>
    </row>
    <row r="9" spans="1:16" ht="15" thickBot="1" x14ac:dyDescent="0.4">
      <c r="A9" s="574" t="s">
        <v>52</v>
      </c>
      <c r="B9" s="223" t="s">
        <v>66</v>
      </c>
      <c r="C9" s="161" t="s">
        <v>67</v>
      </c>
      <c r="D9" s="382">
        <f>IFERROR(VLOOKUP(C9,Vloerafwerking!$A$3:$B$46,2,0),0)</f>
        <v>5566.5300000000007</v>
      </c>
      <c r="E9" s="390">
        <v>0</v>
      </c>
      <c r="F9" s="477">
        <f>SUM(E9*D9*0.2)</f>
        <v>0</v>
      </c>
      <c r="G9" s="390">
        <v>0</v>
      </c>
      <c r="H9" s="391">
        <v>0</v>
      </c>
      <c r="I9" s="490">
        <f>SUM(H9*0.8)</f>
        <v>0</v>
      </c>
      <c r="J9" s="382">
        <f>IFERROR(VLOOKUP(C9,Vloerafwerking!$D$1:$E$57,2,0),0)</f>
        <v>4566.0599999999995</v>
      </c>
      <c r="K9" s="390">
        <v>0</v>
      </c>
      <c r="L9" s="483">
        <f>J9*K9</f>
        <v>0</v>
      </c>
      <c r="M9" s="489">
        <f>(F9+G9+I9+L9)</f>
        <v>0</v>
      </c>
      <c r="N9" s="314"/>
      <c r="P9" s="314"/>
    </row>
    <row r="10" spans="1:16" ht="15" thickBot="1" x14ac:dyDescent="0.4">
      <c r="A10" s="578"/>
      <c r="B10" s="173" t="s">
        <v>206</v>
      </c>
      <c r="C10" s="167" t="s">
        <v>207</v>
      </c>
      <c r="D10" s="385">
        <f>IFERROR(VLOOKUP(C10,Vloerafwerking!$A$3:$B$46,2,0),0)</f>
        <v>0</v>
      </c>
      <c r="E10" s="391">
        <v>0</v>
      </c>
      <c r="F10" s="478">
        <f>SUM(E10*D10*0.2)</f>
        <v>0</v>
      </c>
      <c r="G10" s="391">
        <v>0</v>
      </c>
      <c r="H10" s="391">
        <v>0</v>
      </c>
      <c r="I10" s="490">
        <f t="shared" ref="I10:I30" si="0">SUM(H10*0.8)</f>
        <v>0</v>
      </c>
      <c r="J10" s="385">
        <f>IFERROR(VLOOKUP(C10,Vloerafwerking!$D$1:$E$57,2,0),0)</f>
        <v>513</v>
      </c>
      <c r="K10" s="391">
        <v>0</v>
      </c>
      <c r="L10" s="484">
        <f>J10*K10</f>
        <v>0</v>
      </c>
      <c r="M10" s="489">
        <f t="shared" ref="M10:M30" si="1">(F10+G10+I10+L10)</f>
        <v>0</v>
      </c>
      <c r="N10" s="314"/>
      <c r="P10" s="314"/>
    </row>
    <row r="11" spans="1:16" ht="15" thickBot="1" x14ac:dyDescent="0.4">
      <c r="A11" s="576"/>
      <c r="B11" s="159" t="s">
        <v>1035</v>
      </c>
      <c r="C11" s="160" t="s">
        <v>1719</v>
      </c>
      <c r="D11" s="383">
        <f>IFERROR(VLOOKUP(C11,Vloerafwerking!$A$3:$B$46,2,0),0)</f>
        <v>93.5</v>
      </c>
      <c r="E11" s="392">
        <v>0</v>
      </c>
      <c r="F11" s="479">
        <f t="shared" ref="F11:F30" si="2">SUM(E11*D11*0.2)</f>
        <v>0</v>
      </c>
      <c r="G11" s="392">
        <v>0</v>
      </c>
      <c r="H11" s="392">
        <v>0</v>
      </c>
      <c r="I11" s="490">
        <f t="shared" si="0"/>
        <v>0</v>
      </c>
      <c r="J11" s="383">
        <f>IFERROR(VLOOKUP(C11,Vloerafwerking!$D$1:$E$57,2,0),0)</f>
        <v>54</v>
      </c>
      <c r="K11" s="392">
        <v>0</v>
      </c>
      <c r="L11" s="485">
        <f t="shared" ref="L11:L30" si="3">J11*K11</f>
        <v>0</v>
      </c>
      <c r="M11" s="489">
        <f t="shared" si="1"/>
        <v>0</v>
      </c>
      <c r="N11" s="314"/>
      <c r="P11" s="314"/>
    </row>
    <row r="12" spans="1:16" ht="15" thickBot="1" x14ac:dyDescent="0.4">
      <c r="A12" s="577"/>
      <c r="B12" s="387" t="s">
        <v>1045</v>
      </c>
      <c r="C12" s="388" t="s">
        <v>599</v>
      </c>
      <c r="D12" s="389">
        <f>IFERROR(VLOOKUP(C12,Vloerafwerking!$A$3:$B$46,2,0),0)</f>
        <v>335.4</v>
      </c>
      <c r="E12" s="393">
        <v>0</v>
      </c>
      <c r="F12" s="480">
        <f t="shared" si="2"/>
        <v>0</v>
      </c>
      <c r="G12" s="393">
        <v>0</v>
      </c>
      <c r="H12" s="393">
        <v>0</v>
      </c>
      <c r="I12" s="490">
        <f t="shared" si="0"/>
        <v>0</v>
      </c>
      <c r="J12" s="389">
        <f>IFERROR(VLOOKUP(C12,Vloerafwerking!$D$1:$E$57,2,0),0)</f>
        <v>1799.9000000000005</v>
      </c>
      <c r="K12" s="393">
        <v>0</v>
      </c>
      <c r="L12" s="486">
        <f t="shared" si="3"/>
        <v>0</v>
      </c>
      <c r="M12" s="489">
        <f t="shared" si="1"/>
        <v>0</v>
      </c>
      <c r="N12" s="314"/>
      <c r="P12" s="314"/>
    </row>
    <row r="13" spans="1:16" ht="15" thickBot="1" x14ac:dyDescent="0.4">
      <c r="A13" s="574" t="s">
        <v>658</v>
      </c>
      <c r="B13" s="223" t="s">
        <v>660</v>
      </c>
      <c r="C13" s="161" t="s">
        <v>659</v>
      </c>
      <c r="D13" s="382">
        <f>IFERROR(VLOOKUP(C13,Vloerafwerking!$A$3:$B$46,2,0),)</f>
        <v>0</v>
      </c>
      <c r="E13" s="390">
        <v>0</v>
      </c>
      <c r="F13" s="477">
        <f t="shared" si="2"/>
        <v>0</v>
      </c>
      <c r="G13" s="390">
        <v>0</v>
      </c>
      <c r="H13" s="390">
        <v>0</v>
      </c>
      <c r="I13" s="490">
        <f t="shared" si="0"/>
        <v>0</v>
      </c>
      <c r="J13" s="382">
        <f>IFERROR(VLOOKUP(C13,Vloerafwerking!$D$1:$E$57,2,0),0)</f>
        <v>1648.4599999999998</v>
      </c>
      <c r="K13" s="390">
        <v>0</v>
      </c>
      <c r="L13" s="483">
        <f t="shared" si="3"/>
        <v>0</v>
      </c>
      <c r="M13" s="489">
        <f t="shared" si="1"/>
        <v>0</v>
      </c>
      <c r="N13" s="314"/>
      <c r="P13" s="314"/>
    </row>
    <row r="14" spans="1:16" ht="15" thickBot="1" x14ac:dyDescent="0.4">
      <c r="A14" s="575"/>
      <c r="B14" s="224" t="s">
        <v>1048</v>
      </c>
      <c r="C14" s="162" t="s">
        <v>1005</v>
      </c>
      <c r="D14" s="384">
        <f>VLOOKUP(C14,Vloerafwerking!$A$3:$B$46,2,0)</f>
        <v>608.69999999999993</v>
      </c>
      <c r="E14" s="394">
        <v>0</v>
      </c>
      <c r="F14" s="481">
        <f t="shared" si="2"/>
        <v>0</v>
      </c>
      <c r="G14" s="394">
        <v>0</v>
      </c>
      <c r="H14" s="394">
        <v>0</v>
      </c>
      <c r="I14" s="490">
        <f t="shared" si="0"/>
        <v>0</v>
      </c>
      <c r="J14" s="384">
        <f>IFERROR(VLOOKUP(C14,Vloerafwerking!$D$1:$E$57,2,0),0)</f>
        <v>194.79999999999998</v>
      </c>
      <c r="K14" s="394">
        <v>0</v>
      </c>
      <c r="L14" s="487">
        <f t="shared" si="3"/>
        <v>0</v>
      </c>
      <c r="M14" s="489">
        <f t="shared" si="1"/>
        <v>0</v>
      </c>
      <c r="N14" s="314"/>
      <c r="P14" s="314"/>
    </row>
    <row r="15" spans="1:16" ht="15" thickBot="1" x14ac:dyDescent="0.4">
      <c r="A15" s="574" t="s">
        <v>38</v>
      </c>
      <c r="B15" s="223" t="s">
        <v>1718</v>
      </c>
      <c r="C15" s="161" t="s">
        <v>40</v>
      </c>
      <c r="D15" s="382">
        <f>VLOOKUP(C15,Vloerafwerking!$A$3:$B$46,2,0)</f>
        <v>790</v>
      </c>
      <c r="E15" s="390">
        <v>0</v>
      </c>
      <c r="F15" s="477">
        <f t="shared" si="2"/>
        <v>0</v>
      </c>
      <c r="G15" s="390">
        <v>0</v>
      </c>
      <c r="H15" s="390">
        <v>0</v>
      </c>
      <c r="I15" s="490">
        <f t="shared" si="0"/>
        <v>0</v>
      </c>
      <c r="J15" s="382">
        <f>IFERROR(VLOOKUP(C15,Vloerafwerking!$D$1:$E$57,2,0),0)</f>
        <v>1212</v>
      </c>
      <c r="K15" s="390">
        <v>0</v>
      </c>
      <c r="L15" s="483">
        <f t="shared" si="3"/>
        <v>0</v>
      </c>
      <c r="M15" s="489">
        <f t="shared" si="1"/>
        <v>0</v>
      </c>
      <c r="N15" s="314"/>
      <c r="P15" s="314"/>
    </row>
    <row r="16" spans="1:16" ht="15" thickBot="1" x14ac:dyDescent="0.4">
      <c r="A16" s="576"/>
      <c r="B16" s="159" t="s">
        <v>260</v>
      </c>
      <c r="C16" s="160" t="s">
        <v>261</v>
      </c>
      <c r="D16" s="383">
        <f>VLOOKUP(C16,Vloerafwerking!$A$3:$B$46,2,0)</f>
        <v>1273.76</v>
      </c>
      <c r="E16" s="392">
        <v>0</v>
      </c>
      <c r="F16" s="479">
        <f t="shared" si="2"/>
        <v>0</v>
      </c>
      <c r="G16" s="392">
        <v>0</v>
      </c>
      <c r="H16" s="392">
        <v>0</v>
      </c>
      <c r="I16" s="490">
        <f t="shared" si="0"/>
        <v>0</v>
      </c>
      <c r="J16" s="383">
        <f>IFERROR(VLOOKUP(C16,Vloerafwerking!$D$1:$E$57,2,0),0)</f>
        <v>2170.4499999999998</v>
      </c>
      <c r="K16" s="392">
        <v>0</v>
      </c>
      <c r="L16" s="485">
        <f t="shared" si="3"/>
        <v>0</v>
      </c>
      <c r="M16" s="489">
        <f t="shared" si="1"/>
        <v>0</v>
      </c>
      <c r="N16" s="314"/>
      <c r="P16" s="314"/>
    </row>
    <row r="17" spans="1:16" ht="15" thickBot="1" x14ac:dyDescent="0.4">
      <c r="A17" s="576"/>
      <c r="B17" s="159" t="s">
        <v>2051</v>
      </c>
      <c r="C17" s="160" t="s">
        <v>307</v>
      </c>
      <c r="D17" s="383">
        <f>VLOOKUP(B17,Vloerafwerking!$A$3:$B$46,2,0)</f>
        <v>2125.84</v>
      </c>
      <c r="E17" s="392">
        <v>0</v>
      </c>
      <c r="F17" s="479">
        <f t="shared" si="2"/>
        <v>0</v>
      </c>
      <c r="G17" s="392">
        <v>0</v>
      </c>
      <c r="H17" s="392">
        <v>0</v>
      </c>
      <c r="I17" s="490">
        <f t="shared" si="0"/>
        <v>0</v>
      </c>
      <c r="J17" s="383">
        <f>IFERROR(VLOOKUP(B17,Vloerafwerking!$D$1:$E$57,2,0),0)</f>
        <v>3852.9300000000007</v>
      </c>
      <c r="K17" s="392">
        <v>0</v>
      </c>
      <c r="L17" s="485">
        <f t="shared" si="3"/>
        <v>0</v>
      </c>
      <c r="M17" s="489">
        <f t="shared" si="1"/>
        <v>0</v>
      </c>
      <c r="N17" s="314"/>
      <c r="P17" s="314"/>
    </row>
    <row r="18" spans="1:16" ht="15" thickBot="1" x14ac:dyDescent="0.4">
      <c r="A18" s="576"/>
      <c r="B18" s="159" t="s">
        <v>310</v>
      </c>
      <c r="C18" s="160" t="s">
        <v>307</v>
      </c>
      <c r="D18" s="383">
        <f>VLOOKUP(B18,Vloerafwerking!$A$3:$B$46,2,0)</f>
        <v>865.12</v>
      </c>
      <c r="E18" s="392">
        <v>0</v>
      </c>
      <c r="F18" s="479">
        <f t="shared" si="2"/>
        <v>0</v>
      </c>
      <c r="G18" s="392">
        <v>0</v>
      </c>
      <c r="H18" s="392">
        <v>0</v>
      </c>
      <c r="I18" s="490">
        <f t="shared" si="0"/>
        <v>0</v>
      </c>
      <c r="J18" s="383">
        <f>IFERROR(VLOOKUP(B18,Vloerafwerking!$D$1:$E$57,2,0),0)</f>
        <v>120.77</v>
      </c>
      <c r="K18" s="392">
        <v>0</v>
      </c>
      <c r="L18" s="485">
        <f t="shared" si="3"/>
        <v>0</v>
      </c>
      <c r="M18" s="489">
        <f t="shared" si="1"/>
        <v>0</v>
      </c>
      <c r="N18" s="314"/>
      <c r="P18" s="314"/>
    </row>
    <row r="19" spans="1:16" ht="15.65" customHeight="1" thickBot="1" x14ac:dyDescent="0.4">
      <c r="A19" s="576"/>
      <c r="B19" s="159" t="s">
        <v>682</v>
      </c>
      <c r="C19" s="160" t="s">
        <v>683</v>
      </c>
      <c r="D19" s="383">
        <f>VLOOKUP(C19,Vloerafwerking!$A$3:$B$46,2,0)</f>
        <v>1297.3300000000004</v>
      </c>
      <c r="E19" s="392">
        <v>0</v>
      </c>
      <c r="F19" s="479">
        <f t="shared" si="2"/>
        <v>0</v>
      </c>
      <c r="G19" s="392">
        <v>0</v>
      </c>
      <c r="H19" s="392">
        <v>0</v>
      </c>
      <c r="I19" s="490">
        <f t="shared" si="0"/>
        <v>0</v>
      </c>
      <c r="J19" s="383">
        <f>IFERROR(VLOOKUP(C19,Vloerafwerking!$D$1:$E$57,2,0),0)</f>
        <v>2237.6200000000013</v>
      </c>
      <c r="K19" s="392">
        <v>0</v>
      </c>
      <c r="L19" s="485">
        <f t="shared" si="3"/>
        <v>0</v>
      </c>
      <c r="M19" s="489">
        <f t="shared" si="1"/>
        <v>0</v>
      </c>
      <c r="N19" s="314"/>
      <c r="P19" s="314"/>
    </row>
    <row r="20" spans="1:16" ht="15.65" customHeight="1" thickBot="1" x14ac:dyDescent="0.4">
      <c r="A20" s="577"/>
      <c r="B20" s="387" t="s">
        <v>2052</v>
      </c>
      <c r="C20" s="388" t="s">
        <v>1609</v>
      </c>
      <c r="D20" s="385">
        <f>IFERROR(VLOOKUP(C20,Vloerafwerking!$A$3:$B$46,2,0),0)</f>
        <v>1462</v>
      </c>
      <c r="E20" s="391">
        <v>0</v>
      </c>
      <c r="F20" s="478">
        <f t="shared" si="2"/>
        <v>0</v>
      </c>
      <c r="G20" s="391">
        <v>0</v>
      </c>
      <c r="H20" s="391">
        <v>0</v>
      </c>
      <c r="I20" s="490">
        <f t="shared" si="0"/>
        <v>0</v>
      </c>
      <c r="J20" s="385">
        <f>IFERROR(VLOOKUP(C20,Vloerafwerking!$D$1:$E$57,2,0),0)</f>
        <v>0</v>
      </c>
      <c r="K20" s="391">
        <v>0</v>
      </c>
      <c r="L20" s="484">
        <f t="shared" si="3"/>
        <v>0</v>
      </c>
      <c r="M20" s="489">
        <f t="shared" si="1"/>
        <v>0</v>
      </c>
      <c r="N20" s="314"/>
      <c r="P20" s="314"/>
    </row>
    <row r="21" spans="1:16" ht="15" thickBot="1" x14ac:dyDescent="0.4">
      <c r="A21" s="575"/>
      <c r="B21" s="224" t="str">
        <f>IF(C21="Veldlaan 2","Veldlaan","")</f>
        <v>Veldlaan</v>
      </c>
      <c r="C21" s="162" t="s">
        <v>285</v>
      </c>
      <c r="D21" s="384">
        <f>VLOOKUP(C21,Vloerafwerking!$A$3:$B$46,2,0)</f>
        <v>2742.2099999999996</v>
      </c>
      <c r="E21" s="394">
        <v>0</v>
      </c>
      <c r="F21" s="481">
        <f t="shared" si="2"/>
        <v>0</v>
      </c>
      <c r="G21" s="394">
        <v>0</v>
      </c>
      <c r="H21" s="394">
        <v>0</v>
      </c>
      <c r="I21" s="490">
        <f t="shared" si="0"/>
        <v>0</v>
      </c>
      <c r="J21" s="384">
        <f>IFERROR(VLOOKUP(C21,Vloerafwerking!$D$1:$E$57,2,0),0)</f>
        <v>1695.0900000000001</v>
      </c>
      <c r="K21" s="394">
        <v>0</v>
      </c>
      <c r="L21" s="487">
        <f t="shared" si="3"/>
        <v>0</v>
      </c>
      <c r="M21" s="489">
        <f t="shared" si="1"/>
        <v>0</v>
      </c>
      <c r="N21" s="314"/>
      <c r="P21" s="314"/>
    </row>
    <row r="22" spans="1:16" ht="15" thickBot="1" x14ac:dyDescent="0.4">
      <c r="A22" s="574" t="s">
        <v>585</v>
      </c>
      <c r="B22" s="223" t="s">
        <v>1046</v>
      </c>
      <c r="C22" s="161" t="s">
        <v>858</v>
      </c>
      <c r="D22" s="382">
        <f>VLOOKUP(C22,Vloerafwerking!$A$3:$B$46,2,0)</f>
        <v>5106.7999999999984</v>
      </c>
      <c r="E22" s="390">
        <v>0</v>
      </c>
      <c r="F22" s="477">
        <f t="shared" si="2"/>
        <v>0</v>
      </c>
      <c r="G22" s="390">
        <v>0</v>
      </c>
      <c r="H22" s="390">
        <v>0</v>
      </c>
      <c r="I22" s="490">
        <f t="shared" si="0"/>
        <v>0</v>
      </c>
      <c r="J22" s="382">
        <f>IFERROR(VLOOKUP(C22,Vloerafwerking!$D$1:$E$57,2,0),0)</f>
        <v>1304.5999999999999</v>
      </c>
      <c r="K22" s="390">
        <v>0</v>
      </c>
      <c r="L22" s="483">
        <f t="shared" si="3"/>
        <v>0</v>
      </c>
      <c r="M22" s="489">
        <f t="shared" si="1"/>
        <v>0</v>
      </c>
      <c r="N22" s="314"/>
      <c r="P22" s="314"/>
    </row>
    <row r="23" spans="1:16" ht="15" thickBot="1" x14ac:dyDescent="0.4">
      <c r="A23" s="575"/>
      <c r="B23" s="224" t="s">
        <v>1037</v>
      </c>
      <c r="C23" s="162" t="s">
        <v>587</v>
      </c>
      <c r="D23" s="384">
        <f>VLOOKUP(C23,Vloerafwerking!$A$3:$B$46,2,0)</f>
        <v>75.7</v>
      </c>
      <c r="E23" s="394">
        <v>0</v>
      </c>
      <c r="F23" s="481">
        <f t="shared" si="2"/>
        <v>0</v>
      </c>
      <c r="G23" s="394">
        <v>0</v>
      </c>
      <c r="H23" s="394">
        <v>0</v>
      </c>
      <c r="I23" s="490">
        <f t="shared" si="0"/>
        <v>0</v>
      </c>
      <c r="J23" s="384">
        <f>IFERROR(VLOOKUP(C23,Vloerafwerking!$D$1:$E$57,2,0),0)</f>
        <v>2015.5699999999995</v>
      </c>
      <c r="K23" s="394">
        <v>0</v>
      </c>
      <c r="L23" s="487">
        <f t="shared" si="3"/>
        <v>0</v>
      </c>
      <c r="M23" s="489">
        <f t="shared" si="1"/>
        <v>0</v>
      </c>
      <c r="N23" s="314"/>
      <c r="P23" s="314"/>
    </row>
    <row r="24" spans="1:16" ht="15" thickBot="1" x14ac:dyDescent="0.4">
      <c r="A24" s="574" t="s">
        <v>92</v>
      </c>
      <c r="B24" s="223" t="s">
        <v>93</v>
      </c>
      <c r="C24" s="161" t="s">
        <v>94</v>
      </c>
      <c r="D24" s="382">
        <f>VLOOKUP(C24,Vloerafwerking!$A$3:$B$46,2,0)</f>
        <v>691.25</v>
      </c>
      <c r="E24" s="390">
        <v>0</v>
      </c>
      <c r="F24" s="477">
        <f t="shared" si="2"/>
        <v>0</v>
      </c>
      <c r="G24" s="390">
        <v>0</v>
      </c>
      <c r="H24" s="390">
        <v>0</v>
      </c>
      <c r="I24" s="490">
        <f t="shared" si="0"/>
        <v>0</v>
      </c>
      <c r="J24" s="382">
        <f>IFERROR(VLOOKUP(C24,Vloerafwerking!$D$1:$E$57,2,0),0)</f>
        <v>1744.0999999999995</v>
      </c>
      <c r="K24" s="390">
        <v>0</v>
      </c>
      <c r="L24" s="483">
        <f t="shared" si="3"/>
        <v>0</v>
      </c>
      <c r="M24" s="489">
        <f t="shared" si="1"/>
        <v>0</v>
      </c>
      <c r="N24" s="314"/>
      <c r="P24" s="314"/>
    </row>
    <row r="25" spans="1:16" ht="15" thickBot="1" x14ac:dyDescent="0.4">
      <c r="A25" s="576"/>
      <c r="B25" s="159" t="s">
        <v>1047</v>
      </c>
      <c r="C25" s="160" t="s">
        <v>986</v>
      </c>
      <c r="D25" s="383">
        <f>IFERROR(VLOOKUP(C13,Vloerafwerking!$A$3:$B$46,2,0),)</f>
        <v>0</v>
      </c>
      <c r="E25" s="392">
        <v>0</v>
      </c>
      <c r="F25" s="479">
        <f t="shared" si="2"/>
        <v>0</v>
      </c>
      <c r="G25" s="392">
        <v>0</v>
      </c>
      <c r="H25" s="392">
        <v>0</v>
      </c>
      <c r="I25" s="490">
        <f t="shared" si="0"/>
        <v>0</v>
      </c>
      <c r="J25" s="383">
        <f>IFERROR(VLOOKUP(C25,Vloerafwerking!$D$1:$E$57,2,0),0)</f>
        <v>1788.8999999999999</v>
      </c>
      <c r="K25" s="392">
        <v>0</v>
      </c>
      <c r="L25" s="485">
        <f t="shared" si="3"/>
        <v>0</v>
      </c>
      <c r="M25" s="489">
        <f t="shared" si="1"/>
        <v>0</v>
      </c>
      <c r="N25" s="314"/>
      <c r="P25" s="314"/>
    </row>
    <row r="26" spans="1:16" ht="15" thickBot="1" x14ac:dyDescent="0.4">
      <c r="A26" s="575"/>
      <c r="B26" s="224" t="s">
        <v>690</v>
      </c>
      <c r="C26" s="162" t="s">
        <v>689</v>
      </c>
      <c r="D26" s="384">
        <f>IFERROR(VLOOKUP(C13,Vloerafwerking!$A$3:$B$46,2,0),)</f>
        <v>0</v>
      </c>
      <c r="E26" s="394">
        <v>0</v>
      </c>
      <c r="F26" s="481">
        <f t="shared" si="2"/>
        <v>0</v>
      </c>
      <c r="G26" s="394">
        <v>0</v>
      </c>
      <c r="H26" s="394">
        <v>0</v>
      </c>
      <c r="I26" s="490">
        <f t="shared" si="0"/>
        <v>0</v>
      </c>
      <c r="J26" s="384">
        <f>IFERROR(VLOOKUP(C26,Vloerafwerking!$D$1:$E$57,2,0),0)</f>
        <v>1922.1499999999996</v>
      </c>
      <c r="K26" s="394">
        <v>0</v>
      </c>
      <c r="L26" s="487">
        <f t="shared" si="3"/>
        <v>0</v>
      </c>
      <c r="M26" s="489">
        <f t="shared" si="1"/>
        <v>0</v>
      </c>
      <c r="N26" s="314"/>
      <c r="P26" s="314"/>
    </row>
    <row r="27" spans="1:16" ht="15" thickBot="1" x14ac:dyDescent="0.4">
      <c r="A27" s="226" t="s">
        <v>705</v>
      </c>
      <c r="B27" s="225" t="s">
        <v>704</v>
      </c>
      <c r="C27" s="220" t="s">
        <v>706</v>
      </c>
      <c r="D27" s="386">
        <f>VLOOKUP(C27,Vloerafwerking!$A$3:$B$46,2,0)</f>
        <v>961</v>
      </c>
      <c r="E27" s="395">
        <v>0</v>
      </c>
      <c r="F27" s="482">
        <f t="shared" si="2"/>
        <v>0</v>
      </c>
      <c r="G27" s="395">
        <v>0</v>
      </c>
      <c r="H27" s="395">
        <v>0</v>
      </c>
      <c r="I27" s="490">
        <f t="shared" si="0"/>
        <v>0</v>
      </c>
      <c r="J27" s="386">
        <f>IFERROR(VLOOKUP(C27,Vloerafwerking!$D$1:$E$57,2,0),0)</f>
        <v>1472.5</v>
      </c>
      <c r="K27" s="395">
        <v>0</v>
      </c>
      <c r="L27" s="488">
        <f t="shared" si="3"/>
        <v>0</v>
      </c>
      <c r="M27" s="489">
        <f t="shared" si="1"/>
        <v>0</v>
      </c>
      <c r="N27" s="314"/>
      <c r="P27" s="314"/>
    </row>
    <row r="28" spans="1:16" ht="15" thickBot="1" x14ac:dyDescent="0.4">
      <c r="A28" s="574" t="s">
        <v>808</v>
      </c>
      <c r="B28" s="223" t="s">
        <v>1040</v>
      </c>
      <c r="C28" s="161" t="s">
        <v>1041</v>
      </c>
      <c r="D28" s="382">
        <f>VLOOKUP(C28,Vloerafwerking!$A$3:$B$46,2,0)</f>
        <v>162</v>
      </c>
      <c r="E28" s="390">
        <v>0</v>
      </c>
      <c r="F28" s="477">
        <f t="shared" si="2"/>
        <v>0</v>
      </c>
      <c r="G28" s="390">
        <v>0</v>
      </c>
      <c r="H28" s="390">
        <v>0</v>
      </c>
      <c r="I28" s="490">
        <f t="shared" si="0"/>
        <v>0</v>
      </c>
      <c r="J28" s="382">
        <f>IFERROR(VLOOKUP(C28,Vloerafwerking!$D$1:$E$57,2,0),0)</f>
        <v>2540.1999999999994</v>
      </c>
      <c r="K28" s="390">
        <v>0</v>
      </c>
      <c r="L28" s="483">
        <f t="shared" si="3"/>
        <v>0</v>
      </c>
      <c r="M28" s="489">
        <f t="shared" si="1"/>
        <v>0</v>
      </c>
      <c r="N28" s="314"/>
      <c r="P28" s="314"/>
    </row>
    <row r="29" spans="1:16" ht="15" thickBot="1" x14ac:dyDescent="0.4">
      <c r="A29" s="575"/>
      <c r="B29" s="224" t="s">
        <v>1042</v>
      </c>
      <c r="C29" s="162" t="s">
        <v>1043</v>
      </c>
      <c r="D29" s="384">
        <f>VLOOKUP(C29,Vloerafwerking!$A$3:$B$46,2,0)</f>
        <v>409.3</v>
      </c>
      <c r="E29" s="394">
        <v>0</v>
      </c>
      <c r="F29" s="481">
        <f t="shared" si="2"/>
        <v>0</v>
      </c>
      <c r="G29" s="394">
        <v>0</v>
      </c>
      <c r="H29" s="394">
        <v>0</v>
      </c>
      <c r="I29" s="490">
        <f t="shared" si="0"/>
        <v>0</v>
      </c>
      <c r="J29" s="384">
        <f>IFERROR(VLOOKUP(C29,Vloerafwerking!$D$1:$E$57,2,0),0)</f>
        <v>1724.9999999999998</v>
      </c>
      <c r="K29" s="394">
        <v>0</v>
      </c>
      <c r="L29" s="487">
        <f t="shared" si="3"/>
        <v>0</v>
      </c>
      <c r="M29" s="489">
        <f t="shared" si="1"/>
        <v>0</v>
      </c>
      <c r="N29" s="314"/>
      <c r="P29" s="314"/>
    </row>
    <row r="30" spans="1:16" ht="15" thickBot="1" x14ac:dyDescent="0.4">
      <c r="A30" s="226" t="s">
        <v>856</v>
      </c>
      <c r="B30" s="225" t="s">
        <v>1044</v>
      </c>
      <c r="C30" s="220" t="s">
        <v>854</v>
      </c>
      <c r="D30" s="386">
        <f>VLOOKUP(C30,Vloerafwerking!$A$3:$B$46,2,0)</f>
        <v>1037.07</v>
      </c>
      <c r="E30" s="395">
        <v>0</v>
      </c>
      <c r="F30" s="482">
        <f t="shared" si="2"/>
        <v>0</v>
      </c>
      <c r="G30" s="395">
        <v>0</v>
      </c>
      <c r="H30" s="395">
        <v>0</v>
      </c>
      <c r="I30" s="490">
        <f t="shared" si="0"/>
        <v>0</v>
      </c>
      <c r="J30" s="386">
        <f>IFERROR(VLOOKUP(C30,Vloerafwerking!$D$1:$E$57,2,0),0)</f>
        <v>1028.1300000000003</v>
      </c>
      <c r="K30" s="395">
        <v>0</v>
      </c>
      <c r="L30" s="488">
        <f t="shared" si="3"/>
        <v>0</v>
      </c>
      <c r="M30" s="489">
        <f t="shared" si="1"/>
        <v>0</v>
      </c>
      <c r="N30" s="314"/>
      <c r="P30" s="314"/>
    </row>
    <row r="32" spans="1:16" x14ac:dyDescent="0.35">
      <c r="A32" s="129" t="s">
        <v>311</v>
      </c>
    </row>
    <row r="33" spans="1:1" x14ac:dyDescent="0.35">
      <c r="A33" s="129" t="s">
        <v>312</v>
      </c>
    </row>
  </sheetData>
  <mergeCells count="6">
    <mergeCell ref="A28:A29"/>
    <mergeCell ref="A24:A26"/>
    <mergeCell ref="A22:A23"/>
    <mergeCell ref="A15:A21"/>
    <mergeCell ref="A9:A12"/>
    <mergeCell ref="A13:A14"/>
  </mergeCells>
  <phoneticPr fontId="25"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pageSetUpPr fitToPage="1"/>
  </sheetPr>
  <dimension ref="A2:F35"/>
  <sheetViews>
    <sheetView zoomScale="80" zoomScaleNormal="80" workbookViewId="0">
      <pane xSplit="2" ySplit="12" topLeftCell="C13" activePane="bottomRight" state="frozen"/>
      <selection pane="topRight" activeCell="C7" sqref="C7"/>
      <selection pane="bottomLeft" activeCell="C7" sqref="C7"/>
      <selection pane="bottomRight" activeCell="F8" sqref="F8"/>
    </sheetView>
  </sheetViews>
  <sheetFormatPr defaultRowHeight="14.5" x14ac:dyDescent="0.35"/>
  <cols>
    <col min="1" max="1" width="8.7265625" customWidth="1"/>
    <col min="2" max="2" width="50.7265625" customWidth="1"/>
    <col min="3" max="3" width="35.7265625" customWidth="1"/>
    <col min="4" max="4" width="51.54296875" customWidth="1"/>
    <col min="5" max="5" width="16.7265625" style="21"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1</v>
      </c>
      <c r="D3" s="138" t="s">
        <v>314</v>
      </c>
      <c r="E3" s="139">
        <v>0</v>
      </c>
      <c r="F3" s="140" t="s">
        <v>658</v>
      </c>
    </row>
    <row r="4" spans="1:6" ht="16" thickBot="1" x14ac:dyDescent="0.4">
      <c r="B4" s="74" t="s">
        <v>316</v>
      </c>
      <c r="C4" s="133" t="s">
        <v>46</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row>
    <row r="11" spans="1:6" ht="15" thickBot="1" x14ac:dyDescent="0.4"/>
    <row r="12" spans="1:6" ht="15" thickBot="1" x14ac:dyDescent="0.4">
      <c r="B12" s="251" t="s">
        <v>317</v>
      </c>
      <c r="C12" s="252" t="s">
        <v>318</v>
      </c>
      <c r="D12" s="253" t="s">
        <v>319</v>
      </c>
      <c r="E12" s="250"/>
    </row>
    <row r="13" spans="1:6" x14ac:dyDescent="0.35">
      <c r="A13" s="579" t="s">
        <v>321</v>
      </c>
      <c r="B13" s="259" t="s">
        <v>1640</v>
      </c>
      <c r="C13" s="95" t="s">
        <v>325</v>
      </c>
      <c r="D13" s="258" t="s">
        <v>326</v>
      </c>
      <c r="E13" s="249"/>
    </row>
    <row r="14" spans="1:6" x14ac:dyDescent="0.35">
      <c r="A14" s="580"/>
      <c r="B14" s="254" t="s">
        <v>327</v>
      </c>
      <c r="C14" s="255" t="s">
        <v>329</v>
      </c>
      <c r="D14" s="255" t="s">
        <v>1639</v>
      </c>
      <c r="E14" s="249"/>
    </row>
    <row r="15" spans="1:6" ht="26" x14ac:dyDescent="0.35">
      <c r="A15" s="580"/>
      <c r="B15" s="254" t="s">
        <v>330</v>
      </c>
      <c r="C15" s="96" t="s">
        <v>331</v>
      </c>
      <c r="D15" s="255" t="s">
        <v>1642</v>
      </c>
      <c r="E15" s="249"/>
    </row>
    <row r="16" spans="1:6" x14ac:dyDescent="0.35">
      <c r="A16" s="580"/>
      <c r="B16" s="254" t="s">
        <v>333</v>
      </c>
      <c r="C16" s="96" t="s">
        <v>331</v>
      </c>
      <c r="D16" s="255" t="s">
        <v>334</v>
      </c>
      <c r="E16" s="249"/>
    </row>
    <row r="17" spans="1:4" ht="26" x14ac:dyDescent="0.35">
      <c r="A17" s="580"/>
      <c r="B17" s="254" t="s">
        <v>335</v>
      </c>
      <c r="C17" s="96" t="s">
        <v>336</v>
      </c>
      <c r="D17" s="255" t="s">
        <v>337</v>
      </c>
    </row>
    <row r="18" spans="1:4" x14ac:dyDescent="0.35">
      <c r="A18" s="580"/>
      <c r="B18" s="254" t="s">
        <v>338</v>
      </c>
      <c r="C18" s="96" t="s">
        <v>336</v>
      </c>
      <c r="D18" s="255" t="s">
        <v>337</v>
      </c>
    </row>
    <row r="19" spans="1:4" ht="15" thickBot="1" x14ac:dyDescent="0.4">
      <c r="A19" s="581"/>
      <c r="B19" s="260" t="s">
        <v>339</v>
      </c>
      <c r="C19" s="128" t="s">
        <v>340</v>
      </c>
      <c r="D19" s="255" t="s">
        <v>337</v>
      </c>
    </row>
    <row r="20" spans="1:4" x14ac:dyDescent="0.35">
      <c r="A20" s="582" t="s">
        <v>341</v>
      </c>
      <c r="B20" s="259" t="s">
        <v>342</v>
      </c>
      <c r="C20" s="95" t="s">
        <v>331</v>
      </c>
      <c r="D20" s="258" t="s">
        <v>343</v>
      </c>
    </row>
    <row r="21" spans="1:4" x14ac:dyDescent="0.35">
      <c r="A21" s="582"/>
      <c r="B21" s="254" t="s">
        <v>1012</v>
      </c>
      <c r="C21" s="96" t="s">
        <v>344</v>
      </c>
      <c r="D21" s="255" t="s">
        <v>345</v>
      </c>
    </row>
    <row r="22" spans="1:4" x14ac:dyDescent="0.35">
      <c r="A22" s="582"/>
      <c r="B22" s="254" t="s">
        <v>1013</v>
      </c>
      <c r="C22" s="96" t="s">
        <v>346</v>
      </c>
      <c r="D22" s="255" t="s">
        <v>347</v>
      </c>
    </row>
    <row r="23" spans="1:4" x14ac:dyDescent="0.35">
      <c r="A23" s="582"/>
      <c r="B23" s="254" t="s">
        <v>348</v>
      </c>
      <c r="C23" s="96" t="s">
        <v>331</v>
      </c>
      <c r="D23" s="255" t="s">
        <v>349</v>
      </c>
    </row>
    <row r="24" spans="1:4" ht="26" x14ac:dyDescent="0.35">
      <c r="A24" s="582"/>
      <c r="B24" s="254" t="s">
        <v>1636</v>
      </c>
      <c r="C24" s="96" t="s">
        <v>350</v>
      </c>
      <c r="D24" s="273" t="s">
        <v>1626</v>
      </c>
    </row>
    <row r="25" spans="1:4" x14ac:dyDescent="0.35">
      <c r="A25" s="582"/>
      <c r="B25" s="254" t="s">
        <v>339</v>
      </c>
      <c r="C25" s="96" t="s">
        <v>352</v>
      </c>
      <c r="D25" s="270" t="s">
        <v>1626</v>
      </c>
    </row>
    <row r="26" spans="1:4" x14ac:dyDescent="0.35">
      <c r="A26" s="582"/>
      <c r="B26" s="254" t="s">
        <v>353</v>
      </c>
      <c r="C26" s="247" t="s">
        <v>331</v>
      </c>
      <c r="D26" s="255" t="s">
        <v>354</v>
      </c>
    </row>
    <row r="27" spans="1:4" ht="15" thickBot="1" x14ac:dyDescent="0.4">
      <c r="A27" s="582"/>
      <c r="B27" s="260" t="s">
        <v>355</v>
      </c>
      <c r="C27" s="286" t="s">
        <v>346</v>
      </c>
      <c r="D27" s="261" t="s">
        <v>356</v>
      </c>
    </row>
    <row r="28" spans="1:4" x14ac:dyDescent="0.35">
      <c r="A28" s="583" t="s">
        <v>357</v>
      </c>
      <c r="B28" s="259" t="s">
        <v>358</v>
      </c>
      <c r="C28" s="95" t="s">
        <v>359</v>
      </c>
      <c r="D28" s="258" t="s">
        <v>356</v>
      </c>
    </row>
    <row r="29" spans="1:4" ht="15" thickBot="1" x14ac:dyDescent="0.4">
      <c r="A29" s="584"/>
      <c r="B29" s="256" t="s">
        <v>360</v>
      </c>
      <c r="C29" s="97" t="s">
        <v>361</v>
      </c>
      <c r="D29" s="257" t="s">
        <v>356</v>
      </c>
    </row>
    <row r="30" spans="1:4" ht="26.25" customHeight="1" x14ac:dyDescent="0.35">
      <c r="A30" s="585" t="s">
        <v>1470</v>
      </c>
      <c r="B30" s="271" t="s">
        <v>363</v>
      </c>
      <c r="C30" s="272" t="s">
        <v>364</v>
      </c>
      <c r="D30" s="263" t="s">
        <v>1660</v>
      </c>
    </row>
    <row r="31" spans="1:4" ht="26" x14ac:dyDescent="0.35">
      <c r="A31" s="585"/>
      <c r="B31" s="254" t="s">
        <v>368</v>
      </c>
      <c r="C31" s="96" t="s">
        <v>369</v>
      </c>
      <c r="D31" s="261" t="s">
        <v>1661</v>
      </c>
    </row>
    <row r="32" spans="1:4" x14ac:dyDescent="0.35">
      <c r="A32" s="585"/>
      <c r="B32" s="254" t="s">
        <v>371</v>
      </c>
      <c r="C32" s="96" t="s">
        <v>364</v>
      </c>
      <c r="D32" s="255" t="s">
        <v>1661</v>
      </c>
    </row>
    <row r="33" spans="1:4" ht="26" x14ac:dyDescent="0.35">
      <c r="A33" s="585"/>
      <c r="B33" s="254" t="s">
        <v>373</v>
      </c>
      <c r="C33" s="255" t="s">
        <v>375</v>
      </c>
      <c r="D33" s="263" t="s">
        <v>1644</v>
      </c>
    </row>
    <row r="34" spans="1:4" ht="78.5" thickBot="1" x14ac:dyDescent="0.4">
      <c r="A34" s="585"/>
      <c r="B34" s="254" t="s">
        <v>376</v>
      </c>
      <c r="C34" s="257" t="s">
        <v>378</v>
      </c>
      <c r="D34" s="257" t="s">
        <v>1658</v>
      </c>
    </row>
    <row r="35" spans="1:4" ht="26.5" thickBot="1" x14ac:dyDescent="0.4">
      <c r="A35" s="586"/>
      <c r="B35" s="256" t="s">
        <v>379</v>
      </c>
      <c r="C35" s="97" t="s">
        <v>380</v>
      </c>
      <c r="D35" s="257" t="s">
        <v>381</v>
      </c>
    </row>
  </sheetData>
  <sortState xmlns:xlrd2="http://schemas.microsoft.com/office/spreadsheetml/2017/richdata2" ref="B13:E41">
    <sortCondition descending="1" ref="E13:E41"/>
    <sortCondition ref="B13:B41"/>
  </sortState>
  <mergeCells count="4">
    <mergeCell ref="A13:A19"/>
    <mergeCell ref="A20:A27"/>
    <mergeCell ref="A28:A29"/>
    <mergeCell ref="A30:A35"/>
  </mergeCells>
  <pageMargins left="0.70866141732283472" right="0.70866141732283472" top="0.74803149606299213" bottom="0.74803149606299213" header="0.31496062992125984" footer="0.31496062992125984"/>
  <pageSetup paperSize="9" scale="6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17"/>
  <sheetViews>
    <sheetView workbookViewId="0">
      <selection activeCell="A16" sqref="A16"/>
    </sheetView>
  </sheetViews>
  <sheetFormatPr defaultRowHeight="14.5" x14ac:dyDescent="0.35"/>
  <cols>
    <col min="2" max="2" width="42.54296875" customWidth="1"/>
    <col min="3" max="3" width="33.453125" customWidth="1"/>
    <col min="4" max="4" width="64" customWidth="1"/>
    <col min="5" max="5" width="10.1796875" customWidth="1"/>
  </cols>
  <sheetData>
    <row r="1" spans="1:5" x14ac:dyDescent="0.35">
      <c r="B1" s="15" t="s">
        <v>313</v>
      </c>
      <c r="C1" s="15" t="s">
        <v>383</v>
      </c>
    </row>
    <row r="2" spans="1:5" x14ac:dyDescent="0.35">
      <c r="B2" s="16" t="s">
        <v>384</v>
      </c>
      <c r="C2" s="16" t="s">
        <v>385</v>
      </c>
    </row>
    <row r="3" spans="1:5" x14ac:dyDescent="0.35">
      <c r="B3" s="16" t="s">
        <v>315</v>
      </c>
      <c r="C3" s="16"/>
    </row>
    <row r="4" spans="1:5" ht="15" thickBot="1" x14ac:dyDescent="0.4">
      <c r="B4" s="17" t="s">
        <v>316</v>
      </c>
      <c r="C4" s="17" t="s">
        <v>386</v>
      </c>
    </row>
    <row r="8" spans="1:5" ht="39.5" thickBot="1" x14ac:dyDescent="0.4">
      <c r="B8" s="2" t="s">
        <v>387</v>
      </c>
      <c r="C8" s="2" t="s">
        <v>318</v>
      </c>
      <c r="D8" s="2" t="s">
        <v>319</v>
      </c>
      <c r="E8" s="3" t="s">
        <v>320</v>
      </c>
    </row>
    <row r="9" spans="1:5" ht="29.25" customHeight="1" x14ac:dyDescent="0.35">
      <c r="A9" s="587" t="s">
        <v>321</v>
      </c>
      <c r="B9" s="9" t="s">
        <v>388</v>
      </c>
      <c r="C9" s="4" t="s">
        <v>389</v>
      </c>
      <c r="D9" s="4" t="s">
        <v>390</v>
      </c>
      <c r="E9" s="12">
        <v>200</v>
      </c>
    </row>
    <row r="10" spans="1:5" ht="23.25" customHeight="1" thickBot="1" x14ac:dyDescent="0.4">
      <c r="A10" s="588"/>
      <c r="B10" s="11" t="s">
        <v>391</v>
      </c>
      <c r="C10" s="7" t="s">
        <v>392</v>
      </c>
      <c r="D10" s="7" t="s">
        <v>393</v>
      </c>
      <c r="E10" s="14">
        <v>200</v>
      </c>
    </row>
    <row r="11" spans="1:5" ht="20" x14ac:dyDescent="0.35">
      <c r="A11" s="587" t="s">
        <v>362</v>
      </c>
      <c r="B11" s="9" t="s">
        <v>394</v>
      </c>
      <c r="C11" s="4" t="s">
        <v>395</v>
      </c>
      <c r="D11" s="4" t="s">
        <v>396</v>
      </c>
      <c r="E11" s="12">
        <v>1</v>
      </c>
    </row>
    <row r="12" spans="1:5" x14ac:dyDescent="0.35">
      <c r="A12" s="589"/>
      <c r="B12" s="10" t="s">
        <v>388</v>
      </c>
      <c r="C12" s="1" t="s">
        <v>397</v>
      </c>
      <c r="D12" s="1" t="s">
        <v>398</v>
      </c>
      <c r="E12" s="13">
        <v>1</v>
      </c>
    </row>
    <row r="13" spans="1:5" x14ac:dyDescent="0.35">
      <c r="A13" s="589"/>
      <c r="B13" s="10" t="s">
        <v>399</v>
      </c>
      <c r="C13" s="1" t="s">
        <v>400</v>
      </c>
      <c r="D13" s="1" t="s">
        <v>401</v>
      </c>
      <c r="E13" s="13">
        <v>1</v>
      </c>
    </row>
    <row r="14" spans="1:5" ht="20" x14ac:dyDescent="0.35">
      <c r="A14" s="589"/>
      <c r="B14" s="10" t="s">
        <v>402</v>
      </c>
      <c r="C14" s="1" t="s">
        <v>403</v>
      </c>
      <c r="D14" s="1" t="s">
        <v>404</v>
      </c>
      <c r="E14" s="13">
        <v>1</v>
      </c>
    </row>
    <row r="15" spans="1:5" ht="15" thickBot="1" x14ac:dyDescent="0.4">
      <c r="A15" s="588"/>
      <c r="B15" s="11" t="s">
        <v>405</v>
      </c>
      <c r="C15" s="7" t="s">
        <v>406</v>
      </c>
      <c r="D15" s="7" t="s">
        <v>407</v>
      </c>
      <c r="E15" s="14">
        <v>1</v>
      </c>
    </row>
    <row r="17" spans="2:2" x14ac:dyDescent="0.35">
      <c r="B17" s="30" t="s">
        <v>408</v>
      </c>
    </row>
  </sheetData>
  <mergeCells count="2">
    <mergeCell ref="A9:A10"/>
    <mergeCell ref="A11:A15"/>
  </mergeCells>
  <pageMargins left="0.70866141732283472" right="0.70866141732283472" top="0.74803149606299213" bottom="0.74803149606299213" header="0.31496062992125984" footer="0.31496062992125984"/>
  <pageSetup paperSize="9" scale="8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40"/>
  <sheetViews>
    <sheetView workbookViewId="0">
      <selection activeCell="A41" sqref="A41"/>
    </sheetView>
  </sheetViews>
  <sheetFormatPr defaultRowHeight="14.5" x14ac:dyDescent="0.35"/>
  <cols>
    <col min="1" max="1" width="10.1796875" customWidth="1"/>
    <col min="2" max="2" width="45" customWidth="1"/>
    <col min="3" max="3" width="32.453125" customWidth="1"/>
    <col min="4" max="4" width="59.81640625" customWidth="1"/>
    <col min="5" max="5" width="17.54296875" customWidth="1"/>
  </cols>
  <sheetData>
    <row r="1" spans="1:5" x14ac:dyDescent="0.35">
      <c r="B1" s="15" t="s">
        <v>313</v>
      </c>
      <c r="C1" s="15" t="s">
        <v>383</v>
      </c>
    </row>
    <row r="2" spans="1:5" x14ac:dyDescent="0.35">
      <c r="B2" s="16" t="s">
        <v>384</v>
      </c>
      <c r="C2" s="16" t="s">
        <v>385</v>
      </c>
    </row>
    <row r="3" spans="1:5" x14ac:dyDescent="0.35">
      <c r="B3" s="16" t="s">
        <v>315</v>
      </c>
      <c r="C3" s="16"/>
    </row>
    <row r="4" spans="1:5" ht="15" thickBot="1" x14ac:dyDescent="0.4">
      <c r="B4" s="17" t="s">
        <v>316</v>
      </c>
      <c r="C4" s="17" t="s">
        <v>409</v>
      </c>
    </row>
    <row r="8" spans="1:5" ht="26.5" thickBot="1" x14ac:dyDescent="0.4">
      <c r="B8" s="2" t="s">
        <v>387</v>
      </c>
      <c r="C8" s="2" t="s">
        <v>318</v>
      </c>
      <c r="D8" s="2" t="s">
        <v>319</v>
      </c>
      <c r="E8" s="3" t="s">
        <v>320</v>
      </c>
    </row>
    <row r="9" spans="1:5" x14ac:dyDescent="0.35">
      <c r="A9" s="587" t="s">
        <v>321</v>
      </c>
      <c r="B9" s="9" t="s">
        <v>410</v>
      </c>
      <c r="C9" s="4" t="s">
        <v>411</v>
      </c>
      <c r="D9" s="22" t="s">
        <v>337</v>
      </c>
      <c r="E9" s="25">
        <v>200</v>
      </c>
    </row>
    <row r="10" spans="1:5" x14ac:dyDescent="0.35">
      <c r="A10" s="589"/>
      <c r="B10" s="10" t="s">
        <v>412</v>
      </c>
      <c r="C10" s="1" t="s">
        <v>411</v>
      </c>
      <c r="D10" s="23" t="s">
        <v>337</v>
      </c>
      <c r="E10" s="26">
        <v>200</v>
      </c>
    </row>
    <row r="11" spans="1:5" x14ac:dyDescent="0.35">
      <c r="A11" s="589"/>
      <c r="B11" s="10" t="s">
        <v>413</v>
      </c>
      <c r="C11" s="1" t="s">
        <v>414</v>
      </c>
      <c r="D11" s="23" t="s">
        <v>415</v>
      </c>
      <c r="E11" s="26">
        <v>200</v>
      </c>
    </row>
    <row r="12" spans="1:5" x14ac:dyDescent="0.35">
      <c r="A12" s="589"/>
      <c r="B12" s="10" t="s">
        <v>416</v>
      </c>
      <c r="C12" s="1" t="s">
        <v>417</v>
      </c>
      <c r="D12" s="23" t="s">
        <v>418</v>
      </c>
      <c r="E12" s="26">
        <v>200</v>
      </c>
    </row>
    <row r="13" spans="1:5" x14ac:dyDescent="0.35">
      <c r="A13" s="589"/>
      <c r="B13" s="10" t="s">
        <v>419</v>
      </c>
      <c r="C13" s="1" t="s">
        <v>420</v>
      </c>
      <c r="D13" s="23" t="s">
        <v>421</v>
      </c>
      <c r="E13" s="26">
        <v>200</v>
      </c>
    </row>
    <row r="14" spans="1:5" x14ac:dyDescent="0.35">
      <c r="A14" s="589"/>
      <c r="B14" s="10" t="s">
        <v>422</v>
      </c>
      <c r="C14" s="1" t="s">
        <v>423</v>
      </c>
      <c r="D14" s="23" t="s">
        <v>424</v>
      </c>
      <c r="E14" s="26">
        <v>200</v>
      </c>
    </row>
    <row r="15" spans="1:5" x14ac:dyDescent="0.35">
      <c r="A15" s="589"/>
      <c r="B15" s="10" t="s">
        <v>425</v>
      </c>
      <c r="C15" s="1" t="s">
        <v>426</v>
      </c>
      <c r="D15" s="23" t="s">
        <v>427</v>
      </c>
      <c r="E15" s="26">
        <v>200</v>
      </c>
    </row>
    <row r="16" spans="1:5" x14ac:dyDescent="0.35">
      <c r="A16" s="589"/>
      <c r="B16" s="10" t="s">
        <v>428</v>
      </c>
      <c r="C16" s="1" t="s">
        <v>420</v>
      </c>
      <c r="D16" s="23" t="s">
        <v>429</v>
      </c>
      <c r="E16" s="26">
        <v>200</v>
      </c>
    </row>
    <row r="17" spans="1:5" x14ac:dyDescent="0.35">
      <c r="A17" s="589"/>
      <c r="B17" s="10" t="s">
        <v>430</v>
      </c>
      <c r="C17" s="1" t="s">
        <v>431</v>
      </c>
      <c r="D17" s="23" t="s">
        <v>432</v>
      </c>
      <c r="E17" s="26">
        <v>200</v>
      </c>
    </row>
    <row r="18" spans="1:5" ht="15" thickBot="1" x14ac:dyDescent="0.4">
      <c r="A18" s="588"/>
      <c r="B18" s="11" t="s">
        <v>399</v>
      </c>
      <c r="C18" s="7" t="s">
        <v>400</v>
      </c>
      <c r="D18" s="28" t="s">
        <v>433</v>
      </c>
      <c r="E18" s="27">
        <v>200</v>
      </c>
    </row>
    <row r="19" spans="1:5" x14ac:dyDescent="0.35">
      <c r="A19" s="587" t="s">
        <v>341</v>
      </c>
      <c r="B19" s="9" t="s">
        <v>410</v>
      </c>
      <c r="C19" s="4" t="s">
        <v>434</v>
      </c>
      <c r="D19" s="22" t="s">
        <v>351</v>
      </c>
      <c r="E19" s="25">
        <v>40</v>
      </c>
    </row>
    <row r="20" spans="1:5" x14ac:dyDescent="0.35">
      <c r="A20" s="589"/>
      <c r="B20" s="10" t="s">
        <v>416</v>
      </c>
      <c r="C20" s="1" t="s">
        <v>435</v>
      </c>
      <c r="D20" s="23" t="s">
        <v>337</v>
      </c>
      <c r="E20" s="26">
        <v>40</v>
      </c>
    </row>
    <row r="21" spans="1:5" x14ac:dyDescent="0.35">
      <c r="A21" s="589"/>
      <c r="B21" s="10" t="s">
        <v>419</v>
      </c>
      <c r="C21" s="1" t="s">
        <v>389</v>
      </c>
      <c r="D21" s="23" t="s">
        <v>436</v>
      </c>
      <c r="E21" s="26">
        <v>40</v>
      </c>
    </row>
    <row r="22" spans="1:5" x14ac:dyDescent="0.35">
      <c r="A22" s="589"/>
      <c r="B22" s="10" t="s">
        <v>437</v>
      </c>
      <c r="C22" s="1" t="s">
        <v>420</v>
      </c>
      <c r="D22" s="23" t="s">
        <v>438</v>
      </c>
      <c r="E22" s="26">
        <v>40</v>
      </c>
    </row>
    <row r="23" spans="1:5" x14ac:dyDescent="0.35">
      <c r="A23" s="589"/>
      <c r="B23" s="10" t="s">
        <v>439</v>
      </c>
      <c r="C23" s="1" t="s">
        <v>389</v>
      </c>
      <c r="D23" s="23" t="s">
        <v>440</v>
      </c>
      <c r="E23" s="26">
        <v>40</v>
      </c>
    </row>
    <row r="24" spans="1:5" x14ac:dyDescent="0.35">
      <c r="A24" s="589"/>
      <c r="B24" s="10" t="s">
        <v>441</v>
      </c>
      <c r="C24" s="1" t="s">
        <v>442</v>
      </c>
      <c r="D24" s="23" t="s">
        <v>443</v>
      </c>
      <c r="E24" s="26">
        <v>40</v>
      </c>
    </row>
    <row r="25" spans="1:5" ht="15" thickBot="1" x14ac:dyDescent="0.4">
      <c r="A25" s="588"/>
      <c r="B25" s="11" t="s">
        <v>444</v>
      </c>
      <c r="C25" s="7" t="s">
        <v>445</v>
      </c>
      <c r="D25" s="28" t="s">
        <v>446</v>
      </c>
      <c r="E25" s="27">
        <v>40</v>
      </c>
    </row>
    <row r="26" spans="1:5" ht="16.5" customHeight="1" x14ac:dyDescent="0.35">
      <c r="A26" s="587" t="s">
        <v>357</v>
      </c>
      <c r="B26" s="9" t="s">
        <v>410</v>
      </c>
      <c r="C26" s="4" t="s">
        <v>447</v>
      </c>
      <c r="D26" s="22" t="s">
        <v>448</v>
      </c>
      <c r="E26" s="25">
        <v>10</v>
      </c>
    </row>
    <row r="27" spans="1:5" x14ac:dyDescent="0.35">
      <c r="A27" s="589"/>
      <c r="B27" s="10" t="s">
        <v>413</v>
      </c>
      <c r="C27" s="1" t="s">
        <v>447</v>
      </c>
      <c r="D27" s="23" t="s">
        <v>449</v>
      </c>
      <c r="E27" s="26">
        <v>10</v>
      </c>
    </row>
    <row r="28" spans="1:5" x14ac:dyDescent="0.35">
      <c r="A28" s="589"/>
      <c r="B28" s="10" t="s">
        <v>450</v>
      </c>
      <c r="C28" s="1" t="s">
        <v>403</v>
      </c>
      <c r="D28" s="23" t="s">
        <v>451</v>
      </c>
      <c r="E28" s="26">
        <v>10</v>
      </c>
    </row>
    <row r="29" spans="1:5" ht="15" thickBot="1" x14ac:dyDescent="0.4">
      <c r="A29" s="588"/>
      <c r="B29" s="19" t="s">
        <v>452</v>
      </c>
      <c r="C29" s="20" t="s">
        <v>453</v>
      </c>
      <c r="D29" s="24" t="s">
        <v>446</v>
      </c>
      <c r="E29" s="31">
        <v>10</v>
      </c>
    </row>
    <row r="30" spans="1:5" ht="15" customHeight="1" x14ac:dyDescent="0.35">
      <c r="A30" s="590" t="s">
        <v>362</v>
      </c>
      <c r="B30" s="9" t="s">
        <v>454</v>
      </c>
      <c r="C30" s="4" t="s">
        <v>395</v>
      </c>
      <c r="D30" s="5" t="s">
        <v>455</v>
      </c>
      <c r="E30" s="25">
        <v>4</v>
      </c>
    </row>
    <row r="31" spans="1:5" x14ac:dyDescent="0.35">
      <c r="A31" s="591"/>
      <c r="B31" s="10" t="s">
        <v>422</v>
      </c>
      <c r="C31" s="1" t="s">
        <v>456</v>
      </c>
      <c r="D31" s="6" t="s">
        <v>457</v>
      </c>
      <c r="E31" s="26">
        <v>4</v>
      </c>
    </row>
    <row r="32" spans="1:5" x14ac:dyDescent="0.35">
      <c r="A32" s="591"/>
      <c r="B32" s="10" t="s">
        <v>405</v>
      </c>
      <c r="C32" s="1" t="s">
        <v>395</v>
      </c>
      <c r="D32" s="6" t="s">
        <v>458</v>
      </c>
      <c r="E32" s="26">
        <v>4</v>
      </c>
    </row>
    <row r="33" spans="1:5" ht="20" x14ac:dyDescent="0.35">
      <c r="A33" s="591"/>
      <c r="B33" s="10" t="s">
        <v>394</v>
      </c>
      <c r="C33" s="1" t="s">
        <v>395</v>
      </c>
      <c r="D33" s="6" t="s">
        <v>396</v>
      </c>
      <c r="E33" s="26">
        <v>1</v>
      </c>
    </row>
    <row r="34" spans="1:5" x14ac:dyDescent="0.35">
      <c r="A34" s="591"/>
      <c r="B34" s="10" t="s">
        <v>437</v>
      </c>
      <c r="C34" s="1" t="s">
        <v>420</v>
      </c>
      <c r="D34" s="6" t="s">
        <v>459</v>
      </c>
      <c r="E34" s="26">
        <v>1</v>
      </c>
    </row>
    <row r="35" spans="1:5" x14ac:dyDescent="0.35">
      <c r="A35" s="591"/>
      <c r="B35" s="10" t="s">
        <v>399</v>
      </c>
      <c r="C35" s="1" t="s">
        <v>400</v>
      </c>
      <c r="D35" s="6" t="s">
        <v>401</v>
      </c>
      <c r="E35" s="26">
        <v>1</v>
      </c>
    </row>
    <row r="36" spans="1:5" ht="20" x14ac:dyDescent="0.35">
      <c r="A36" s="591"/>
      <c r="B36" s="10" t="s">
        <v>402</v>
      </c>
      <c r="C36" s="1" t="s">
        <v>403</v>
      </c>
      <c r="D36" s="6" t="s">
        <v>404</v>
      </c>
      <c r="E36" s="26">
        <v>1</v>
      </c>
    </row>
    <row r="37" spans="1:5" x14ac:dyDescent="0.35">
      <c r="A37" s="591"/>
      <c r="B37" s="10" t="s">
        <v>405</v>
      </c>
      <c r="C37" s="1" t="s">
        <v>406</v>
      </c>
      <c r="D37" s="6" t="s">
        <v>407</v>
      </c>
      <c r="E37" s="26">
        <v>1</v>
      </c>
    </row>
    <row r="38" spans="1:5" ht="20" x14ac:dyDescent="0.35">
      <c r="A38" s="591"/>
      <c r="B38" s="10" t="s">
        <v>460</v>
      </c>
      <c r="C38" s="1" t="s">
        <v>461</v>
      </c>
      <c r="D38" s="6" t="s">
        <v>462</v>
      </c>
      <c r="E38" s="26">
        <v>4</v>
      </c>
    </row>
    <row r="39" spans="1:5" x14ac:dyDescent="0.35">
      <c r="A39" s="591"/>
      <c r="B39" s="10" t="s">
        <v>463</v>
      </c>
      <c r="C39" s="1" t="s">
        <v>464</v>
      </c>
      <c r="D39" s="6" t="s">
        <v>465</v>
      </c>
      <c r="E39" s="26">
        <v>4</v>
      </c>
    </row>
    <row r="40" spans="1:5" ht="15" thickBot="1" x14ac:dyDescent="0.4">
      <c r="A40" s="592"/>
      <c r="B40" s="11" t="s">
        <v>460</v>
      </c>
      <c r="C40" s="7" t="s">
        <v>466</v>
      </c>
      <c r="D40" s="8" t="s">
        <v>467</v>
      </c>
      <c r="E40" s="27">
        <v>1</v>
      </c>
    </row>
  </sheetData>
  <mergeCells count="4">
    <mergeCell ref="A9:A18"/>
    <mergeCell ref="A19:A25"/>
    <mergeCell ref="A26:A29"/>
    <mergeCell ref="A30:A40"/>
  </mergeCells>
  <pageMargins left="0.70866141732283472" right="0.70866141732283472" top="0.74803149606299213" bottom="0.74803149606299213" header="0.31496062992125984" footer="0.31496062992125984"/>
  <pageSetup paperSize="9" scale="76"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pageSetUpPr fitToPage="1"/>
  </sheetPr>
  <dimension ref="A2:F34"/>
  <sheetViews>
    <sheetView topLeftCell="B1" workbookViewId="0">
      <selection activeCell="E10" sqref="E10"/>
    </sheetView>
  </sheetViews>
  <sheetFormatPr defaultRowHeight="14.5" x14ac:dyDescent="0.35"/>
  <cols>
    <col min="1" max="1" width="8.7265625" customWidth="1"/>
    <col min="2" max="2" width="50.7265625" customWidth="1"/>
    <col min="3" max="3" width="35.7265625" customWidth="1"/>
    <col min="4" max="4" width="52.1796875" customWidth="1"/>
    <col min="5" max="5" width="16.7265625" style="21"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2</v>
      </c>
      <c r="D3" s="138" t="s">
        <v>314</v>
      </c>
      <c r="E3" s="139">
        <v>0</v>
      </c>
      <c r="F3" s="140" t="s">
        <v>658</v>
      </c>
    </row>
    <row r="4" spans="1:6" ht="16" thickBot="1" x14ac:dyDescent="0.4">
      <c r="B4" s="74" t="s">
        <v>316</v>
      </c>
      <c r="C4" s="133" t="s">
        <v>15</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row>
    <row r="11" spans="1:6" ht="15" thickBot="1" x14ac:dyDescent="0.4"/>
    <row r="12" spans="1:6" ht="15" thickBot="1" x14ac:dyDescent="0.4">
      <c r="B12" s="251" t="s">
        <v>387</v>
      </c>
      <c r="C12" s="252" t="s">
        <v>318</v>
      </c>
      <c r="D12" s="253" t="s">
        <v>319</v>
      </c>
      <c r="E12" s="250"/>
    </row>
    <row r="13" spans="1:6" ht="15" thickTop="1" x14ac:dyDescent="0.35">
      <c r="A13" s="597" t="s">
        <v>321</v>
      </c>
      <c r="B13" s="259" t="s">
        <v>1634</v>
      </c>
      <c r="C13" s="248" t="s">
        <v>325</v>
      </c>
      <c r="D13" s="258" t="s">
        <v>326</v>
      </c>
      <c r="E13" s="249"/>
    </row>
    <row r="14" spans="1:6" x14ac:dyDescent="0.35">
      <c r="A14" s="582"/>
      <c r="B14" s="254" t="s">
        <v>327</v>
      </c>
      <c r="C14" s="255" t="s">
        <v>329</v>
      </c>
      <c r="D14" s="255" t="s">
        <v>1639</v>
      </c>
      <c r="E14" s="249"/>
    </row>
    <row r="15" spans="1:6" ht="26" x14ac:dyDescent="0.35">
      <c r="A15" s="582"/>
      <c r="B15" s="254" t="s">
        <v>330</v>
      </c>
      <c r="C15" s="96" t="s">
        <v>331</v>
      </c>
      <c r="D15" s="255" t="s">
        <v>332</v>
      </c>
      <c r="E15" s="249"/>
    </row>
    <row r="16" spans="1:6" x14ac:dyDescent="0.35">
      <c r="A16" s="582"/>
      <c r="B16" s="254" t="s">
        <v>333</v>
      </c>
      <c r="C16" s="96" t="s">
        <v>331</v>
      </c>
      <c r="D16" s="255" t="s">
        <v>334</v>
      </c>
      <c r="E16" s="249"/>
    </row>
    <row r="17" spans="1:4" ht="26" x14ac:dyDescent="0.35">
      <c r="A17" s="582"/>
      <c r="B17" s="254" t="s">
        <v>1635</v>
      </c>
      <c r="C17" s="96" t="s">
        <v>336</v>
      </c>
      <c r="D17" s="255" t="s">
        <v>337</v>
      </c>
    </row>
    <row r="18" spans="1:4" ht="15" thickBot="1" x14ac:dyDescent="0.4">
      <c r="A18" s="582"/>
      <c r="B18" s="254" t="s">
        <v>339</v>
      </c>
      <c r="C18" s="96" t="s">
        <v>468</v>
      </c>
      <c r="D18" s="255" t="s">
        <v>337</v>
      </c>
    </row>
    <row r="19" spans="1:4" ht="15" thickTop="1" x14ac:dyDescent="0.35">
      <c r="A19" s="597" t="s">
        <v>341</v>
      </c>
      <c r="B19" s="259" t="s">
        <v>470</v>
      </c>
      <c r="C19" s="95" t="s">
        <v>331</v>
      </c>
      <c r="D19" s="258" t="s">
        <v>343</v>
      </c>
    </row>
    <row r="20" spans="1:4" x14ac:dyDescent="0.35">
      <c r="A20" s="582"/>
      <c r="B20" s="254" t="s">
        <v>1012</v>
      </c>
      <c r="C20" s="96" t="s">
        <v>344</v>
      </c>
      <c r="D20" s="255" t="s">
        <v>1628</v>
      </c>
    </row>
    <row r="21" spans="1:4" x14ac:dyDescent="0.35">
      <c r="A21" s="582"/>
      <c r="B21" s="254" t="s">
        <v>1013</v>
      </c>
      <c r="C21" s="96" t="s">
        <v>346</v>
      </c>
      <c r="D21" s="255" t="s">
        <v>347</v>
      </c>
    </row>
    <row r="22" spans="1:4" x14ac:dyDescent="0.35">
      <c r="A22" s="582"/>
      <c r="B22" s="254" t="s">
        <v>348</v>
      </c>
      <c r="C22" s="96" t="s">
        <v>331</v>
      </c>
      <c r="D22" s="255" t="s">
        <v>349</v>
      </c>
    </row>
    <row r="23" spans="1:4" ht="26" x14ac:dyDescent="0.35">
      <c r="A23" s="582"/>
      <c r="B23" s="254" t="s">
        <v>1636</v>
      </c>
      <c r="C23" s="96" t="s">
        <v>350</v>
      </c>
      <c r="D23" s="269" t="s">
        <v>1626</v>
      </c>
    </row>
    <row r="24" spans="1:4" x14ac:dyDescent="0.35">
      <c r="A24" s="582"/>
      <c r="B24" s="254" t="s">
        <v>339</v>
      </c>
      <c r="C24" s="96" t="s">
        <v>352</v>
      </c>
      <c r="D24" s="255" t="s">
        <v>337</v>
      </c>
    </row>
    <row r="25" spans="1:4" x14ac:dyDescent="0.35">
      <c r="A25" s="582"/>
      <c r="B25" s="254" t="s">
        <v>353</v>
      </c>
      <c r="C25" s="96" t="s">
        <v>331</v>
      </c>
      <c r="D25" s="255" t="s">
        <v>354</v>
      </c>
    </row>
    <row r="26" spans="1:4" ht="15" thickBot="1" x14ac:dyDescent="0.4">
      <c r="A26" s="582"/>
      <c r="B26" s="260" t="s">
        <v>355</v>
      </c>
      <c r="C26" s="128" t="s">
        <v>346</v>
      </c>
      <c r="D26" s="261" t="s">
        <v>356</v>
      </c>
    </row>
    <row r="27" spans="1:4" x14ac:dyDescent="0.35">
      <c r="A27" s="583" t="s">
        <v>357</v>
      </c>
      <c r="B27" s="259" t="s">
        <v>358</v>
      </c>
      <c r="C27" s="95" t="s">
        <v>359</v>
      </c>
      <c r="D27" s="258" t="s">
        <v>356</v>
      </c>
    </row>
    <row r="28" spans="1:4" ht="15" thickBot="1" x14ac:dyDescent="0.4">
      <c r="A28" s="593"/>
      <c r="B28" s="260" t="s">
        <v>360</v>
      </c>
      <c r="C28" s="128" t="s">
        <v>361</v>
      </c>
      <c r="D28" s="261" t="s">
        <v>356</v>
      </c>
    </row>
    <row r="29" spans="1:4" ht="39" x14ac:dyDescent="0.35">
      <c r="A29" s="594" t="s">
        <v>1470</v>
      </c>
      <c r="B29" s="259" t="s">
        <v>363</v>
      </c>
      <c r="C29" s="95" t="s">
        <v>1641</v>
      </c>
      <c r="D29" s="285" t="s">
        <v>1633</v>
      </c>
    </row>
    <row r="30" spans="1:4" ht="26" x14ac:dyDescent="0.35">
      <c r="A30" s="595"/>
      <c r="B30" s="254" t="s">
        <v>368</v>
      </c>
      <c r="C30" s="96" t="s">
        <v>370</v>
      </c>
      <c r="D30" s="255" t="s">
        <v>367</v>
      </c>
    </row>
    <row r="31" spans="1:4" ht="52" x14ac:dyDescent="0.35">
      <c r="A31" s="595"/>
      <c r="B31" s="254" t="s">
        <v>371</v>
      </c>
      <c r="C31" s="96" t="s">
        <v>372</v>
      </c>
      <c r="D31" s="255" t="s">
        <v>367</v>
      </c>
    </row>
    <row r="32" spans="1:4" ht="26.5" thickBot="1" x14ac:dyDescent="0.4">
      <c r="A32" s="595"/>
      <c r="B32" s="256" t="s">
        <v>379</v>
      </c>
      <c r="C32" s="97" t="s">
        <v>380</v>
      </c>
      <c r="D32" s="257" t="s">
        <v>381</v>
      </c>
    </row>
    <row r="33" spans="1:4" ht="26" x14ac:dyDescent="0.35">
      <c r="A33" s="595"/>
      <c r="B33" s="254" t="s">
        <v>373</v>
      </c>
      <c r="C33" s="255" t="s">
        <v>375</v>
      </c>
      <c r="D33" s="255" t="s">
        <v>1625</v>
      </c>
    </row>
    <row r="34" spans="1:4" ht="78.5" thickBot="1" x14ac:dyDescent="0.4">
      <c r="A34" s="596"/>
      <c r="B34" s="256" t="s">
        <v>376</v>
      </c>
      <c r="C34" s="257" t="s">
        <v>378</v>
      </c>
      <c r="D34" s="257" t="s">
        <v>1658</v>
      </c>
    </row>
  </sheetData>
  <sortState xmlns:xlrd2="http://schemas.microsoft.com/office/spreadsheetml/2017/richdata2" ref="B14:E41">
    <sortCondition descending="1" ref="E14:E41"/>
    <sortCondition ref="B14:B41"/>
  </sortState>
  <mergeCells count="4">
    <mergeCell ref="A27:A28"/>
    <mergeCell ref="A29:A34"/>
    <mergeCell ref="A13:A18"/>
    <mergeCell ref="A19:A26"/>
  </mergeCells>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DDDF"/>
  </sheetPr>
  <dimension ref="A1:C12"/>
  <sheetViews>
    <sheetView workbookViewId="0">
      <selection activeCell="E21" sqref="E21"/>
    </sheetView>
  </sheetViews>
  <sheetFormatPr defaultRowHeight="14.5" x14ac:dyDescent="0.35"/>
  <cols>
    <col min="2" max="2" width="34" customWidth="1"/>
    <col min="3" max="3" width="42.54296875" customWidth="1"/>
    <col min="4" max="4" width="50.453125" customWidth="1"/>
    <col min="5" max="5" width="27.1796875" bestFit="1" customWidth="1"/>
  </cols>
  <sheetData>
    <row r="1" spans="1:3" ht="18.75" customHeight="1" x14ac:dyDescent="0.45">
      <c r="A1" s="497" t="s">
        <v>3</v>
      </c>
      <c r="B1" s="84" t="s">
        <v>20</v>
      </c>
      <c r="C1" s="86" t="s">
        <v>21</v>
      </c>
    </row>
    <row r="2" spans="1:3" ht="15.5" x14ac:dyDescent="0.35">
      <c r="A2" s="498"/>
      <c r="B2" s="107" t="s">
        <v>23</v>
      </c>
      <c r="C2" s="108">
        <f>Assen!G13</f>
        <v>0</v>
      </c>
    </row>
    <row r="3" spans="1:3" ht="15.5" x14ac:dyDescent="0.35">
      <c r="A3" s="498"/>
      <c r="B3" s="107" t="s">
        <v>1016</v>
      </c>
      <c r="C3" s="108">
        <f>Eelde!G14</f>
        <v>0</v>
      </c>
    </row>
    <row r="4" spans="1:3" ht="15.5" x14ac:dyDescent="0.35">
      <c r="A4" s="498"/>
      <c r="B4" s="107" t="s">
        <v>22</v>
      </c>
      <c r="C4" s="108">
        <f>Emmen!G14</f>
        <v>0</v>
      </c>
    </row>
    <row r="5" spans="1:3" ht="15.5" x14ac:dyDescent="0.35">
      <c r="A5" s="498"/>
      <c r="B5" s="107" t="s">
        <v>1017</v>
      </c>
      <c r="C5" s="108">
        <f>Groningen!G14</f>
        <v>0</v>
      </c>
    </row>
    <row r="6" spans="1:3" ht="15.5" x14ac:dyDescent="0.35">
      <c r="A6" s="498"/>
      <c r="B6" s="107" t="s">
        <v>24</v>
      </c>
      <c r="C6" s="108">
        <f>Meppel!G13</f>
        <v>0</v>
      </c>
    </row>
    <row r="7" spans="1:3" ht="15.5" x14ac:dyDescent="0.35">
      <c r="A7" s="498"/>
      <c r="B7" s="107" t="s">
        <v>1018</v>
      </c>
      <c r="C7" s="108">
        <f>Oldekerk!G14</f>
        <v>0</v>
      </c>
    </row>
    <row r="8" spans="1:3" ht="15.5" x14ac:dyDescent="0.35">
      <c r="A8" s="498"/>
      <c r="B8" s="107" t="s">
        <v>1019</v>
      </c>
      <c r="C8" s="108">
        <f>Winsum!G14</f>
        <v>0</v>
      </c>
    </row>
    <row r="9" spans="1:3" ht="15.5" x14ac:dyDescent="0.35">
      <c r="A9" s="498"/>
      <c r="B9" s="107" t="s">
        <v>1020</v>
      </c>
      <c r="C9" s="108">
        <f>Wolvega!G14</f>
        <v>0</v>
      </c>
    </row>
    <row r="10" spans="1:3" ht="15.5" x14ac:dyDescent="0.35">
      <c r="A10" s="498"/>
      <c r="B10" s="107" t="s">
        <v>11</v>
      </c>
      <c r="C10" s="109">
        <f>Vloeren!L5</f>
        <v>0</v>
      </c>
    </row>
    <row r="11" spans="1:3" ht="16" thickBot="1" x14ac:dyDescent="0.4">
      <c r="A11" s="498"/>
      <c r="B11" s="107" t="s">
        <v>1034</v>
      </c>
      <c r="C11" s="109">
        <f>'Keukens (dieptereiniging)'!I3</f>
        <v>0</v>
      </c>
    </row>
    <row r="12" spans="1:3" ht="21.5" thickBot="1" x14ac:dyDescent="0.4">
      <c r="A12" s="32"/>
      <c r="C12" s="85">
        <f>SUM(C2:C10)</f>
        <v>0</v>
      </c>
    </row>
  </sheetData>
  <mergeCells count="1">
    <mergeCell ref="A1:A11"/>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A2:F36"/>
  <sheetViews>
    <sheetView workbookViewId="0">
      <selection activeCell="E10" sqref="E10"/>
    </sheetView>
  </sheetViews>
  <sheetFormatPr defaultRowHeight="14.5" x14ac:dyDescent="0.35"/>
  <cols>
    <col min="1" max="1" width="8.7265625" customWidth="1"/>
    <col min="2" max="2" width="50.7265625" customWidth="1"/>
    <col min="3" max="3" width="37.453125" customWidth="1"/>
    <col min="4" max="4" width="50.7265625" customWidth="1"/>
    <col min="5" max="5" width="16.7265625"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3</v>
      </c>
      <c r="D3" s="138" t="s">
        <v>314</v>
      </c>
      <c r="E3" s="139">
        <v>0</v>
      </c>
      <c r="F3" s="140" t="s">
        <v>658</v>
      </c>
    </row>
    <row r="4" spans="1:6" ht="16" thickBot="1" x14ac:dyDescent="0.4">
      <c r="B4" s="74" t="s">
        <v>316</v>
      </c>
      <c r="C4" s="133" t="s">
        <v>16</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c r="E10" s="21"/>
    </row>
    <row r="11" spans="1:6" ht="15" thickBot="1" x14ac:dyDescent="0.4">
      <c r="E11" s="21"/>
    </row>
    <row r="12" spans="1:6" ht="15" thickBot="1" x14ac:dyDescent="0.4">
      <c r="B12" s="251" t="s">
        <v>387</v>
      </c>
      <c r="C12" s="252" t="s">
        <v>318</v>
      </c>
      <c r="D12" s="253" t="s">
        <v>319</v>
      </c>
      <c r="E12" s="250"/>
    </row>
    <row r="13" spans="1:6" ht="26.5" thickTop="1" x14ac:dyDescent="0.35">
      <c r="A13" s="597" t="s">
        <v>321</v>
      </c>
      <c r="B13" s="254" t="s">
        <v>322</v>
      </c>
      <c r="C13" s="96" t="s">
        <v>323</v>
      </c>
      <c r="D13" s="255" t="s">
        <v>324</v>
      </c>
      <c r="E13" s="249"/>
    </row>
    <row r="14" spans="1:6" x14ac:dyDescent="0.35">
      <c r="A14" s="582"/>
      <c r="B14" s="254" t="s">
        <v>382</v>
      </c>
      <c r="C14" s="96" t="s">
        <v>325</v>
      </c>
      <c r="D14" s="255" t="s">
        <v>326</v>
      </c>
      <c r="E14" s="249"/>
    </row>
    <row r="15" spans="1:6" x14ac:dyDescent="0.35">
      <c r="A15" s="582"/>
      <c r="B15" s="254" t="s">
        <v>327</v>
      </c>
      <c r="C15" s="255" t="s">
        <v>329</v>
      </c>
      <c r="D15" s="255" t="s">
        <v>1639</v>
      </c>
      <c r="E15" s="249"/>
    </row>
    <row r="16" spans="1:6" ht="52" x14ac:dyDescent="0.35">
      <c r="A16" s="582"/>
      <c r="B16" s="254" t="s">
        <v>476</v>
      </c>
      <c r="C16" s="96" t="s">
        <v>331</v>
      </c>
      <c r="D16" s="255" t="s">
        <v>477</v>
      </c>
      <c r="E16" s="249"/>
    </row>
    <row r="17" spans="1:4" x14ac:dyDescent="0.35">
      <c r="A17" s="582"/>
      <c r="B17" s="254" t="s">
        <v>333</v>
      </c>
      <c r="C17" s="96" t="s">
        <v>331</v>
      </c>
      <c r="D17" s="255" t="s">
        <v>334</v>
      </c>
    </row>
    <row r="18" spans="1:4" x14ac:dyDescent="0.35">
      <c r="A18" s="582"/>
      <c r="B18" s="254" t="s">
        <v>478</v>
      </c>
      <c r="C18" s="96" t="s">
        <v>325</v>
      </c>
      <c r="D18" s="255" t="s">
        <v>1625</v>
      </c>
    </row>
    <row r="19" spans="1:4" ht="26" x14ac:dyDescent="0.35">
      <c r="A19" s="582"/>
      <c r="B19" s="254" t="s">
        <v>2060</v>
      </c>
      <c r="C19" s="96" t="s">
        <v>350</v>
      </c>
      <c r="D19" s="255" t="s">
        <v>1626</v>
      </c>
    </row>
    <row r="20" spans="1:4" x14ac:dyDescent="0.35">
      <c r="A20" s="582"/>
      <c r="B20" s="254" t="s">
        <v>339</v>
      </c>
      <c r="C20" s="96" t="s">
        <v>352</v>
      </c>
      <c r="D20" s="255" t="s">
        <v>337</v>
      </c>
    </row>
    <row r="21" spans="1:4" ht="15" thickBot="1" x14ac:dyDescent="0.4">
      <c r="A21" s="598"/>
      <c r="B21" s="256" t="s">
        <v>479</v>
      </c>
      <c r="C21" s="97" t="s">
        <v>469</v>
      </c>
      <c r="D21" s="257" t="s">
        <v>1627</v>
      </c>
    </row>
    <row r="22" spans="1:4" ht="52.5" thickTop="1" x14ac:dyDescent="0.35">
      <c r="A22" s="597" t="s">
        <v>341</v>
      </c>
      <c r="B22" s="259" t="s">
        <v>480</v>
      </c>
      <c r="C22" s="95" t="s">
        <v>331</v>
      </c>
      <c r="D22" s="258" t="s">
        <v>481</v>
      </c>
    </row>
    <row r="23" spans="1:4" x14ac:dyDescent="0.35">
      <c r="A23" s="582"/>
      <c r="B23" s="254" t="s">
        <v>1012</v>
      </c>
      <c r="C23" s="96" t="s">
        <v>344</v>
      </c>
      <c r="D23" s="255" t="s">
        <v>1628</v>
      </c>
    </row>
    <row r="24" spans="1:4" x14ac:dyDescent="0.35">
      <c r="A24" s="582"/>
      <c r="B24" s="254" t="s">
        <v>1013</v>
      </c>
      <c r="C24" s="96" t="s">
        <v>346</v>
      </c>
      <c r="D24" s="255" t="s">
        <v>1629</v>
      </c>
    </row>
    <row r="25" spans="1:4" x14ac:dyDescent="0.35">
      <c r="A25" s="582"/>
      <c r="B25" s="254" t="s">
        <v>348</v>
      </c>
      <c r="C25" s="96" t="s">
        <v>331</v>
      </c>
      <c r="D25" s="255" t="s">
        <v>1630</v>
      </c>
    </row>
    <row r="26" spans="1:4" x14ac:dyDescent="0.35">
      <c r="A26" s="582"/>
      <c r="B26" s="254" t="s">
        <v>353</v>
      </c>
      <c r="C26" s="96" t="s">
        <v>331</v>
      </c>
      <c r="D26" s="255" t="s">
        <v>1631</v>
      </c>
    </row>
    <row r="27" spans="1:4" ht="15" thickBot="1" x14ac:dyDescent="0.4">
      <c r="A27" s="582"/>
      <c r="B27" s="260" t="s">
        <v>355</v>
      </c>
      <c r="C27" s="128" t="s">
        <v>346</v>
      </c>
      <c r="D27" s="261" t="s">
        <v>356</v>
      </c>
    </row>
    <row r="28" spans="1:4" ht="26" x14ac:dyDescent="0.35">
      <c r="A28" s="594" t="s">
        <v>357</v>
      </c>
      <c r="B28" s="276" t="s">
        <v>322</v>
      </c>
      <c r="C28" s="95" t="s">
        <v>366</v>
      </c>
      <c r="D28" s="258" t="s">
        <v>367</v>
      </c>
    </row>
    <row r="29" spans="1:4" ht="26" x14ac:dyDescent="0.35">
      <c r="A29" s="595"/>
      <c r="B29" s="277" t="s">
        <v>379</v>
      </c>
      <c r="C29" s="96" t="s">
        <v>380</v>
      </c>
      <c r="D29" s="255" t="s">
        <v>381</v>
      </c>
    </row>
    <row r="30" spans="1:4" ht="34.5" customHeight="1" x14ac:dyDescent="0.35">
      <c r="A30" s="595"/>
      <c r="B30" s="277" t="s">
        <v>358</v>
      </c>
      <c r="C30" s="96" t="s">
        <v>359</v>
      </c>
      <c r="D30" s="255" t="s">
        <v>367</v>
      </c>
    </row>
    <row r="31" spans="1:4" ht="15" thickBot="1" x14ac:dyDescent="0.4">
      <c r="A31" s="596"/>
      <c r="B31" s="278" t="s">
        <v>360</v>
      </c>
      <c r="C31" s="97" t="s">
        <v>361</v>
      </c>
      <c r="D31" s="257" t="s">
        <v>1632</v>
      </c>
    </row>
    <row r="32" spans="1:4" ht="34.5" customHeight="1" x14ac:dyDescent="0.35">
      <c r="A32" s="595" t="s">
        <v>1470</v>
      </c>
      <c r="B32" s="271" t="s">
        <v>363</v>
      </c>
      <c r="C32" s="272" t="s">
        <v>364</v>
      </c>
      <c r="D32" s="263" t="s">
        <v>1641</v>
      </c>
    </row>
    <row r="33" spans="1:4" ht="26" x14ac:dyDescent="0.35">
      <c r="A33" s="595"/>
      <c r="B33" s="254" t="s">
        <v>368</v>
      </c>
      <c r="C33" s="247" t="s">
        <v>369</v>
      </c>
      <c r="D33" s="255" t="s">
        <v>367</v>
      </c>
    </row>
    <row r="34" spans="1:4" x14ac:dyDescent="0.35">
      <c r="A34" s="595"/>
      <c r="B34" s="254" t="s">
        <v>482</v>
      </c>
      <c r="C34" s="247" t="s">
        <v>364</v>
      </c>
      <c r="D34" s="255" t="s">
        <v>367</v>
      </c>
    </row>
    <row r="35" spans="1:4" ht="65" x14ac:dyDescent="0.35">
      <c r="A35" s="595"/>
      <c r="B35" s="254" t="s">
        <v>376</v>
      </c>
      <c r="C35" s="247" t="s">
        <v>378</v>
      </c>
      <c r="D35" s="255" t="s">
        <v>1659</v>
      </c>
    </row>
    <row r="36" spans="1:4" ht="15" thickBot="1" x14ac:dyDescent="0.4">
      <c r="A36" s="596"/>
      <c r="B36" s="256" t="s">
        <v>478</v>
      </c>
      <c r="C36" s="97" t="s">
        <v>364</v>
      </c>
      <c r="D36" s="257" t="s">
        <v>367</v>
      </c>
    </row>
  </sheetData>
  <sortState xmlns:xlrd2="http://schemas.microsoft.com/office/spreadsheetml/2017/richdata2" ref="B15:E36">
    <sortCondition descending="1" ref="E15:E36"/>
    <sortCondition ref="B15:B36"/>
  </sortState>
  <mergeCells count="4">
    <mergeCell ref="A13:A21"/>
    <mergeCell ref="A22:A27"/>
    <mergeCell ref="A32:A36"/>
    <mergeCell ref="A28:A31"/>
  </mergeCells>
  <pageMargins left="0.70866141732283472" right="0.70866141732283472" top="0.74803149606299213" bottom="0.74803149606299213" header="0.31496062992125984" footer="0.31496062992125984"/>
  <pageSetup paperSize="9" scale="71"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pageSetUpPr fitToPage="1"/>
  </sheetPr>
  <dimension ref="A2:F40"/>
  <sheetViews>
    <sheetView workbookViewId="0">
      <selection activeCell="E10" sqref="E10"/>
    </sheetView>
  </sheetViews>
  <sheetFormatPr defaultRowHeight="14.5" x14ac:dyDescent="0.35"/>
  <cols>
    <col min="1" max="1" width="8.7265625" customWidth="1"/>
    <col min="2" max="2" width="50.7265625" customWidth="1"/>
    <col min="3" max="3" width="35.7265625" customWidth="1"/>
    <col min="4" max="4" width="52.453125" customWidth="1"/>
    <col min="5" max="5" width="16.7265625" style="21"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4</v>
      </c>
      <c r="D3" s="138" t="s">
        <v>314</v>
      </c>
      <c r="E3" s="139">
        <v>0</v>
      </c>
      <c r="F3" s="140" t="s">
        <v>658</v>
      </c>
    </row>
    <row r="4" spans="1:6" ht="16" thickBot="1" x14ac:dyDescent="0.4">
      <c r="B4" s="74" t="s">
        <v>316</v>
      </c>
      <c r="C4" s="133" t="s">
        <v>41</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row>
    <row r="11" spans="1:6" ht="15" thickBot="1" x14ac:dyDescent="0.4"/>
    <row r="12" spans="1:6" ht="15" thickBot="1" x14ac:dyDescent="0.4">
      <c r="B12" s="251" t="s">
        <v>387</v>
      </c>
      <c r="C12" s="252" t="s">
        <v>318</v>
      </c>
      <c r="D12" s="253" t="s">
        <v>319</v>
      </c>
      <c r="E12" s="250"/>
    </row>
    <row r="13" spans="1:6" ht="15" customHeight="1" x14ac:dyDescent="0.35">
      <c r="A13" s="579" t="s">
        <v>321</v>
      </c>
      <c r="B13" s="259" t="s">
        <v>382</v>
      </c>
      <c r="C13" s="95" t="s">
        <v>325</v>
      </c>
      <c r="D13" s="258" t="s">
        <v>326</v>
      </c>
      <c r="E13" s="249"/>
    </row>
    <row r="14" spans="1:6" ht="39" x14ac:dyDescent="0.35">
      <c r="A14" s="580"/>
      <c r="B14" s="254" t="s">
        <v>484</v>
      </c>
      <c r="C14" s="96" t="s">
        <v>390</v>
      </c>
      <c r="D14" s="255" t="s">
        <v>486</v>
      </c>
      <c r="E14" s="249"/>
    </row>
    <row r="15" spans="1:6" ht="26" x14ac:dyDescent="0.35">
      <c r="A15" s="580"/>
      <c r="B15" s="254" t="s">
        <v>330</v>
      </c>
      <c r="C15" s="96" t="s">
        <v>331</v>
      </c>
      <c r="D15" s="255" t="s">
        <v>332</v>
      </c>
      <c r="E15" s="249"/>
    </row>
    <row r="16" spans="1:6" ht="26" x14ac:dyDescent="0.35">
      <c r="A16" s="580"/>
      <c r="B16" s="254" t="s">
        <v>487</v>
      </c>
      <c r="C16" s="96" t="s">
        <v>331</v>
      </c>
      <c r="D16" s="255" t="s">
        <v>488</v>
      </c>
      <c r="E16" s="249"/>
    </row>
    <row r="17" spans="1:5" ht="26" x14ac:dyDescent="0.35">
      <c r="A17" s="580"/>
      <c r="B17" s="254" t="s">
        <v>489</v>
      </c>
      <c r="C17" s="96" t="s">
        <v>331</v>
      </c>
      <c r="D17" s="255" t="s">
        <v>488</v>
      </c>
      <c r="E17" s="283" t="s">
        <v>1657</v>
      </c>
    </row>
    <row r="18" spans="1:5" x14ac:dyDescent="0.35">
      <c r="A18" s="580"/>
      <c r="B18" s="254" t="s">
        <v>1478</v>
      </c>
      <c r="C18" s="96" t="s">
        <v>490</v>
      </c>
      <c r="D18" s="255" t="s">
        <v>491</v>
      </c>
      <c r="E18" s="249"/>
    </row>
    <row r="19" spans="1:5" ht="26" x14ac:dyDescent="0.35">
      <c r="A19" s="580"/>
      <c r="B19" s="254" t="s">
        <v>492</v>
      </c>
      <c r="C19" s="96" t="s">
        <v>469</v>
      </c>
      <c r="D19" s="255" t="s">
        <v>493</v>
      </c>
      <c r="E19" s="249"/>
    </row>
    <row r="20" spans="1:5" x14ac:dyDescent="0.35">
      <c r="A20" s="580"/>
      <c r="B20" s="254" t="s">
        <v>494</v>
      </c>
      <c r="C20" s="96" t="s">
        <v>495</v>
      </c>
      <c r="D20" s="255" t="s">
        <v>496</v>
      </c>
      <c r="E20" s="249"/>
    </row>
    <row r="21" spans="1:5" x14ac:dyDescent="0.35">
      <c r="A21" s="580"/>
      <c r="B21" s="254" t="s">
        <v>497</v>
      </c>
      <c r="C21" s="96" t="s">
        <v>498</v>
      </c>
      <c r="D21" s="255" t="s">
        <v>499</v>
      </c>
      <c r="E21" s="249"/>
    </row>
    <row r="22" spans="1:5" ht="26" x14ac:dyDescent="0.35">
      <c r="A22" s="580"/>
      <c r="B22" s="254" t="s">
        <v>500</v>
      </c>
      <c r="C22" s="96" t="s">
        <v>471</v>
      </c>
      <c r="D22" s="284" t="s">
        <v>506</v>
      </c>
      <c r="E22" s="249"/>
    </row>
    <row r="23" spans="1:5" x14ac:dyDescent="0.35">
      <c r="A23" s="580"/>
      <c r="B23" s="254" t="s">
        <v>478</v>
      </c>
      <c r="C23" s="96" t="s">
        <v>325</v>
      </c>
      <c r="D23" s="255" t="s">
        <v>433</v>
      </c>
      <c r="E23" s="249"/>
    </row>
    <row r="24" spans="1:5" ht="26" x14ac:dyDescent="0.35">
      <c r="A24" s="580"/>
      <c r="B24" s="254" t="s">
        <v>501</v>
      </c>
      <c r="C24" s="96" t="s">
        <v>469</v>
      </c>
      <c r="D24" s="255" t="s">
        <v>486</v>
      </c>
      <c r="E24" s="283" t="s">
        <v>1657</v>
      </c>
    </row>
    <row r="25" spans="1:5" ht="26" x14ac:dyDescent="0.35">
      <c r="A25" s="580"/>
      <c r="B25" s="260" t="s">
        <v>502</v>
      </c>
      <c r="C25" s="128" t="s">
        <v>469</v>
      </c>
      <c r="D25" s="261" t="s">
        <v>493</v>
      </c>
      <c r="E25" s="283" t="s">
        <v>1657</v>
      </c>
    </row>
    <row r="26" spans="1:5" x14ac:dyDescent="0.35">
      <c r="A26" s="580"/>
      <c r="B26" s="254" t="s">
        <v>327</v>
      </c>
      <c r="C26" s="255" t="s">
        <v>329</v>
      </c>
      <c r="D26" s="255" t="s">
        <v>1639</v>
      </c>
      <c r="E26" s="249"/>
    </row>
    <row r="27" spans="1:5" ht="26" x14ac:dyDescent="0.35">
      <c r="A27" s="580"/>
      <c r="B27" s="266" t="s">
        <v>472</v>
      </c>
      <c r="C27" s="265" t="s">
        <v>350</v>
      </c>
      <c r="D27" s="284" t="s">
        <v>506</v>
      </c>
      <c r="E27" s="249"/>
    </row>
    <row r="28" spans="1:5" ht="27" customHeight="1" thickBot="1" x14ac:dyDescent="0.4">
      <c r="A28" s="581"/>
      <c r="B28" s="268" t="s">
        <v>503</v>
      </c>
      <c r="C28" s="264" t="s">
        <v>469</v>
      </c>
      <c r="D28" s="262" t="s">
        <v>504</v>
      </c>
      <c r="E28" s="249"/>
    </row>
    <row r="29" spans="1:5" ht="30" customHeight="1" x14ac:dyDescent="0.35">
      <c r="A29" s="600" t="s">
        <v>341</v>
      </c>
      <c r="B29" s="259" t="s">
        <v>327</v>
      </c>
      <c r="C29" s="95" t="s">
        <v>328</v>
      </c>
      <c r="D29" s="255" t="s">
        <v>1639</v>
      </c>
      <c r="E29" s="249"/>
    </row>
    <row r="30" spans="1:5" ht="18" customHeight="1" x14ac:dyDescent="0.35">
      <c r="A30" s="601"/>
      <c r="B30" s="254" t="s">
        <v>1012</v>
      </c>
      <c r="C30" s="96" t="s">
        <v>344</v>
      </c>
      <c r="D30" s="255" t="s">
        <v>1628</v>
      </c>
      <c r="E30" s="249"/>
    </row>
    <row r="31" spans="1:5" ht="27" customHeight="1" thickBot="1" x14ac:dyDescent="0.4">
      <c r="A31" s="601"/>
      <c r="B31" s="260" t="s">
        <v>348</v>
      </c>
      <c r="C31" s="128" t="s">
        <v>331</v>
      </c>
      <c r="D31" s="261" t="s">
        <v>1656</v>
      </c>
      <c r="E31" s="249"/>
    </row>
    <row r="32" spans="1:5" ht="62.25" customHeight="1" x14ac:dyDescent="0.35">
      <c r="A32" s="579" t="s">
        <v>357</v>
      </c>
      <c r="B32" s="288" t="s">
        <v>363</v>
      </c>
      <c r="C32" s="95" t="s">
        <v>365</v>
      </c>
      <c r="D32" s="287" t="s">
        <v>1633</v>
      </c>
      <c r="E32" s="249"/>
    </row>
    <row r="33" spans="1:5" x14ac:dyDescent="0.35">
      <c r="A33" s="580"/>
      <c r="B33" s="254" t="s">
        <v>360</v>
      </c>
      <c r="C33" s="96" t="s">
        <v>361</v>
      </c>
      <c r="D33" s="255" t="s">
        <v>356</v>
      </c>
      <c r="E33" s="249"/>
    </row>
    <row r="34" spans="1:5" x14ac:dyDescent="0.35">
      <c r="A34" s="580"/>
      <c r="B34" s="254" t="s">
        <v>505</v>
      </c>
      <c r="C34" s="96" t="s">
        <v>374</v>
      </c>
      <c r="D34" s="255" t="s">
        <v>506</v>
      </c>
      <c r="E34" s="249"/>
    </row>
    <row r="35" spans="1:5" x14ac:dyDescent="0.35">
      <c r="A35" s="580"/>
      <c r="B35" s="254" t="s">
        <v>507</v>
      </c>
      <c r="C35" s="96" t="s">
        <v>346</v>
      </c>
      <c r="D35" s="255" t="s">
        <v>451</v>
      </c>
      <c r="E35" s="249"/>
    </row>
    <row r="36" spans="1:5" ht="27" customHeight="1" thickBot="1" x14ac:dyDescent="0.4">
      <c r="A36" s="581"/>
      <c r="B36" s="256" t="s">
        <v>500</v>
      </c>
      <c r="C36" s="97" t="s">
        <v>380</v>
      </c>
      <c r="D36" s="257" t="s">
        <v>381</v>
      </c>
      <c r="E36" s="249"/>
    </row>
    <row r="37" spans="1:5" ht="50.25" customHeight="1" x14ac:dyDescent="0.35">
      <c r="A37" s="594" t="s">
        <v>362</v>
      </c>
      <c r="B37" s="259" t="s">
        <v>508</v>
      </c>
      <c r="C37" s="95" t="s">
        <v>483</v>
      </c>
      <c r="D37" s="258" t="s">
        <v>496</v>
      </c>
      <c r="E37" s="249"/>
    </row>
    <row r="38" spans="1:5" ht="78" x14ac:dyDescent="0.35">
      <c r="A38" s="595"/>
      <c r="B38" s="254" t="s">
        <v>376</v>
      </c>
      <c r="C38" s="96" t="s">
        <v>378</v>
      </c>
      <c r="D38" s="255" t="s">
        <v>1659</v>
      </c>
      <c r="E38" s="249"/>
    </row>
    <row r="39" spans="1:5" ht="39.5" thickBot="1" x14ac:dyDescent="0.4">
      <c r="A39" s="596"/>
      <c r="B39" s="256" t="s">
        <v>509</v>
      </c>
      <c r="C39" s="97" t="s">
        <v>510</v>
      </c>
      <c r="D39" s="257" t="s">
        <v>381</v>
      </c>
    </row>
    <row r="40" spans="1:5" s="126" customFormat="1" ht="16.5" customHeight="1" x14ac:dyDescent="0.3">
      <c r="A40" s="130"/>
      <c r="B40" s="599" t="s">
        <v>511</v>
      </c>
      <c r="C40" s="599"/>
      <c r="D40" s="599"/>
      <c r="E40" s="127"/>
    </row>
  </sheetData>
  <sortState xmlns:xlrd2="http://schemas.microsoft.com/office/spreadsheetml/2017/richdata2" ref="B14:E44">
    <sortCondition descending="1" ref="E14:E44"/>
    <sortCondition ref="B14:B44"/>
  </sortState>
  <mergeCells count="5">
    <mergeCell ref="B40:D40"/>
    <mergeCell ref="A13:A28"/>
    <mergeCell ref="A29:A31"/>
    <mergeCell ref="A32:A36"/>
    <mergeCell ref="A37:A39"/>
  </mergeCells>
  <pageMargins left="0.70866141732283472" right="0.70866141732283472" top="0.74803149606299213" bottom="0.74803149606299213" header="0.31496062992125984" footer="0.31496062992125984"/>
  <pageSetup paperSize="9" scale="6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E42"/>
  <sheetViews>
    <sheetView topLeftCell="A4" workbookViewId="0">
      <selection activeCell="D11" sqref="D11"/>
    </sheetView>
  </sheetViews>
  <sheetFormatPr defaultRowHeight="14.5" x14ac:dyDescent="0.35"/>
  <cols>
    <col min="2" max="2" width="28.26953125" customWidth="1"/>
    <col min="3" max="3" width="33.26953125" customWidth="1"/>
    <col min="4" max="4" width="46.54296875" customWidth="1"/>
    <col min="5" max="5" width="17.26953125" style="21" customWidth="1"/>
  </cols>
  <sheetData>
    <row r="1" spans="1:5" x14ac:dyDescent="0.35">
      <c r="B1" s="15" t="s">
        <v>313</v>
      </c>
      <c r="C1" s="15" t="s">
        <v>383</v>
      </c>
    </row>
    <row r="2" spans="1:5" x14ac:dyDescent="0.35">
      <c r="B2" s="16" t="s">
        <v>384</v>
      </c>
      <c r="C2" s="16" t="s">
        <v>385</v>
      </c>
    </row>
    <row r="3" spans="1:5" x14ac:dyDescent="0.35">
      <c r="B3" s="16" t="s">
        <v>315</v>
      </c>
      <c r="C3" s="16"/>
    </row>
    <row r="4" spans="1:5" ht="15" thickBot="1" x14ac:dyDescent="0.4">
      <c r="B4" s="17" t="s">
        <v>316</v>
      </c>
      <c r="C4" s="17" t="s">
        <v>512</v>
      </c>
    </row>
    <row r="8" spans="1:5" ht="26.5" thickBot="1" x14ac:dyDescent="0.4">
      <c r="B8" s="2" t="s">
        <v>387</v>
      </c>
      <c r="C8" s="2" t="s">
        <v>318</v>
      </c>
      <c r="D8" s="2" t="s">
        <v>319</v>
      </c>
      <c r="E8" s="29" t="s">
        <v>320</v>
      </c>
    </row>
    <row r="9" spans="1:5" x14ac:dyDescent="0.35">
      <c r="A9" s="587" t="s">
        <v>321</v>
      </c>
      <c r="B9" s="9" t="s">
        <v>513</v>
      </c>
      <c r="C9" s="4" t="s">
        <v>514</v>
      </c>
      <c r="D9" s="4" t="s">
        <v>337</v>
      </c>
      <c r="E9" s="12">
        <v>400</v>
      </c>
    </row>
    <row r="10" spans="1:5" x14ac:dyDescent="0.35">
      <c r="A10" s="589"/>
      <c r="B10" s="10" t="s">
        <v>430</v>
      </c>
      <c r="C10" s="1" t="s">
        <v>431</v>
      </c>
      <c r="D10" s="1" t="s">
        <v>432</v>
      </c>
      <c r="E10" s="13">
        <v>200</v>
      </c>
    </row>
    <row r="11" spans="1:5" x14ac:dyDescent="0.35">
      <c r="A11" s="589"/>
      <c r="B11" s="10" t="s">
        <v>515</v>
      </c>
      <c r="C11" s="1" t="s">
        <v>389</v>
      </c>
      <c r="D11" s="1" t="s">
        <v>516</v>
      </c>
      <c r="E11" s="13">
        <v>400</v>
      </c>
    </row>
    <row r="12" spans="1:5" x14ac:dyDescent="0.35">
      <c r="A12" s="589"/>
      <c r="B12" s="10" t="s">
        <v>517</v>
      </c>
      <c r="C12" s="1" t="s">
        <v>423</v>
      </c>
      <c r="D12" s="1" t="s">
        <v>424</v>
      </c>
      <c r="E12" s="13">
        <v>400</v>
      </c>
    </row>
    <row r="13" spans="1:5" x14ac:dyDescent="0.35">
      <c r="A13" s="589"/>
      <c r="B13" s="10" t="s">
        <v>518</v>
      </c>
      <c r="C13" s="1" t="s">
        <v>389</v>
      </c>
      <c r="D13" s="1" t="s">
        <v>519</v>
      </c>
      <c r="E13" s="13">
        <v>400</v>
      </c>
    </row>
    <row r="14" spans="1:5" ht="20" x14ac:dyDescent="0.35">
      <c r="A14" s="589"/>
      <c r="B14" s="10" t="s">
        <v>520</v>
      </c>
      <c r="C14" s="1" t="s">
        <v>389</v>
      </c>
      <c r="D14" s="1" t="s">
        <v>521</v>
      </c>
      <c r="E14" s="13">
        <v>400</v>
      </c>
    </row>
    <row r="15" spans="1:5" ht="20" x14ac:dyDescent="0.35">
      <c r="A15" s="589"/>
      <c r="B15" s="10" t="s">
        <v>522</v>
      </c>
      <c r="C15" s="1" t="s">
        <v>389</v>
      </c>
      <c r="D15" s="1" t="s">
        <v>523</v>
      </c>
      <c r="E15" s="13">
        <v>200</v>
      </c>
    </row>
    <row r="16" spans="1:5" x14ac:dyDescent="0.35">
      <c r="A16" s="589"/>
      <c r="B16" s="10" t="s">
        <v>524</v>
      </c>
      <c r="C16" s="1" t="s">
        <v>525</v>
      </c>
      <c r="D16" s="1" t="s">
        <v>519</v>
      </c>
      <c r="E16" s="13">
        <v>400</v>
      </c>
    </row>
    <row r="17" spans="1:5" ht="20" x14ac:dyDescent="0.35">
      <c r="A17" s="589"/>
      <c r="B17" s="10" t="s">
        <v>526</v>
      </c>
      <c r="C17" s="1" t="s">
        <v>389</v>
      </c>
      <c r="D17" s="1" t="s">
        <v>504</v>
      </c>
      <c r="E17" s="13">
        <v>400</v>
      </c>
    </row>
    <row r="18" spans="1:5" x14ac:dyDescent="0.35">
      <c r="A18" s="589"/>
      <c r="B18" s="10" t="s">
        <v>527</v>
      </c>
      <c r="C18" s="1" t="s">
        <v>528</v>
      </c>
      <c r="D18" s="1" t="s">
        <v>519</v>
      </c>
      <c r="E18" s="13">
        <v>200</v>
      </c>
    </row>
    <row r="19" spans="1:5" x14ac:dyDescent="0.35">
      <c r="A19" s="589"/>
      <c r="B19" s="10" t="s">
        <v>529</v>
      </c>
      <c r="C19" s="1" t="s">
        <v>530</v>
      </c>
      <c r="D19" s="1" t="s">
        <v>531</v>
      </c>
      <c r="E19" s="13">
        <v>400</v>
      </c>
    </row>
    <row r="20" spans="1:5" x14ac:dyDescent="0.35">
      <c r="A20" s="589"/>
      <c r="B20" s="10" t="s">
        <v>532</v>
      </c>
      <c r="C20" s="1" t="s">
        <v>400</v>
      </c>
      <c r="D20" s="1" t="s">
        <v>533</v>
      </c>
      <c r="E20" s="13">
        <v>400</v>
      </c>
    </row>
    <row r="21" spans="1:5" x14ac:dyDescent="0.35">
      <c r="A21" s="589"/>
      <c r="B21" s="10" t="s">
        <v>534</v>
      </c>
      <c r="C21" s="1" t="s">
        <v>400</v>
      </c>
      <c r="D21" s="1" t="s">
        <v>533</v>
      </c>
      <c r="E21" s="13">
        <v>400</v>
      </c>
    </row>
    <row r="22" spans="1:5" x14ac:dyDescent="0.35">
      <c r="A22" s="589"/>
      <c r="B22" s="10" t="s">
        <v>534</v>
      </c>
      <c r="C22" s="1" t="s">
        <v>535</v>
      </c>
      <c r="D22" s="1" t="s">
        <v>536</v>
      </c>
      <c r="E22" s="13">
        <v>400</v>
      </c>
    </row>
    <row r="23" spans="1:5" ht="20" x14ac:dyDescent="0.35">
      <c r="A23" s="589"/>
      <c r="B23" s="10" t="s">
        <v>537</v>
      </c>
      <c r="C23" s="1" t="s">
        <v>538</v>
      </c>
      <c r="D23" s="1" t="s">
        <v>539</v>
      </c>
      <c r="E23" s="13">
        <v>200</v>
      </c>
    </row>
    <row r="24" spans="1:5" x14ac:dyDescent="0.35">
      <c r="A24" s="589"/>
      <c r="B24" s="10" t="s">
        <v>540</v>
      </c>
      <c r="C24" s="1" t="s">
        <v>538</v>
      </c>
      <c r="D24" s="1" t="s">
        <v>457</v>
      </c>
      <c r="E24" s="13">
        <v>200</v>
      </c>
    </row>
    <row r="25" spans="1:5" x14ac:dyDescent="0.35">
      <c r="A25" s="589"/>
      <c r="B25" s="10" t="s">
        <v>541</v>
      </c>
      <c r="C25" s="1" t="s">
        <v>538</v>
      </c>
      <c r="D25" s="1" t="s">
        <v>542</v>
      </c>
      <c r="E25" s="13">
        <v>200</v>
      </c>
    </row>
    <row r="26" spans="1:5" x14ac:dyDescent="0.35">
      <c r="A26" s="589"/>
      <c r="B26" s="10" t="s">
        <v>543</v>
      </c>
      <c r="C26" s="1" t="s">
        <v>538</v>
      </c>
      <c r="D26" s="1" t="s">
        <v>544</v>
      </c>
      <c r="E26" s="13">
        <v>200</v>
      </c>
    </row>
    <row r="27" spans="1:5" ht="20.5" thickBot="1" x14ac:dyDescent="0.4">
      <c r="A27" s="588"/>
      <c r="B27" s="11" t="s">
        <v>545</v>
      </c>
      <c r="C27" s="7" t="s">
        <v>389</v>
      </c>
      <c r="D27" s="7" t="s">
        <v>521</v>
      </c>
      <c r="E27" s="14">
        <v>400</v>
      </c>
    </row>
    <row r="28" spans="1:5" x14ac:dyDescent="0.35">
      <c r="A28" s="587" t="s">
        <v>341</v>
      </c>
      <c r="B28" s="9" t="s">
        <v>513</v>
      </c>
      <c r="C28" s="4" t="s">
        <v>464</v>
      </c>
      <c r="D28" s="4" t="s">
        <v>337</v>
      </c>
      <c r="E28" s="12">
        <v>40</v>
      </c>
    </row>
    <row r="29" spans="1:5" x14ac:dyDescent="0.35">
      <c r="A29" s="589"/>
      <c r="B29" s="10" t="s">
        <v>546</v>
      </c>
      <c r="C29" s="1" t="s">
        <v>400</v>
      </c>
      <c r="D29" s="1" t="s">
        <v>544</v>
      </c>
      <c r="E29" s="13">
        <v>40</v>
      </c>
    </row>
    <row r="30" spans="1:5" x14ac:dyDescent="0.35">
      <c r="A30" s="589"/>
      <c r="B30" s="10" t="s">
        <v>547</v>
      </c>
      <c r="C30" s="1" t="s">
        <v>403</v>
      </c>
      <c r="D30" s="1" t="s">
        <v>548</v>
      </c>
      <c r="E30" s="13">
        <v>40</v>
      </c>
    </row>
    <row r="31" spans="1:5" x14ac:dyDescent="0.35">
      <c r="A31" s="589"/>
      <c r="B31" s="10" t="s">
        <v>441</v>
      </c>
      <c r="C31" s="1" t="s">
        <v>442</v>
      </c>
      <c r="D31" s="1" t="s">
        <v>443</v>
      </c>
      <c r="E31" s="13">
        <v>40</v>
      </c>
    </row>
    <row r="32" spans="1:5" ht="15" thickBot="1" x14ac:dyDescent="0.4">
      <c r="A32" s="588"/>
      <c r="B32" s="11" t="s">
        <v>526</v>
      </c>
      <c r="C32" s="7" t="s">
        <v>549</v>
      </c>
      <c r="D32" s="7" t="s">
        <v>531</v>
      </c>
      <c r="E32" s="14">
        <v>40</v>
      </c>
    </row>
    <row r="33" spans="1:5" x14ac:dyDescent="0.35">
      <c r="A33" s="587" t="s">
        <v>357</v>
      </c>
      <c r="B33" s="9" t="s">
        <v>405</v>
      </c>
      <c r="C33" s="4" t="s">
        <v>406</v>
      </c>
      <c r="D33" s="4" t="s">
        <v>550</v>
      </c>
      <c r="E33" s="12">
        <v>10</v>
      </c>
    </row>
    <row r="34" spans="1:5" x14ac:dyDescent="0.35">
      <c r="A34" s="589"/>
      <c r="B34" s="10" t="s">
        <v>551</v>
      </c>
      <c r="C34" s="1" t="s">
        <v>403</v>
      </c>
      <c r="D34" s="1" t="s">
        <v>451</v>
      </c>
      <c r="E34" s="13">
        <v>10</v>
      </c>
    </row>
    <row r="35" spans="1:5" x14ac:dyDescent="0.35">
      <c r="A35" s="589"/>
      <c r="B35" s="10" t="s">
        <v>547</v>
      </c>
      <c r="C35" s="1" t="s">
        <v>456</v>
      </c>
      <c r="D35" s="1" t="s">
        <v>544</v>
      </c>
      <c r="E35" s="13">
        <v>10</v>
      </c>
    </row>
    <row r="36" spans="1:5" x14ac:dyDescent="0.35">
      <c r="A36" s="589"/>
      <c r="B36" s="10" t="s">
        <v>452</v>
      </c>
      <c r="C36" s="1" t="s">
        <v>453</v>
      </c>
      <c r="D36" s="1" t="s">
        <v>446</v>
      </c>
      <c r="E36" s="13">
        <v>10</v>
      </c>
    </row>
    <row r="37" spans="1:5" ht="15" thickBot="1" x14ac:dyDescent="0.4">
      <c r="A37" s="588"/>
      <c r="B37" s="11" t="s">
        <v>517</v>
      </c>
      <c r="C37" s="7" t="s">
        <v>552</v>
      </c>
      <c r="D37" s="7" t="s">
        <v>457</v>
      </c>
      <c r="E37" s="14">
        <v>10</v>
      </c>
    </row>
    <row r="38" spans="1:5" ht="20" x14ac:dyDescent="0.35">
      <c r="A38" s="587" t="s">
        <v>362</v>
      </c>
      <c r="B38" s="9" t="s">
        <v>553</v>
      </c>
      <c r="C38" s="4" t="s">
        <v>395</v>
      </c>
      <c r="D38" s="4" t="s">
        <v>554</v>
      </c>
      <c r="E38" s="12">
        <v>1</v>
      </c>
    </row>
    <row r="39" spans="1:5" ht="20" x14ac:dyDescent="0.35">
      <c r="A39" s="589"/>
      <c r="B39" s="10" t="s">
        <v>402</v>
      </c>
      <c r="C39" s="1" t="s">
        <v>403</v>
      </c>
      <c r="D39" s="1" t="s">
        <v>404</v>
      </c>
      <c r="E39" s="13">
        <v>1</v>
      </c>
    </row>
    <row r="40" spans="1:5" ht="15" thickBot="1" x14ac:dyDescent="0.4">
      <c r="A40" s="588"/>
      <c r="B40" s="11" t="s">
        <v>405</v>
      </c>
      <c r="C40" s="7" t="s">
        <v>406</v>
      </c>
      <c r="D40" s="7" t="s">
        <v>407</v>
      </c>
      <c r="E40" s="14">
        <v>1</v>
      </c>
    </row>
    <row r="42" spans="1:5" x14ac:dyDescent="0.35">
      <c r="B42" s="30" t="s">
        <v>555</v>
      </c>
    </row>
  </sheetData>
  <mergeCells count="4">
    <mergeCell ref="A38:A40"/>
    <mergeCell ref="A9:A27"/>
    <mergeCell ref="A28:A32"/>
    <mergeCell ref="A33:A37"/>
  </mergeCells>
  <pageMargins left="0.70866141732283472" right="0.70866141732283472" top="0.74803149606299213" bottom="0.74803149606299213" header="0.31496062992125984" footer="0.31496062992125984"/>
  <pageSetup paperSize="9" scale="6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2:F36"/>
  <sheetViews>
    <sheetView workbookViewId="0">
      <selection activeCell="E9" sqref="E9"/>
    </sheetView>
  </sheetViews>
  <sheetFormatPr defaultRowHeight="14.5" x14ac:dyDescent="0.35"/>
  <cols>
    <col min="1" max="1" width="8.7265625" customWidth="1"/>
    <col min="2" max="2" width="50.7265625" customWidth="1"/>
    <col min="3" max="3" width="35.7265625" customWidth="1"/>
    <col min="4" max="4" width="52.26953125" customWidth="1"/>
    <col min="5" max="5" width="16.7265625" style="21"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5</v>
      </c>
      <c r="D3" s="138" t="s">
        <v>314</v>
      </c>
      <c r="E3" s="139">
        <v>0</v>
      </c>
      <c r="F3" s="140" t="s">
        <v>658</v>
      </c>
    </row>
    <row r="4" spans="1:6" ht="16" thickBot="1" x14ac:dyDescent="0.4">
      <c r="B4" s="74" t="s">
        <v>316</v>
      </c>
      <c r="C4" s="133" t="s">
        <v>18</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row>
    <row r="11" spans="1:6" ht="15" thickBot="1" x14ac:dyDescent="0.4"/>
    <row r="12" spans="1:6" ht="15" thickBot="1" x14ac:dyDescent="0.4">
      <c r="B12" s="251" t="s">
        <v>387</v>
      </c>
      <c r="C12" s="252" t="s">
        <v>318</v>
      </c>
      <c r="D12" s="253" t="s">
        <v>319</v>
      </c>
      <c r="E12" s="250"/>
    </row>
    <row r="13" spans="1:6" ht="15" thickTop="1" x14ac:dyDescent="0.35">
      <c r="A13" s="597" t="s">
        <v>321</v>
      </c>
      <c r="B13" s="259" t="s">
        <v>382</v>
      </c>
      <c r="C13" s="95" t="s">
        <v>325</v>
      </c>
      <c r="D13" s="258" t="s">
        <v>326</v>
      </c>
      <c r="E13" s="249"/>
    </row>
    <row r="14" spans="1:6" ht="26" x14ac:dyDescent="0.35">
      <c r="A14" s="582"/>
      <c r="B14" s="254" t="s">
        <v>1637</v>
      </c>
      <c r="C14" s="96" t="s">
        <v>323</v>
      </c>
      <c r="D14" s="255" t="s">
        <v>324</v>
      </c>
      <c r="E14" s="249"/>
    </row>
    <row r="15" spans="1:6" x14ac:dyDescent="0.35">
      <c r="A15" s="582"/>
      <c r="B15" s="254" t="s">
        <v>327</v>
      </c>
      <c r="C15" s="96" t="s">
        <v>329</v>
      </c>
      <c r="D15" s="275" t="s">
        <v>1639</v>
      </c>
      <c r="E15" s="249"/>
    </row>
    <row r="16" spans="1:6" x14ac:dyDescent="0.35">
      <c r="A16" s="582"/>
      <c r="B16" s="254" t="s">
        <v>556</v>
      </c>
      <c r="C16" s="96" t="s">
        <v>331</v>
      </c>
      <c r="D16" s="255" t="s">
        <v>1652</v>
      </c>
      <c r="E16" s="249"/>
    </row>
    <row r="17" spans="1:4" ht="26" x14ac:dyDescent="0.35">
      <c r="A17" s="582"/>
      <c r="B17" s="254" t="s">
        <v>1015</v>
      </c>
      <c r="C17" s="96" t="s">
        <v>331</v>
      </c>
      <c r="D17" s="255" t="s">
        <v>1653</v>
      </c>
    </row>
    <row r="18" spans="1:4" ht="26" x14ac:dyDescent="0.35">
      <c r="A18" s="582"/>
      <c r="B18" s="254" t="s">
        <v>1635</v>
      </c>
      <c r="C18" s="96" t="s">
        <v>336</v>
      </c>
      <c r="D18" s="255" t="s">
        <v>1649</v>
      </c>
    </row>
    <row r="19" spans="1:4" x14ac:dyDescent="0.35">
      <c r="A19" s="582"/>
      <c r="B19" s="254" t="s">
        <v>339</v>
      </c>
      <c r="C19" s="96" t="s">
        <v>468</v>
      </c>
      <c r="D19" s="255" t="s">
        <v>1655</v>
      </c>
    </row>
    <row r="20" spans="1:4" ht="15" thickBot="1" x14ac:dyDescent="0.4">
      <c r="A20" s="598"/>
      <c r="B20" s="260" t="s">
        <v>473</v>
      </c>
      <c r="C20" s="128" t="s">
        <v>469</v>
      </c>
      <c r="D20" s="279" t="s">
        <v>1627</v>
      </c>
    </row>
    <row r="21" spans="1:4" ht="15" thickTop="1" x14ac:dyDescent="0.35">
      <c r="A21" s="597" t="s">
        <v>341</v>
      </c>
      <c r="B21" s="259" t="s">
        <v>470</v>
      </c>
      <c r="C21" s="95" t="s">
        <v>331</v>
      </c>
      <c r="D21" s="258" t="s">
        <v>343</v>
      </c>
    </row>
    <row r="22" spans="1:4" x14ac:dyDescent="0.35">
      <c r="A22" s="582"/>
      <c r="B22" s="254" t="s">
        <v>557</v>
      </c>
      <c r="C22" s="96" t="s">
        <v>469</v>
      </c>
      <c r="D22" s="280" t="s">
        <v>326</v>
      </c>
    </row>
    <row r="23" spans="1:4" x14ac:dyDescent="0.35">
      <c r="A23" s="582"/>
      <c r="B23" s="254" t="s">
        <v>1012</v>
      </c>
      <c r="C23" s="96" t="s">
        <v>344</v>
      </c>
      <c r="D23" s="255" t="s">
        <v>345</v>
      </c>
    </row>
    <row r="24" spans="1:4" x14ac:dyDescent="0.35">
      <c r="A24" s="582"/>
      <c r="B24" s="254" t="s">
        <v>1013</v>
      </c>
      <c r="C24" s="96" t="s">
        <v>346</v>
      </c>
      <c r="D24" s="255" t="s">
        <v>347</v>
      </c>
    </row>
    <row r="25" spans="1:4" ht="26" x14ac:dyDescent="0.35">
      <c r="A25" s="582"/>
      <c r="B25" s="254" t="s">
        <v>379</v>
      </c>
      <c r="C25" s="96" t="s">
        <v>350</v>
      </c>
      <c r="D25" s="282" t="s">
        <v>506</v>
      </c>
    </row>
    <row r="26" spans="1:4" x14ac:dyDescent="0.35">
      <c r="A26" s="582"/>
      <c r="B26" s="254" t="s">
        <v>348</v>
      </c>
      <c r="C26" s="96" t="s">
        <v>331</v>
      </c>
      <c r="D26" s="255" t="s">
        <v>1656</v>
      </c>
    </row>
    <row r="27" spans="1:4" x14ac:dyDescent="0.35">
      <c r="A27" s="582"/>
      <c r="B27" s="254" t="s">
        <v>353</v>
      </c>
      <c r="C27" s="96" t="s">
        <v>331</v>
      </c>
      <c r="D27" s="255" t="s">
        <v>1655</v>
      </c>
    </row>
    <row r="28" spans="1:4" ht="15" thickBot="1" x14ac:dyDescent="0.4">
      <c r="A28" s="582"/>
      <c r="B28" s="260" t="s">
        <v>355</v>
      </c>
      <c r="C28" s="128" t="s">
        <v>346</v>
      </c>
      <c r="D28" s="261" t="s">
        <v>356</v>
      </c>
    </row>
    <row r="29" spans="1:4" x14ac:dyDescent="0.35">
      <c r="A29" s="583" t="s">
        <v>357</v>
      </c>
      <c r="B29" s="259" t="s">
        <v>358</v>
      </c>
      <c r="C29" s="95" t="s">
        <v>359</v>
      </c>
      <c r="D29" s="258" t="s">
        <v>1655</v>
      </c>
    </row>
    <row r="30" spans="1:4" ht="15" thickBot="1" x14ac:dyDescent="0.4">
      <c r="A30" s="584"/>
      <c r="B30" s="256" t="s">
        <v>360</v>
      </c>
      <c r="C30" s="97" t="s">
        <v>361</v>
      </c>
      <c r="D30" s="257" t="s">
        <v>356</v>
      </c>
    </row>
    <row r="31" spans="1:4" ht="39" x14ac:dyDescent="0.35">
      <c r="A31" s="585" t="s">
        <v>1470</v>
      </c>
      <c r="B31" s="259" t="s">
        <v>363</v>
      </c>
      <c r="C31" s="95" t="s">
        <v>365</v>
      </c>
      <c r="D31" s="281" t="s">
        <v>1633</v>
      </c>
    </row>
    <row r="32" spans="1:4" ht="52" x14ac:dyDescent="0.35">
      <c r="A32" s="585"/>
      <c r="B32" s="254" t="s">
        <v>558</v>
      </c>
      <c r="C32" s="96" t="s">
        <v>559</v>
      </c>
      <c r="D32" s="274" t="s">
        <v>506</v>
      </c>
    </row>
    <row r="33" spans="1:4" ht="26" x14ac:dyDescent="0.35">
      <c r="A33" s="585"/>
      <c r="B33" s="254" t="s">
        <v>379</v>
      </c>
      <c r="C33" s="96" t="s">
        <v>380</v>
      </c>
      <c r="D33" s="255" t="s">
        <v>381</v>
      </c>
    </row>
    <row r="34" spans="1:4" ht="26" x14ac:dyDescent="0.35">
      <c r="A34" s="585"/>
      <c r="B34" s="254" t="s">
        <v>373</v>
      </c>
      <c r="C34" s="96" t="s">
        <v>375</v>
      </c>
      <c r="D34" s="255" t="s">
        <v>381</v>
      </c>
    </row>
    <row r="35" spans="1:4" ht="26" x14ac:dyDescent="0.35">
      <c r="A35" s="585"/>
      <c r="B35" s="254" t="s">
        <v>473</v>
      </c>
      <c r="C35" s="96" t="s">
        <v>474</v>
      </c>
      <c r="D35" s="255" t="s">
        <v>475</v>
      </c>
    </row>
    <row r="36" spans="1:4" ht="39.5" thickBot="1" x14ac:dyDescent="0.4">
      <c r="A36" s="586"/>
      <c r="B36" s="256" t="s">
        <v>376</v>
      </c>
      <c r="C36" s="97" t="s">
        <v>377</v>
      </c>
      <c r="D36" s="257" t="s">
        <v>1659</v>
      </c>
    </row>
  </sheetData>
  <sortState xmlns:xlrd2="http://schemas.microsoft.com/office/spreadsheetml/2017/richdata2" ref="B15:E44">
    <sortCondition descending="1" ref="E15:E44"/>
    <sortCondition ref="B15:B44"/>
  </sortState>
  <mergeCells count="4">
    <mergeCell ref="A13:A20"/>
    <mergeCell ref="A21:A28"/>
    <mergeCell ref="A29:A30"/>
    <mergeCell ref="A31:A36"/>
  </mergeCells>
  <pageMargins left="0.70866141732283472" right="0.70866141732283472" top="0.74803149606299213" bottom="0.74803149606299213" header="0.31496062992125984" footer="0.31496062992125984"/>
  <pageSetup paperSize="9" scale="6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pageSetUpPr fitToPage="1"/>
  </sheetPr>
  <dimension ref="A2:F37"/>
  <sheetViews>
    <sheetView zoomScale="90" zoomScaleNormal="90" workbookViewId="0">
      <selection activeCell="E10" sqref="E10"/>
    </sheetView>
  </sheetViews>
  <sheetFormatPr defaultRowHeight="14.5" x14ac:dyDescent="0.35"/>
  <cols>
    <col min="1" max="1" width="8.7265625" customWidth="1"/>
    <col min="2" max="2" width="50.7265625" customWidth="1"/>
    <col min="3" max="3" width="35.7265625" customWidth="1"/>
    <col min="4" max="4" width="50.7265625" customWidth="1"/>
    <col min="5" max="5" width="16.7265625"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6</v>
      </c>
      <c r="D3" s="138" t="s">
        <v>314</v>
      </c>
      <c r="E3" s="139">
        <v>0</v>
      </c>
      <c r="F3" s="140" t="s">
        <v>658</v>
      </c>
    </row>
    <row r="4" spans="1:6" ht="16" thickBot="1" x14ac:dyDescent="0.4">
      <c r="B4" s="74" t="s">
        <v>316</v>
      </c>
      <c r="C4" s="133" t="s">
        <v>19</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c r="E10" s="21"/>
    </row>
    <row r="11" spans="1:6" ht="15" thickBot="1" x14ac:dyDescent="0.4">
      <c r="E11" s="21"/>
    </row>
    <row r="12" spans="1:6" ht="15" thickBot="1" x14ac:dyDescent="0.4">
      <c r="B12" s="251" t="s">
        <v>387</v>
      </c>
      <c r="C12" s="252" t="s">
        <v>318</v>
      </c>
      <c r="D12" s="253" t="s">
        <v>319</v>
      </c>
      <c r="E12" s="250"/>
    </row>
    <row r="13" spans="1:6" ht="26.25" customHeight="1" thickTop="1" x14ac:dyDescent="0.35">
      <c r="A13" s="597" t="s">
        <v>321</v>
      </c>
      <c r="B13" s="259" t="s">
        <v>2060</v>
      </c>
      <c r="C13" s="95" t="s">
        <v>561</v>
      </c>
      <c r="D13" s="267" t="s">
        <v>1645</v>
      </c>
      <c r="E13" s="249"/>
    </row>
    <row r="14" spans="1:6" x14ac:dyDescent="0.35">
      <c r="A14" s="582"/>
      <c r="B14" s="254" t="s">
        <v>1638</v>
      </c>
      <c r="C14" s="96" t="s">
        <v>325</v>
      </c>
      <c r="D14" s="255" t="s">
        <v>326</v>
      </c>
      <c r="E14" s="249"/>
    </row>
    <row r="15" spans="1:6" x14ac:dyDescent="0.35">
      <c r="A15" s="582"/>
      <c r="B15" s="254" t="s">
        <v>322</v>
      </c>
      <c r="C15" s="96" t="s">
        <v>562</v>
      </c>
      <c r="D15" s="255" t="s">
        <v>324</v>
      </c>
      <c r="E15" s="249"/>
    </row>
    <row r="16" spans="1:6" ht="52" x14ac:dyDescent="0.35">
      <c r="A16" s="582"/>
      <c r="B16" s="254" t="s">
        <v>563</v>
      </c>
      <c r="C16" s="96" t="s">
        <v>564</v>
      </c>
      <c r="D16" s="255" t="s">
        <v>1646</v>
      </c>
      <c r="E16" s="249"/>
    </row>
    <row r="17" spans="1:4" x14ac:dyDescent="0.35">
      <c r="A17" s="582"/>
      <c r="B17" s="254" t="s">
        <v>327</v>
      </c>
      <c r="C17" s="96" t="s">
        <v>329</v>
      </c>
      <c r="D17" s="275" t="s">
        <v>1639</v>
      </c>
    </row>
    <row r="18" spans="1:4" x14ac:dyDescent="0.35">
      <c r="A18" s="582"/>
      <c r="B18" s="254" t="s">
        <v>565</v>
      </c>
      <c r="C18" s="96" t="s">
        <v>566</v>
      </c>
      <c r="D18" s="255" t="s">
        <v>1647</v>
      </c>
    </row>
    <row r="19" spans="1:4" ht="26" x14ac:dyDescent="0.35">
      <c r="A19" s="582"/>
      <c r="B19" s="254" t="s">
        <v>330</v>
      </c>
      <c r="C19" s="96" t="s">
        <v>331</v>
      </c>
      <c r="D19" s="255" t="s">
        <v>1648</v>
      </c>
    </row>
    <row r="20" spans="1:4" x14ac:dyDescent="0.35">
      <c r="A20" s="582"/>
      <c r="B20" s="254" t="s">
        <v>333</v>
      </c>
      <c r="C20" s="96" t="s">
        <v>331</v>
      </c>
      <c r="D20" s="255" t="s">
        <v>1649</v>
      </c>
    </row>
    <row r="21" spans="1:4" ht="26" x14ac:dyDescent="0.35">
      <c r="A21" s="582"/>
      <c r="B21" s="254" t="s">
        <v>567</v>
      </c>
      <c r="C21" s="96" t="s">
        <v>568</v>
      </c>
      <c r="D21" s="255" t="s">
        <v>1649</v>
      </c>
    </row>
    <row r="22" spans="1:4" x14ac:dyDescent="0.35">
      <c r="A22" s="582"/>
      <c r="B22" s="254" t="s">
        <v>569</v>
      </c>
      <c r="C22" s="96" t="s">
        <v>331</v>
      </c>
      <c r="D22" s="255" t="s">
        <v>1649</v>
      </c>
    </row>
    <row r="23" spans="1:4" ht="15" thickBot="1" x14ac:dyDescent="0.4">
      <c r="A23" s="582"/>
      <c r="B23" s="260" t="s">
        <v>339</v>
      </c>
      <c r="C23" s="128" t="s">
        <v>468</v>
      </c>
      <c r="D23" s="261" t="s">
        <v>1649</v>
      </c>
    </row>
    <row r="24" spans="1:4" ht="26" x14ac:dyDescent="0.35">
      <c r="A24" s="594" t="s">
        <v>341</v>
      </c>
      <c r="B24" s="259" t="s">
        <v>363</v>
      </c>
      <c r="C24" s="95" t="s">
        <v>364</v>
      </c>
      <c r="D24" s="258" t="s">
        <v>1633</v>
      </c>
    </row>
    <row r="25" spans="1:4" ht="26" x14ac:dyDescent="0.35">
      <c r="A25" s="595"/>
      <c r="B25" s="254" t="s">
        <v>570</v>
      </c>
      <c r="C25" s="96" t="s">
        <v>366</v>
      </c>
      <c r="D25" s="255" t="s">
        <v>367</v>
      </c>
    </row>
    <row r="26" spans="1:4" ht="26" x14ac:dyDescent="0.35">
      <c r="A26" s="595"/>
      <c r="B26" s="254" t="s">
        <v>571</v>
      </c>
      <c r="C26" s="96" t="s">
        <v>331</v>
      </c>
      <c r="D26" s="255" t="s">
        <v>1650</v>
      </c>
    </row>
    <row r="27" spans="1:4" x14ac:dyDescent="0.35">
      <c r="A27" s="595"/>
      <c r="B27" s="254" t="s">
        <v>572</v>
      </c>
      <c r="C27" s="96" t="s">
        <v>331</v>
      </c>
      <c r="D27" s="255" t="s">
        <v>573</v>
      </c>
    </row>
    <row r="28" spans="1:4" ht="26" x14ac:dyDescent="0.35">
      <c r="A28" s="595"/>
      <c r="B28" s="277" t="s">
        <v>472</v>
      </c>
      <c r="C28" s="96" t="s">
        <v>350</v>
      </c>
      <c r="D28" s="255" t="s">
        <v>506</v>
      </c>
    </row>
    <row r="29" spans="1:4" x14ac:dyDescent="0.35">
      <c r="A29" s="595"/>
      <c r="B29" s="277" t="s">
        <v>339</v>
      </c>
      <c r="C29" s="96" t="s">
        <v>352</v>
      </c>
      <c r="D29" s="255" t="s">
        <v>506</v>
      </c>
    </row>
    <row r="30" spans="1:4" x14ac:dyDescent="0.35">
      <c r="A30" s="595"/>
      <c r="B30" s="277" t="s">
        <v>574</v>
      </c>
      <c r="C30" s="96" t="s">
        <v>331</v>
      </c>
      <c r="D30" s="255" t="s">
        <v>1649</v>
      </c>
    </row>
    <row r="31" spans="1:4" ht="15" thickBot="1" x14ac:dyDescent="0.4">
      <c r="A31" s="596"/>
      <c r="B31" s="278" t="s">
        <v>355</v>
      </c>
      <c r="C31" s="97" t="s">
        <v>346</v>
      </c>
      <c r="D31" s="257" t="s">
        <v>356</v>
      </c>
    </row>
    <row r="32" spans="1:4" ht="39" x14ac:dyDescent="0.35">
      <c r="A32" s="582" t="s">
        <v>357</v>
      </c>
      <c r="B32" s="271" t="s">
        <v>2061</v>
      </c>
      <c r="C32" s="272" t="s">
        <v>1651</v>
      </c>
      <c r="D32" s="263" t="s">
        <v>506</v>
      </c>
    </row>
    <row r="33" spans="1:4" x14ac:dyDescent="0.35">
      <c r="A33" s="582"/>
      <c r="B33" s="254" t="s">
        <v>360</v>
      </c>
      <c r="C33" s="96" t="s">
        <v>361</v>
      </c>
      <c r="D33" s="255" t="s">
        <v>356</v>
      </c>
    </row>
    <row r="34" spans="1:4" ht="15" thickBot="1" x14ac:dyDescent="0.4">
      <c r="A34" s="582"/>
      <c r="B34" s="260" t="s">
        <v>1014</v>
      </c>
      <c r="C34" s="128" t="s">
        <v>346</v>
      </c>
      <c r="D34" s="261" t="s">
        <v>347</v>
      </c>
    </row>
    <row r="35" spans="1:4" ht="52" x14ac:dyDescent="0.35">
      <c r="A35" s="602" t="s">
        <v>1470</v>
      </c>
      <c r="B35" s="276" t="s">
        <v>558</v>
      </c>
      <c r="C35" s="95" t="s">
        <v>559</v>
      </c>
      <c r="D35" s="258" t="s">
        <v>506</v>
      </c>
    </row>
    <row r="36" spans="1:4" ht="26" x14ac:dyDescent="0.35">
      <c r="A36" s="603"/>
      <c r="B36" s="277" t="s">
        <v>373</v>
      </c>
      <c r="C36" s="96" t="s">
        <v>375</v>
      </c>
      <c r="D36" s="255" t="s">
        <v>506</v>
      </c>
    </row>
    <row r="37" spans="1:4" ht="78.5" thickBot="1" x14ac:dyDescent="0.4">
      <c r="A37" s="604"/>
      <c r="B37" s="278" t="s">
        <v>376</v>
      </c>
      <c r="C37" s="97" t="s">
        <v>378</v>
      </c>
      <c r="D37" s="257" t="s">
        <v>506</v>
      </c>
    </row>
  </sheetData>
  <sortState xmlns:xlrd2="http://schemas.microsoft.com/office/spreadsheetml/2017/richdata2" ref="B14:E47">
    <sortCondition descending="1" ref="E14:E47"/>
    <sortCondition ref="B14:B47"/>
  </sortState>
  <mergeCells count="4">
    <mergeCell ref="A13:A23"/>
    <mergeCell ref="A24:A31"/>
    <mergeCell ref="A32:A34"/>
    <mergeCell ref="A35:A37"/>
  </mergeCells>
  <pageMargins left="0.70866141732283472" right="0.70866141732283472" top="0.74803149606299213" bottom="0.74803149606299213" header="0.31496062992125984" footer="0.31496062992125984"/>
  <pageSetup paperSize="9" scale="6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1146D-4FD9-4D2F-A716-E03930BEB9FD}">
  <sheetPr>
    <tabColor rgb="FF7030A0"/>
    <pageSetUpPr fitToPage="1"/>
  </sheetPr>
  <dimension ref="A2:F32"/>
  <sheetViews>
    <sheetView topLeftCell="A13" workbookViewId="0">
      <selection activeCell="B41" sqref="B41"/>
    </sheetView>
  </sheetViews>
  <sheetFormatPr defaultRowHeight="14.5" x14ac:dyDescent="0.35"/>
  <cols>
    <col min="1" max="1" width="8.7265625" customWidth="1"/>
    <col min="2" max="2" width="54.36328125" customWidth="1"/>
    <col min="3" max="3" width="35.7265625" customWidth="1"/>
    <col min="4" max="4" width="50.7265625" customWidth="1"/>
    <col min="5" max="5" width="16.7265625"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7</v>
      </c>
      <c r="D3" s="138" t="s">
        <v>314</v>
      </c>
      <c r="E3" s="139">
        <v>0</v>
      </c>
      <c r="F3" s="140" t="s">
        <v>658</v>
      </c>
    </row>
    <row r="4" spans="1:6" ht="16" thickBot="1" x14ac:dyDescent="0.4">
      <c r="B4" s="74" t="s">
        <v>316</v>
      </c>
      <c r="C4" s="133" t="s">
        <v>1694</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c r="E10" s="21"/>
    </row>
    <row r="11" spans="1:6" ht="15" thickBot="1" x14ac:dyDescent="0.4">
      <c r="E11" s="21"/>
    </row>
    <row r="12" spans="1:6" ht="15" thickBot="1" x14ac:dyDescent="0.4">
      <c r="B12" s="251" t="s">
        <v>387</v>
      </c>
      <c r="C12" s="252" t="s">
        <v>318</v>
      </c>
      <c r="D12" s="253" t="s">
        <v>319</v>
      </c>
      <c r="E12" s="250"/>
    </row>
    <row r="13" spans="1:6" ht="26.25" customHeight="1" thickTop="1" x14ac:dyDescent="0.35">
      <c r="A13" s="597" t="s">
        <v>321</v>
      </c>
      <c r="B13" s="259" t="s">
        <v>560</v>
      </c>
      <c r="C13" s="95" t="s">
        <v>561</v>
      </c>
      <c r="D13" s="267" t="s">
        <v>1645</v>
      </c>
      <c r="E13" s="249"/>
    </row>
    <row r="14" spans="1:6" ht="26.25" customHeight="1" x14ac:dyDescent="0.35">
      <c r="A14" s="582"/>
      <c r="B14" s="254" t="s">
        <v>485</v>
      </c>
      <c r="C14" s="96" t="s">
        <v>390</v>
      </c>
      <c r="D14" s="255" t="s">
        <v>486</v>
      </c>
      <c r="E14" s="249"/>
    </row>
    <row r="15" spans="1:6" x14ac:dyDescent="0.35">
      <c r="A15" s="582"/>
      <c r="B15" s="254" t="s">
        <v>1638</v>
      </c>
      <c r="C15" s="96" t="s">
        <v>325</v>
      </c>
      <c r="D15" s="255" t="s">
        <v>326</v>
      </c>
      <c r="E15" s="249"/>
    </row>
    <row r="16" spans="1:6" x14ac:dyDescent="0.35">
      <c r="A16" s="582"/>
      <c r="B16" s="254" t="s">
        <v>322</v>
      </c>
      <c r="C16" s="96" t="s">
        <v>562</v>
      </c>
      <c r="D16" s="255" t="s">
        <v>324</v>
      </c>
      <c r="E16" s="249"/>
    </row>
    <row r="17" spans="1:5" ht="52" x14ac:dyDescent="0.35">
      <c r="A17" s="582"/>
      <c r="B17" s="254" t="s">
        <v>563</v>
      </c>
      <c r="C17" s="96" t="s">
        <v>564</v>
      </c>
      <c r="D17" s="255" t="s">
        <v>1646</v>
      </c>
      <c r="E17" s="249"/>
    </row>
    <row r="18" spans="1:5" x14ac:dyDescent="0.35">
      <c r="A18" s="582"/>
      <c r="B18" s="254" t="s">
        <v>327</v>
      </c>
      <c r="C18" s="96" t="s">
        <v>329</v>
      </c>
      <c r="D18" s="275" t="s">
        <v>1639</v>
      </c>
    </row>
    <row r="19" spans="1:5" ht="26.5" thickBot="1" x14ac:dyDescent="0.4">
      <c r="A19" s="582"/>
      <c r="B19" s="260" t="s">
        <v>1829</v>
      </c>
      <c r="C19" s="128" t="s">
        <v>331</v>
      </c>
      <c r="D19" s="261" t="s">
        <v>1648</v>
      </c>
    </row>
    <row r="20" spans="1:5" x14ac:dyDescent="0.35">
      <c r="A20" s="594" t="s">
        <v>2279</v>
      </c>
      <c r="B20" s="475" t="s">
        <v>1830</v>
      </c>
      <c r="C20" s="95" t="s">
        <v>364</v>
      </c>
      <c r="D20" s="258" t="s">
        <v>367</v>
      </c>
    </row>
    <row r="21" spans="1:5" ht="26" x14ac:dyDescent="0.35">
      <c r="A21" s="595"/>
      <c r="B21" s="325" t="s">
        <v>1831</v>
      </c>
      <c r="C21" s="96" t="s">
        <v>366</v>
      </c>
      <c r="D21" s="255" t="s">
        <v>367</v>
      </c>
    </row>
    <row r="22" spans="1:5" x14ac:dyDescent="0.35">
      <c r="A22" s="595"/>
      <c r="B22" s="326" t="s">
        <v>1832</v>
      </c>
      <c r="C22" s="96" t="s">
        <v>331</v>
      </c>
      <c r="D22" s="255" t="s">
        <v>367</v>
      </c>
    </row>
    <row r="23" spans="1:5" x14ac:dyDescent="0.35">
      <c r="A23" s="595"/>
      <c r="B23" s="326" t="s">
        <v>1833</v>
      </c>
      <c r="C23" s="96" t="s">
        <v>331</v>
      </c>
      <c r="D23" s="255" t="s">
        <v>367</v>
      </c>
    </row>
    <row r="24" spans="1:5" ht="26" x14ac:dyDescent="0.35">
      <c r="A24" s="595"/>
      <c r="B24" s="326" t="s">
        <v>2282</v>
      </c>
      <c r="C24" s="96" t="s">
        <v>2280</v>
      </c>
      <c r="D24" s="255" t="s">
        <v>573</v>
      </c>
    </row>
    <row r="25" spans="1:5" ht="39.5" x14ac:dyDescent="0.35">
      <c r="A25" s="595"/>
      <c r="B25" s="328" t="s">
        <v>2281</v>
      </c>
      <c r="C25" s="96" t="s">
        <v>331</v>
      </c>
      <c r="D25" s="255" t="s">
        <v>367</v>
      </c>
    </row>
    <row r="26" spans="1:5" ht="15" thickBot="1" x14ac:dyDescent="0.4">
      <c r="A26" s="596"/>
      <c r="B26" s="476" t="s">
        <v>1835</v>
      </c>
      <c r="C26" s="97" t="s">
        <v>346</v>
      </c>
      <c r="D26" s="257" t="s">
        <v>367</v>
      </c>
    </row>
    <row r="27" spans="1:5" x14ac:dyDescent="0.35">
      <c r="A27" s="323"/>
      <c r="B27" s="327" t="s">
        <v>1831</v>
      </c>
      <c r="C27" s="95" t="s">
        <v>1840</v>
      </c>
      <c r="D27" s="258"/>
    </row>
    <row r="28" spans="1:5" x14ac:dyDescent="0.35">
      <c r="A28" s="323"/>
      <c r="B28" s="328" t="s">
        <v>1832</v>
      </c>
      <c r="C28" s="96" t="s">
        <v>1840</v>
      </c>
      <c r="D28" s="255"/>
    </row>
    <row r="29" spans="1:5" x14ac:dyDescent="0.35">
      <c r="A29" s="323"/>
      <c r="B29" s="328" t="s">
        <v>1836</v>
      </c>
      <c r="C29" s="96" t="s">
        <v>1841</v>
      </c>
      <c r="D29" s="255"/>
    </row>
    <row r="30" spans="1:5" ht="13" customHeight="1" x14ac:dyDescent="0.35">
      <c r="A30" s="323"/>
      <c r="B30" s="328" t="s">
        <v>1834</v>
      </c>
      <c r="C30" s="96" t="s">
        <v>380</v>
      </c>
      <c r="D30" s="255"/>
    </row>
    <row r="31" spans="1:5" ht="26.5" x14ac:dyDescent="0.35">
      <c r="A31" s="582"/>
      <c r="B31" s="328" t="s">
        <v>1837</v>
      </c>
      <c r="C31" s="96" t="s">
        <v>1840</v>
      </c>
      <c r="D31" s="255"/>
    </row>
    <row r="32" spans="1:5" ht="15" thickBot="1" x14ac:dyDescent="0.4">
      <c r="A32" s="582"/>
      <c r="B32" s="329" t="s">
        <v>1838</v>
      </c>
      <c r="C32" s="97"/>
      <c r="D32" s="257"/>
    </row>
  </sheetData>
  <mergeCells count="3">
    <mergeCell ref="A13:A19"/>
    <mergeCell ref="A20:A26"/>
    <mergeCell ref="A31:A32"/>
  </mergeCells>
  <pageMargins left="0.70866141732283472" right="0.70866141732283472" top="0.74803149606299213" bottom="0.74803149606299213" header="0.31496062992125984" footer="0.31496062992125984"/>
  <pageSetup paperSize="9" scale="6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2C05D-4B56-47AB-BC96-0DD4AC3DB70A}">
  <sheetPr>
    <tabColor rgb="FF7030A0"/>
    <pageSetUpPr fitToPage="1"/>
  </sheetPr>
  <dimension ref="A1:F15"/>
  <sheetViews>
    <sheetView workbookViewId="0">
      <selection activeCell="E10" sqref="E10"/>
    </sheetView>
  </sheetViews>
  <sheetFormatPr defaultRowHeight="14.5" x14ac:dyDescent="0.35"/>
  <cols>
    <col min="1" max="1" width="8.7265625" customWidth="1"/>
    <col min="2" max="2" width="50.7265625" customWidth="1"/>
    <col min="3" max="3" width="35.7265625" customWidth="1"/>
    <col min="4" max="4" width="50.7265625" customWidth="1"/>
    <col min="5" max="5" width="16.7265625" customWidth="1"/>
    <col min="6" max="6" width="12.453125" bestFit="1" customWidth="1"/>
  </cols>
  <sheetData>
    <row r="1" spans="1:6" ht="15" thickBot="1" x14ac:dyDescent="0.4"/>
    <row r="2" spans="1:6" ht="15.5" x14ac:dyDescent="0.35">
      <c r="B2" s="73" t="s">
        <v>313</v>
      </c>
      <c r="C2" s="136" t="s">
        <v>1715</v>
      </c>
      <c r="D2" s="138" t="s">
        <v>314</v>
      </c>
      <c r="E2" s="139">
        <v>0</v>
      </c>
      <c r="F2" s="467" t="s">
        <v>52</v>
      </c>
    </row>
    <row r="3" spans="1:6" ht="15.5" x14ac:dyDescent="0.35">
      <c r="B3" s="135" t="s">
        <v>315</v>
      </c>
      <c r="C3" s="137">
        <v>8</v>
      </c>
      <c r="D3" s="138" t="s">
        <v>314</v>
      </c>
      <c r="E3" s="139">
        <v>0</v>
      </c>
      <c r="F3" s="467" t="s">
        <v>658</v>
      </c>
    </row>
    <row r="4" spans="1:6" ht="16" thickBot="1" x14ac:dyDescent="0.4">
      <c r="B4" s="74" t="s">
        <v>316</v>
      </c>
      <c r="C4" s="133" t="s">
        <v>2271</v>
      </c>
      <c r="D4" s="138" t="s">
        <v>314</v>
      </c>
      <c r="E4" s="139">
        <v>0</v>
      </c>
      <c r="F4" s="467" t="s">
        <v>38</v>
      </c>
    </row>
    <row r="5" spans="1:6" ht="15.5" x14ac:dyDescent="0.35">
      <c r="B5" s="40"/>
      <c r="C5" s="40"/>
      <c r="D5" s="138" t="s">
        <v>314</v>
      </c>
      <c r="E5" s="139">
        <v>0</v>
      </c>
      <c r="F5" s="467" t="s">
        <v>585</v>
      </c>
    </row>
    <row r="6" spans="1:6" ht="15.5" x14ac:dyDescent="0.35">
      <c r="B6" s="40"/>
      <c r="C6" s="40"/>
      <c r="D6" s="138" t="s">
        <v>314</v>
      </c>
      <c r="E6" s="139">
        <v>0</v>
      </c>
      <c r="F6" s="467" t="s">
        <v>92</v>
      </c>
    </row>
    <row r="7" spans="1:6" ht="15.5" x14ac:dyDescent="0.35">
      <c r="B7" s="40"/>
      <c r="C7" s="40"/>
      <c r="D7" s="138" t="s">
        <v>314</v>
      </c>
      <c r="E7" s="139">
        <v>0</v>
      </c>
      <c r="F7" s="467" t="s">
        <v>705</v>
      </c>
    </row>
    <row r="8" spans="1:6" ht="15.5" x14ac:dyDescent="0.35">
      <c r="B8" s="40"/>
      <c r="C8" s="40"/>
      <c r="D8" s="138" t="s">
        <v>314</v>
      </c>
      <c r="E8" s="139">
        <v>0</v>
      </c>
      <c r="F8" s="467" t="s">
        <v>808</v>
      </c>
    </row>
    <row r="9" spans="1:6" ht="15.5" x14ac:dyDescent="0.35">
      <c r="B9" s="40"/>
      <c r="C9" s="40"/>
      <c r="D9" s="138" t="s">
        <v>314</v>
      </c>
      <c r="E9" s="139">
        <v>0</v>
      </c>
      <c r="F9" s="467" t="s">
        <v>856</v>
      </c>
    </row>
    <row r="10" spans="1:6" ht="15" thickBot="1" x14ac:dyDescent="0.4">
      <c r="B10" s="18"/>
      <c r="C10" s="18"/>
      <c r="E10" s="21"/>
    </row>
    <row r="11" spans="1:6" x14ac:dyDescent="0.35">
      <c r="A11" s="469" t="s">
        <v>321</v>
      </c>
      <c r="B11" s="470"/>
      <c r="C11" s="468"/>
      <c r="D11" s="468"/>
      <c r="E11" s="468"/>
    </row>
    <row r="12" spans="1:6" ht="18" customHeight="1" thickBot="1" x14ac:dyDescent="0.4">
      <c r="A12" s="473" t="s">
        <v>2250</v>
      </c>
      <c r="B12" s="474"/>
    </row>
    <row r="13" spans="1:6" ht="16.5" customHeight="1" x14ac:dyDescent="0.35">
      <c r="A13" s="469" t="s">
        <v>341</v>
      </c>
      <c r="B13" s="470"/>
      <c r="C13" s="468"/>
      <c r="D13" s="468"/>
      <c r="E13" s="468"/>
    </row>
    <row r="14" spans="1:6" ht="15" thickBot="1" x14ac:dyDescent="0.4">
      <c r="A14" s="471" t="s">
        <v>2252</v>
      </c>
      <c r="B14" s="472"/>
    </row>
    <row r="15" spans="1:6" x14ac:dyDescent="0.35">
      <c r="E15" s="21"/>
    </row>
  </sheetData>
  <pageMargins left="0.70866141732283472" right="0.70866141732283472" top="0.74803149606299213" bottom="0.74803149606299213"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ECD03-8B82-495F-B5B8-E583FF106979}">
  <sheetPr>
    <tabColor rgb="FF7030A0"/>
  </sheetPr>
  <dimension ref="A2:D65"/>
  <sheetViews>
    <sheetView topLeftCell="A33" workbookViewId="0">
      <selection activeCell="F68" sqref="F68"/>
    </sheetView>
  </sheetViews>
  <sheetFormatPr defaultRowHeight="14.5" x14ac:dyDescent="0.35"/>
  <cols>
    <col min="1" max="1" width="32.453125" bestFit="1" customWidth="1"/>
    <col min="2" max="2" width="22.1796875" bestFit="1" customWidth="1"/>
    <col min="3" max="3" width="11.1796875" bestFit="1" customWidth="1"/>
    <col min="6" max="6" width="28.1796875" bestFit="1" customWidth="1"/>
  </cols>
  <sheetData>
    <row r="2" spans="1:4" x14ac:dyDescent="0.35">
      <c r="A2" t="str">
        <f>B2&amp;"-"&amp;C2</f>
        <v>Administratieve ruimte-Assen</v>
      </c>
      <c r="B2" t="str">
        <f>'Adm ruimte (1)'!C4</f>
        <v>Administratieve ruimte</v>
      </c>
      <c r="C2" s="141" t="str">
        <f>'Adm ruimte (1)'!F2</f>
        <v>Assen</v>
      </c>
      <c r="D2" s="141">
        <f>'Adm ruimte (1)'!E2</f>
        <v>0</v>
      </c>
    </row>
    <row r="3" spans="1:4" x14ac:dyDescent="0.35">
      <c r="A3" t="str">
        <f t="shared" ref="A3:A49" si="0">B3&amp;"-"&amp;C3</f>
        <v>Administratieve ruimte-Eelde</v>
      </c>
      <c r="B3" t="str">
        <f>B2</f>
        <v>Administratieve ruimte</v>
      </c>
      <c r="C3" s="141" t="str">
        <f>'Adm ruimte (1)'!F3</f>
        <v>Eelde</v>
      </c>
      <c r="D3" s="141">
        <f>'Adm ruimte (1)'!E3</f>
        <v>0</v>
      </c>
    </row>
    <row r="4" spans="1:4" x14ac:dyDescent="0.35">
      <c r="A4" t="str">
        <f t="shared" si="0"/>
        <v>Administratieve ruimte-Emmen</v>
      </c>
      <c r="B4" t="str">
        <f t="shared" ref="B4:B9" si="1">B3</f>
        <v>Administratieve ruimte</v>
      </c>
      <c r="C4" s="141" t="str">
        <f>'Adm ruimte (1)'!F4</f>
        <v>Emmen</v>
      </c>
      <c r="D4" s="141">
        <f>'Adm ruimte (1)'!E4</f>
        <v>0</v>
      </c>
    </row>
    <row r="5" spans="1:4" x14ac:dyDescent="0.35">
      <c r="A5" t="str">
        <f t="shared" si="0"/>
        <v>Administratieve ruimte-Groningen</v>
      </c>
      <c r="B5" t="str">
        <f t="shared" si="1"/>
        <v>Administratieve ruimte</v>
      </c>
      <c r="C5" s="141" t="str">
        <f>'Adm ruimte (1)'!F5</f>
        <v>Groningen</v>
      </c>
      <c r="D5" s="141">
        <f>'Adm ruimte (1)'!E5</f>
        <v>0</v>
      </c>
    </row>
    <row r="6" spans="1:4" x14ac:dyDescent="0.35">
      <c r="A6" t="str">
        <f t="shared" si="0"/>
        <v>Administratieve ruimte-Meppel</v>
      </c>
      <c r="B6" t="str">
        <f t="shared" si="1"/>
        <v>Administratieve ruimte</v>
      </c>
      <c r="C6" s="141" t="str">
        <f>'Adm ruimte (1)'!F6</f>
        <v>Meppel</v>
      </c>
      <c r="D6" s="141">
        <f>'Adm ruimte (1)'!E6</f>
        <v>0</v>
      </c>
    </row>
    <row r="7" spans="1:4" x14ac:dyDescent="0.35">
      <c r="A7" t="str">
        <f t="shared" si="0"/>
        <v>Administratieve ruimte-Oldekerk</v>
      </c>
      <c r="B7" t="str">
        <f t="shared" si="1"/>
        <v>Administratieve ruimte</v>
      </c>
      <c r="C7" s="141" t="str">
        <f>'Adm ruimte (1)'!F7</f>
        <v>Oldekerk</v>
      </c>
      <c r="D7" s="141">
        <f>'Adm ruimte (1)'!E7</f>
        <v>0</v>
      </c>
    </row>
    <row r="8" spans="1:4" x14ac:dyDescent="0.35">
      <c r="A8" t="str">
        <f t="shared" si="0"/>
        <v>Administratieve ruimte-Winsum</v>
      </c>
      <c r="B8" t="str">
        <f t="shared" si="1"/>
        <v>Administratieve ruimte</v>
      </c>
      <c r="C8" s="141" t="str">
        <f>'Adm ruimte (1)'!F8</f>
        <v>Winsum</v>
      </c>
      <c r="D8" s="141">
        <f>'Adm ruimte (1)'!E8</f>
        <v>0</v>
      </c>
    </row>
    <row r="9" spans="1:4" x14ac:dyDescent="0.35">
      <c r="A9" t="str">
        <f t="shared" si="0"/>
        <v>Administratieve ruimte-Wolvega</v>
      </c>
      <c r="B9" t="str">
        <f t="shared" si="1"/>
        <v>Administratieve ruimte</v>
      </c>
      <c r="C9" s="141" t="str">
        <f>'Adm ruimte (1)'!F9</f>
        <v>Wolvega</v>
      </c>
      <c r="D9" s="141">
        <f>'Adm ruimte (1)'!E9</f>
        <v>0</v>
      </c>
    </row>
    <row r="10" spans="1:4" x14ac:dyDescent="0.35">
      <c r="A10" t="str">
        <f t="shared" si="0"/>
        <v>Onderwijsruimte-Assen</v>
      </c>
      <c r="B10" t="str">
        <f>'Onderwijsruimte (2)'!C4</f>
        <v>Onderwijsruimte</v>
      </c>
      <c r="C10" s="141" t="s">
        <v>52</v>
      </c>
      <c r="D10" s="141">
        <f>'Onderwijsruimte (2)'!E2</f>
        <v>0</v>
      </c>
    </row>
    <row r="11" spans="1:4" x14ac:dyDescent="0.35">
      <c r="A11" t="str">
        <f t="shared" si="0"/>
        <v>Onderwijsruimte-Eelde</v>
      </c>
      <c r="B11" t="str">
        <f>B10</f>
        <v>Onderwijsruimte</v>
      </c>
      <c r="C11" s="141" t="s">
        <v>658</v>
      </c>
      <c r="D11" s="141">
        <f>'Onderwijsruimte (2)'!E3</f>
        <v>0</v>
      </c>
    </row>
    <row r="12" spans="1:4" x14ac:dyDescent="0.35">
      <c r="A12" t="str">
        <f t="shared" si="0"/>
        <v>Onderwijsruimte-Emmen</v>
      </c>
      <c r="B12" t="str">
        <f t="shared" ref="B12:B17" si="2">B11</f>
        <v>Onderwijsruimte</v>
      </c>
      <c r="C12" s="141" t="s">
        <v>38</v>
      </c>
      <c r="D12" s="141">
        <f>'Onderwijsruimte (2)'!E4</f>
        <v>0</v>
      </c>
    </row>
    <row r="13" spans="1:4" x14ac:dyDescent="0.35">
      <c r="A13" t="str">
        <f t="shared" si="0"/>
        <v>Onderwijsruimte-Groningen</v>
      </c>
      <c r="B13" t="str">
        <f t="shared" si="2"/>
        <v>Onderwijsruimte</v>
      </c>
      <c r="C13" s="141" t="s">
        <v>585</v>
      </c>
      <c r="D13" s="141">
        <f>'Onderwijsruimte (2)'!E5</f>
        <v>0</v>
      </c>
    </row>
    <row r="14" spans="1:4" x14ac:dyDescent="0.35">
      <c r="A14" t="str">
        <f t="shared" si="0"/>
        <v>Onderwijsruimte-Meppel</v>
      </c>
      <c r="B14" t="str">
        <f t="shared" si="2"/>
        <v>Onderwijsruimte</v>
      </c>
      <c r="C14" s="141" t="s">
        <v>92</v>
      </c>
      <c r="D14" s="141">
        <f>'Onderwijsruimte (2)'!E6</f>
        <v>0</v>
      </c>
    </row>
    <row r="15" spans="1:4" x14ac:dyDescent="0.35">
      <c r="A15" t="str">
        <f t="shared" si="0"/>
        <v>Onderwijsruimte-Oldekerk</v>
      </c>
      <c r="B15" t="str">
        <f t="shared" si="2"/>
        <v>Onderwijsruimte</v>
      </c>
      <c r="C15" s="141" t="s">
        <v>705</v>
      </c>
      <c r="D15" s="141">
        <f>'Onderwijsruimte (2)'!E7</f>
        <v>0</v>
      </c>
    </row>
    <row r="16" spans="1:4" x14ac:dyDescent="0.35">
      <c r="A16" t="str">
        <f t="shared" si="0"/>
        <v>Onderwijsruimte-Winsum</v>
      </c>
      <c r="B16" t="str">
        <f t="shared" si="2"/>
        <v>Onderwijsruimte</v>
      </c>
      <c r="C16" s="141" t="s">
        <v>808</v>
      </c>
      <c r="D16" s="141">
        <f>'Onderwijsruimte (2)'!E8</f>
        <v>0</v>
      </c>
    </row>
    <row r="17" spans="1:4" x14ac:dyDescent="0.35">
      <c r="A17" t="str">
        <f t="shared" si="0"/>
        <v>Onderwijsruimte-Wolvega</v>
      </c>
      <c r="B17" t="str">
        <f t="shared" si="2"/>
        <v>Onderwijsruimte</v>
      </c>
      <c r="C17" s="141" t="s">
        <v>856</v>
      </c>
      <c r="D17" s="141">
        <f>'Onderwijsruimte (2)'!E9</f>
        <v>0</v>
      </c>
    </row>
    <row r="18" spans="1:4" x14ac:dyDescent="0.35">
      <c r="A18" t="str">
        <f t="shared" si="0"/>
        <v>Restauratieve ruimte-Assen</v>
      </c>
      <c r="B18" t="str">
        <f>'Restauratief (3)'!C4</f>
        <v>Restauratieve ruimte</v>
      </c>
      <c r="C18" s="141" t="str">
        <f t="shared" ref="C18:C49" si="3">C10</f>
        <v>Assen</v>
      </c>
      <c r="D18" s="141">
        <f>'Restauratief (3)'!E2</f>
        <v>0</v>
      </c>
    </row>
    <row r="19" spans="1:4" x14ac:dyDescent="0.35">
      <c r="A19" t="str">
        <f t="shared" si="0"/>
        <v>Restauratieve ruimte-Eelde</v>
      </c>
      <c r="B19" t="str">
        <f>B18</f>
        <v>Restauratieve ruimte</v>
      </c>
      <c r="C19" s="141" t="str">
        <f t="shared" si="3"/>
        <v>Eelde</v>
      </c>
      <c r="D19" s="141">
        <f>'Restauratief (3)'!E3</f>
        <v>0</v>
      </c>
    </row>
    <row r="20" spans="1:4" x14ac:dyDescent="0.35">
      <c r="A20" t="str">
        <f t="shared" si="0"/>
        <v>Restauratieve ruimte-Emmen</v>
      </c>
      <c r="B20" t="str">
        <f t="shared" ref="B20:B25" si="4">B19</f>
        <v>Restauratieve ruimte</v>
      </c>
      <c r="C20" s="141" t="str">
        <f t="shared" si="3"/>
        <v>Emmen</v>
      </c>
      <c r="D20" s="141">
        <f>'Restauratief (3)'!E4</f>
        <v>0</v>
      </c>
    </row>
    <row r="21" spans="1:4" x14ac:dyDescent="0.35">
      <c r="A21" t="str">
        <f t="shared" si="0"/>
        <v>Restauratieve ruimte-Groningen</v>
      </c>
      <c r="B21" t="str">
        <f t="shared" si="4"/>
        <v>Restauratieve ruimte</v>
      </c>
      <c r="C21" s="141" t="str">
        <f t="shared" si="3"/>
        <v>Groningen</v>
      </c>
      <c r="D21" s="141">
        <f>'Restauratief (3)'!E5</f>
        <v>0</v>
      </c>
    </row>
    <row r="22" spans="1:4" x14ac:dyDescent="0.35">
      <c r="A22" t="str">
        <f t="shared" si="0"/>
        <v>Restauratieve ruimte-Meppel</v>
      </c>
      <c r="B22" t="str">
        <f t="shared" si="4"/>
        <v>Restauratieve ruimte</v>
      </c>
      <c r="C22" s="141" t="str">
        <f t="shared" si="3"/>
        <v>Meppel</v>
      </c>
      <c r="D22" s="141">
        <f>'Restauratief (3)'!E6</f>
        <v>0</v>
      </c>
    </row>
    <row r="23" spans="1:4" x14ac:dyDescent="0.35">
      <c r="A23" t="str">
        <f t="shared" si="0"/>
        <v>Restauratieve ruimte-Oldekerk</v>
      </c>
      <c r="B23" t="str">
        <f t="shared" si="4"/>
        <v>Restauratieve ruimte</v>
      </c>
      <c r="C23" s="141" t="str">
        <f t="shared" si="3"/>
        <v>Oldekerk</v>
      </c>
      <c r="D23" s="141">
        <f>'Restauratief (3)'!E7</f>
        <v>0</v>
      </c>
    </row>
    <row r="24" spans="1:4" x14ac:dyDescent="0.35">
      <c r="A24" t="str">
        <f t="shared" si="0"/>
        <v>Restauratieve ruimte-Winsum</v>
      </c>
      <c r="B24" t="str">
        <f t="shared" si="4"/>
        <v>Restauratieve ruimte</v>
      </c>
      <c r="C24" s="141" t="str">
        <f t="shared" si="3"/>
        <v>Winsum</v>
      </c>
      <c r="D24" s="141">
        <f>'Restauratief (3)'!E8</f>
        <v>0</v>
      </c>
    </row>
    <row r="25" spans="1:4" x14ac:dyDescent="0.35">
      <c r="A25" t="str">
        <f t="shared" si="0"/>
        <v>Restauratieve ruimte-Wolvega</v>
      </c>
      <c r="B25" t="str">
        <f t="shared" si="4"/>
        <v>Restauratieve ruimte</v>
      </c>
      <c r="C25" s="141" t="str">
        <f t="shared" si="3"/>
        <v>Wolvega</v>
      </c>
      <c r="D25" s="141">
        <f>'Restauratief (3)'!E9</f>
        <v>0</v>
      </c>
    </row>
    <row r="26" spans="1:4" x14ac:dyDescent="0.35">
      <c r="A26" t="str">
        <f t="shared" si="0"/>
        <v>Sanitair-Assen</v>
      </c>
      <c r="B26" t="str">
        <f>'Sanitair (4) + naloop'!C4</f>
        <v>Sanitair</v>
      </c>
      <c r="C26" s="141" t="str">
        <f t="shared" si="3"/>
        <v>Assen</v>
      </c>
      <c r="D26" s="141">
        <f>'Sanitair (4) + naloop'!E2</f>
        <v>0</v>
      </c>
    </row>
    <row r="27" spans="1:4" x14ac:dyDescent="0.35">
      <c r="A27" t="str">
        <f t="shared" si="0"/>
        <v>Sanitair-Eelde</v>
      </c>
      <c r="B27" t="str">
        <f>B26</f>
        <v>Sanitair</v>
      </c>
      <c r="C27" s="141" t="str">
        <f t="shared" si="3"/>
        <v>Eelde</v>
      </c>
      <c r="D27" s="141">
        <f>'Sanitair (4) + naloop'!E3</f>
        <v>0</v>
      </c>
    </row>
    <row r="28" spans="1:4" x14ac:dyDescent="0.35">
      <c r="A28" t="str">
        <f t="shared" si="0"/>
        <v>Sanitair-Emmen</v>
      </c>
      <c r="B28" t="str">
        <f t="shared" ref="B28:B33" si="5">B27</f>
        <v>Sanitair</v>
      </c>
      <c r="C28" s="141" t="str">
        <f t="shared" si="3"/>
        <v>Emmen</v>
      </c>
      <c r="D28" s="141">
        <f>'Sanitair (4) + naloop'!E4</f>
        <v>0</v>
      </c>
    </row>
    <row r="29" spans="1:4" x14ac:dyDescent="0.35">
      <c r="A29" t="str">
        <f t="shared" si="0"/>
        <v>Sanitair-Groningen</v>
      </c>
      <c r="B29" t="str">
        <f t="shared" si="5"/>
        <v>Sanitair</v>
      </c>
      <c r="C29" s="141" t="str">
        <f t="shared" si="3"/>
        <v>Groningen</v>
      </c>
      <c r="D29" s="141">
        <f>'Sanitair (4) + naloop'!E5</f>
        <v>0</v>
      </c>
    </row>
    <row r="30" spans="1:4" x14ac:dyDescent="0.35">
      <c r="A30" t="str">
        <f t="shared" si="0"/>
        <v>Sanitair-Meppel</v>
      </c>
      <c r="B30" t="str">
        <f t="shared" si="5"/>
        <v>Sanitair</v>
      </c>
      <c r="C30" s="141" t="str">
        <f t="shared" si="3"/>
        <v>Meppel</v>
      </c>
      <c r="D30" s="141">
        <f>'Sanitair (4) + naloop'!E6</f>
        <v>0</v>
      </c>
    </row>
    <row r="31" spans="1:4" x14ac:dyDescent="0.35">
      <c r="A31" t="str">
        <f t="shared" si="0"/>
        <v>Sanitair-Oldekerk</v>
      </c>
      <c r="B31" t="str">
        <f t="shared" si="5"/>
        <v>Sanitair</v>
      </c>
      <c r="C31" s="141" t="str">
        <f t="shared" si="3"/>
        <v>Oldekerk</v>
      </c>
      <c r="D31" s="141">
        <f>'Sanitair (4) + naloop'!E7</f>
        <v>0</v>
      </c>
    </row>
    <row r="32" spans="1:4" x14ac:dyDescent="0.35">
      <c r="A32" t="str">
        <f t="shared" si="0"/>
        <v>Sanitair-Winsum</v>
      </c>
      <c r="B32" t="str">
        <f t="shared" si="5"/>
        <v>Sanitair</v>
      </c>
      <c r="C32" s="141" t="str">
        <f t="shared" si="3"/>
        <v>Winsum</v>
      </c>
      <c r="D32" s="141">
        <f>'Sanitair (4) + naloop'!E8</f>
        <v>0</v>
      </c>
    </row>
    <row r="33" spans="1:4" x14ac:dyDescent="0.35">
      <c r="A33" t="str">
        <f t="shared" si="0"/>
        <v>Sanitair-Wolvega</v>
      </c>
      <c r="B33" t="str">
        <f t="shared" si="5"/>
        <v>Sanitair</v>
      </c>
      <c r="C33" s="141" t="str">
        <f t="shared" si="3"/>
        <v>Wolvega</v>
      </c>
      <c r="D33" s="141">
        <f>'Sanitair (4) + naloop'!E9</f>
        <v>0</v>
      </c>
    </row>
    <row r="34" spans="1:4" x14ac:dyDescent="0.35">
      <c r="A34" t="str">
        <f t="shared" si="0"/>
        <v>Vakspecifieke ruimte-Assen</v>
      </c>
      <c r="B34" t="str">
        <f>'Vakspecifiek (5)'!C4</f>
        <v>Vakspecifieke ruimte</v>
      </c>
      <c r="C34" s="141" t="str">
        <f t="shared" si="3"/>
        <v>Assen</v>
      </c>
      <c r="D34" s="141">
        <f>'Vakspecifiek (5)'!E2</f>
        <v>0</v>
      </c>
    </row>
    <row r="35" spans="1:4" x14ac:dyDescent="0.35">
      <c r="A35" t="str">
        <f t="shared" si="0"/>
        <v>Vakspecifieke ruimte-Eelde</v>
      </c>
      <c r="B35" t="str">
        <f>B34</f>
        <v>Vakspecifieke ruimte</v>
      </c>
      <c r="C35" s="141" t="str">
        <f t="shared" si="3"/>
        <v>Eelde</v>
      </c>
      <c r="D35" s="141">
        <f>'Vakspecifiek (5)'!E3</f>
        <v>0</v>
      </c>
    </row>
    <row r="36" spans="1:4" x14ac:dyDescent="0.35">
      <c r="A36" t="str">
        <f t="shared" si="0"/>
        <v>Vakspecifieke ruimte-Emmen</v>
      </c>
      <c r="B36" t="str">
        <f t="shared" ref="B36:B41" si="6">B35</f>
        <v>Vakspecifieke ruimte</v>
      </c>
      <c r="C36" s="141" t="str">
        <f t="shared" si="3"/>
        <v>Emmen</v>
      </c>
      <c r="D36" s="141">
        <f>'Vakspecifiek (5)'!E4</f>
        <v>0</v>
      </c>
    </row>
    <row r="37" spans="1:4" x14ac:dyDescent="0.35">
      <c r="A37" t="str">
        <f t="shared" si="0"/>
        <v>Vakspecifieke ruimte-Groningen</v>
      </c>
      <c r="B37" t="str">
        <f t="shared" si="6"/>
        <v>Vakspecifieke ruimte</v>
      </c>
      <c r="C37" s="141" t="str">
        <f t="shared" si="3"/>
        <v>Groningen</v>
      </c>
      <c r="D37" s="141">
        <f>'Vakspecifiek (5)'!E5</f>
        <v>0</v>
      </c>
    </row>
    <row r="38" spans="1:4" x14ac:dyDescent="0.35">
      <c r="A38" t="str">
        <f t="shared" si="0"/>
        <v>Vakspecifieke ruimte-Meppel</v>
      </c>
      <c r="B38" t="str">
        <f t="shared" si="6"/>
        <v>Vakspecifieke ruimte</v>
      </c>
      <c r="C38" s="141" t="str">
        <f t="shared" si="3"/>
        <v>Meppel</v>
      </c>
      <c r="D38" s="141">
        <f>'Vakspecifiek (5)'!E6</f>
        <v>0</v>
      </c>
    </row>
    <row r="39" spans="1:4" x14ac:dyDescent="0.35">
      <c r="A39" t="str">
        <f t="shared" si="0"/>
        <v>Vakspecifieke ruimte-Oldekerk</v>
      </c>
      <c r="B39" t="str">
        <f t="shared" si="6"/>
        <v>Vakspecifieke ruimte</v>
      </c>
      <c r="C39" s="141" t="str">
        <f t="shared" si="3"/>
        <v>Oldekerk</v>
      </c>
      <c r="D39" s="141">
        <f>'Vakspecifiek (5)'!E7</f>
        <v>0</v>
      </c>
    </row>
    <row r="40" spans="1:4" x14ac:dyDescent="0.35">
      <c r="A40" t="str">
        <f t="shared" si="0"/>
        <v>Vakspecifieke ruimte-Winsum</v>
      </c>
      <c r="B40" t="str">
        <f t="shared" si="6"/>
        <v>Vakspecifieke ruimte</v>
      </c>
      <c r="C40" s="141" t="str">
        <f t="shared" si="3"/>
        <v>Winsum</v>
      </c>
      <c r="D40" s="141">
        <f>'Vakspecifiek (5)'!E8</f>
        <v>0</v>
      </c>
    </row>
    <row r="41" spans="1:4" x14ac:dyDescent="0.35">
      <c r="A41" t="str">
        <f t="shared" si="0"/>
        <v>Vakspecifieke ruimte-Wolvega</v>
      </c>
      <c r="B41" t="str">
        <f t="shared" si="6"/>
        <v>Vakspecifieke ruimte</v>
      </c>
      <c r="C41" s="141" t="str">
        <f t="shared" si="3"/>
        <v>Wolvega</v>
      </c>
      <c r="D41" s="141">
        <f>'Vakspecifiek (5)'!E9</f>
        <v>0</v>
      </c>
    </row>
    <row r="42" spans="1:4" x14ac:dyDescent="0.35">
      <c r="A42" t="str">
        <f t="shared" si="0"/>
        <v>Verkeersruimte-Assen</v>
      </c>
      <c r="B42" t="str">
        <f>'Verkeersruimten (6)'!C4</f>
        <v>Verkeersruimte</v>
      </c>
      <c r="C42" s="141" t="str">
        <f t="shared" si="3"/>
        <v>Assen</v>
      </c>
      <c r="D42" s="141">
        <f>'Verkeersruimten (6)'!E2</f>
        <v>0</v>
      </c>
    </row>
    <row r="43" spans="1:4" x14ac:dyDescent="0.35">
      <c r="A43" t="str">
        <f t="shared" si="0"/>
        <v>Verkeersruimte-Eelde</v>
      </c>
      <c r="B43" t="str">
        <f>B42</f>
        <v>Verkeersruimte</v>
      </c>
      <c r="C43" s="141" t="str">
        <f t="shared" si="3"/>
        <v>Eelde</v>
      </c>
      <c r="D43" s="141">
        <f>'Verkeersruimten (6)'!E3</f>
        <v>0</v>
      </c>
    </row>
    <row r="44" spans="1:4" x14ac:dyDescent="0.35">
      <c r="A44" t="str">
        <f t="shared" si="0"/>
        <v>Verkeersruimte-Emmen</v>
      </c>
      <c r="B44" t="str">
        <f t="shared" ref="B44:B49" si="7">B43</f>
        <v>Verkeersruimte</v>
      </c>
      <c r="C44" s="141" t="str">
        <f t="shared" si="3"/>
        <v>Emmen</v>
      </c>
      <c r="D44" s="141">
        <f>'Verkeersruimten (6)'!E4</f>
        <v>0</v>
      </c>
    </row>
    <row r="45" spans="1:4" x14ac:dyDescent="0.35">
      <c r="A45" t="str">
        <f t="shared" si="0"/>
        <v>Verkeersruimte-Groningen</v>
      </c>
      <c r="B45" t="str">
        <f t="shared" si="7"/>
        <v>Verkeersruimte</v>
      </c>
      <c r="C45" s="141" t="str">
        <f t="shared" si="3"/>
        <v>Groningen</v>
      </c>
      <c r="D45" s="141">
        <f>'Verkeersruimten (6)'!E5</f>
        <v>0</v>
      </c>
    </row>
    <row r="46" spans="1:4" x14ac:dyDescent="0.35">
      <c r="A46" t="str">
        <f t="shared" si="0"/>
        <v>Verkeersruimte-Meppel</v>
      </c>
      <c r="B46" t="str">
        <f t="shared" si="7"/>
        <v>Verkeersruimte</v>
      </c>
      <c r="C46" s="141" t="str">
        <f t="shared" si="3"/>
        <v>Meppel</v>
      </c>
      <c r="D46" s="141">
        <f>'Verkeersruimten (6)'!E6</f>
        <v>0</v>
      </c>
    </row>
    <row r="47" spans="1:4" x14ac:dyDescent="0.35">
      <c r="A47" t="str">
        <f t="shared" si="0"/>
        <v>Verkeersruimte-Oldekerk</v>
      </c>
      <c r="B47" t="str">
        <f t="shared" si="7"/>
        <v>Verkeersruimte</v>
      </c>
      <c r="C47" s="141" t="str">
        <f t="shared" si="3"/>
        <v>Oldekerk</v>
      </c>
      <c r="D47" s="141">
        <f>'Verkeersruimten (6)'!E7</f>
        <v>0</v>
      </c>
    </row>
    <row r="48" spans="1:4" x14ac:dyDescent="0.35">
      <c r="A48" t="str">
        <f t="shared" si="0"/>
        <v>Verkeersruimte-Winsum</v>
      </c>
      <c r="B48" t="str">
        <f t="shared" si="7"/>
        <v>Verkeersruimte</v>
      </c>
      <c r="C48" s="141" t="str">
        <f t="shared" si="3"/>
        <v>Winsum</v>
      </c>
      <c r="D48" s="141">
        <f>'Verkeersruimten (6)'!E8</f>
        <v>0</v>
      </c>
    </row>
    <row r="49" spans="1:4" x14ac:dyDescent="0.35">
      <c r="A49" t="str">
        <f t="shared" si="0"/>
        <v>Verkeersruimte-Wolvega</v>
      </c>
      <c r="B49" t="str">
        <f t="shared" si="7"/>
        <v>Verkeersruimte</v>
      </c>
      <c r="C49" s="141" t="str">
        <f t="shared" si="3"/>
        <v>Wolvega</v>
      </c>
      <c r="D49" s="141">
        <f>'Verkeersruimten (6)'!E9</f>
        <v>0</v>
      </c>
    </row>
    <row r="50" spans="1:4" x14ac:dyDescent="0.35">
      <c r="A50" t="str">
        <f t="shared" ref="A50:A65" si="8">B50&amp;"-"&amp;C50</f>
        <v>Sporthal-Assen</v>
      </c>
      <c r="B50" t="s">
        <v>1694</v>
      </c>
      <c r="C50" t="s">
        <v>52</v>
      </c>
      <c r="D50" s="141">
        <f>'Sporthal (7)'!E2</f>
        <v>0</v>
      </c>
    </row>
    <row r="51" spans="1:4" x14ac:dyDescent="0.35">
      <c r="A51" t="str">
        <f t="shared" si="8"/>
        <v>Sporthal-Eelde</v>
      </c>
      <c r="B51" t="s">
        <v>1694</v>
      </c>
      <c r="C51" t="s">
        <v>658</v>
      </c>
      <c r="D51" s="141">
        <f>'Sporthal (7)'!E3</f>
        <v>0</v>
      </c>
    </row>
    <row r="52" spans="1:4" x14ac:dyDescent="0.35">
      <c r="A52" t="str">
        <f t="shared" si="8"/>
        <v>Sporthal-Emmen</v>
      </c>
      <c r="B52" t="s">
        <v>1694</v>
      </c>
      <c r="C52" t="s">
        <v>38</v>
      </c>
      <c r="D52" s="141">
        <f>'Sporthal (7)'!E4</f>
        <v>0</v>
      </c>
    </row>
    <row r="53" spans="1:4" x14ac:dyDescent="0.35">
      <c r="A53" t="str">
        <f t="shared" si="8"/>
        <v>Sporthal-Groningen</v>
      </c>
      <c r="B53" t="s">
        <v>1694</v>
      </c>
      <c r="C53" t="s">
        <v>585</v>
      </c>
      <c r="D53" s="141">
        <f>'Sporthal (7)'!E5</f>
        <v>0</v>
      </c>
    </row>
    <row r="54" spans="1:4" x14ac:dyDescent="0.35">
      <c r="A54" t="str">
        <f t="shared" si="8"/>
        <v>Sporthal-Meppel</v>
      </c>
      <c r="B54" t="s">
        <v>1694</v>
      </c>
      <c r="C54" t="s">
        <v>92</v>
      </c>
      <c r="D54" s="141">
        <f>'Sporthal (7)'!E6</f>
        <v>0</v>
      </c>
    </row>
    <row r="55" spans="1:4" x14ac:dyDescent="0.35">
      <c r="A55" t="str">
        <f t="shared" si="8"/>
        <v>Sporthal-Oldekerk</v>
      </c>
      <c r="B55" t="s">
        <v>1694</v>
      </c>
      <c r="C55" t="s">
        <v>705</v>
      </c>
      <c r="D55" s="141">
        <f>'Sporthal (7)'!E7</f>
        <v>0</v>
      </c>
    </row>
    <row r="56" spans="1:4" x14ac:dyDescent="0.35">
      <c r="A56" t="str">
        <f t="shared" si="8"/>
        <v>Sporthal-Winsum</v>
      </c>
      <c r="B56" t="s">
        <v>1694</v>
      </c>
      <c r="C56" t="s">
        <v>808</v>
      </c>
      <c r="D56" s="141">
        <f>'Sporthal (7)'!E8</f>
        <v>0</v>
      </c>
    </row>
    <row r="57" spans="1:4" x14ac:dyDescent="0.35">
      <c r="A57" t="str">
        <f t="shared" si="8"/>
        <v>Sporthal-Wolvega</v>
      </c>
      <c r="B57" t="s">
        <v>1694</v>
      </c>
      <c r="C57" t="s">
        <v>856</v>
      </c>
      <c r="D57" s="141">
        <f>'Sporthal (7)'!E9</f>
        <v>0</v>
      </c>
    </row>
    <row r="58" spans="1:4" x14ac:dyDescent="0.35">
      <c r="A58" t="str">
        <f t="shared" si="8"/>
        <v>Vloeren Keukens-Assen</v>
      </c>
      <c r="B58" t="s">
        <v>2271</v>
      </c>
      <c r="C58" t="s">
        <v>52</v>
      </c>
      <c r="D58" s="141">
        <f>'Vloeren Keukens (8)'!E2</f>
        <v>0</v>
      </c>
    </row>
    <row r="59" spans="1:4" x14ac:dyDescent="0.35">
      <c r="A59" t="str">
        <f t="shared" si="8"/>
        <v>Vloeren Keukens-Eelde</v>
      </c>
      <c r="B59" t="s">
        <v>2271</v>
      </c>
      <c r="C59" t="s">
        <v>658</v>
      </c>
      <c r="D59" s="141">
        <f>'Vloeren Keukens (8)'!E3</f>
        <v>0</v>
      </c>
    </row>
    <row r="60" spans="1:4" x14ac:dyDescent="0.35">
      <c r="A60" t="str">
        <f t="shared" si="8"/>
        <v>Vloeren Keukens-Emmen</v>
      </c>
      <c r="B60" t="s">
        <v>2271</v>
      </c>
      <c r="C60" t="s">
        <v>38</v>
      </c>
      <c r="D60" s="141">
        <f>'Vloeren Keukens (8)'!E4</f>
        <v>0</v>
      </c>
    </row>
    <row r="61" spans="1:4" x14ac:dyDescent="0.35">
      <c r="A61" t="str">
        <f t="shared" si="8"/>
        <v>Vloeren Keukens-Groningen</v>
      </c>
      <c r="B61" t="s">
        <v>2271</v>
      </c>
      <c r="C61" t="s">
        <v>585</v>
      </c>
      <c r="D61" s="141">
        <f>'Vloeren Keukens (8)'!E5</f>
        <v>0</v>
      </c>
    </row>
    <row r="62" spans="1:4" x14ac:dyDescent="0.35">
      <c r="A62" t="str">
        <f t="shared" si="8"/>
        <v>Vloeren Keukens-Meppel</v>
      </c>
      <c r="B62" t="s">
        <v>2271</v>
      </c>
      <c r="C62" t="s">
        <v>92</v>
      </c>
      <c r="D62" s="141">
        <f>'Vloeren Keukens (8)'!E6</f>
        <v>0</v>
      </c>
    </row>
    <row r="63" spans="1:4" x14ac:dyDescent="0.35">
      <c r="A63" t="str">
        <f t="shared" si="8"/>
        <v>Vloeren Keukens-Oldekerk</v>
      </c>
      <c r="B63" t="s">
        <v>2271</v>
      </c>
      <c r="C63" t="s">
        <v>705</v>
      </c>
      <c r="D63" s="141">
        <f>'Vloeren Keukens (8)'!E7</f>
        <v>0</v>
      </c>
    </row>
    <row r="64" spans="1:4" x14ac:dyDescent="0.35">
      <c r="A64" t="str">
        <f t="shared" si="8"/>
        <v>Vloeren Keukens-Winsum</v>
      </c>
      <c r="B64" t="s">
        <v>2271</v>
      </c>
      <c r="C64" t="s">
        <v>808</v>
      </c>
      <c r="D64" s="141">
        <f>'Vloeren Keukens (8)'!E8</f>
        <v>0</v>
      </c>
    </row>
    <row r="65" spans="1:4" x14ac:dyDescent="0.35">
      <c r="A65" t="str">
        <f t="shared" si="8"/>
        <v>Vloeren Keukens-Wolvega</v>
      </c>
      <c r="B65" t="s">
        <v>2271</v>
      </c>
      <c r="C65" t="s">
        <v>856</v>
      </c>
      <c r="D65" s="141">
        <f>'Vloeren Keukens (8)'!E9</f>
        <v>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E20"/>
  <sheetViews>
    <sheetView workbookViewId="0">
      <selection activeCell="E19" sqref="E19"/>
    </sheetView>
  </sheetViews>
  <sheetFormatPr defaultRowHeight="14.5" x14ac:dyDescent="0.35"/>
  <cols>
    <col min="2" max="2" width="31.7265625" customWidth="1"/>
    <col min="3" max="3" width="32.54296875" customWidth="1"/>
    <col min="4" max="4" width="42.7265625" customWidth="1"/>
    <col min="5" max="5" width="16.26953125" style="21" customWidth="1"/>
  </cols>
  <sheetData>
    <row r="1" spans="1:5" x14ac:dyDescent="0.35">
      <c r="B1" s="15" t="s">
        <v>313</v>
      </c>
      <c r="C1" s="15" t="s">
        <v>383</v>
      </c>
    </row>
    <row r="2" spans="1:5" x14ac:dyDescent="0.35">
      <c r="B2" s="16" t="s">
        <v>384</v>
      </c>
      <c r="C2" s="16" t="s">
        <v>385</v>
      </c>
    </row>
    <row r="3" spans="1:5" x14ac:dyDescent="0.35">
      <c r="B3" s="16" t="s">
        <v>315</v>
      </c>
      <c r="C3" s="16"/>
    </row>
    <row r="4" spans="1:5" ht="15" thickBot="1" x14ac:dyDescent="0.4">
      <c r="B4" s="17" t="s">
        <v>316</v>
      </c>
      <c r="C4" s="17" t="s">
        <v>575</v>
      </c>
    </row>
    <row r="8" spans="1:5" ht="26.5" thickBot="1" x14ac:dyDescent="0.4">
      <c r="B8" s="2" t="s">
        <v>387</v>
      </c>
      <c r="C8" s="2" t="s">
        <v>318</v>
      </c>
      <c r="D8" s="2" t="s">
        <v>319</v>
      </c>
      <c r="E8" s="29" t="s">
        <v>320</v>
      </c>
    </row>
    <row r="9" spans="1:5" x14ac:dyDescent="0.35">
      <c r="A9" s="605" t="s">
        <v>357</v>
      </c>
      <c r="B9" s="9" t="s">
        <v>413</v>
      </c>
      <c r="C9" s="4" t="s">
        <v>464</v>
      </c>
      <c r="D9" s="4" t="s">
        <v>576</v>
      </c>
      <c r="E9" s="12">
        <v>10</v>
      </c>
    </row>
    <row r="10" spans="1:5" ht="20" x14ac:dyDescent="0.35">
      <c r="A10" s="606"/>
      <c r="B10" s="10" t="s">
        <v>577</v>
      </c>
      <c r="C10" s="1" t="s">
        <v>389</v>
      </c>
      <c r="D10" s="1" t="s">
        <v>390</v>
      </c>
      <c r="E10" s="13">
        <v>10</v>
      </c>
    </row>
    <row r="11" spans="1:5" x14ac:dyDescent="0.35">
      <c r="A11" s="606"/>
      <c r="B11" s="10" t="s">
        <v>517</v>
      </c>
      <c r="C11" s="1" t="s">
        <v>456</v>
      </c>
      <c r="D11" s="1" t="s">
        <v>424</v>
      </c>
      <c r="E11" s="13">
        <v>10</v>
      </c>
    </row>
    <row r="12" spans="1:5" x14ac:dyDescent="0.35">
      <c r="A12" s="606"/>
      <c r="B12" s="10" t="s">
        <v>578</v>
      </c>
      <c r="C12" s="1" t="s">
        <v>456</v>
      </c>
      <c r="D12" s="1" t="s">
        <v>579</v>
      </c>
      <c r="E12" s="13">
        <v>10</v>
      </c>
    </row>
    <row r="13" spans="1:5" x14ac:dyDescent="0.35">
      <c r="A13" s="606"/>
      <c r="B13" s="10" t="s">
        <v>441</v>
      </c>
      <c r="C13" s="1" t="s">
        <v>442</v>
      </c>
      <c r="D13" s="1" t="s">
        <v>443</v>
      </c>
      <c r="E13" s="13">
        <v>10</v>
      </c>
    </row>
    <row r="14" spans="1:5" x14ac:dyDescent="0.35">
      <c r="A14" s="606"/>
      <c r="B14" s="10" t="s">
        <v>580</v>
      </c>
      <c r="C14" s="1" t="s">
        <v>403</v>
      </c>
      <c r="D14" s="1" t="s">
        <v>451</v>
      </c>
      <c r="E14" s="13">
        <v>10</v>
      </c>
    </row>
    <row r="15" spans="1:5" x14ac:dyDescent="0.35">
      <c r="A15" s="606"/>
      <c r="B15" s="10" t="s">
        <v>452</v>
      </c>
      <c r="C15" s="1" t="s">
        <v>453</v>
      </c>
      <c r="D15" s="1" t="s">
        <v>446</v>
      </c>
      <c r="E15" s="13">
        <v>10</v>
      </c>
    </row>
    <row r="16" spans="1:5" ht="20.5" thickBot="1" x14ac:dyDescent="0.4">
      <c r="A16" s="607"/>
      <c r="B16" s="11" t="s">
        <v>581</v>
      </c>
      <c r="C16" s="7" t="s">
        <v>582</v>
      </c>
      <c r="D16" s="7" t="s">
        <v>583</v>
      </c>
      <c r="E16" s="14">
        <v>10</v>
      </c>
    </row>
    <row r="17" spans="1:5" ht="22.5" customHeight="1" x14ac:dyDescent="0.35">
      <c r="A17" s="590" t="s">
        <v>362</v>
      </c>
      <c r="B17" s="9" t="s">
        <v>577</v>
      </c>
      <c r="C17" s="4" t="s">
        <v>397</v>
      </c>
      <c r="D17" s="4" t="s">
        <v>584</v>
      </c>
      <c r="E17" s="12">
        <v>4</v>
      </c>
    </row>
    <row r="18" spans="1:5" ht="30.75" customHeight="1" thickBot="1" x14ac:dyDescent="0.4">
      <c r="A18" s="588"/>
      <c r="B18" s="11" t="s">
        <v>405</v>
      </c>
      <c r="C18" s="7" t="s">
        <v>395</v>
      </c>
      <c r="D18" s="7" t="s">
        <v>458</v>
      </c>
      <c r="E18" s="14">
        <v>4</v>
      </c>
    </row>
    <row r="20" spans="1:5" x14ac:dyDescent="0.35">
      <c r="B20" s="30" t="s">
        <v>555</v>
      </c>
    </row>
  </sheetData>
  <mergeCells count="2">
    <mergeCell ref="A9:A16"/>
    <mergeCell ref="A17:A18"/>
  </mergeCells>
  <pageMargins left="0.70866141732283472" right="0.70866141732283472" top="0.74803149606299213" bottom="0.74803149606299213" header="0.31496062992125984" footer="0.31496062992125984"/>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P2671"/>
  <sheetViews>
    <sheetView tabSelected="1" topLeftCell="E1" zoomScale="80" zoomScaleNormal="80" workbookViewId="0">
      <pane ySplit="1" topLeftCell="A2581" activePane="bottomLeft" state="frozen"/>
      <selection pane="bottomLeft" activeCell="K2409" sqref="K2409"/>
    </sheetView>
  </sheetViews>
  <sheetFormatPr defaultColWidth="9.1796875" defaultRowHeight="13.5" zeroHeight="1" x14ac:dyDescent="0.3"/>
  <cols>
    <col min="1" max="1" width="9.7265625" style="320" customWidth="1"/>
    <col min="2" max="2" width="18.453125" style="240" customWidth="1"/>
    <col min="3" max="3" width="9.1796875" style="321"/>
    <col min="4" max="4" width="21.54296875" style="240" customWidth="1"/>
    <col min="5" max="5" width="20.7265625" style="240" bestFit="1" customWidth="1"/>
    <col min="6" max="7" width="23.81640625" style="240" customWidth="1"/>
    <col min="8" max="8" width="21.7265625" style="240" customWidth="1"/>
    <col min="9" max="9" width="26.26953125" style="240" customWidth="1"/>
    <col min="10" max="10" width="12.453125" style="309" bestFit="1" customWidth="1"/>
    <col min="11" max="11" width="20.54296875" style="240" bestFit="1" customWidth="1"/>
    <col min="12" max="12" width="19.26953125" style="461" customWidth="1"/>
    <col min="13" max="13" width="10.54296875" style="242" customWidth="1"/>
    <col min="14" max="14" width="10.54296875" style="243" customWidth="1"/>
    <col min="15" max="15" width="12.453125" style="244" customWidth="1"/>
    <col min="16" max="16" width="14.7265625" style="240" customWidth="1"/>
    <col min="17" max="16384" width="9.1796875" style="240"/>
  </cols>
  <sheetData>
    <row r="1" spans="1:16" s="235" customFormat="1" ht="40.5" x14ac:dyDescent="0.35">
      <c r="A1" s="70" t="s">
        <v>25</v>
      </c>
      <c r="B1" s="70" t="s">
        <v>26</v>
      </c>
      <c r="C1" s="319" t="s">
        <v>29</v>
      </c>
      <c r="D1" s="70" t="s">
        <v>27</v>
      </c>
      <c r="E1" s="71" t="s">
        <v>28</v>
      </c>
      <c r="F1" s="70" t="s">
        <v>29</v>
      </c>
      <c r="G1" s="72" t="s">
        <v>30</v>
      </c>
      <c r="H1" s="72" t="s">
        <v>31</v>
      </c>
      <c r="I1" s="72" t="s">
        <v>1705</v>
      </c>
      <c r="J1" s="307" t="s">
        <v>32</v>
      </c>
      <c r="K1" s="72" t="s">
        <v>33</v>
      </c>
      <c r="L1" s="453" t="s">
        <v>34</v>
      </c>
      <c r="M1" s="375" t="s">
        <v>2275</v>
      </c>
      <c r="N1" s="290" t="s">
        <v>35</v>
      </c>
      <c r="O1" s="291" t="s">
        <v>36</v>
      </c>
      <c r="P1" s="289" t="s">
        <v>37</v>
      </c>
    </row>
    <row r="2" spans="1:16" x14ac:dyDescent="0.3">
      <c r="A2" s="294" t="s">
        <v>52</v>
      </c>
      <c r="B2" s="236" t="s">
        <v>39</v>
      </c>
      <c r="C2" s="236" t="s">
        <v>52</v>
      </c>
      <c r="D2" s="294" t="s">
        <v>67</v>
      </c>
      <c r="E2" s="298" t="s">
        <v>67</v>
      </c>
      <c r="F2" s="233" t="s">
        <v>52</v>
      </c>
      <c r="G2" s="295" t="s">
        <v>589</v>
      </c>
      <c r="H2" s="295" t="s">
        <v>19</v>
      </c>
      <c r="I2" s="295" t="s">
        <v>1707</v>
      </c>
      <c r="J2" s="374">
        <v>0</v>
      </c>
      <c r="K2" s="295"/>
      <c r="L2" s="451" t="s">
        <v>1714</v>
      </c>
      <c r="M2" s="234">
        <v>32.72</v>
      </c>
      <c r="N2" s="237">
        <f>IFERROR(VLOOKUP(H2&amp;"-"&amp;F2,Blad7!A:D,4,0),0)</f>
        <v>0</v>
      </c>
      <c r="O2" s="238">
        <v>1</v>
      </c>
      <c r="P2" s="239">
        <f t="shared" ref="P2:P65" si="0">IFERROR((N2*M2)*O2,"")</f>
        <v>0</v>
      </c>
    </row>
    <row r="3" spans="1:16" x14ac:dyDescent="0.3">
      <c r="A3" s="294" t="s">
        <v>52</v>
      </c>
      <c r="B3" s="236" t="s">
        <v>39</v>
      </c>
      <c r="C3" s="236" t="s">
        <v>52</v>
      </c>
      <c r="D3" s="294" t="s">
        <v>67</v>
      </c>
      <c r="E3" s="298" t="s">
        <v>67</v>
      </c>
      <c r="F3" s="233" t="s">
        <v>52</v>
      </c>
      <c r="G3" s="295" t="s">
        <v>589</v>
      </c>
      <c r="H3" s="295" t="s">
        <v>19</v>
      </c>
      <c r="I3" s="295" t="s">
        <v>1707</v>
      </c>
      <c r="J3" s="374">
        <v>1</v>
      </c>
      <c r="K3" s="295"/>
      <c r="L3" s="451" t="s">
        <v>62</v>
      </c>
      <c r="M3" s="234">
        <v>42.16</v>
      </c>
      <c r="N3" s="237">
        <f>IFERROR(VLOOKUP(H3&amp;"-"&amp;F3,Blad7!A:D,4,0),0)</f>
        <v>0</v>
      </c>
      <c r="O3" s="238">
        <v>1</v>
      </c>
      <c r="P3" s="239">
        <f t="shared" si="0"/>
        <v>0</v>
      </c>
    </row>
    <row r="4" spans="1:16" x14ac:dyDescent="0.3">
      <c r="A4" s="294" t="s">
        <v>52</v>
      </c>
      <c r="B4" s="236" t="s">
        <v>39</v>
      </c>
      <c r="C4" s="236" t="s">
        <v>52</v>
      </c>
      <c r="D4" s="294" t="s">
        <v>67</v>
      </c>
      <c r="E4" s="298" t="s">
        <v>67</v>
      </c>
      <c r="F4" s="233" t="s">
        <v>52</v>
      </c>
      <c r="G4" s="295" t="s">
        <v>589</v>
      </c>
      <c r="H4" s="295" t="s">
        <v>15</v>
      </c>
      <c r="I4" s="297" t="s">
        <v>15</v>
      </c>
      <c r="J4" s="374">
        <v>4</v>
      </c>
      <c r="K4" s="295"/>
      <c r="L4" s="451" t="s">
        <v>44</v>
      </c>
      <c r="M4" s="234">
        <v>8.1199999999999992</v>
      </c>
      <c r="N4" s="237">
        <f>IFERROR(VLOOKUP(H4&amp;"-"&amp;F4,Blad7!A:D,4,0),0)</f>
        <v>0</v>
      </c>
      <c r="O4" s="238">
        <v>1</v>
      </c>
      <c r="P4" s="239">
        <f t="shared" si="0"/>
        <v>0</v>
      </c>
    </row>
    <row r="5" spans="1:16" x14ac:dyDescent="0.3">
      <c r="A5" s="294" t="s">
        <v>52</v>
      </c>
      <c r="B5" s="236" t="s">
        <v>39</v>
      </c>
      <c r="C5" s="236" t="s">
        <v>52</v>
      </c>
      <c r="D5" s="294" t="s">
        <v>67</v>
      </c>
      <c r="E5" s="298" t="s">
        <v>67</v>
      </c>
      <c r="F5" s="233" t="s">
        <v>52</v>
      </c>
      <c r="G5" s="295" t="s">
        <v>589</v>
      </c>
      <c r="H5" s="295" t="s">
        <v>45</v>
      </c>
      <c r="I5" s="241" t="s">
        <v>1695</v>
      </c>
      <c r="J5" s="310">
        <v>43</v>
      </c>
      <c r="K5" s="295"/>
      <c r="L5" s="451" t="s">
        <v>63</v>
      </c>
      <c r="M5" s="234" t="s">
        <v>187</v>
      </c>
      <c r="N5" s="237">
        <f>IFERROR(VLOOKUP(H5&amp;"-"&amp;F5,Blad7!A:D,4,0),0)</f>
        <v>0</v>
      </c>
      <c r="O5" s="238">
        <v>1</v>
      </c>
      <c r="P5" s="239" t="str">
        <f t="shared" si="0"/>
        <v/>
      </c>
    </row>
    <row r="6" spans="1:16" x14ac:dyDescent="0.3">
      <c r="A6" s="294" t="s">
        <v>52</v>
      </c>
      <c r="B6" s="236" t="s">
        <v>39</v>
      </c>
      <c r="C6" s="236" t="s">
        <v>52</v>
      </c>
      <c r="D6" s="294" t="s">
        <v>67</v>
      </c>
      <c r="E6" s="298" t="s">
        <v>67</v>
      </c>
      <c r="F6" s="233" t="s">
        <v>52</v>
      </c>
      <c r="G6" s="295" t="s">
        <v>589</v>
      </c>
      <c r="H6" s="295" t="s">
        <v>46</v>
      </c>
      <c r="I6" s="295" t="s">
        <v>130</v>
      </c>
      <c r="J6" s="374">
        <v>52</v>
      </c>
      <c r="K6" s="295"/>
      <c r="L6" s="451" t="s">
        <v>62</v>
      </c>
      <c r="M6" s="234">
        <v>23</v>
      </c>
      <c r="N6" s="237">
        <f>IFERROR(VLOOKUP(H6&amp;"-"&amp;F6,Blad7!A:D,4,0),0)</f>
        <v>0</v>
      </c>
      <c r="O6" s="238">
        <v>1</v>
      </c>
      <c r="P6" s="239">
        <f t="shared" si="0"/>
        <v>0</v>
      </c>
    </row>
    <row r="7" spans="1:16" x14ac:dyDescent="0.3">
      <c r="A7" s="294" t="s">
        <v>52</v>
      </c>
      <c r="B7" s="236" t="s">
        <v>39</v>
      </c>
      <c r="C7" s="236" t="s">
        <v>52</v>
      </c>
      <c r="D7" s="294" t="s">
        <v>67</v>
      </c>
      <c r="E7" s="298" t="s">
        <v>67</v>
      </c>
      <c r="F7" s="233" t="s">
        <v>52</v>
      </c>
      <c r="G7" s="295" t="s">
        <v>589</v>
      </c>
      <c r="H7" s="295" t="s">
        <v>19</v>
      </c>
      <c r="I7" s="295" t="s">
        <v>56</v>
      </c>
      <c r="J7" s="374">
        <v>53</v>
      </c>
      <c r="K7" s="295"/>
      <c r="L7" s="451" t="s">
        <v>1714</v>
      </c>
      <c r="M7" s="234">
        <v>85</v>
      </c>
      <c r="N7" s="237">
        <f>IFERROR(VLOOKUP(H7&amp;"-"&amp;F7,Blad7!A:D,4,0),0)</f>
        <v>0</v>
      </c>
      <c r="O7" s="238">
        <v>1</v>
      </c>
      <c r="P7" s="239">
        <f t="shared" si="0"/>
        <v>0</v>
      </c>
    </row>
    <row r="8" spans="1:16" x14ac:dyDescent="0.3">
      <c r="A8" s="294" t="s">
        <v>52</v>
      </c>
      <c r="B8" s="236" t="s">
        <v>39</v>
      </c>
      <c r="C8" s="236" t="s">
        <v>52</v>
      </c>
      <c r="D8" s="294" t="s">
        <v>67</v>
      </c>
      <c r="E8" s="298" t="s">
        <v>67</v>
      </c>
      <c r="F8" s="233" t="s">
        <v>52</v>
      </c>
      <c r="G8" s="295" t="s">
        <v>589</v>
      </c>
      <c r="H8" s="295" t="s">
        <v>2271</v>
      </c>
      <c r="I8" s="241" t="s">
        <v>1711</v>
      </c>
      <c r="J8" s="374">
        <v>64</v>
      </c>
      <c r="K8" s="295"/>
      <c r="L8" s="451" t="s">
        <v>57</v>
      </c>
      <c r="M8" s="234">
        <v>16.079999999999998</v>
      </c>
      <c r="N8" s="237">
        <f>IFERROR(VLOOKUP(H8&amp;"-"&amp;F8,Blad7!A:D,4,0),0)</f>
        <v>0</v>
      </c>
      <c r="O8" s="238">
        <v>1</v>
      </c>
      <c r="P8" s="239">
        <f t="shared" si="0"/>
        <v>0</v>
      </c>
    </row>
    <row r="9" spans="1:16" x14ac:dyDescent="0.3">
      <c r="A9" s="294" t="s">
        <v>52</v>
      </c>
      <c r="B9" s="236" t="s">
        <v>39</v>
      </c>
      <c r="C9" s="236" t="s">
        <v>52</v>
      </c>
      <c r="D9" s="294" t="s">
        <v>67</v>
      </c>
      <c r="E9" s="298" t="s">
        <v>67</v>
      </c>
      <c r="F9" s="233" t="s">
        <v>52</v>
      </c>
      <c r="G9" s="295" t="s">
        <v>589</v>
      </c>
      <c r="H9" s="295" t="s">
        <v>2271</v>
      </c>
      <c r="I9" s="241" t="s">
        <v>1711</v>
      </c>
      <c r="J9" s="374">
        <v>72</v>
      </c>
      <c r="K9" s="295"/>
      <c r="L9" s="451" t="s">
        <v>62</v>
      </c>
      <c r="M9" s="234">
        <v>12</v>
      </c>
      <c r="N9" s="237">
        <f>IFERROR(VLOOKUP(H9&amp;"-"&amp;F9,Blad7!A:D,4,0),0)</f>
        <v>0</v>
      </c>
      <c r="O9" s="238">
        <v>1</v>
      </c>
      <c r="P9" s="239">
        <f t="shared" si="0"/>
        <v>0</v>
      </c>
    </row>
    <row r="10" spans="1:16" x14ac:dyDescent="0.3">
      <c r="A10" s="294" t="s">
        <v>52</v>
      </c>
      <c r="B10" s="236" t="s">
        <v>39</v>
      </c>
      <c r="C10" s="236" t="s">
        <v>52</v>
      </c>
      <c r="D10" s="294" t="s">
        <v>67</v>
      </c>
      <c r="E10" s="298" t="s">
        <v>67</v>
      </c>
      <c r="F10" s="233" t="s">
        <v>52</v>
      </c>
      <c r="G10" s="295" t="s">
        <v>589</v>
      </c>
      <c r="H10" s="295" t="s">
        <v>46</v>
      </c>
      <c r="I10" s="241" t="s">
        <v>14</v>
      </c>
      <c r="J10" s="374">
        <v>82</v>
      </c>
      <c r="K10" s="295"/>
      <c r="L10" s="451" t="s">
        <v>44</v>
      </c>
      <c r="M10" s="234">
        <v>32.950000000000003</v>
      </c>
      <c r="N10" s="237">
        <f>IFERROR(VLOOKUP(H10&amp;"-"&amp;F10,Blad7!A:D,4,0),0)</f>
        <v>0</v>
      </c>
      <c r="O10" s="238">
        <v>1</v>
      </c>
      <c r="P10" s="239">
        <f t="shared" si="0"/>
        <v>0</v>
      </c>
    </row>
    <row r="11" spans="1:16" x14ac:dyDescent="0.3">
      <c r="A11" s="294" t="s">
        <v>52</v>
      </c>
      <c r="B11" s="236" t="s">
        <v>39</v>
      </c>
      <c r="C11" s="236" t="s">
        <v>52</v>
      </c>
      <c r="D11" s="294" t="s">
        <v>67</v>
      </c>
      <c r="E11" s="294" t="s">
        <v>67</v>
      </c>
      <c r="F11" s="233" t="s">
        <v>52</v>
      </c>
      <c r="G11" s="295" t="s">
        <v>589</v>
      </c>
      <c r="H11" s="295" t="s">
        <v>19</v>
      </c>
      <c r="I11" s="295" t="s">
        <v>1707</v>
      </c>
      <c r="J11" s="374" t="s">
        <v>1396</v>
      </c>
      <c r="K11" s="295"/>
      <c r="L11" s="451" t="s">
        <v>218</v>
      </c>
      <c r="M11" s="234">
        <v>4.76</v>
      </c>
      <c r="N11" s="237">
        <f>IFERROR(VLOOKUP(H11&amp;"-"&amp;F11,Blad7!A:D,4,0),0)</f>
        <v>0</v>
      </c>
      <c r="O11" s="238">
        <v>1</v>
      </c>
      <c r="P11" s="239">
        <f t="shared" si="0"/>
        <v>0</v>
      </c>
    </row>
    <row r="12" spans="1:16" x14ac:dyDescent="0.3">
      <c r="A12" s="294" t="s">
        <v>52</v>
      </c>
      <c r="B12" s="236" t="s">
        <v>39</v>
      </c>
      <c r="C12" s="236" t="s">
        <v>52</v>
      </c>
      <c r="D12" s="294" t="s">
        <v>67</v>
      </c>
      <c r="E12" s="298" t="s">
        <v>67</v>
      </c>
      <c r="F12" s="233" t="s">
        <v>52</v>
      </c>
      <c r="G12" s="295" t="s">
        <v>589</v>
      </c>
      <c r="H12" s="295" t="s">
        <v>46</v>
      </c>
      <c r="I12" s="295" t="s">
        <v>46</v>
      </c>
      <c r="J12" s="374" t="s">
        <v>678</v>
      </c>
      <c r="K12" s="295"/>
      <c r="L12" s="451" t="s">
        <v>44</v>
      </c>
      <c r="M12" s="234">
        <v>8.1199999999999992</v>
      </c>
      <c r="N12" s="237">
        <f>IFERROR(VLOOKUP(H12&amp;"-"&amp;F12,Blad7!A:D,4,0),0)</f>
        <v>0</v>
      </c>
      <c r="O12" s="238">
        <v>1</v>
      </c>
      <c r="P12" s="239">
        <f t="shared" si="0"/>
        <v>0</v>
      </c>
    </row>
    <row r="13" spans="1:16" x14ac:dyDescent="0.3">
      <c r="A13" s="294" t="s">
        <v>52</v>
      </c>
      <c r="B13" s="236" t="s">
        <v>39</v>
      </c>
      <c r="C13" s="236" t="s">
        <v>52</v>
      </c>
      <c r="D13" s="294" t="s">
        <v>67</v>
      </c>
      <c r="E13" s="298" t="s">
        <v>67</v>
      </c>
      <c r="F13" s="233" t="s">
        <v>52</v>
      </c>
      <c r="G13" s="295" t="s">
        <v>589</v>
      </c>
      <c r="H13" s="295" t="s">
        <v>45</v>
      </c>
      <c r="I13" s="241" t="s">
        <v>1021</v>
      </c>
      <c r="J13" s="310" t="s">
        <v>661</v>
      </c>
      <c r="K13" s="295"/>
      <c r="L13" s="451" t="s">
        <v>44</v>
      </c>
      <c r="M13" s="234" t="s">
        <v>187</v>
      </c>
      <c r="N13" s="237">
        <f>IFERROR(VLOOKUP(H13&amp;"-"&amp;F13,Blad7!A:D,4,0),0)</f>
        <v>0</v>
      </c>
      <c r="O13" s="238">
        <v>1</v>
      </c>
      <c r="P13" s="239" t="str">
        <f t="shared" si="0"/>
        <v/>
      </c>
    </row>
    <row r="14" spans="1:16" x14ac:dyDescent="0.3">
      <c r="A14" s="294" t="s">
        <v>52</v>
      </c>
      <c r="B14" s="236" t="s">
        <v>39</v>
      </c>
      <c r="C14" s="236" t="s">
        <v>52</v>
      </c>
      <c r="D14" s="294" t="s">
        <v>67</v>
      </c>
      <c r="E14" s="294" t="s">
        <v>67</v>
      </c>
      <c r="F14" s="233" t="s">
        <v>52</v>
      </c>
      <c r="G14" s="295" t="s">
        <v>68</v>
      </c>
      <c r="H14" s="295" t="s">
        <v>15</v>
      </c>
      <c r="I14" s="297" t="s">
        <v>15</v>
      </c>
      <c r="J14" s="310" t="s">
        <v>1272</v>
      </c>
      <c r="K14" s="299"/>
      <c r="L14" s="451" t="s">
        <v>1714</v>
      </c>
      <c r="M14" s="234">
        <v>51.4</v>
      </c>
      <c r="N14" s="237">
        <f>IFERROR(VLOOKUP(H14&amp;"-"&amp;F14,Blad7!A:D,4,0),0)</f>
        <v>0</v>
      </c>
      <c r="O14" s="238">
        <v>1</v>
      </c>
      <c r="P14" s="239">
        <f t="shared" si="0"/>
        <v>0</v>
      </c>
    </row>
    <row r="15" spans="1:16" x14ac:dyDescent="0.3">
      <c r="A15" s="294" t="s">
        <v>52</v>
      </c>
      <c r="B15" s="236" t="s">
        <v>39</v>
      </c>
      <c r="C15" s="236" t="s">
        <v>52</v>
      </c>
      <c r="D15" s="294" t="s">
        <v>67</v>
      </c>
      <c r="E15" s="294" t="s">
        <v>67</v>
      </c>
      <c r="F15" s="233" t="s">
        <v>52</v>
      </c>
      <c r="G15" s="295" t="s">
        <v>68</v>
      </c>
      <c r="H15" s="295" t="s">
        <v>15</v>
      </c>
      <c r="I15" s="297" t="s">
        <v>15</v>
      </c>
      <c r="J15" s="310" t="s">
        <v>1273</v>
      </c>
      <c r="K15" s="299"/>
      <c r="L15" s="451" t="s">
        <v>44</v>
      </c>
      <c r="M15" s="234">
        <v>45.24</v>
      </c>
      <c r="N15" s="237">
        <f>IFERROR(VLOOKUP(H15&amp;"-"&amp;F15,Blad7!A:D,4,0),0)</f>
        <v>0</v>
      </c>
      <c r="O15" s="238">
        <v>1</v>
      </c>
      <c r="P15" s="239">
        <f t="shared" si="0"/>
        <v>0</v>
      </c>
    </row>
    <row r="16" spans="1:16" x14ac:dyDescent="0.3">
      <c r="A16" s="294" t="s">
        <v>52</v>
      </c>
      <c r="B16" s="236" t="s">
        <v>39</v>
      </c>
      <c r="C16" s="236" t="s">
        <v>52</v>
      </c>
      <c r="D16" s="294" t="s">
        <v>67</v>
      </c>
      <c r="E16" s="294" t="s">
        <v>67</v>
      </c>
      <c r="F16" s="233" t="s">
        <v>52</v>
      </c>
      <c r="G16" s="295" t="s">
        <v>68</v>
      </c>
      <c r="H16" s="295" t="s">
        <v>46</v>
      </c>
      <c r="I16" s="295" t="s">
        <v>47</v>
      </c>
      <c r="J16" s="310" t="s">
        <v>1274</v>
      </c>
      <c r="K16" s="299"/>
      <c r="L16" s="451" t="s">
        <v>1714</v>
      </c>
      <c r="M16" s="234">
        <v>55.26</v>
      </c>
      <c r="N16" s="237">
        <f>IFERROR(VLOOKUP(H16&amp;"-"&amp;F16,Blad7!A:D,4,0),0)</f>
        <v>0</v>
      </c>
      <c r="O16" s="238">
        <v>1</v>
      </c>
      <c r="P16" s="239">
        <f t="shared" si="0"/>
        <v>0</v>
      </c>
    </row>
    <row r="17" spans="1:16" x14ac:dyDescent="0.3">
      <c r="A17" s="294" t="s">
        <v>52</v>
      </c>
      <c r="B17" s="236" t="s">
        <v>39</v>
      </c>
      <c r="C17" s="236" t="s">
        <v>52</v>
      </c>
      <c r="D17" s="294" t="s">
        <v>67</v>
      </c>
      <c r="E17" s="294" t="s">
        <v>67</v>
      </c>
      <c r="F17" s="233" t="s">
        <v>52</v>
      </c>
      <c r="G17" s="295" t="s">
        <v>68</v>
      </c>
      <c r="H17" s="295" t="s">
        <v>15</v>
      </c>
      <c r="I17" s="297" t="s">
        <v>15</v>
      </c>
      <c r="J17" s="310" t="s">
        <v>1275</v>
      </c>
      <c r="K17" s="299"/>
      <c r="L17" s="451" t="s">
        <v>1714</v>
      </c>
      <c r="M17" s="234">
        <v>55.26</v>
      </c>
      <c r="N17" s="237">
        <f>IFERROR(VLOOKUP(H17&amp;"-"&amp;F17,Blad7!A:D,4,0),0)</f>
        <v>0</v>
      </c>
      <c r="O17" s="238">
        <v>1</v>
      </c>
      <c r="P17" s="239">
        <f t="shared" si="0"/>
        <v>0</v>
      </c>
    </row>
    <row r="18" spans="1:16" x14ac:dyDescent="0.3">
      <c r="A18" s="294" t="s">
        <v>52</v>
      </c>
      <c r="B18" s="236" t="s">
        <v>39</v>
      </c>
      <c r="C18" s="236" t="s">
        <v>52</v>
      </c>
      <c r="D18" s="294" t="s">
        <v>67</v>
      </c>
      <c r="E18" s="294" t="s">
        <v>67</v>
      </c>
      <c r="F18" s="233" t="s">
        <v>52</v>
      </c>
      <c r="G18" s="295" t="s">
        <v>68</v>
      </c>
      <c r="H18" s="295" t="s">
        <v>46</v>
      </c>
      <c r="I18" s="295" t="s">
        <v>47</v>
      </c>
      <c r="J18" s="310" t="s">
        <v>1276</v>
      </c>
      <c r="K18" s="299"/>
      <c r="L18" s="451" t="s">
        <v>44</v>
      </c>
      <c r="M18" s="234">
        <v>28.33</v>
      </c>
      <c r="N18" s="237">
        <f>IFERROR(VLOOKUP(H18&amp;"-"&amp;F18,Blad7!A:D,4,0),0)</f>
        <v>0</v>
      </c>
      <c r="O18" s="238">
        <v>1</v>
      </c>
      <c r="P18" s="239">
        <f t="shared" si="0"/>
        <v>0</v>
      </c>
    </row>
    <row r="19" spans="1:16" x14ac:dyDescent="0.3">
      <c r="A19" s="294" t="s">
        <v>52</v>
      </c>
      <c r="B19" s="236" t="s">
        <v>39</v>
      </c>
      <c r="C19" s="236" t="s">
        <v>52</v>
      </c>
      <c r="D19" s="294" t="s">
        <v>67</v>
      </c>
      <c r="E19" s="294" t="s">
        <v>67</v>
      </c>
      <c r="F19" s="233" t="s">
        <v>52</v>
      </c>
      <c r="G19" s="295" t="s">
        <v>68</v>
      </c>
      <c r="H19" s="295" t="s">
        <v>46</v>
      </c>
      <c r="I19" s="295" t="s">
        <v>47</v>
      </c>
      <c r="J19" s="310" t="s">
        <v>1277</v>
      </c>
      <c r="K19" s="299"/>
      <c r="L19" s="451" t="s">
        <v>44</v>
      </c>
      <c r="M19" s="234">
        <v>21.99</v>
      </c>
      <c r="N19" s="237">
        <f>IFERROR(VLOOKUP(H19&amp;"-"&amp;F19,Blad7!A:D,4,0),0)</f>
        <v>0</v>
      </c>
      <c r="O19" s="238">
        <v>1</v>
      </c>
      <c r="P19" s="239">
        <f t="shared" si="0"/>
        <v>0</v>
      </c>
    </row>
    <row r="20" spans="1:16" x14ac:dyDescent="0.3">
      <c r="A20" s="294" t="s">
        <v>52</v>
      </c>
      <c r="B20" s="236" t="s">
        <v>39</v>
      </c>
      <c r="C20" s="236" t="s">
        <v>52</v>
      </c>
      <c r="D20" s="294" t="s">
        <v>67</v>
      </c>
      <c r="E20" s="294" t="s">
        <v>67</v>
      </c>
      <c r="F20" s="233" t="s">
        <v>52</v>
      </c>
      <c r="G20" s="295" t="s">
        <v>68</v>
      </c>
      <c r="H20" s="295" t="s">
        <v>46</v>
      </c>
      <c r="I20" s="295" t="s">
        <v>47</v>
      </c>
      <c r="J20" s="310" t="s">
        <v>1278</v>
      </c>
      <c r="K20" s="299"/>
      <c r="L20" s="451" t="s">
        <v>44</v>
      </c>
      <c r="M20" s="234">
        <v>22</v>
      </c>
      <c r="N20" s="237">
        <f>IFERROR(VLOOKUP(H20&amp;"-"&amp;F20,Blad7!A:D,4,0),0)</f>
        <v>0</v>
      </c>
      <c r="O20" s="238">
        <v>1</v>
      </c>
      <c r="P20" s="239">
        <f t="shared" si="0"/>
        <v>0</v>
      </c>
    </row>
    <row r="21" spans="1:16" x14ac:dyDescent="0.3">
      <c r="A21" s="294" t="s">
        <v>52</v>
      </c>
      <c r="B21" s="236" t="s">
        <v>39</v>
      </c>
      <c r="C21" s="236" t="s">
        <v>52</v>
      </c>
      <c r="D21" s="294" t="s">
        <v>67</v>
      </c>
      <c r="E21" s="294" t="s">
        <v>67</v>
      </c>
      <c r="F21" s="233" t="s">
        <v>52</v>
      </c>
      <c r="G21" s="295" t="s">
        <v>68</v>
      </c>
      <c r="H21" s="295" t="s">
        <v>46</v>
      </c>
      <c r="I21" s="295" t="s">
        <v>47</v>
      </c>
      <c r="J21" s="310" t="s">
        <v>1279</v>
      </c>
      <c r="K21" s="299"/>
      <c r="L21" s="451" t="s">
        <v>44</v>
      </c>
      <c r="M21" s="234">
        <v>27.93</v>
      </c>
      <c r="N21" s="237">
        <f>IFERROR(VLOOKUP(H21&amp;"-"&amp;F21,Blad7!A:D,4,0),0)</f>
        <v>0</v>
      </c>
      <c r="O21" s="238">
        <v>1</v>
      </c>
      <c r="P21" s="239">
        <f t="shared" si="0"/>
        <v>0</v>
      </c>
    </row>
    <row r="22" spans="1:16" x14ac:dyDescent="0.3">
      <c r="A22" s="294" t="s">
        <v>52</v>
      </c>
      <c r="B22" s="236" t="s">
        <v>39</v>
      </c>
      <c r="C22" s="236" t="s">
        <v>52</v>
      </c>
      <c r="D22" s="294" t="s">
        <v>67</v>
      </c>
      <c r="E22" s="294" t="s">
        <v>67</v>
      </c>
      <c r="F22" s="233" t="s">
        <v>52</v>
      </c>
      <c r="G22" s="295" t="s">
        <v>68</v>
      </c>
      <c r="H22" s="295" t="s">
        <v>15</v>
      </c>
      <c r="I22" s="297" t="s">
        <v>15</v>
      </c>
      <c r="J22" s="310" t="s">
        <v>1280</v>
      </c>
      <c r="K22" s="299"/>
      <c r="L22" s="451" t="s">
        <v>1714</v>
      </c>
      <c r="M22" s="234">
        <v>55.26</v>
      </c>
      <c r="N22" s="237">
        <f>IFERROR(VLOOKUP(H22&amp;"-"&amp;F22,Blad7!A:D,4,0),0)</f>
        <v>0</v>
      </c>
      <c r="O22" s="238">
        <v>1</v>
      </c>
      <c r="P22" s="239">
        <f t="shared" si="0"/>
        <v>0</v>
      </c>
    </row>
    <row r="23" spans="1:16" x14ac:dyDescent="0.3">
      <c r="A23" s="294" t="s">
        <v>52</v>
      </c>
      <c r="B23" s="236" t="s">
        <v>39</v>
      </c>
      <c r="C23" s="236" t="s">
        <v>52</v>
      </c>
      <c r="D23" s="294" t="s">
        <v>67</v>
      </c>
      <c r="E23" s="294" t="s">
        <v>67</v>
      </c>
      <c r="F23" s="233" t="s">
        <v>52</v>
      </c>
      <c r="G23" s="295" t="s">
        <v>68</v>
      </c>
      <c r="H23" s="295" t="s">
        <v>15</v>
      </c>
      <c r="I23" s="297" t="s">
        <v>15</v>
      </c>
      <c r="J23" s="310" t="s">
        <v>1281</v>
      </c>
      <c r="K23" s="299"/>
      <c r="L23" s="451" t="s">
        <v>1714</v>
      </c>
      <c r="M23" s="234">
        <v>55.66</v>
      </c>
      <c r="N23" s="237">
        <f>IFERROR(VLOOKUP(H23&amp;"-"&amp;F23,Blad7!A:D,4,0),0)</f>
        <v>0</v>
      </c>
      <c r="O23" s="238">
        <v>1</v>
      </c>
      <c r="P23" s="239">
        <f t="shared" si="0"/>
        <v>0</v>
      </c>
    </row>
    <row r="24" spans="1:16" x14ac:dyDescent="0.3">
      <c r="A24" s="294" t="s">
        <v>52</v>
      </c>
      <c r="B24" s="236" t="s">
        <v>39</v>
      </c>
      <c r="C24" s="236" t="s">
        <v>52</v>
      </c>
      <c r="D24" s="294" t="s">
        <v>67</v>
      </c>
      <c r="E24" s="294" t="s">
        <v>67</v>
      </c>
      <c r="F24" s="233" t="s">
        <v>52</v>
      </c>
      <c r="G24" s="295" t="s">
        <v>68</v>
      </c>
      <c r="H24" s="295" t="s">
        <v>15</v>
      </c>
      <c r="I24" s="297" t="s">
        <v>15</v>
      </c>
      <c r="J24" s="310" t="s">
        <v>1282</v>
      </c>
      <c r="K24" s="299"/>
      <c r="L24" s="451" t="s">
        <v>1714</v>
      </c>
      <c r="M24" s="234">
        <v>55.26</v>
      </c>
      <c r="N24" s="237">
        <f>IFERROR(VLOOKUP(H24&amp;"-"&amp;F24,Blad7!A:D,4,0),0)</f>
        <v>0</v>
      </c>
      <c r="O24" s="238">
        <v>1</v>
      </c>
      <c r="P24" s="239">
        <f t="shared" si="0"/>
        <v>0</v>
      </c>
    </row>
    <row r="25" spans="1:16" x14ac:dyDescent="0.3">
      <c r="A25" s="294" t="s">
        <v>52</v>
      </c>
      <c r="B25" s="236" t="s">
        <v>39</v>
      </c>
      <c r="C25" s="236" t="s">
        <v>52</v>
      </c>
      <c r="D25" s="294" t="s">
        <v>67</v>
      </c>
      <c r="E25" s="294" t="s">
        <v>67</v>
      </c>
      <c r="F25" s="233" t="s">
        <v>52</v>
      </c>
      <c r="G25" s="295" t="s">
        <v>68</v>
      </c>
      <c r="H25" s="295" t="s">
        <v>15</v>
      </c>
      <c r="I25" s="297" t="s">
        <v>15</v>
      </c>
      <c r="J25" s="310" t="s">
        <v>1283</v>
      </c>
      <c r="K25" s="299"/>
      <c r="L25" s="451" t="s">
        <v>44</v>
      </c>
      <c r="M25" s="234">
        <v>55.72</v>
      </c>
      <c r="N25" s="237">
        <f>IFERROR(VLOOKUP(H25&amp;"-"&amp;F25,Blad7!A:D,4,0),0)</f>
        <v>0</v>
      </c>
      <c r="O25" s="238">
        <v>1</v>
      </c>
      <c r="P25" s="239">
        <f t="shared" si="0"/>
        <v>0</v>
      </c>
    </row>
    <row r="26" spans="1:16" x14ac:dyDescent="0.3">
      <c r="A26" s="294" t="s">
        <v>52</v>
      </c>
      <c r="B26" s="236" t="s">
        <v>39</v>
      </c>
      <c r="C26" s="236" t="s">
        <v>52</v>
      </c>
      <c r="D26" s="294" t="s">
        <v>67</v>
      </c>
      <c r="E26" s="294" t="s">
        <v>67</v>
      </c>
      <c r="F26" s="233" t="s">
        <v>52</v>
      </c>
      <c r="G26" s="295" t="s">
        <v>68</v>
      </c>
      <c r="H26" s="295" t="s">
        <v>15</v>
      </c>
      <c r="I26" s="297" t="s">
        <v>15</v>
      </c>
      <c r="J26" s="310" t="s">
        <v>1284</v>
      </c>
      <c r="K26" s="299"/>
      <c r="L26" s="451" t="s">
        <v>44</v>
      </c>
      <c r="M26" s="234">
        <v>55.72</v>
      </c>
      <c r="N26" s="237">
        <f>IFERROR(VLOOKUP(H26&amp;"-"&amp;F26,Blad7!A:D,4,0),0)</f>
        <v>0</v>
      </c>
      <c r="O26" s="238">
        <v>1</v>
      </c>
      <c r="P26" s="239">
        <f t="shared" si="0"/>
        <v>0</v>
      </c>
    </row>
    <row r="27" spans="1:16" x14ac:dyDescent="0.3">
      <c r="A27" s="294" t="s">
        <v>52</v>
      </c>
      <c r="B27" s="236" t="s">
        <v>39</v>
      </c>
      <c r="C27" s="236" t="s">
        <v>52</v>
      </c>
      <c r="D27" s="294" t="s">
        <v>67</v>
      </c>
      <c r="E27" s="294" t="s">
        <v>67</v>
      </c>
      <c r="F27" s="233" t="s">
        <v>52</v>
      </c>
      <c r="G27" s="295" t="s">
        <v>68</v>
      </c>
      <c r="H27" s="295" t="s">
        <v>15</v>
      </c>
      <c r="I27" s="297" t="s">
        <v>15</v>
      </c>
      <c r="J27" s="310" t="s">
        <v>1285</v>
      </c>
      <c r="K27" s="299"/>
      <c r="L27" s="451" t="s">
        <v>44</v>
      </c>
      <c r="M27" s="234">
        <v>69.83</v>
      </c>
      <c r="N27" s="237">
        <f>IFERROR(VLOOKUP(H27&amp;"-"&amp;F27,Blad7!A:D,4,0),0)</f>
        <v>0</v>
      </c>
      <c r="O27" s="238">
        <v>1</v>
      </c>
      <c r="P27" s="239">
        <f t="shared" si="0"/>
        <v>0</v>
      </c>
    </row>
    <row r="28" spans="1:16" x14ac:dyDescent="0.3">
      <c r="A28" s="294" t="s">
        <v>52</v>
      </c>
      <c r="B28" s="236" t="s">
        <v>39</v>
      </c>
      <c r="C28" s="236" t="s">
        <v>52</v>
      </c>
      <c r="D28" s="294" t="s">
        <v>67</v>
      </c>
      <c r="E28" s="294" t="s">
        <v>67</v>
      </c>
      <c r="F28" s="233" t="s">
        <v>52</v>
      </c>
      <c r="G28" s="295" t="s">
        <v>68</v>
      </c>
      <c r="H28" s="295" t="s">
        <v>19</v>
      </c>
      <c r="I28" s="295" t="s">
        <v>56</v>
      </c>
      <c r="J28" s="310" t="s">
        <v>1286</v>
      </c>
      <c r="K28" s="299"/>
      <c r="L28" s="451" t="s">
        <v>44</v>
      </c>
      <c r="M28" s="234">
        <v>2.82</v>
      </c>
      <c r="N28" s="237">
        <f>IFERROR(VLOOKUP(H28&amp;"-"&amp;F28,Blad7!A:D,4,0),0)</f>
        <v>0</v>
      </c>
      <c r="O28" s="238">
        <v>1</v>
      </c>
      <c r="P28" s="239">
        <f t="shared" si="0"/>
        <v>0</v>
      </c>
    </row>
    <row r="29" spans="1:16" x14ac:dyDescent="0.3">
      <c r="A29" s="294" t="s">
        <v>52</v>
      </c>
      <c r="B29" s="236" t="s">
        <v>39</v>
      </c>
      <c r="C29" s="236" t="s">
        <v>52</v>
      </c>
      <c r="D29" s="294" t="s">
        <v>67</v>
      </c>
      <c r="E29" s="294" t="s">
        <v>67</v>
      </c>
      <c r="F29" s="233" t="s">
        <v>52</v>
      </c>
      <c r="G29" s="295" t="s">
        <v>68</v>
      </c>
      <c r="H29" s="295" t="s">
        <v>15</v>
      </c>
      <c r="I29" s="297" t="s">
        <v>15</v>
      </c>
      <c r="J29" s="310" t="s">
        <v>1287</v>
      </c>
      <c r="K29" s="299"/>
      <c r="L29" s="451" t="s">
        <v>44</v>
      </c>
      <c r="M29" s="234">
        <v>24.3</v>
      </c>
      <c r="N29" s="237">
        <f>IFERROR(VLOOKUP(H29&amp;"-"&amp;F29,Blad7!A:D,4,0),0)</f>
        <v>0</v>
      </c>
      <c r="O29" s="238">
        <v>1</v>
      </c>
      <c r="P29" s="239">
        <f t="shared" si="0"/>
        <v>0</v>
      </c>
    </row>
    <row r="30" spans="1:16" x14ac:dyDescent="0.3">
      <c r="A30" s="294" t="s">
        <v>52</v>
      </c>
      <c r="B30" s="236" t="s">
        <v>39</v>
      </c>
      <c r="C30" s="236" t="s">
        <v>52</v>
      </c>
      <c r="D30" s="294" t="s">
        <v>67</v>
      </c>
      <c r="E30" s="294" t="s">
        <v>67</v>
      </c>
      <c r="F30" s="233" t="s">
        <v>52</v>
      </c>
      <c r="G30" s="295" t="s">
        <v>68</v>
      </c>
      <c r="H30" s="295" t="s">
        <v>15</v>
      </c>
      <c r="I30" s="297" t="s">
        <v>15</v>
      </c>
      <c r="J30" s="310" t="s">
        <v>1288</v>
      </c>
      <c r="K30" s="299"/>
      <c r="L30" s="451" t="s">
        <v>44</v>
      </c>
      <c r="M30" s="234">
        <v>13.19</v>
      </c>
      <c r="N30" s="237">
        <f>IFERROR(VLOOKUP(H30&amp;"-"&amp;F30,Blad7!A:D,4,0),0)</f>
        <v>0</v>
      </c>
      <c r="O30" s="238">
        <v>1</v>
      </c>
      <c r="P30" s="239">
        <f t="shared" si="0"/>
        <v>0</v>
      </c>
    </row>
    <row r="31" spans="1:16" x14ac:dyDescent="0.3">
      <c r="A31" s="294" t="s">
        <v>52</v>
      </c>
      <c r="B31" s="236" t="s">
        <v>39</v>
      </c>
      <c r="C31" s="236" t="s">
        <v>52</v>
      </c>
      <c r="D31" s="294" t="s">
        <v>67</v>
      </c>
      <c r="E31" s="294" t="s">
        <v>67</v>
      </c>
      <c r="F31" s="233" t="s">
        <v>52</v>
      </c>
      <c r="G31" s="295" t="s">
        <v>68</v>
      </c>
      <c r="H31" s="295" t="s">
        <v>15</v>
      </c>
      <c r="I31" s="297" t="s">
        <v>15</v>
      </c>
      <c r="J31" s="310" t="s">
        <v>1289</v>
      </c>
      <c r="K31" s="299"/>
      <c r="L31" s="451" t="s">
        <v>44</v>
      </c>
      <c r="M31" s="234">
        <v>26.13</v>
      </c>
      <c r="N31" s="237">
        <f>IFERROR(VLOOKUP(H31&amp;"-"&amp;F31,Blad7!A:D,4,0),0)</f>
        <v>0</v>
      </c>
      <c r="O31" s="238">
        <v>1</v>
      </c>
      <c r="P31" s="239">
        <f t="shared" si="0"/>
        <v>0</v>
      </c>
    </row>
    <row r="32" spans="1:16" x14ac:dyDescent="0.3">
      <c r="A32" s="294" t="s">
        <v>52</v>
      </c>
      <c r="B32" s="236" t="s">
        <v>39</v>
      </c>
      <c r="C32" s="236" t="s">
        <v>52</v>
      </c>
      <c r="D32" s="294" t="s">
        <v>67</v>
      </c>
      <c r="E32" s="294" t="s">
        <v>67</v>
      </c>
      <c r="F32" s="233" t="s">
        <v>52</v>
      </c>
      <c r="G32" s="295" t="s">
        <v>68</v>
      </c>
      <c r="H32" s="295" t="s">
        <v>16</v>
      </c>
      <c r="I32" s="241" t="s">
        <v>1022</v>
      </c>
      <c r="J32" s="310" t="s">
        <v>1290</v>
      </c>
      <c r="K32" s="299"/>
      <c r="L32" s="451" t="s">
        <v>44</v>
      </c>
      <c r="M32" s="234">
        <v>134.08000000000001</v>
      </c>
      <c r="N32" s="237">
        <f>IFERROR(VLOOKUP(H32&amp;"-"&amp;F32,Blad7!A:D,4,0),0)</f>
        <v>0</v>
      </c>
      <c r="O32" s="238">
        <v>1</v>
      </c>
      <c r="P32" s="239">
        <f t="shared" si="0"/>
        <v>0</v>
      </c>
    </row>
    <row r="33" spans="1:16" x14ac:dyDescent="0.3">
      <c r="A33" s="294" t="s">
        <v>52</v>
      </c>
      <c r="B33" s="236" t="s">
        <v>39</v>
      </c>
      <c r="C33" s="236" t="s">
        <v>52</v>
      </c>
      <c r="D33" s="294" t="s">
        <v>67</v>
      </c>
      <c r="E33" s="294" t="s">
        <v>67</v>
      </c>
      <c r="F33" s="233" t="s">
        <v>52</v>
      </c>
      <c r="G33" s="295" t="s">
        <v>68</v>
      </c>
      <c r="H33" s="295" t="s">
        <v>45</v>
      </c>
      <c r="I33" s="241" t="s">
        <v>1695</v>
      </c>
      <c r="J33" s="310" t="s">
        <v>1291</v>
      </c>
      <c r="K33" s="299"/>
      <c r="L33" s="451" t="s">
        <v>210</v>
      </c>
      <c r="M33" s="234" t="s">
        <v>187</v>
      </c>
      <c r="N33" s="237">
        <f>IFERROR(VLOOKUP(H33&amp;"-"&amp;F33,Blad7!A:D,4,0),0)</f>
        <v>0</v>
      </c>
      <c r="O33" s="238">
        <v>1</v>
      </c>
      <c r="P33" s="239" t="str">
        <f t="shared" si="0"/>
        <v/>
      </c>
    </row>
    <row r="34" spans="1:16" x14ac:dyDescent="0.3">
      <c r="A34" s="294" t="s">
        <v>52</v>
      </c>
      <c r="B34" s="236" t="s">
        <v>39</v>
      </c>
      <c r="C34" s="236" t="s">
        <v>52</v>
      </c>
      <c r="D34" s="294" t="s">
        <v>67</v>
      </c>
      <c r="E34" s="294" t="s">
        <v>67</v>
      </c>
      <c r="F34" s="233" t="s">
        <v>52</v>
      </c>
      <c r="G34" s="295" t="s">
        <v>68</v>
      </c>
      <c r="H34" s="295" t="s">
        <v>19</v>
      </c>
      <c r="I34" s="241" t="s">
        <v>1704</v>
      </c>
      <c r="J34" s="310" t="s">
        <v>1292</v>
      </c>
      <c r="K34" s="299"/>
      <c r="L34" s="451" t="s">
        <v>62</v>
      </c>
      <c r="M34" s="234">
        <v>7.42</v>
      </c>
      <c r="N34" s="237">
        <f>IFERROR(VLOOKUP(H34&amp;"-"&amp;F34,Blad7!A:D,4,0),0)</f>
        <v>0</v>
      </c>
      <c r="O34" s="238">
        <v>1</v>
      </c>
      <c r="P34" s="239">
        <f t="shared" si="0"/>
        <v>0</v>
      </c>
    </row>
    <row r="35" spans="1:16" x14ac:dyDescent="0.3">
      <c r="A35" s="294" t="s">
        <v>52</v>
      </c>
      <c r="B35" s="236" t="s">
        <v>39</v>
      </c>
      <c r="C35" s="236" t="s">
        <v>52</v>
      </c>
      <c r="D35" s="294" t="s">
        <v>67</v>
      </c>
      <c r="E35" s="294" t="s">
        <v>67</v>
      </c>
      <c r="F35" s="233" t="s">
        <v>52</v>
      </c>
      <c r="G35" s="295" t="s">
        <v>68</v>
      </c>
      <c r="H35" s="295" t="s">
        <v>19</v>
      </c>
      <c r="I35" s="241" t="s">
        <v>1704</v>
      </c>
      <c r="J35" s="310" t="s">
        <v>1293</v>
      </c>
      <c r="K35" s="299"/>
      <c r="L35" s="451" t="s">
        <v>62</v>
      </c>
      <c r="M35" s="234">
        <v>6.58</v>
      </c>
      <c r="N35" s="237">
        <f>IFERROR(VLOOKUP(H35&amp;"-"&amp;F35,Blad7!A:D,4,0),0)</f>
        <v>0</v>
      </c>
      <c r="O35" s="238">
        <v>1</v>
      </c>
      <c r="P35" s="239">
        <f t="shared" si="0"/>
        <v>0</v>
      </c>
    </row>
    <row r="36" spans="1:16" x14ac:dyDescent="0.3">
      <c r="A36" s="294" t="s">
        <v>52</v>
      </c>
      <c r="B36" s="236" t="s">
        <v>39</v>
      </c>
      <c r="C36" s="236" t="s">
        <v>52</v>
      </c>
      <c r="D36" s="294" t="s">
        <v>67</v>
      </c>
      <c r="E36" s="294" t="s">
        <v>67</v>
      </c>
      <c r="F36" s="233" t="s">
        <v>52</v>
      </c>
      <c r="G36" s="295" t="s">
        <v>68</v>
      </c>
      <c r="H36" s="295" t="s">
        <v>41</v>
      </c>
      <c r="I36" s="295" t="s">
        <v>1622</v>
      </c>
      <c r="J36" s="462" t="s">
        <v>1294</v>
      </c>
      <c r="K36" s="299"/>
      <c r="L36" s="451" t="s">
        <v>42</v>
      </c>
      <c r="M36" s="234">
        <v>6.54</v>
      </c>
      <c r="N36" s="237">
        <f>IFERROR(VLOOKUP(H36&amp;"-"&amp;F36,Blad7!A:D,4,0),0)</f>
        <v>0</v>
      </c>
      <c r="O36" s="238">
        <v>1</v>
      </c>
      <c r="P36" s="239">
        <f t="shared" si="0"/>
        <v>0</v>
      </c>
    </row>
    <row r="37" spans="1:16" x14ac:dyDescent="0.3">
      <c r="A37" s="294" t="s">
        <v>52</v>
      </c>
      <c r="B37" s="236" t="s">
        <v>39</v>
      </c>
      <c r="C37" s="236" t="s">
        <v>52</v>
      </c>
      <c r="D37" s="294" t="s">
        <v>67</v>
      </c>
      <c r="E37" s="294" t="s">
        <v>67</v>
      </c>
      <c r="F37" s="233" t="s">
        <v>52</v>
      </c>
      <c r="G37" s="295" t="s">
        <v>68</v>
      </c>
      <c r="H37" s="295" t="s">
        <v>41</v>
      </c>
      <c r="I37" s="295" t="s">
        <v>1622</v>
      </c>
      <c r="J37" s="462" t="s">
        <v>1295</v>
      </c>
      <c r="K37" s="299"/>
      <c r="L37" s="451" t="s">
        <v>42</v>
      </c>
      <c r="M37" s="234">
        <v>9.77</v>
      </c>
      <c r="N37" s="237">
        <f>IFERROR(VLOOKUP(H37&amp;"-"&amp;F37,Blad7!A:D,4,0),0)</f>
        <v>0</v>
      </c>
      <c r="O37" s="238">
        <v>1</v>
      </c>
      <c r="P37" s="239">
        <f t="shared" si="0"/>
        <v>0</v>
      </c>
    </row>
    <row r="38" spans="1:16" x14ac:dyDescent="0.3">
      <c r="A38" s="294" t="s">
        <v>52</v>
      </c>
      <c r="B38" s="236" t="s">
        <v>39</v>
      </c>
      <c r="C38" s="236" t="s">
        <v>52</v>
      </c>
      <c r="D38" s="294" t="s">
        <v>67</v>
      </c>
      <c r="E38" s="294" t="s">
        <v>67</v>
      </c>
      <c r="F38" s="233" t="s">
        <v>52</v>
      </c>
      <c r="G38" s="295" t="s">
        <v>68</v>
      </c>
      <c r="H38" s="295" t="s">
        <v>15</v>
      </c>
      <c r="I38" s="297" t="s">
        <v>15</v>
      </c>
      <c r="J38" s="310" t="s">
        <v>1296</v>
      </c>
      <c r="K38" s="299"/>
      <c r="L38" s="451" t="s">
        <v>44</v>
      </c>
      <c r="M38" s="234">
        <v>33.58</v>
      </c>
      <c r="N38" s="237">
        <f>IFERROR(VLOOKUP(H38&amp;"-"&amp;F38,Blad7!A:D,4,0),0)</f>
        <v>0</v>
      </c>
      <c r="O38" s="238">
        <v>1</v>
      </c>
      <c r="P38" s="239">
        <f t="shared" si="0"/>
        <v>0</v>
      </c>
    </row>
    <row r="39" spans="1:16" x14ac:dyDescent="0.3">
      <c r="A39" s="294" t="s">
        <v>52</v>
      </c>
      <c r="B39" s="236" t="s">
        <v>39</v>
      </c>
      <c r="C39" s="236" t="s">
        <v>52</v>
      </c>
      <c r="D39" s="294" t="s">
        <v>67</v>
      </c>
      <c r="E39" s="294" t="s">
        <v>67</v>
      </c>
      <c r="F39" s="233" t="s">
        <v>52</v>
      </c>
      <c r="G39" s="295" t="s">
        <v>68</v>
      </c>
      <c r="H39" s="295" t="s">
        <v>18</v>
      </c>
      <c r="I39" s="241" t="s">
        <v>1713</v>
      </c>
      <c r="J39" s="310" t="s">
        <v>1297</v>
      </c>
      <c r="K39" s="299"/>
      <c r="L39" s="451" t="s">
        <v>1714</v>
      </c>
      <c r="M39" s="234">
        <v>113.13</v>
      </c>
      <c r="N39" s="237">
        <f>IFERROR(VLOOKUP(H39&amp;"-"&amp;F39,Blad7!A:D,4,0),0)</f>
        <v>0</v>
      </c>
      <c r="O39" s="238">
        <v>1</v>
      </c>
      <c r="P39" s="239">
        <f t="shared" si="0"/>
        <v>0</v>
      </c>
    </row>
    <row r="40" spans="1:16" x14ac:dyDescent="0.3">
      <c r="A40" s="294" t="s">
        <v>52</v>
      </c>
      <c r="B40" s="236" t="s">
        <v>39</v>
      </c>
      <c r="C40" s="236" t="s">
        <v>52</v>
      </c>
      <c r="D40" s="294" t="s">
        <v>67</v>
      </c>
      <c r="E40" s="294" t="s">
        <v>67</v>
      </c>
      <c r="F40" s="233" t="s">
        <v>52</v>
      </c>
      <c r="G40" s="295" t="s">
        <v>68</v>
      </c>
      <c r="H40" s="295" t="s">
        <v>19</v>
      </c>
      <c r="I40" s="295" t="s">
        <v>56</v>
      </c>
      <c r="J40" s="310" t="s">
        <v>1298</v>
      </c>
      <c r="K40" s="299"/>
      <c r="L40" s="451" t="s">
        <v>1714</v>
      </c>
      <c r="M40" s="234">
        <v>44.25</v>
      </c>
      <c r="N40" s="237">
        <f>IFERROR(VLOOKUP(H40&amp;"-"&amp;F40,Blad7!A:D,4,0),0)</f>
        <v>0</v>
      </c>
      <c r="O40" s="238">
        <v>1</v>
      </c>
      <c r="P40" s="239">
        <f t="shared" si="0"/>
        <v>0</v>
      </c>
    </row>
    <row r="41" spans="1:16" x14ac:dyDescent="0.3">
      <c r="A41" s="294" t="s">
        <v>52</v>
      </c>
      <c r="B41" s="236" t="s">
        <v>39</v>
      </c>
      <c r="C41" s="236" t="s">
        <v>52</v>
      </c>
      <c r="D41" s="294" t="s">
        <v>67</v>
      </c>
      <c r="E41" s="294" t="s">
        <v>67</v>
      </c>
      <c r="F41" s="233" t="s">
        <v>52</v>
      </c>
      <c r="G41" s="295" t="s">
        <v>68</v>
      </c>
      <c r="H41" s="295" t="s">
        <v>45</v>
      </c>
      <c r="I41" s="295" t="s">
        <v>1021</v>
      </c>
      <c r="J41" s="310" t="s">
        <v>1299</v>
      </c>
      <c r="K41" s="299"/>
      <c r="L41" s="451" t="s">
        <v>1714</v>
      </c>
      <c r="M41" s="234" t="s">
        <v>187</v>
      </c>
      <c r="N41" s="237">
        <f>IFERROR(VLOOKUP(H41&amp;"-"&amp;F41,Blad7!A:D,4,0),0)</f>
        <v>0</v>
      </c>
      <c r="O41" s="238">
        <v>1</v>
      </c>
      <c r="P41" s="239" t="str">
        <f t="shared" si="0"/>
        <v/>
      </c>
    </row>
    <row r="42" spans="1:16" x14ac:dyDescent="0.3">
      <c r="A42" s="294" t="s">
        <v>52</v>
      </c>
      <c r="B42" s="236" t="s">
        <v>39</v>
      </c>
      <c r="C42" s="236" t="s">
        <v>52</v>
      </c>
      <c r="D42" s="294" t="s">
        <v>67</v>
      </c>
      <c r="E42" s="294" t="s">
        <v>67</v>
      </c>
      <c r="F42" s="233" t="s">
        <v>52</v>
      </c>
      <c r="G42" s="295" t="s">
        <v>68</v>
      </c>
      <c r="H42" s="295" t="s">
        <v>15</v>
      </c>
      <c r="I42" s="297" t="s">
        <v>15</v>
      </c>
      <c r="J42" s="310" t="s">
        <v>1300</v>
      </c>
      <c r="K42" s="299"/>
      <c r="L42" s="451" t="s">
        <v>44</v>
      </c>
      <c r="M42" s="234">
        <v>49.93</v>
      </c>
      <c r="N42" s="237">
        <f>IFERROR(VLOOKUP(H42&amp;"-"&amp;F42,Blad7!A:D,4,0),0)</f>
        <v>0</v>
      </c>
      <c r="O42" s="238">
        <v>1</v>
      </c>
      <c r="P42" s="239">
        <f t="shared" si="0"/>
        <v>0</v>
      </c>
    </row>
    <row r="43" spans="1:16" x14ac:dyDescent="0.3">
      <c r="A43" s="294" t="s">
        <v>52</v>
      </c>
      <c r="B43" s="236" t="s">
        <v>39</v>
      </c>
      <c r="C43" s="236" t="s">
        <v>52</v>
      </c>
      <c r="D43" s="294" t="s">
        <v>67</v>
      </c>
      <c r="E43" s="294" t="s">
        <v>67</v>
      </c>
      <c r="F43" s="233" t="s">
        <v>52</v>
      </c>
      <c r="G43" s="295" t="s">
        <v>68</v>
      </c>
      <c r="H43" s="295" t="s">
        <v>15</v>
      </c>
      <c r="I43" s="297" t="s">
        <v>15</v>
      </c>
      <c r="J43" s="310" t="s">
        <v>1301</v>
      </c>
      <c r="K43" s="299"/>
      <c r="L43" s="451" t="s">
        <v>44</v>
      </c>
      <c r="M43" s="234">
        <v>47.23</v>
      </c>
      <c r="N43" s="237">
        <f>IFERROR(VLOOKUP(H43&amp;"-"&amp;F43,Blad7!A:D,4,0),0)</f>
        <v>0</v>
      </c>
      <c r="O43" s="238">
        <v>1</v>
      </c>
      <c r="P43" s="239">
        <f t="shared" si="0"/>
        <v>0</v>
      </c>
    </row>
    <row r="44" spans="1:16" x14ac:dyDescent="0.3">
      <c r="A44" s="294" t="s">
        <v>52</v>
      </c>
      <c r="B44" s="236" t="s">
        <v>39</v>
      </c>
      <c r="C44" s="236" t="s">
        <v>52</v>
      </c>
      <c r="D44" s="294" t="s">
        <v>67</v>
      </c>
      <c r="E44" s="294" t="s">
        <v>67</v>
      </c>
      <c r="F44" s="233" t="s">
        <v>52</v>
      </c>
      <c r="G44" s="295" t="s">
        <v>68</v>
      </c>
      <c r="H44" s="295" t="s">
        <v>19</v>
      </c>
      <c r="I44" s="295" t="s">
        <v>56</v>
      </c>
      <c r="J44" s="310" t="s">
        <v>1302</v>
      </c>
      <c r="K44" s="299"/>
      <c r="L44" s="451" t="s">
        <v>62</v>
      </c>
      <c r="M44" s="234">
        <v>10.71</v>
      </c>
      <c r="N44" s="237">
        <f>IFERROR(VLOOKUP(H44&amp;"-"&amp;F44,Blad7!A:D,4,0),0)</f>
        <v>0</v>
      </c>
      <c r="O44" s="238">
        <v>1</v>
      </c>
      <c r="P44" s="239">
        <f t="shared" si="0"/>
        <v>0</v>
      </c>
    </row>
    <row r="45" spans="1:16" ht="12" customHeight="1" x14ac:dyDescent="0.3">
      <c r="A45" s="294" t="s">
        <v>52</v>
      </c>
      <c r="B45" s="236" t="s">
        <v>39</v>
      </c>
      <c r="C45" s="236" t="s">
        <v>52</v>
      </c>
      <c r="D45" s="294" t="s">
        <v>67</v>
      </c>
      <c r="E45" s="294" t="s">
        <v>67</v>
      </c>
      <c r="F45" s="233" t="s">
        <v>52</v>
      </c>
      <c r="G45" s="295" t="s">
        <v>68</v>
      </c>
      <c r="H45" s="295" t="s">
        <v>19</v>
      </c>
      <c r="I45" s="295" t="s">
        <v>56</v>
      </c>
      <c r="J45" s="310" t="s">
        <v>1303</v>
      </c>
      <c r="K45" s="299"/>
      <c r="L45" s="451" t="s">
        <v>1714</v>
      </c>
      <c r="M45" s="234">
        <v>78.150000000000006</v>
      </c>
      <c r="N45" s="237">
        <f>IFERROR(VLOOKUP(H45&amp;"-"&amp;F45,Blad7!A:D,4,0),0)</f>
        <v>0</v>
      </c>
      <c r="O45" s="238">
        <v>1</v>
      </c>
      <c r="P45" s="239">
        <f t="shared" si="0"/>
        <v>0</v>
      </c>
    </row>
    <row r="46" spans="1:16" x14ac:dyDescent="0.3">
      <c r="A46" s="294" t="s">
        <v>52</v>
      </c>
      <c r="B46" s="236" t="s">
        <v>39</v>
      </c>
      <c r="C46" s="236" t="s">
        <v>52</v>
      </c>
      <c r="D46" s="294" t="s">
        <v>67</v>
      </c>
      <c r="E46" s="294" t="s">
        <v>67</v>
      </c>
      <c r="F46" s="233" t="s">
        <v>52</v>
      </c>
      <c r="G46" s="295" t="s">
        <v>68</v>
      </c>
      <c r="H46" s="295" t="s">
        <v>19</v>
      </c>
      <c r="I46" s="295" t="s">
        <v>56</v>
      </c>
      <c r="J46" s="310" t="s">
        <v>1304</v>
      </c>
      <c r="K46" s="299"/>
      <c r="L46" s="451" t="s">
        <v>1714</v>
      </c>
      <c r="M46" s="234">
        <v>96.96</v>
      </c>
      <c r="N46" s="237">
        <f>IFERROR(VLOOKUP(H46&amp;"-"&amp;F46,Blad7!A:D,4,0),0)</f>
        <v>0</v>
      </c>
      <c r="O46" s="238">
        <v>1</v>
      </c>
      <c r="P46" s="239">
        <f t="shared" si="0"/>
        <v>0</v>
      </c>
    </row>
    <row r="47" spans="1:16" x14ac:dyDescent="0.3">
      <c r="A47" s="294" t="s">
        <v>52</v>
      </c>
      <c r="B47" s="236" t="s">
        <v>39</v>
      </c>
      <c r="C47" s="236" t="s">
        <v>52</v>
      </c>
      <c r="D47" s="294" t="s">
        <v>67</v>
      </c>
      <c r="E47" s="294" t="s">
        <v>67</v>
      </c>
      <c r="F47" s="233" t="s">
        <v>52</v>
      </c>
      <c r="G47" s="295" t="s">
        <v>68</v>
      </c>
      <c r="H47" s="295" t="s">
        <v>19</v>
      </c>
      <c r="I47" s="295" t="s">
        <v>56</v>
      </c>
      <c r="J47" s="310" t="s">
        <v>1305</v>
      </c>
      <c r="K47" s="299"/>
      <c r="L47" s="451" t="s">
        <v>1714</v>
      </c>
      <c r="M47" s="234">
        <v>92.56</v>
      </c>
      <c r="N47" s="237">
        <f>IFERROR(VLOOKUP(H47&amp;"-"&amp;F47,Blad7!A:D,4,0),0)</f>
        <v>0</v>
      </c>
      <c r="O47" s="238">
        <v>1</v>
      </c>
      <c r="P47" s="239">
        <f t="shared" si="0"/>
        <v>0</v>
      </c>
    </row>
    <row r="48" spans="1:16" x14ac:dyDescent="0.3">
      <c r="A48" s="294" t="s">
        <v>52</v>
      </c>
      <c r="B48" s="236" t="s">
        <v>39</v>
      </c>
      <c r="C48" s="236" t="s">
        <v>52</v>
      </c>
      <c r="D48" s="294" t="s">
        <v>67</v>
      </c>
      <c r="E48" s="294" t="s">
        <v>67</v>
      </c>
      <c r="F48" s="233" t="s">
        <v>52</v>
      </c>
      <c r="G48" s="295" t="s">
        <v>68</v>
      </c>
      <c r="H48" s="295" t="s">
        <v>19</v>
      </c>
      <c r="I48" s="295" t="s">
        <v>56</v>
      </c>
      <c r="J48" s="310" t="s">
        <v>1306</v>
      </c>
      <c r="K48" s="299"/>
      <c r="L48" s="451" t="s">
        <v>1714</v>
      </c>
      <c r="M48" s="234">
        <v>56.21</v>
      </c>
      <c r="N48" s="237">
        <f>IFERROR(VLOOKUP(H48&amp;"-"&amp;F48,Blad7!A:D,4,0),0)</f>
        <v>0</v>
      </c>
      <c r="O48" s="238">
        <v>1</v>
      </c>
      <c r="P48" s="239">
        <f t="shared" si="0"/>
        <v>0</v>
      </c>
    </row>
    <row r="49" spans="1:16" x14ac:dyDescent="0.3">
      <c r="A49" s="294" t="s">
        <v>52</v>
      </c>
      <c r="B49" s="236" t="s">
        <v>39</v>
      </c>
      <c r="C49" s="236" t="s">
        <v>52</v>
      </c>
      <c r="D49" s="294" t="s">
        <v>67</v>
      </c>
      <c r="E49" s="294" t="s">
        <v>67</v>
      </c>
      <c r="F49" s="233" t="s">
        <v>52</v>
      </c>
      <c r="G49" s="295" t="s">
        <v>68</v>
      </c>
      <c r="H49" s="295" t="s">
        <v>16</v>
      </c>
      <c r="I49" s="241" t="s">
        <v>1698</v>
      </c>
      <c r="J49" s="310" t="s">
        <v>1307</v>
      </c>
      <c r="K49" s="299"/>
      <c r="L49" s="451" t="s">
        <v>44</v>
      </c>
      <c r="M49" s="234">
        <v>50.15</v>
      </c>
      <c r="N49" s="237">
        <f>IFERROR(VLOOKUP(H49&amp;"-"&amp;F49,Blad7!A:D,4,0),0)</f>
        <v>0</v>
      </c>
      <c r="O49" s="238">
        <v>1</v>
      </c>
      <c r="P49" s="239">
        <f t="shared" si="0"/>
        <v>0</v>
      </c>
    </row>
    <row r="50" spans="1:16" x14ac:dyDescent="0.3">
      <c r="A50" s="294" t="s">
        <v>52</v>
      </c>
      <c r="B50" s="236" t="s">
        <v>39</v>
      </c>
      <c r="C50" s="236" t="s">
        <v>52</v>
      </c>
      <c r="D50" s="294" t="s">
        <v>67</v>
      </c>
      <c r="E50" s="294" t="s">
        <v>67</v>
      </c>
      <c r="F50" s="233" t="s">
        <v>52</v>
      </c>
      <c r="G50" s="295" t="s">
        <v>68</v>
      </c>
      <c r="H50" s="295" t="s">
        <v>46</v>
      </c>
      <c r="I50" s="297" t="s">
        <v>46</v>
      </c>
      <c r="J50" s="310" t="s">
        <v>1308</v>
      </c>
      <c r="K50" s="299"/>
      <c r="L50" s="451" t="s">
        <v>44</v>
      </c>
      <c r="M50" s="234">
        <v>5.96</v>
      </c>
      <c r="N50" s="237">
        <f>IFERROR(VLOOKUP(H50&amp;"-"&amp;F50,Blad7!A:D,4,0),0)</f>
        <v>0</v>
      </c>
      <c r="O50" s="238">
        <v>1</v>
      </c>
      <c r="P50" s="239">
        <f t="shared" si="0"/>
        <v>0</v>
      </c>
    </row>
    <row r="51" spans="1:16" x14ac:dyDescent="0.3">
      <c r="A51" s="294" t="s">
        <v>52</v>
      </c>
      <c r="B51" s="236" t="s">
        <v>39</v>
      </c>
      <c r="C51" s="236" t="s">
        <v>52</v>
      </c>
      <c r="D51" s="294" t="s">
        <v>67</v>
      </c>
      <c r="E51" s="294" t="s">
        <v>67</v>
      </c>
      <c r="F51" s="233" t="s">
        <v>52</v>
      </c>
      <c r="G51" s="295" t="s">
        <v>68</v>
      </c>
      <c r="H51" s="295" t="s">
        <v>46</v>
      </c>
      <c r="I51" s="297" t="s">
        <v>46</v>
      </c>
      <c r="J51" s="310" t="s">
        <v>1309</v>
      </c>
      <c r="K51" s="299"/>
      <c r="L51" s="451" t="s">
        <v>1714</v>
      </c>
      <c r="M51" s="234">
        <v>5.87</v>
      </c>
      <c r="N51" s="237">
        <f>IFERROR(VLOOKUP(H51&amp;"-"&amp;F51,Blad7!A:D,4,0),0)</f>
        <v>0</v>
      </c>
      <c r="O51" s="238">
        <v>1</v>
      </c>
      <c r="P51" s="239">
        <f t="shared" si="0"/>
        <v>0</v>
      </c>
    </row>
    <row r="52" spans="1:16" x14ac:dyDescent="0.3">
      <c r="A52" s="294" t="s">
        <v>52</v>
      </c>
      <c r="B52" s="236" t="s">
        <v>39</v>
      </c>
      <c r="C52" s="236" t="s">
        <v>52</v>
      </c>
      <c r="D52" s="294" t="s">
        <v>67</v>
      </c>
      <c r="E52" s="294" t="s">
        <v>67</v>
      </c>
      <c r="F52" s="233" t="s">
        <v>52</v>
      </c>
      <c r="G52" s="295" t="s">
        <v>68</v>
      </c>
      <c r="H52" s="295" t="s">
        <v>15</v>
      </c>
      <c r="I52" s="297" t="s">
        <v>15</v>
      </c>
      <c r="J52" s="310" t="s">
        <v>1310</v>
      </c>
      <c r="K52" s="299"/>
      <c r="L52" s="451" t="s">
        <v>1714</v>
      </c>
      <c r="M52" s="234">
        <v>44.48</v>
      </c>
      <c r="N52" s="237">
        <f>IFERROR(VLOOKUP(H52&amp;"-"&amp;F52,Blad7!A:D,4,0),0)</f>
        <v>0</v>
      </c>
      <c r="O52" s="238">
        <v>1</v>
      </c>
      <c r="P52" s="239">
        <f t="shared" si="0"/>
        <v>0</v>
      </c>
    </row>
    <row r="53" spans="1:16" x14ac:dyDescent="0.3">
      <c r="A53" s="294" t="s">
        <v>52</v>
      </c>
      <c r="B53" s="236" t="s">
        <v>39</v>
      </c>
      <c r="C53" s="236" t="s">
        <v>52</v>
      </c>
      <c r="D53" s="294" t="s">
        <v>67</v>
      </c>
      <c r="E53" s="294" t="s">
        <v>67</v>
      </c>
      <c r="F53" s="233" t="s">
        <v>52</v>
      </c>
      <c r="G53" s="295" t="s">
        <v>68</v>
      </c>
      <c r="H53" s="295" t="s">
        <v>15</v>
      </c>
      <c r="I53" s="297" t="s">
        <v>15</v>
      </c>
      <c r="J53" s="310" t="s">
        <v>1311</v>
      </c>
      <c r="K53" s="299"/>
      <c r="L53" s="451" t="s">
        <v>1714</v>
      </c>
      <c r="M53" s="234">
        <v>44.1</v>
      </c>
      <c r="N53" s="237">
        <f>IFERROR(VLOOKUP(H53&amp;"-"&amp;F53,Blad7!A:D,4,0),0)</f>
        <v>0</v>
      </c>
      <c r="O53" s="238">
        <v>1</v>
      </c>
      <c r="P53" s="239">
        <f t="shared" si="0"/>
        <v>0</v>
      </c>
    </row>
    <row r="54" spans="1:16" x14ac:dyDescent="0.3">
      <c r="A54" s="294" t="s">
        <v>52</v>
      </c>
      <c r="B54" s="236" t="s">
        <v>39</v>
      </c>
      <c r="C54" s="236" t="s">
        <v>52</v>
      </c>
      <c r="D54" s="294" t="s">
        <v>67</v>
      </c>
      <c r="E54" s="294" t="s">
        <v>67</v>
      </c>
      <c r="F54" s="233" t="s">
        <v>52</v>
      </c>
      <c r="G54" s="295" t="s">
        <v>68</v>
      </c>
      <c r="H54" s="295" t="s">
        <v>41</v>
      </c>
      <c r="I54" s="295" t="s">
        <v>1622</v>
      </c>
      <c r="J54" s="462" t="s">
        <v>1312</v>
      </c>
      <c r="K54" s="299"/>
      <c r="L54" s="451" t="s">
        <v>42</v>
      </c>
      <c r="M54" s="234">
        <v>15.61</v>
      </c>
      <c r="N54" s="237">
        <f>IFERROR(VLOOKUP(H54&amp;"-"&amp;F54,Blad7!A:D,4,0),0)</f>
        <v>0</v>
      </c>
      <c r="O54" s="238">
        <v>1</v>
      </c>
      <c r="P54" s="239">
        <f t="shared" si="0"/>
        <v>0</v>
      </c>
    </row>
    <row r="55" spans="1:16" x14ac:dyDescent="0.3">
      <c r="A55" s="294" t="s">
        <v>52</v>
      </c>
      <c r="B55" s="236" t="s">
        <v>39</v>
      </c>
      <c r="C55" s="236" t="s">
        <v>52</v>
      </c>
      <c r="D55" s="294" t="s">
        <v>67</v>
      </c>
      <c r="E55" s="294" t="s">
        <v>67</v>
      </c>
      <c r="F55" s="233" t="s">
        <v>52</v>
      </c>
      <c r="G55" s="295" t="s">
        <v>68</v>
      </c>
      <c r="H55" s="295" t="s">
        <v>41</v>
      </c>
      <c r="I55" s="295" t="s">
        <v>1622</v>
      </c>
      <c r="J55" s="462" t="s">
        <v>1313</v>
      </c>
      <c r="K55" s="299"/>
      <c r="L55" s="451" t="s">
        <v>42</v>
      </c>
      <c r="M55" s="234">
        <v>15.61</v>
      </c>
      <c r="N55" s="237">
        <f>IFERROR(VLOOKUP(H55&amp;"-"&amp;F55,Blad7!A:D,4,0),0)</f>
        <v>0</v>
      </c>
      <c r="O55" s="238">
        <v>1</v>
      </c>
      <c r="P55" s="239">
        <f t="shared" si="0"/>
        <v>0</v>
      </c>
    </row>
    <row r="56" spans="1:16" x14ac:dyDescent="0.3">
      <c r="A56" s="294" t="s">
        <v>52</v>
      </c>
      <c r="B56" s="236" t="s">
        <v>39</v>
      </c>
      <c r="C56" s="236" t="s">
        <v>52</v>
      </c>
      <c r="D56" s="294" t="s">
        <v>67</v>
      </c>
      <c r="E56" s="294" t="s">
        <v>67</v>
      </c>
      <c r="F56" s="233" t="s">
        <v>52</v>
      </c>
      <c r="G56" s="295" t="s">
        <v>68</v>
      </c>
      <c r="H56" s="295" t="s">
        <v>16</v>
      </c>
      <c r="I56" s="241" t="s">
        <v>1698</v>
      </c>
      <c r="J56" s="310" t="s">
        <v>1314</v>
      </c>
      <c r="K56" s="299"/>
      <c r="L56" s="451" t="s">
        <v>44</v>
      </c>
      <c r="M56" s="234">
        <v>44.5</v>
      </c>
      <c r="N56" s="237">
        <f>IFERROR(VLOOKUP(H56&amp;"-"&amp;F56,Blad7!A:D,4,0),0)</f>
        <v>0</v>
      </c>
      <c r="O56" s="238">
        <v>1</v>
      </c>
      <c r="P56" s="239">
        <f t="shared" si="0"/>
        <v>0</v>
      </c>
    </row>
    <row r="57" spans="1:16" x14ac:dyDescent="0.3">
      <c r="A57" s="294" t="s">
        <v>52</v>
      </c>
      <c r="B57" s="236" t="s">
        <v>39</v>
      </c>
      <c r="C57" s="236" t="s">
        <v>52</v>
      </c>
      <c r="D57" s="294" t="s">
        <v>67</v>
      </c>
      <c r="E57" s="294" t="s">
        <v>67</v>
      </c>
      <c r="F57" s="233" t="s">
        <v>52</v>
      </c>
      <c r="G57" s="295" t="s">
        <v>68</v>
      </c>
      <c r="H57" s="295" t="s">
        <v>15</v>
      </c>
      <c r="I57" s="297" t="s">
        <v>15</v>
      </c>
      <c r="J57" s="310" t="s">
        <v>1315</v>
      </c>
      <c r="K57" s="299"/>
      <c r="L57" s="451" t="s">
        <v>1714</v>
      </c>
      <c r="M57" s="234">
        <v>44.08</v>
      </c>
      <c r="N57" s="237">
        <f>IFERROR(VLOOKUP(H57&amp;"-"&amp;F57,Blad7!A:D,4,0),0)</f>
        <v>0</v>
      </c>
      <c r="O57" s="238">
        <v>1</v>
      </c>
      <c r="P57" s="239">
        <f t="shared" si="0"/>
        <v>0</v>
      </c>
    </row>
    <row r="58" spans="1:16" x14ac:dyDescent="0.3">
      <c r="A58" s="294" t="s">
        <v>52</v>
      </c>
      <c r="B58" s="236" t="s">
        <v>39</v>
      </c>
      <c r="C58" s="236" t="s">
        <v>52</v>
      </c>
      <c r="D58" s="294" t="s">
        <v>67</v>
      </c>
      <c r="E58" s="294" t="s">
        <v>67</v>
      </c>
      <c r="F58" s="233" t="s">
        <v>52</v>
      </c>
      <c r="G58" s="295" t="s">
        <v>68</v>
      </c>
      <c r="H58" s="295" t="s">
        <v>19</v>
      </c>
      <c r="I58" s="295" t="s">
        <v>204</v>
      </c>
      <c r="J58" s="310" t="s">
        <v>1316</v>
      </c>
      <c r="K58" s="299"/>
      <c r="L58" s="451" t="s">
        <v>44</v>
      </c>
      <c r="M58" s="234">
        <v>11.62</v>
      </c>
      <c r="N58" s="237">
        <f>IFERROR(VLOOKUP(H58&amp;"-"&amp;F58,Blad7!A:D,4,0),0)</f>
        <v>0</v>
      </c>
      <c r="O58" s="238">
        <v>1</v>
      </c>
      <c r="P58" s="239">
        <f t="shared" si="0"/>
        <v>0</v>
      </c>
    </row>
    <row r="59" spans="1:16" x14ac:dyDescent="0.3">
      <c r="A59" s="294" t="s">
        <v>52</v>
      </c>
      <c r="B59" s="236" t="s">
        <v>39</v>
      </c>
      <c r="C59" s="236" t="s">
        <v>52</v>
      </c>
      <c r="D59" s="294" t="s">
        <v>67</v>
      </c>
      <c r="E59" s="294" t="s">
        <v>67</v>
      </c>
      <c r="F59" s="233" t="s">
        <v>52</v>
      </c>
      <c r="G59" s="295" t="s">
        <v>68</v>
      </c>
      <c r="H59" s="295" t="s">
        <v>46</v>
      </c>
      <c r="I59" s="295" t="s">
        <v>47</v>
      </c>
      <c r="J59" s="310" t="s">
        <v>1317</v>
      </c>
      <c r="K59" s="299"/>
      <c r="L59" s="451" t="s">
        <v>44</v>
      </c>
      <c r="M59" s="234">
        <v>9.73</v>
      </c>
      <c r="N59" s="237">
        <f>IFERROR(VLOOKUP(H59&amp;"-"&amp;F59,Blad7!A:D,4,0),0)</f>
        <v>0</v>
      </c>
      <c r="O59" s="238">
        <v>1</v>
      </c>
      <c r="P59" s="239">
        <f t="shared" si="0"/>
        <v>0</v>
      </c>
    </row>
    <row r="60" spans="1:16" x14ac:dyDescent="0.3">
      <c r="A60" s="294" t="s">
        <v>52</v>
      </c>
      <c r="B60" s="236" t="s">
        <v>39</v>
      </c>
      <c r="C60" s="236" t="s">
        <v>52</v>
      </c>
      <c r="D60" s="294" t="s">
        <v>67</v>
      </c>
      <c r="E60" s="294" t="s">
        <v>67</v>
      </c>
      <c r="F60" s="233" t="s">
        <v>52</v>
      </c>
      <c r="G60" s="295" t="s">
        <v>68</v>
      </c>
      <c r="H60" s="295" t="s">
        <v>46</v>
      </c>
      <c r="I60" s="295" t="s">
        <v>47</v>
      </c>
      <c r="J60" s="310" t="s">
        <v>1318</v>
      </c>
      <c r="K60" s="300"/>
      <c r="L60" s="451" t="s">
        <v>44</v>
      </c>
      <c r="M60" s="234">
        <v>43.73</v>
      </c>
      <c r="N60" s="237">
        <f>IFERROR(VLOOKUP(H60&amp;"-"&amp;F60,Blad7!A:D,4,0),0)</f>
        <v>0</v>
      </c>
      <c r="O60" s="238">
        <v>1</v>
      </c>
      <c r="P60" s="239">
        <f t="shared" si="0"/>
        <v>0</v>
      </c>
    </row>
    <row r="61" spans="1:16" x14ac:dyDescent="0.3">
      <c r="A61" s="294" t="s">
        <v>52</v>
      </c>
      <c r="B61" s="236" t="s">
        <v>39</v>
      </c>
      <c r="C61" s="236" t="s">
        <v>52</v>
      </c>
      <c r="D61" s="294" t="s">
        <v>67</v>
      </c>
      <c r="E61" s="294" t="s">
        <v>67</v>
      </c>
      <c r="F61" s="233" t="s">
        <v>52</v>
      </c>
      <c r="G61" s="295" t="s">
        <v>68</v>
      </c>
      <c r="H61" s="295" t="s">
        <v>15</v>
      </c>
      <c r="I61" s="297" t="s">
        <v>15</v>
      </c>
      <c r="J61" s="310" t="s">
        <v>1319</v>
      </c>
      <c r="K61" s="295"/>
      <c r="L61" s="451" t="s">
        <v>44</v>
      </c>
      <c r="M61" s="234">
        <v>66.38</v>
      </c>
      <c r="N61" s="237">
        <f>IFERROR(VLOOKUP(H61&amp;"-"&amp;F61,Blad7!A:D,4,0),0)</f>
        <v>0</v>
      </c>
      <c r="O61" s="238">
        <v>1</v>
      </c>
      <c r="P61" s="239">
        <f t="shared" si="0"/>
        <v>0</v>
      </c>
    </row>
    <row r="62" spans="1:16" x14ac:dyDescent="0.3">
      <c r="A62" s="294" t="s">
        <v>52</v>
      </c>
      <c r="B62" s="236" t="s">
        <v>39</v>
      </c>
      <c r="C62" s="236" t="s">
        <v>52</v>
      </c>
      <c r="D62" s="294" t="s">
        <v>67</v>
      </c>
      <c r="E62" s="294" t="s">
        <v>67</v>
      </c>
      <c r="F62" s="233" t="s">
        <v>52</v>
      </c>
      <c r="G62" s="295" t="s">
        <v>68</v>
      </c>
      <c r="H62" s="295" t="s">
        <v>45</v>
      </c>
      <c r="I62" s="295" t="s">
        <v>1021</v>
      </c>
      <c r="J62" s="310" t="s">
        <v>1320</v>
      </c>
      <c r="K62" s="295"/>
      <c r="L62" s="451" t="s">
        <v>1714</v>
      </c>
      <c r="M62" s="234" t="s">
        <v>187</v>
      </c>
      <c r="N62" s="237">
        <f>IFERROR(VLOOKUP(H62&amp;"-"&amp;F62,Blad7!A:D,4,0),0)</f>
        <v>0</v>
      </c>
      <c r="O62" s="238">
        <v>1</v>
      </c>
      <c r="P62" s="239" t="str">
        <f t="shared" si="0"/>
        <v/>
      </c>
    </row>
    <row r="63" spans="1:16" x14ac:dyDescent="0.3">
      <c r="A63" s="294" t="s">
        <v>52</v>
      </c>
      <c r="B63" s="236" t="s">
        <v>39</v>
      </c>
      <c r="C63" s="236" t="s">
        <v>52</v>
      </c>
      <c r="D63" s="294" t="s">
        <v>67</v>
      </c>
      <c r="E63" s="294" t="s">
        <v>67</v>
      </c>
      <c r="F63" s="233" t="s">
        <v>52</v>
      </c>
      <c r="G63" s="295" t="s">
        <v>68</v>
      </c>
      <c r="H63" s="295" t="s">
        <v>15</v>
      </c>
      <c r="I63" s="297" t="s">
        <v>15</v>
      </c>
      <c r="J63" s="310" t="s">
        <v>1321</v>
      </c>
      <c r="K63" s="295"/>
      <c r="L63" s="451" t="s">
        <v>1714</v>
      </c>
      <c r="M63" s="234">
        <v>44.67</v>
      </c>
      <c r="N63" s="237">
        <f>IFERROR(VLOOKUP(H63&amp;"-"&amp;F63,Blad7!A:D,4,0),0)</f>
        <v>0</v>
      </c>
      <c r="O63" s="238">
        <v>1</v>
      </c>
      <c r="P63" s="239">
        <f t="shared" si="0"/>
        <v>0</v>
      </c>
    </row>
    <row r="64" spans="1:16" x14ac:dyDescent="0.3">
      <c r="A64" s="294" t="s">
        <v>52</v>
      </c>
      <c r="B64" s="236" t="s">
        <v>39</v>
      </c>
      <c r="C64" s="236" t="s">
        <v>52</v>
      </c>
      <c r="D64" s="294" t="s">
        <v>67</v>
      </c>
      <c r="E64" s="294" t="s">
        <v>67</v>
      </c>
      <c r="F64" s="233" t="s">
        <v>52</v>
      </c>
      <c r="G64" s="295" t="s">
        <v>68</v>
      </c>
      <c r="H64" s="295" t="s">
        <v>15</v>
      </c>
      <c r="I64" s="297" t="s">
        <v>15</v>
      </c>
      <c r="J64" s="310" t="s">
        <v>1322</v>
      </c>
      <c r="K64" s="295"/>
      <c r="L64" s="451" t="s">
        <v>1714</v>
      </c>
      <c r="M64" s="234">
        <v>43.75</v>
      </c>
      <c r="N64" s="237">
        <f>IFERROR(VLOOKUP(H64&amp;"-"&amp;F64,Blad7!A:D,4,0),0)</f>
        <v>0</v>
      </c>
      <c r="O64" s="238">
        <v>1</v>
      </c>
      <c r="P64" s="239">
        <f t="shared" si="0"/>
        <v>0</v>
      </c>
    </row>
    <row r="65" spans="1:16" x14ac:dyDescent="0.3">
      <c r="A65" s="294" t="s">
        <v>52</v>
      </c>
      <c r="B65" s="236" t="s">
        <v>39</v>
      </c>
      <c r="C65" s="236" t="s">
        <v>52</v>
      </c>
      <c r="D65" s="294" t="s">
        <v>67</v>
      </c>
      <c r="E65" s="294" t="s">
        <v>67</v>
      </c>
      <c r="F65" s="233" t="s">
        <v>52</v>
      </c>
      <c r="G65" s="295" t="s">
        <v>68</v>
      </c>
      <c r="H65" s="295" t="s">
        <v>46</v>
      </c>
      <c r="I65" s="295" t="s">
        <v>47</v>
      </c>
      <c r="J65" s="310" t="s">
        <v>1323</v>
      </c>
      <c r="K65" s="295"/>
      <c r="L65" s="454" t="s">
        <v>44</v>
      </c>
      <c r="M65" s="234">
        <v>17</v>
      </c>
      <c r="N65" s="237">
        <f>IFERROR(VLOOKUP(H65&amp;"-"&amp;F65,Blad7!A:D,4,0),0)</f>
        <v>0</v>
      </c>
      <c r="O65" s="238">
        <v>1</v>
      </c>
      <c r="P65" s="239">
        <f t="shared" si="0"/>
        <v>0</v>
      </c>
    </row>
    <row r="66" spans="1:16" x14ac:dyDescent="0.3">
      <c r="A66" s="294" t="s">
        <v>52</v>
      </c>
      <c r="B66" s="236" t="s">
        <v>39</v>
      </c>
      <c r="C66" s="236" t="s">
        <v>52</v>
      </c>
      <c r="D66" s="294" t="s">
        <v>67</v>
      </c>
      <c r="E66" s="294" t="s">
        <v>67</v>
      </c>
      <c r="F66" s="233" t="s">
        <v>52</v>
      </c>
      <c r="G66" s="295" t="s">
        <v>72</v>
      </c>
      <c r="H66" s="295" t="s">
        <v>19</v>
      </c>
      <c r="I66" s="295" t="s">
        <v>56</v>
      </c>
      <c r="J66" s="310" t="s">
        <v>1324</v>
      </c>
      <c r="K66" s="295"/>
      <c r="L66" s="451" t="s">
        <v>62</v>
      </c>
      <c r="M66" s="234">
        <v>9.24</v>
      </c>
      <c r="N66" s="237">
        <f>IFERROR(VLOOKUP(H66&amp;"-"&amp;F66,Blad7!A:D,4,0),0)</f>
        <v>0</v>
      </c>
      <c r="O66" s="238">
        <v>1</v>
      </c>
      <c r="P66" s="239">
        <f t="shared" ref="P66:P129" si="1">IFERROR((N66*M66)*O66,"")</f>
        <v>0</v>
      </c>
    </row>
    <row r="67" spans="1:16" x14ac:dyDescent="0.3">
      <c r="A67" s="294" t="s">
        <v>52</v>
      </c>
      <c r="B67" s="236" t="s">
        <v>39</v>
      </c>
      <c r="C67" s="236" t="s">
        <v>52</v>
      </c>
      <c r="D67" s="294" t="s">
        <v>67</v>
      </c>
      <c r="E67" s="294" t="s">
        <v>67</v>
      </c>
      <c r="F67" s="233" t="s">
        <v>52</v>
      </c>
      <c r="G67" s="295" t="s">
        <v>72</v>
      </c>
      <c r="H67" s="295" t="s">
        <v>45</v>
      </c>
      <c r="I67" s="241" t="s">
        <v>696</v>
      </c>
      <c r="J67" s="310" t="s">
        <v>1325</v>
      </c>
      <c r="K67" s="295"/>
      <c r="L67" s="455" t="s">
        <v>1714</v>
      </c>
      <c r="M67" s="234" t="s">
        <v>187</v>
      </c>
      <c r="N67" s="237">
        <f>IFERROR(VLOOKUP(H67&amp;"-"&amp;F67,Blad7!A:D,4,0),0)</f>
        <v>0</v>
      </c>
      <c r="O67" s="238">
        <v>1</v>
      </c>
      <c r="P67" s="239" t="str">
        <f t="shared" si="1"/>
        <v/>
      </c>
    </row>
    <row r="68" spans="1:16" x14ac:dyDescent="0.3">
      <c r="A68" s="294" t="s">
        <v>52</v>
      </c>
      <c r="B68" s="236" t="s">
        <v>39</v>
      </c>
      <c r="C68" s="236" t="s">
        <v>52</v>
      </c>
      <c r="D68" s="294" t="s">
        <v>67</v>
      </c>
      <c r="E68" s="294" t="s">
        <v>67</v>
      </c>
      <c r="F68" s="233" t="s">
        <v>52</v>
      </c>
      <c r="G68" s="295" t="s">
        <v>72</v>
      </c>
      <c r="H68" s="295" t="s">
        <v>41</v>
      </c>
      <c r="I68" s="295" t="s">
        <v>1622</v>
      </c>
      <c r="J68" s="462" t="s">
        <v>1326</v>
      </c>
      <c r="K68" s="295"/>
      <c r="L68" s="451" t="s">
        <v>42</v>
      </c>
      <c r="M68" s="234">
        <v>6.1</v>
      </c>
      <c r="N68" s="237">
        <f>IFERROR(VLOOKUP(H68&amp;"-"&amp;F68,Blad7!A:D,4,0),0)</f>
        <v>0</v>
      </c>
      <c r="O68" s="238">
        <v>1</v>
      </c>
      <c r="P68" s="239">
        <f t="shared" si="1"/>
        <v>0</v>
      </c>
    </row>
    <row r="69" spans="1:16" x14ac:dyDescent="0.3">
      <c r="A69" s="294" t="s">
        <v>52</v>
      </c>
      <c r="B69" s="236" t="s">
        <v>39</v>
      </c>
      <c r="C69" s="236" t="s">
        <v>52</v>
      </c>
      <c r="D69" s="294" t="s">
        <v>67</v>
      </c>
      <c r="E69" s="294" t="s">
        <v>67</v>
      </c>
      <c r="F69" s="233" t="s">
        <v>52</v>
      </c>
      <c r="G69" s="295" t="s">
        <v>72</v>
      </c>
      <c r="H69" s="295" t="s">
        <v>41</v>
      </c>
      <c r="I69" s="295" t="s">
        <v>1622</v>
      </c>
      <c r="J69" s="462" t="s">
        <v>1327</v>
      </c>
      <c r="K69" s="295"/>
      <c r="L69" s="451" t="s">
        <v>42</v>
      </c>
      <c r="M69" s="234">
        <v>3</v>
      </c>
      <c r="N69" s="237">
        <f>IFERROR(VLOOKUP(H69&amp;"-"&amp;F69,Blad7!A:D,4,0),0)</f>
        <v>0</v>
      </c>
      <c r="O69" s="238">
        <v>1</v>
      </c>
      <c r="P69" s="239">
        <f t="shared" si="1"/>
        <v>0</v>
      </c>
    </row>
    <row r="70" spans="1:16" x14ac:dyDescent="0.3">
      <c r="A70" s="294" t="s">
        <v>52</v>
      </c>
      <c r="B70" s="236" t="s">
        <v>39</v>
      </c>
      <c r="C70" s="236" t="s">
        <v>52</v>
      </c>
      <c r="D70" s="294" t="s">
        <v>67</v>
      </c>
      <c r="E70" s="294" t="s">
        <v>67</v>
      </c>
      <c r="F70" s="233" t="s">
        <v>52</v>
      </c>
      <c r="G70" s="295" t="s">
        <v>72</v>
      </c>
      <c r="H70" s="295" t="s">
        <v>45</v>
      </c>
      <c r="I70" s="241" t="s">
        <v>1695</v>
      </c>
      <c r="J70" s="310" t="s">
        <v>1328</v>
      </c>
      <c r="K70" s="295"/>
      <c r="L70" s="456" t="s">
        <v>62</v>
      </c>
      <c r="M70" s="234" t="s">
        <v>187</v>
      </c>
      <c r="N70" s="237">
        <f>IFERROR(VLOOKUP(H70&amp;"-"&amp;F70,Blad7!A:D,4,0),0)</f>
        <v>0</v>
      </c>
      <c r="O70" s="238">
        <v>1</v>
      </c>
      <c r="P70" s="239" t="str">
        <f t="shared" si="1"/>
        <v/>
      </c>
    </row>
    <row r="71" spans="1:16" x14ac:dyDescent="0.3">
      <c r="A71" s="294" t="s">
        <v>52</v>
      </c>
      <c r="B71" s="236" t="s">
        <v>39</v>
      </c>
      <c r="C71" s="236" t="s">
        <v>52</v>
      </c>
      <c r="D71" s="294" t="s">
        <v>67</v>
      </c>
      <c r="E71" s="298" t="s">
        <v>67</v>
      </c>
      <c r="F71" s="233" t="s">
        <v>52</v>
      </c>
      <c r="G71" s="295" t="s">
        <v>72</v>
      </c>
      <c r="H71" s="295" t="s">
        <v>45</v>
      </c>
      <c r="I71" s="295" t="s">
        <v>1021</v>
      </c>
      <c r="J71" s="310" t="s">
        <v>1329</v>
      </c>
      <c r="K71" s="299"/>
      <c r="L71" s="454" t="s">
        <v>44</v>
      </c>
      <c r="M71" s="234" t="s">
        <v>187</v>
      </c>
      <c r="N71" s="237">
        <f>IFERROR(VLOOKUP(H71&amp;"-"&amp;F71,Blad7!A:D,4,0),0)</f>
        <v>0</v>
      </c>
      <c r="O71" s="238">
        <v>1</v>
      </c>
      <c r="P71" s="239" t="str">
        <f t="shared" si="1"/>
        <v/>
      </c>
    </row>
    <row r="72" spans="1:16" x14ac:dyDescent="0.3">
      <c r="A72" s="294" t="s">
        <v>52</v>
      </c>
      <c r="B72" s="236" t="s">
        <v>39</v>
      </c>
      <c r="C72" s="236" t="s">
        <v>52</v>
      </c>
      <c r="D72" s="294" t="s">
        <v>67</v>
      </c>
      <c r="E72" s="294" t="s">
        <v>67</v>
      </c>
      <c r="F72" s="233" t="s">
        <v>52</v>
      </c>
      <c r="G72" s="295" t="s">
        <v>72</v>
      </c>
      <c r="H72" s="295" t="s">
        <v>19</v>
      </c>
      <c r="I72" s="295" t="s">
        <v>56</v>
      </c>
      <c r="J72" s="310" t="s">
        <v>1330</v>
      </c>
      <c r="K72" s="299"/>
      <c r="L72" s="451" t="s">
        <v>44</v>
      </c>
      <c r="M72" s="234">
        <v>53</v>
      </c>
      <c r="N72" s="237">
        <f>IFERROR(VLOOKUP(H72&amp;"-"&amp;F72,Blad7!A:D,4,0),0)</f>
        <v>0</v>
      </c>
      <c r="O72" s="238">
        <v>1</v>
      </c>
      <c r="P72" s="239">
        <f t="shared" si="1"/>
        <v>0</v>
      </c>
    </row>
    <row r="73" spans="1:16" x14ac:dyDescent="0.3">
      <c r="A73" s="294" t="s">
        <v>52</v>
      </c>
      <c r="B73" s="236" t="s">
        <v>39</v>
      </c>
      <c r="C73" s="236" t="s">
        <v>52</v>
      </c>
      <c r="D73" s="294" t="s">
        <v>67</v>
      </c>
      <c r="E73" s="294" t="s">
        <v>67</v>
      </c>
      <c r="F73" s="233" t="s">
        <v>52</v>
      </c>
      <c r="G73" s="295" t="s">
        <v>72</v>
      </c>
      <c r="H73" s="295" t="s">
        <v>19</v>
      </c>
      <c r="I73" s="295" t="s">
        <v>56</v>
      </c>
      <c r="J73" s="310" t="s">
        <v>1331</v>
      </c>
      <c r="K73" s="300"/>
      <c r="L73" s="451" t="s">
        <v>1714</v>
      </c>
      <c r="M73" s="234">
        <v>5</v>
      </c>
      <c r="N73" s="237">
        <f>IFERROR(VLOOKUP(H73&amp;"-"&amp;F73,Blad7!A:D,4,0),0)</f>
        <v>0</v>
      </c>
      <c r="O73" s="238">
        <v>1</v>
      </c>
      <c r="P73" s="239">
        <f t="shared" si="1"/>
        <v>0</v>
      </c>
    </row>
    <row r="74" spans="1:16" x14ac:dyDescent="0.3">
      <c r="A74" s="294" t="s">
        <v>52</v>
      </c>
      <c r="B74" s="236" t="s">
        <v>39</v>
      </c>
      <c r="C74" s="236" t="s">
        <v>52</v>
      </c>
      <c r="D74" s="294" t="s">
        <v>67</v>
      </c>
      <c r="E74" s="294" t="s">
        <v>67</v>
      </c>
      <c r="F74" s="233" t="s">
        <v>52</v>
      </c>
      <c r="G74" s="295" t="s">
        <v>72</v>
      </c>
      <c r="H74" s="295" t="s">
        <v>19</v>
      </c>
      <c r="I74" s="295" t="s">
        <v>56</v>
      </c>
      <c r="J74" s="310" t="s">
        <v>1332</v>
      </c>
      <c r="K74" s="295"/>
      <c r="L74" s="451" t="s">
        <v>44</v>
      </c>
      <c r="M74" s="234">
        <v>14</v>
      </c>
      <c r="N74" s="237">
        <f>IFERROR(VLOOKUP(H74&amp;"-"&amp;F74,Blad7!A:D,4,0),0)</f>
        <v>0</v>
      </c>
      <c r="O74" s="238">
        <v>1</v>
      </c>
      <c r="P74" s="239">
        <f t="shared" si="1"/>
        <v>0</v>
      </c>
    </row>
    <row r="75" spans="1:16" x14ac:dyDescent="0.3">
      <c r="A75" s="294" t="s">
        <v>52</v>
      </c>
      <c r="B75" s="236" t="s">
        <v>39</v>
      </c>
      <c r="C75" s="236" t="s">
        <v>52</v>
      </c>
      <c r="D75" s="294" t="s">
        <v>67</v>
      </c>
      <c r="E75" s="294" t="s">
        <v>67</v>
      </c>
      <c r="F75" s="233" t="s">
        <v>52</v>
      </c>
      <c r="G75" s="295" t="s">
        <v>72</v>
      </c>
      <c r="H75" s="295" t="s">
        <v>46</v>
      </c>
      <c r="I75" s="295" t="s">
        <v>47</v>
      </c>
      <c r="J75" s="310" t="s">
        <v>1333</v>
      </c>
      <c r="K75" s="295"/>
      <c r="L75" s="451" t="s">
        <v>44</v>
      </c>
      <c r="M75" s="234">
        <v>20</v>
      </c>
      <c r="N75" s="237">
        <f>IFERROR(VLOOKUP(H75&amp;"-"&amp;F75,Blad7!A:D,4,0),0)</f>
        <v>0</v>
      </c>
      <c r="O75" s="238">
        <v>1</v>
      </c>
      <c r="P75" s="239">
        <f t="shared" si="1"/>
        <v>0</v>
      </c>
    </row>
    <row r="76" spans="1:16" x14ac:dyDescent="0.3">
      <c r="A76" s="294" t="s">
        <v>52</v>
      </c>
      <c r="B76" s="236" t="s">
        <v>39</v>
      </c>
      <c r="C76" s="236" t="s">
        <v>52</v>
      </c>
      <c r="D76" s="294" t="s">
        <v>67</v>
      </c>
      <c r="E76" s="294" t="s">
        <v>67</v>
      </c>
      <c r="F76" s="233" t="s">
        <v>52</v>
      </c>
      <c r="G76" s="295" t="s">
        <v>72</v>
      </c>
      <c r="H76" s="295" t="s">
        <v>46</v>
      </c>
      <c r="I76" s="295" t="s">
        <v>46</v>
      </c>
      <c r="J76" s="310" t="s">
        <v>1334</v>
      </c>
      <c r="K76" s="295"/>
      <c r="L76" s="451" t="s">
        <v>44</v>
      </c>
      <c r="M76" s="234">
        <v>14</v>
      </c>
      <c r="N76" s="237">
        <f>IFERROR(VLOOKUP(H76&amp;"-"&amp;F76,Blad7!A:D,4,0),0)</f>
        <v>0</v>
      </c>
      <c r="O76" s="238">
        <v>1</v>
      </c>
      <c r="P76" s="239">
        <f t="shared" si="1"/>
        <v>0</v>
      </c>
    </row>
    <row r="77" spans="1:16" x14ac:dyDescent="0.3">
      <c r="A77" s="294" t="s">
        <v>52</v>
      </c>
      <c r="B77" s="236" t="s">
        <v>39</v>
      </c>
      <c r="C77" s="236" t="s">
        <v>52</v>
      </c>
      <c r="D77" s="294" t="s">
        <v>67</v>
      </c>
      <c r="E77" s="294" t="s">
        <v>67</v>
      </c>
      <c r="F77" s="233" t="s">
        <v>52</v>
      </c>
      <c r="G77" s="295" t="s">
        <v>72</v>
      </c>
      <c r="H77" s="295" t="s">
        <v>15</v>
      </c>
      <c r="I77" s="297" t="s">
        <v>15</v>
      </c>
      <c r="J77" s="310" t="s">
        <v>1335</v>
      </c>
      <c r="K77" s="295"/>
      <c r="L77" s="451" t="s">
        <v>44</v>
      </c>
      <c r="M77" s="234">
        <v>48</v>
      </c>
      <c r="N77" s="237">
        <f>IFERROR(VLOOKUP(H77&amp;"-"&amp;F77,Blad7!A:D,4,0),0)</f>
        <v>0</v>
      </c>
      <c r="O77" s="238">
        <v>1</v>
      </c>
      <c r="P77" s="239">
        <f t="shared" si="1"/>
        <v>0</v>
      </c>
    </row>
    <row r="78" spans="1:16" x14ac:dyDescent="0.3">
      <c r="A78" s="294" t="s">
        <v>52</v>
      </c>
      <c r="B78" s="236" t="s">
        <v>39</v>
      </c>
      <c r="C78" s="236" t="s">
        <v>52</v>
      </c>
      <c r="D78" s="294" t="s">
        <v>67</v>
      </c>
      <c r="E78" s="294" t="s">
        <v>67</v>
      </c>
      <c r="F78" s="233" t="s">
        <v>52</v>
      </c>
      <c r="G78" s="295" t="s">
        <v>72</v>
      </c>
      <c r="H78" s="295" t="s">
        <v>15</v>
      </c>
      <c r="I78" s="297" t="s">
        <v>15</v>
      </c>
      <c r="J78" s="310" t="s">
        <v>1336</v>
      </c>
      <c r="K78" s="295"/>
      <c r="L78" s="451" t="s">
        <v>1714</v>
      </c>
      <c r="M78" s="234">
        <v>35</v>
      </c>
      <c r="N78" s="237">
        <f>IFERROR(VLOOKUP(H78&amp;"-"&amp;F78,Blad7!A:D,4,0),0)</f>
        <v>0</v>
      </c>
      <c r="O78" s="238">
        <v>1</v>
      </c>
      <c r="P78" s="239">
        <f t="shared" si="1"/>
        <v>0</v>
      </c>
    </row>
    <row r="79" spans="1:16" ht="15" customHeight="1" x14ac:dyDescent="0.3">
      <c r="A79" s="294" t="s">
        <v>52</v>
      </c>
      <c r="B79" s="236" t="s">
        <v>39</v>
      </c>
      <c r="C79" s="236" t="s">
        <v>52</v>
      </c>
      <c r="D79" s="294" t="s">
        <v>67</v>
      </c>
      <c r="E79" s="294" t="s">
        <v>67</v>
      </c>
      <c r="F79" s="233" t="s">
        <v>52</v>
      </c>
      <c r="G79" s="295" t="s">
        <v>72</v>
      </c>
      <c r="H79" s="295" t="s">
        <v>15</v>
      </c>
      <c r="I79" s="297" t="s">
        <v>15</v>
      </c>
      <c r="J79" s="310" t="s">
        <v>1337</v>
      </c>
      <c r="K79" s="295"/>
      <c r="L79" s="451" t="s">
        <v>1714</v>
      </c>
      <c r="M79" s="234">
        <v>35</v>
      </c>
      <c r="N79" s="237">
        <f>IFERROR(VLOOKUP(H79&amp;"-"&amp;F79,Blad7!A:D,4,0),0)</f>
        <v>0</v>
      </c>
      <c r="O79" s="238">
        <v>1</v>
      </c>
      <c r="P79" s="239">
        <f t="shared" si="1"/>
        <v>0</v>
      </c>
    </row>
    <row r="80" spans="1:16" x14ac:dyDescent="0.3">
      <c r="A80" s="294" t="s">
        <v>52</v>
      </c>
      <c r="B80" s="236" t="s">
        <v>39</v>
      </c>
      <c r="C80" s="236" t="s">
        <v>52</v>
      </c>
      <c r="D80" s="294" t="s">
        <v>67</v>
      </c>
      <c r="E80" s="294" t="s">
        <v>67</v>
      </c>
      <c r="F80" s="233" t="s">
        <v>52</v>
      </c>
      <c r="G80" s="295" t="s">
        <v>72</v>
      </c>
      <c r="H80" s="295" t="s">
        <v>15</v>
      </c>
      <c r="I80" s="297" t="s">
        <v>15</v>
      </c>
      <c r="J80" s="310" t="s">
        <v>1338</v>
      </c>
      <c r="K80" s="295"/>
      <c r="L80" s="451" t="s">
        <v>44</v>
      </c>
      <c r="M80" s="234">
        <v>48</v>
      </c>
      <c r="N80" s="237">
        <f>IFERROR(VLOOKUP(H80&amp;"-"&amp;F80,Blad7!A:D,4,0),0)</f>
        <v>0</v>
      </c>
      <c r="O80" s="238">
        <v>1</v>
      </c>
      <c r="P80" s="239">
        <f t="shared" si="1"/>
        <v>0</v>
      </c>
    </row>
    <row r="81" spans="1:16" x14ac:dyDescent="0.3">
      <c r="A81" s="294" t="s">
        <v>52</v>
      </c>
      <c r="B81" s="236" t="s">
        <v>39</v>
      </c>
      <c r="C81" s="236" t="s">
        <v>52</v>
      </c>
      <c r="D81" s="294" t="s">
        <v>67</v>
      </c>
      <c r="E81" s="294" t="s">
        <v>67</v>
      </c>
      <c r="F81" s="233" t="s">
        <v>52</v>
      </c>
      <c r="G81" s="295" t="s">
        <v>72</v>
      </c>
      <c r="H81" s="295" t="s">
        <v>15</v>
      </c>
      <c r="I81" s="297" t="s">
        <v>15</v>
      </c>
      <c r="J81" s="310" t="s">
        <v>1339</v>
      </c>
      <c r="K81" s="295"/>
      <c r="L81" s="451" t="s">
        <v>44</v>
      </c>
      <c r="M81" s="234">
        <v>33</v>
      </c>
      <c r="N81" s="237">
        <f>IFERROR(VLOOKUP(H81&amp;"-"&amp;F81,Blad7!A:D,4,0),0)</f>
        <v>0</v>
      </c>
      <c r="O81" s="238">
        <v>1</v>
      </c>
      <c r="P81" s="239">
        <f t="shared" si="1"/>
        <v>0</v>
      </c>
    </row>
    <row r="82" spans="1:16" x14ac:dyDescent="0.3">
      <c r="A82" s="294" t="s">
        <v>52</v>
      </c>
      <c r="B82" s="236" t="s">
        <v>39</v>
      </c>
      <c r="C82" s="236" t="s">
        <v>52</v>
      </c>
      <c r="D82" s="294" t="s">
        <v>67</v>
      </c>
      <c r="E82" s="294" t="s">
        <v>67</v>
      </c>
      <c r="F82" s="233" t="s">
        <v>52</v>
      </c>
      <c r="G82" s="295" t="s">
        <v>72</v>
      </c>
      <c r="H82" s="295" t="s">
        <v>19</v>
      </c>
      <c r="I82" s="241" t="s">
        <v>1704</v>
      </c>
      <c r="J82" s="310" t="s">
        <v>1340</v>
      </c>
      <c r="K82" s="295"/>
      <c r="L82" s="451" t="s">
        <v>62</v>
      </c>
      <c r="M82" s="234">
        <v>7.5</v>
      </c>
      <c r="N82" s="237">
        <f>IFERROR(VLOOKUP(H82&amp;"-"&amp;F82,Blad7!A:D,4,0),0)</f>
        <v>0</v>
      </c>
      <c r="O82" s="238">
        <v>1</v>
      </c>
      <c r="P82" s="239">
        <f t="shared" si="1"/>
        <v>0</v>
      </c>
    </row>
    <row r="83" spans="1:16" x14ac:dyDescent="0.3">
      <c r="A83" s="294" t="s">
        <v>52</v>
      </c>
      <c r="B83" s="236" t="s">
        <v>39</v>
      </c>
      <c r="C83" s="236" t="s">
        <v>52</v>
      </c>
      <c r="D83" s="294" t="s">
        <v>67</v>
      </c>
      <c r="E83" s="294" t="s">
        <v>67</v>
      </c>
      <c r="F83" s="233" t="s">
        <v>52</v>
      </c>
      <c r="G83" s="295" t="s">
        <v>72</v>
      </c>
      <c r="H83" s="295" t="s">
        <v>19</v>
      </c>
      <c r="I83" s="241" t="s">
        <v>1704</v>
      </c>
      <c r="J83" s="310" t="s">
        <v>1341</v>
      </c>
      <c r="K83" s="295"/>
      <c r="L83" s="456" t="s">
        <v>62</v>
      </c>
      <c r="M83" s="234">
        <v>6.58</v>
      </c>
      <c r="N83" s="237">
        <f>IFERROR(VLOOKUP(H83&amp;"-"&amp;F83,Blad7!A:D,4,0),0)</f>
        <v>0</v>
      </c>
      <c r="O83" s="238">
        <v>1</v>
      </c>
      <c r="P83" s="239">
        <f t="shared" si="1"/>
        <v>0</v>
      </c>
    </row>
    <row r="84" spans="1:16" x14ac:dyDescent="0.3">
      <c r="A84" s="294" t="s">
        <v>52</v>
      </c>
      <c r="B84" s="236" t="s">
        <v>39</v>
      </c>
      <c r="C84" s="236" t="s">
        <v>52</v>
      </c>
      <c r="D84" s="294" t="s">
        <v>67</v>
      </c>
      <c r="E84" s="298" t="s">
        <v>67</v>
      </c>
      <c r="F84" s="233" t="s">
        <v>52</v>
      </c>
      <c r="G84" s="295" t="s">
        <v>589</v>
      </c>
      <c r="H84" s="295" t="s">
        <v>46</v>
      </c>
      <c r="I84" s="241" t="s">
        <v>130</v>
      </c>
      <c r="J84" s="374" t="s">
        <v>673</v>
      </c>
      <c r="K84" s="295"/>
      <c r="L84" s="451" t="s">
        <v>42</v>
      </c>
      <c r="M84" s="234">
        <v>7</v>
      </c>
      <c r="N84" s="237">
        <f>IFERROR(VLOOKUP(H84&amp;"-"&amp;F84,Blad7!A:D,4,0),0)</f>
        <v>0</v>
      </c>
      <c r="O84" s="238">
        <v>1</v>
      </c>
      <c r="P84" s="239">
        <f t="shared" si="1"/>
        <v>0</v>
      </c>
    </row>
    <row r="85" spans="1:16" x14ac:dyDescent="0.3">
      <c r="A85" s="294" t="s">
        <v>52</v>
      </c>
      <c r="B85" s="236" t="s">
        <v>39</v>
      </c>
      <c r="C85" s="236" t="s">
        <v>52</v>
      </c>
      <c r="D85" s="294" t="s">
        <v>67</v>
      </c>
      <c r="E85" s="294" t="s">
        <v>67</v>
      </c>
      <c r="F85" s="233" t="s">
        <v>52</v>
      </c>
      <c r="G85" s="295" t="s">
        <v>69</v>
      </c>
      <c r="H85" s="295" t="s">
        <v>19</v>
      </c>
      <c r="I85" s="241" t="s">
        <v>1704</v>
      </c>
      <c r="J85" s="310" t="s">
        <v>1342</v>
      </c>
      <c r="K85" s="295"/>
      <c r="L85" s="451" t="s">
        <v>62</v>
      </c>
      <c r="M85" s="234">
        <v>7.42</v>
      </c>
      <c r="N85" s="237">
        <f>IFERROR(VLOOKUP(H85&amp;"-"&amp;F85,Blad7!A:D,4,0),0)</f>
        <v>0</v>
      </c>
      <c r="O85" s="238">
        <v>1</v>
      </c>
      <c r="P85" s="239">
        <f t="shared" si="1"/>
        <v>0</v>
      </c>
    </row>
    <row r="86" spans="1:16" x14ac:dyDescent="0.3">
      <c r="A86" s="294" t="s">
        <v>52</v>
      </c>
      <c r="B86" s="236" t="s">
        <v>39</v>
      </c>
      <c r="C86" s="236" t="s">
        <v>52</v>
      </c>
      <c r="D86" s="294" t="s">
        <v>67</v>
      </c>
      <c r="E86" s="294" t="s">
        <v>67</v>
      </c>
      <c r="F86" s="233" t="s">
        <v>52</v>
      </c>
      <c r="G86" s="295" t="s">
        <v>69</v>
      </c>
      <c r="H86" s="295" t="s">
        <v>19</v>
      </c>
      <c r="I86" s="241" t="s">
        <v>1704</v>
      </c>
      <c r="J86" s="310" t="s">
        <v>1343</v>
      </c>
      <c r="K86" s="295"/>
      <c r="L86" s="451" t="s">
        <v>210</v>
      </c>
      <c r="M86" s="234">
        <v>6.58</v>
      </c>
      <c r="N86" s="237">
        <f>IFERROR(VLOOKUP(H86&amp;"-"&amp;F86,Blad7!A:D,4,0),0)</f>
        <v>0</v>
      </c>
      <c r="O86" s="238">
        <v>1</v>
      </c>
      <c r="P86" s="239">
        <f t="shared" si="1"/>
        <v>0</v>
      </c>
    </row>
    <row r="87" spans="1:16" x14ac:dyDescent="0.3">
      <c r="A87" s="294" t="s">
        <v>52</v>
      </c>
      <c r="B87" s="236" t="s">
        <v>39</v>
      </c>
      <c r="C87" s="236" t="s">
        <v>52</v>
      </c>
      <c r="D87" s="294" t="s">
        <v>67</v>
      </c>
      <c r="E87" s="294" t="s">
        <v>67</v>
      </c>
      <c r="F87" s="233" t="s">
        <v>52</v>
      </c>
      <c r="G87" s="295" t="s">
        <v>69</v>
      </c>
      <c r="H87" s="295" t="s">
        <v>45</v>
      </c>
      <c r="I87" s="241" t="s">
        <v>1696</v>
      </c>
      <c r="J87" s="310" t="s">
        <v>1344</v>
      </c>
      <c r="K87" s="295"/>
      <c r="L87" s="451" t="s">
        <v>1714</v>
      </c>
      <c r="M87" s="234" t="s">
        <v>187</v>
      </c>
      <c r="N87" s="237">
        <f>IFERROR(VLOOKUP(H87&amp;"-"&amp;F87,Blad7!A:D,4,0),0)</f>
        <v>0</v>
      </c>
      <c r="O87" s="238">
        <v>1</v>
      </c>
      <c r="P87" s="239" t="str">
        <f t="shared" si="1"/>
        <v/>
      </c>
    </row>
    <row r="88" spans="1:16" x14ac:dyDescent="0.3">
      <c r="A88" s="294" t="s">
        <v>52</v>
      </c>
      <c r="B88" s="236" t="s">
        <v>39</v>
      </c>
      <c r="C88" s="236" t="s">
        <v>52</v>
      </c>
      <c r="D88" s="294" t="s">
        <v>67</v>
      </c>
      <c r="E88" s="294" t="s">
        <v>67</v>
      </c>
      <c r="F88" s="233" t="s">
        <v>52</v>
      </c>
      <c r="G88" s="295" t="s">
        <v>69</v>
      </c>
      <c r="H88" s="297" t="s">
        <v>1694</v>
      </c>
      <c r="I88" s="241" t="s">
        <v>65</v>
      </c>
      <c r="J88" s="310" t="s">
        <v>1345</v>
      </c>
      <c r="K88" s="295"/>
      <c r="L88" s="451" t="s">
        <v>42</v>
      </c>
      <c r="M88" s="234">
        <v>13.63</v>
      </c>
      <c r="N88" s="237">
        <f>IFERROR(VLOOKUP(H88&amp;"-"&amp;F88,Blad7!A:D,4,0),0)</f>
        <v>0</v>
      </c>
      <c r="O88" s="238">
        <v>1</v>
      </c>
      <c r="P88" s="239">
        <f t="shared" si="1"/>
        <v>0</v>
      </c>
    </row>
    <row r="89" spans="1:16" x14ac:dyDescent="0.3">
      <c r="A89" s="294" t="s">
        <v>52</v>
      </c>
      <c r="B89" s="236" t="s">
        <v>39</v>
      </c>
      <c r="C89" s="236" t="s">
        <v>52</v>
      </c>
      <c r="D89" s="294" t="s">
        <v>67</v>
      </c>
      <c r="E89" s="294" t="s">
        <v>67</v>
      </c>
      <c r="F89" s="233" t="s">
        <v>52</v>
      </c>
      <c r="G89" s="295" t="s">
        <v>69</v>
      </c>
      <c r="H89" s="297" t="s">
        <v>1694</v>
      </c>
      <c r="I89" s="241" t="s">
        <v>65</v>
      </c>
      <c r="J89" s="310" t="s">
        <v>1346</v>
      </c>
      <c r="K89" s="295"/>
      <c r="L89" s="451" t="s">
        <v>42</v>
      </c>
      <c r="M89" s="234">
        <v>5.41</v>
      </c>
      <c r="N89" s="237">
        <f>IFERROR(VLOOKUP(H89&amp;"-"&amp;F89,Blad7!A:D,4,0),0)</f>
        <v>0</v>
      </c>
      <c r="O89" s="238">
        <v>1</v>
      </c>
      <c r="P89" s="239">
        <f t="shared" si="1"/>
        <v>0</v>
      </c>
    </row>
    <row r="90" spans="1:16" x14ac:dyDescent="0.3">
      <c r="A90" s="294" t="s">
        <v>52</v>
      </c>
      <c r="B90" s="236" t="s">
        <v>39</v>
      </c>
      <c r="C90" s="236" t="s">
        <v>52</v>
      </c>
      <c r="D90" s="294" t="s">
        <v>67</v>
      </c>
      <c r="E90" s="294" t="s">
        <v>67</v>
      </c>
      <c r="F90" s="233" t="s">
        <v>52</v>
      </c>
      <c r="G90" s="295" t="s">
        <v>69</v>
      </c>
      <c r="H90" s="297" t="s">
        <v>1694</v>
      </c>
      <c r="I90" s="241" t="s">
        <v>65</v>
      </c>
      <c r="J90" s="310" t="s">
        <v>1347</v>
      </c>
      <c r="K90" s="295"/>
      <c r="L90" s="451" t="s">
        <v>42</v>
      </c>
      <c r="M90" s="234">
        <v>16.98</v>
      </c>
      <c r="N90" s="237">
        <f>IFERROR(VLOOKUP(H90&amp;"-"&amp;F90,Blad7!A:D,4,0),0)</f>
        <v>0</v>
      </c>
      <c r="O90" s="238">
        <v>1</v>
      </c>
      <c r="P90" s="239">
        <f t="shared" si="1"/>
        <v>0</v>
      </c>
    </row>
    <row r="91" spans="1:16" x14ac:dyDescent="0.3">
      <c r="A91" s="294" t="s">
        <v>52</v>
      </c>
      <c r="B91" s="236" t="s">
        <v>39</v>
      </c>
      <c r="C91" s="236" t="s">
        <v>52</v>
      </c>
      <c r="D91" s="294" t="s">
        <v>67</v>
      </c>
      <c r="E91" s="294" t="s">
        <v>67</v>
      </c>
      <c r="F91" s="233" t="s">
        <v>52</v>
      </c>
      <c r="G91" s="295" t="s">
        <v>69</v>
      </c>
      <c r="H91" s="295" t="s">
        <v>19</v>
      </c>
      <c r="I91" s="295" t="s">
        <v>56</v>
      </c>
      <c r="J91" s="310" t="s">
        <v>1348</v>
      </c>
      <c r="K91" s="295"/>
      <c r="L91" s="451" t="s">
        <v>1714</v>
      </c>
      <c r="M91" s="234">
        <v>51.17</v>
      </c>
      <c r="N91" s="237">
        <f>IFERROR(VLOOKUP(H91&amp;"-"&amp;F91,Blad7!A:D,4,0),0)</f>
        <v>0</v>
      </c>
      <c r="O91" s="238">
        <v>1</v>
      </c>
      <c r="P91" s="239">
        <f t="shared" si="1"/>
        <v>0</v>
      </c>
    </row>
    <row r="92" spans="1:16" x14ac:dyDescent="0.3">
      <c r="A92" s="294" t="s">
        <v>52</v>
      </c>
      <c r="B92" s="236" t="s">
        <v>39</v>
      </c>
      <c r="C92" s="236" t="s">
        <v>52</v>
      </c>
      <c r="D92" s="294" t="s">
        <v>67</v>
      </c>
      <c r="E92" s="294" t="s">
        <v>67</v>
      </c>
      <c r="F92" s="233" t="s">
        <v>52</v>
      </c>
      <c r="G92" s="295" t="s">
        <v>69</v>
      </c>
      <c r="H92" s="295" t="s">
        <v>18</v>
      </c>
      <c r="I92" s="241" t="s">
        <v>1709</v>
      </c>
      <c r="J92" s="310" t="s">
        <v>1349</v>
      </c>
      <c r="K92" s="295"/>
      <c r="L92" s="451" t="s">
        <v>44</v>
      </c>
      <c r="M92" s="234">
        <v>33.56</v>
      </c>
      <c r="N92" s="237">
        <f>IFERROR(VLOOKUP(H92&amp;"-"&amp;F92,Blad7!A:D,4,0),0)</f>
        <v>0</v>
      </c>
      <c r="O92" s="238">
        <v>1</v>
      </c>
      <c r="P92" s="239">
        <f t="shared" si="1"/>
        <v>0</v>
      </c>
    </row>
    <row r="93" spans="1:16" x14ac:dyDescent="0.3">
      <c r="A93" s="294" t="s">
        <v>52</v>
      </c>
      <c r="B93" s="236" t="s">
        <v>39</v>
      </c>
      <c r="C93" s="236" t="s">
        <v>52</v>
      </c>
      <c r="D93" s="294" t="s">
        <v>67</v>
      </c>
      <c r="E93" s="294" t="s">
        <v>67</v>
      </c>
      <c r="F93" s="233" t="s">
        <v>52</v>
      </c>
      <c r="G93" s="295" t="s">
        <v>69</v>
      </c>
      <c r="H93" s="295" t="s">
        <v>45</v>
      </c>
      <c r="I93" s="295" t="s">
        <v>1021</v>
      </c>
      <c r="J93" s="310" t="s">
        <v>1350</v>
      </c>
      <c r="K93" s="295"/>
      <c r="L93" s="451" t="s">
        <v>44</v>
      </c>
      <c r="M93" s="234" t="s">
        <v>187</v>
      </c>
      <c r="N93" s="237">
        <f>IFERROR(VLOOKUP(H93&amp;"-"&amp;F93,Blad7!A:D,4,0),0)</f>
        <v>0</v>
      </c>
      <c r="O93" s="238">
        <v>1</v>
      </c>
      <c r="P93" s="239" t="str">
        <f t="shared" si="1"/>
        <v/>
      </c>
    </row>
    <row r="94" spans="1:16" x14ac:dyDescent="0.3">
      <c r="A94" s="294" t="s">
        <v>52</v>
      </c>
      <c r="B94" s="236" t="s">
        <v>39</v>
      </c>
      <c r="C94" s="236" t="s">
        <v>52</v>
      </c>
      <c r="D94" s="294" t="s">
        <v>67</v>
      </c>
      <c r="E94" s="294" t="s">
        <v>67</v>
      </c>
      <c r="F94" s="233" t="s">
        <v>52</v>
      </c>
      <c r="G94" s="295" t="s">
        <v>69</v>
      </c>
      <c r="H94" s="295" t="s">
        <v>18</v>
      </c>
      <c r="I94" s="241" t="s">
        <v>1713</v>
      </c>
      <c r="J94" s="310" t="s">
        <v>1351</v>
      </c>
      <c r="K94" s="295"/>
      <c r="L94" s="451" t="s">
        <v>1714</v>
      </c>
      <c r="M94" s="234">
        <v>45.3</v>
      </c>
      <c r="N94" s="237">
        <f>IFERROR(VLOOKUP(H94&amp;"-"&amp;F94,Blad7!A:D,4,0),0)</f>
        <v>0</v>
      </c>
      <c r="O94" s="238">
        <v>1</v>
      </c>
      <c r="P94" s="239">
        <f t="shared" si="1"/>
        <v>0</v>
      </c>
    </row>
    <row r="95" spans="1:16" x14ac:dyDescent="0.3">
      <c r="A95" s="294" t="s">
        <v>52</v>
      </c>
      <c r="B95" s="236" t="s">
        <v>39</v>
      </c>
      <c r="C95" s="236" t="s">
        <v>52</v>
      </c>
      <c r="D95" s="294" t="s">
        <v>67</v>
      </c>
      <c r="E95" s="294" t="s">
        <v>67</v>
      </c>
      <c r="F95" s="233" t="s">
        <v>52</v>
      </c>
      <c r="G95" s="295" t="s">
        <v>69</v>
      </c>
      <c r="H95" s="295" t="s">
        <v>19</v>
      </c>
      <c r="I95" s="295" t="s">
        <v>56</v>
      </c>
      <c r="J95" s="310" t="s">
        <v>1352</v>
      </c>
      <c r="K95" s="295"/>
      <c r="L95" s="451" t="s">
        <v>62</v>
      </c>
      <c r="M95" s="234">
        <v>9.24</v>
      </c>
      <c r="N95" s="237">
        <f>IFERROR(VLOOKUP(H95&amp;"-"&amp;F95,Blad7!A:D,4,0),0)</f>
        <v>0</v>
      </c>
      <c r="O95" s="238">
        <v>1</v>
      </c>
      <c r="P95" s="239">
        <f t="shared" si="1"/>
        <v>0</v>
      </c>
    </row>
    <row r="96" spans="1:16" x14ac:dyDescent="0.3">
      <c r="A96" s="294" t="s">
        <v>52</v>
      </c>
      <c r="B96" s="236" t="s">
        <v>39</v>
      </c>
      <c r="C96" s="236" t="s">
        <v>52</v>
      </c>
      <c r="D96" s="294" t="s">
        <v>67</v>
      </c>
      <c r="E96" s="294" t="s">
        <v>67</v>
      </c>
      <c r="F96" s="233" t="s">
        <v>52</v>
      </c>
      <c r="G96" s="295" t="s">
        <v>69</v>
      </c>
      <c r="H96" s="295" t="s">
        <v>18</v>
      </c>
      <c r="I96" s="241" t="s">
        <v>1713</v>
      </c>
      <c r="J96" s="310" t="s">
        <v>1353</v>
      </c>
      <c r="K96" s="295"/>
      <c r="L96" s="451" t="s">
        <v>1714</v>
      </c>
      <c r="M96" s="234">
        <v>46.55</v>
      </c>
      <c r="N96" s="237">
        <f>IFERROR(VLOOKUP(H96&amp;"-"&amp;F96,Blad7!A:D,4,0),0)</f>
        <v>0</v>
      </c>
      <c r="O96" s="238">
        <v>1</v>
      </c>
      <c r="P96" s="239">
        <f t="shared" si="1"/>
        <v>0</v>
      </c>
    </row>
    <row r="97" spans="1:16" x14ac:dyDescent="0.3">
      <c r="A97" s="294" t="s">
        <v>52</v>
      </c>
      <c r="B97" s="236" t="s">
        <v>39</v>
      </c>
      <c r="C97" s="236" t="s">
        <v>52</v>
      </c>
      <c r="D97" s="294" t="s">
        <v>67</v>
      </c>
      <c r="E97" s="294" t="s">
        <v>67</v>
      </c>
      <c r="F97" s="233" t="s">
        <v>52</v>
      </c>
      <c r="G97" s="295" t="s">
        <v>69</v>
      </c>
      <c r="H97" s="295" t="s">
        <v>15</v>
      </c>
      <c r="I97" s="297" t="s">
        <v>15</v>
      </c>
      <c r="J97" s="310" t="s">
        <v>1354</v>
      </c>
      <c r="K97" s="295"/>
      <c r="L97" s="451" t="s">
        <v>1714</v>
      </c>
      <c r="M97" s="234">
        <v>45.3</v>
      </c>
      <c r="N97" s="237">
        <f>IFERROR(VLOOKUP(H97&amp;"-"&amp;F97,Blad7!A:D,4,0),0)</f>
        <v>0</v>
      </c>
      <c r="O97" s="238">
        <v>1</v>
      </c>
      <c r="P97" s="239">
        <f t="shared" si="1"/>
        <v>0</v>
      </c>
    </row>
    <row r="98" spans="1:16" x14ac:dyDescent="0.3">
      <c r="A98" s="294" t="s">
        <v>52</v>
      </c>
      <c r="B98" s="236" t="s">
        <v>39</v>
      </c>
      <c r="C98" s="236" t="s">
        <v>52</v>
      </c>
      <c r="D98" s="294" t="s">
        <v>67</v>
      </c>
      <c r="E98" s="294" t="s">
        <v>67</v>
      </c>
      <c r="F98" s="233" t="s">
        <v>52</v>
      </c>
      <c r="G98" s="295" t="s">
        <v>69</v>
      </c>
      <c r="H98" s="295" t="s">
        <v>16</v>
      </c>
      <c r="I98" s="241" t="s">
        <v>1720</v>
      </c>
      <c r="J98" s="310" t="s">
        <v>1355</v>
      </c>
      <c r="K98" s="295"/>
      <c r="L98" s="451" t="s">
        <v>42</v>
      </c>
      <c r="M98" s="234">
        <v>13.02</v>
      </c>
      <c r="N98" s="237">
        <f>IFERROR(VLOOKUP(H98&amp;"-"&amp;F98,Blad7!A:D,4,0),0)</f>
        <v>0</v>
      </c>
      <c r="O98" s="238">
        <v>1</v>
      </c>
      <c r="P98" s="239">
        <f t="shared" si="1"/>
        <v>0</v>
      </c>
    </row>
    <row r="99" spans="1:16" x14ac:dyDescent="0.3">
      <c r="A99" s="294" t="s">
        <v>52</v>
      </c>
      <c r="B99" s="236" t="s">
        <v>39</v>
      </c>
      <c r="C99" s="236" t="s">
        <v>52</v>
      </c>
      <c r="D99" s="294" t="s">
        <v>67</v>
      </c>
      <c r="E99" s="294" t="s">
        <v>67</v>
      </c>
      <c r="F99" s="233" t="s">
        <v>52</v>
      </c>
      <c r="G99" s="295" t="s">
        <v>69</v>
      </c>
      <c r="H99" s="295" t="s">
        <v>46</v>
      </c>
      <c r="I99" s="241" t="s">
        <v>596</v>
      </c>
      <c r="J99" s="310" t="s">
        <v>1356</v>
      </c>
      <c r="K99" s="295"/>
      <c r="L99" s="451" t="s">
        <v>1714</v>
      </c>
      <c r="M99" s="234">
        <v>17.45</v>
      </c>
      <c r="N99" s="237">
        <f>IFERROR(VLOOKUP(H99&amp;"-"&amp;F99,Blad7!A:D,4,0),0)</f>
        <v>0</v>
      </c>
      <c r="O99" s="238">
        <v>1</v>
      </c>
      <c r="P99" s="239">
        <f t="shared" si="1"/>
        <v>0</v>
      </c>
    </row>
    <row r="100" spans="1:16" x14ac:dyDescent="0.3">
      <c r="A100" s="294" t="s">
        <v>52</v>
      </c>
      <c r="B100" s="236" t="s">
        <v>39</v>
      </c>
      <c r="C100" s="236" t="s">
        <v>52</v>
      </c>
      <c r="D100" s="294" t="s">
        <v>67</v>
      </c>
      <c r="E100" s="294" t="s">
        <v>67</v>
      </c>
      <c r="F100" s="233" t="s">
        <v>52</v>
      </c>
      <c r="G100" s="295" t="s">
        <v>69</v>
      </c>
      <c r="H100" s="295" t="s">
        <v>45</v>
      </c>
      <c r="I100" s="295" t="s">
        <v>1021</v>
      </c>
      <c r="J100" s="310" t="s">
        <v>1357</v>
      </c>
      <c r="K100" s="295"/>
      <c r="L100" s="451" t="s">
        <v>1714</v>
      </c>
      <c r="M100" s="234" t="s">
        <v>187</v>
      </c>
      <c r="N100" s="237">
        <f>IFERROR(VLOOKUP(H100&amp;"-"&amp;F100,Blad7!A:D,4,0),0)</f>
        <v>0</v>
      </c>
      <c r="O100" s="238">
        <v>1</v>
      </c>
      <c r="P100" s="239" t="str">
        <f t="shared" si="1"/>
        <v/>
      </c>
    </row>
    <row r="101" spans="1:16" x14ac:dyDescent="0.3">
      <c r="A101" s="294" t="s">
        <v>52</v>
      </c>
      <c r="B101" s="236" t="s">
        <v>39</v>
      </c>
      <c r="C101" s="236" t="s">
        <v>52</v>
      </c>
      <c r="D101" s="294" t="s">
        <v>67</v>
      </c>
      <c r="E101" s="294" t="s">
        <v>67</v>
      </c>
      <c r="F101" s="233" t="s">
        <v>52</v>
      </c>
      <c r="G101" s="295" t="s">
        <v>69</v>
      </c>
      <c r="H101" s="295" t="s">
        <v>19</v>
      </c>
      <c r="I101" s="295" t="s">
        <v>56</v>
      </c>
      <c r="J101" s="310" t="s">
        <v>1358</v>
      </c>
      <c r="K101" s="295"/>
      <c r="L101" s="451" t="s">
        <v>1714</v>
      </c>
      <c r="M101" s="234">
        <v>4.3</v>
      </c>
      <c r="N101" s="237">
        <f>IFERROR(VLOOKUP(H101&amp;"-"&amp;F101,Blad7!A:D,4,0),0)</f>
        <v>0</v>
      </c>
      <c r="O101" s="238">
        <v>1</v>
      </c>
      <c r="P101" s="239">
        <f t="shared" si="1"/>
        <v>0</v>
      </c>
    </row>
    <row r="102" spans="1:16" x14ac:dyDescent="0.3">
      <c r="A102" s="294" t="s">
        <v>52</v>
      </c>
      <c r="B102" s="236" t="s">
        <v>39</v>
      </c>
      <c r="C102" s="236" t="s">
        <v>52</v>
      </c>
      <c r="D102" s="294" t="s">
        <v>67</v>
      </c>
      <c r="E102" s="298" t="s">
        <v>67</v>
      </c>
      <c r="F102" s="233" t="s">
        <v>52</v>
      </c>
      <c r="G102" s="295" t="s">
        <v>59</v>
      </c>
      <c r="H102" s="295" t="s">
        <v>19</v>
      </c>
      <c r="I102" s="241" t="s">
        <v>19</v>
      </c>
      <c r="J102" s="310" t="s">
        <v>1138</v>
      </c>
      <c r="K102" s="295"/>
      <c r="L102" s="451" t="s">
        <v>1714</v>
      </c>
      <c r="M102" s="234">
        <v>11.8</v>
      </c>
      <c r="N102" s="237">
        <f>IFERROR(VLOOKUP(H102&amp;"-"&amp;F102,Blad7!A:D,4,0),0)</f>
        <v>0</v>
      </c>
      <c r="O102" s="238">
        <v>1</v>
      </c>
      <c r="P102" s="239">
        <f t="shared" si="1"/>
        <v>0</v>
      </c>
    </row>
    <row r="103" spans="1:16" x14ac:dyDescent="0.3">
      <c r="A103" s="294" t="s">
        <v>52</v>
      </c>
      <c r="B103" s="236" t="s">
        <v>39</v>
      </c>
      <c r="C103" s="236" t="s">
        <v>52</v>
      </c>
      <c r="D103" s="294" t="s">
        <v>67</v>
      </c>
      <c r="E103" s="298" t="s">
        <v>67</v>
      </c>
      <c r="F103" s="233" t="s">
        <v>52</v>
      </c>
      <c r="G103" s="295" t="s">
        <v>59</v>
      </c>
      <c r="H103" s="295" t="s">
        <v>19</v>
      </c>
      <c r="I103" s="295" t="s">
        <v>56</v>
      </c>
      <c r="J103" s="310" t="s">
        <v>674</v>
      </c>
      <c r="K103" s="295"/>
      <c r="L103" s="451" t="s">
        <v>1714</v>
      </c>
      <c r="M103" s="234">
        <v>3.54</v>
      </c>
      <c r="N103" s="237">
        <f>IFERROR(VLOOKUP(H103&amp;"-"&amp;F103,Blad7!A:D,4,0),0)</f>
        <v>0</v>
      </c>
      <c r="O103" s="238">
        <v>1</v>
      </c>
      <c r="P103" s="239">
        <f t="shared" si="1"/>
        <v>0</v>
      </c>
    </row>
    <row r="104" spans="1:16" x14ac:dyDescent="0.3">
      <c r="A104" s="294" t="s">
        <v>52</v>
      </c>
      <c r="B104" s="236" t="s">
        <v>39</v>
      </c>
      <c r="C104" s="236" t="s">
        <v>52</v>
      </c>
      <c r="D104" s="294" t="s">
        <v>67</v>
      </c>
      <c r="E104" s="298" t="s">
        <v>67</v>
      </c>
      <c r="F104" s="233" t="s">
        <v>52</v>
      </c>
      <c r="G104" s="295" t="s">
        <v>589</v>
      </c>
      <c r="H104" s="295" t="s">
        <v>19</v>
      </c>
      <c r="I104" s="295" t="s">
        <v>56</v>
      </c>
      <c r="J104" s="374" t="s">
        <v>674</v>
      </c>
      <c r="K104" s="295"/>
      <c r="L104" s="451" t="s">
        <v>62</v>
      </c>
      <c r="M104" s="234">
        <v>8.1199999999999992</v>
      </c>
      <c r="N104" s="237">
        <f>IFERROR(VLOOKUP(H104&amp;"-"&amp;F104,Blad7!A:D,4,0),0)</f>
        <v>0</v>
      </c>
      <c r="O104" s="238">
        <v>1</v>
      </c>
      <c r="P104" s="239">
        <f t="shared" si="1"/>
        <v>0</v>
      </c>
    </row>
    <row r="105" spans="1:16" x14ac:dyDescent="0.3">
      <c r="A105" s="294" t="s">
        <v>52</v>
      </c>
      <c r="B105" s="236" t="s">
        <v>39</v>
      </c>
      <c r="C105" s="236" t="s">
        <v>52</v>
      </c>
      <c r="D105" s="294" t="s">
        <v>67</v>
      </c>
      <c r="E105" s="294" t="s">
        <v>67</v>
      </c>
      <c r="F105" s="233" t="s">
        <v>52</v>
      </c>
      <c r="G105" s="295" t="s">
        <v>70</v>
      </c>
      <c r="H105" s="295" t="s">
        <v>19</v>
      </c>
      <c r="I105" s="241" t="s">
        <v>1704</v>
      </c>
      <c r="J105" s="310" t="s">
        <v>1359</v>
      </c>
      <c r="K105" s="295"/>
      <c r="L105" s="451" t="s">
        <v>62</v>
      </c>
      <c r="M105" s="234">
        <v>8.1199999999999992</v>
      </c>
      <c r="N105" s="237">
        <f>IFERROR(VLOOKUP(H105&amp;"-"&amp;F105,Blad7!A:D,4,0),0)</f>
        <v>0</v>
      </c>
      <c r="O105" s="238">
        <v>1</v>
      </c>
      <c r="P105" s="239">
        <f t="shared" si="1"/>
        <v>0</v>
      </c>
    </row>
    <row r="106" spans="1:16" x14ac:dyDescent="0.3">
      <c r="A106" s="294" t="s">
        <v>52</v>
      </c>
      <c r="B106" s="236" t="s">
        <v>39</v>
      </c>
      <c r="C106" s="236" t="s">
        <v>52</v>
      </c>
      <c r="D106" s="294" t="s">
        <v>67</v>
      </c>
      <c r="E106" s="294" t="s">
        <v>67</v>
      </c>
      <c r="F106" s="233" t="s">
        <v>52</v>
      </c>
      <c r="G106" s="295" t="s">
        <v>70</v>
      </c>
      <c r="H106" s="295" t="s">
        <v>19</v>
      </c>
      <c r="I106" s="241" t="s">
        <v>1704</v>
      </c>
      <c r="J106" s="310" t="s">
        <v>1360</v>
      </c>
      <c r="K106" s="295"/>
      <c r="L106" s="451" t="s">
        <v>62</v>
      </c>
      <c r="M106" s="234">
        <v>53.19</v>
      </c>
      <c r="N106" s="237">
        <f>IFERROR(VLOOKUP(H106&amp;"-"&amp;F106,Blad7!A:D,4,0),0)</f>
        <v>0</v>
      </c>
      <c r="O106" s="238">
        <v>1</v>
      </c>
      <c r="P106" s="239">
        <f t="shared" si="1"/>
        <v>0</v>
      </c>
    </row>
    <row r="107" spans="1:16" x14ac:dyDescent="0.3">
      <c r="A107" s="294" t="s">
        <v>52</v>
      </c>
      <c r="B107" s="236" t="s">
        <v>39</v>
      </c>
      <c r="C107" s="236" t="s">
        <v>52</v>
      </c>
      <c r="D107" s="294" t="s">
        <v>67</v>
      </c>
      <c r="E107" s="294" t="s">
        <v>67</v>
      </c>
      <c r="F107" s="233" t="s">
        <v>52</v>
      </c>
      <c r="G107" s="295" t="s">
        <v>70</v>
      </c>
      <c r="H107" s="295" t="s">
        <v>19</v>
      </c>
      <c r="I107" s="295" t="s">
        <v>56</v>
      </c>
      <c r="J107" s="310" t="s">
        <v>1361</v>
      </c>
      <c r="K107" s="295"/>
      <c r="L107" s="451" t="s">
        <v>62</v>
      </c>
      <c r="M107" s="234">
        <v>9.69</v>
      </c>
      <c r="N107" s="237">
        <f>IFERROR(VLOOKUP(H107&amp;"-"&amp;F107,Blad7!A:D,4,0),0)</f>
        <v>0</v>
      </c>
      <c r="O107" s="238">
        <v>1</v>
      </c>
      <c r="P107" s="239">
        <f t="shared" si="1"/>
        <v>0</v>
      </c>
    </row>
    <row r="108" spans="1:16" x14ac:dyDescent="0.3">
      <c r="A108" s="294" t="s">
        <v>52</v>
      </c>
      <c r="B108" s="236" t="s">
        <v>39</v>
      </c>
      <c r="C108" s="236" t="s">
        <v>52</v>
      </c>
      <c r="D108" s="294" t="s">
        <v>67</v>
      </c>
      <c r="E108" s="294" t="s">
        <v>67</v>
      </c>
      <c r="F108" s="233" t="s">
        <v>52</v>
      </c>
      <c r="G108" s="295" t="s">
        <v>70</v>
      </c>
      <c r="H108" s="295" t="s">
        <v>41</v>
      </c>
      <c r="I108" s="295" t="s">
        <v>1622</v>
      </c>
      <c r="J108" s="462" t="s">
        <v>1362</v>
      </c>
      <c r="K108" s="295"/>
      <c r="L108" s="451" t="s">
        <v>42</v>
      </c>
      <c r="M108" s="234">
        <v>6.1</v>
      </c>
      <c r="N108" s="237">
        <f>IFERROR(VLOOKUP(H108&amp;"-"&amp;F108,Blad7!A:D,4,0),0)</f>
        <v>0</v>
      </c>
      <c r="O108" s="238">
        <v>1</v>
      </c>
      <c r="P108" s="239">
        <f t="shared" si="1"/>
        <v>0</v>
      </c>
    </row>
    <row r="109" spans="1:16" x14ac:dyDescent="0.3">
      <c r="A109" s="294" t="s">
        <v>52</v>
      </c>
      <c r="B109" s="236" t="s">
        <v>39</v>
      </c>
      <c r="C109" s="236" t="s">
        <v>52</v>
      </c>
      <c r="D109" s="294" t="s">
        <v>67</v>
      </c>
      <c r="E109" s="294" t="s">
        <v>67</v>
      </c>
      <c r="F109" s="233" t="s">
        <v>52</v>
      </c>
      <c r="G109" s="295" t="s">
        <v>70</v>
      </c>
      <c r="H109" s="295" t="s">
        <v>41</v>
      </c>
      <c r="I109" s="295" t="s">
        <v>1622</v>
      </c>
      <c r="J109" s="462" t="s">
        <v>1363</v>
      </c>
      <c r="K109" s="295"/>
      <c r="L109" s="451" t="s">
        <v>42</v>
      </c>
      <c r="M109" s="234">
        <v>9.68</v>
      </c>
      <c r="N109" s="237">
        <f>IFERROR(VLOOKUP(H109&amp;"-"&amp;F109,Blad7!A:D,4,0),0)</f>
        <v>0</v>
      </c>
      <c r="O109" s="238">
        <v>1</v>
      </c>
      <c r="P109" s="239">
        <f t="shared" si="1"/>
        <v>0</v>
      </c>
    </row>
    <row r="110" spans="1:16" x14ac:dyDescent="0.3">
      <c r="A110" s="294" t="s">
        <v>52</v>
      </c>
      <c r="B110" s="236" t="s">
        <v>39</v>
      </c>
      <c r="C110" s="236" t="s">
        <v>52</v>
      </c>
      <c r="D110" s="294" t="s">
        <v>67</v>
      </c>
      <c r="E110" s="294" t="s">
        <v>67</v>
      </c>
      <c r="F110" s="233" t="s">
        <v>52</v>
      </c>
      <c r="G110" s="295" t="s">
        <v>70</v>
      </c>
      <c r="H110" s="295" t="s">
        <v>45</v>
      </c>
      <c r="I110" s="241" t="s">
        <v>1021</v>
      </c>
      <c r="J110" s="310" t="s">
        <v>1364</v>
      </c>
      <c r="K110" s="295"/>
      <c r="L110" s="451" t="s">
        <v>42</v>
      </c>
      <c r="M110" s="234" t="s">
        <v>187</v>
      </c>
      <c r="N110" s="237" t="s">
        <v>187</v>
      </c>
      <c r="O110" s="238">
        <v>1</v>
      </c>
      <c r="P110" s="239" t="str">
        <f t="shared" si="1"/>
        <v/>
      </c>
    </row>
    <row r="111" spans="1:16" x14ac:dyDescent="0.3">
      <c r="A111" s="294" t="s">
        <v>52</v>
      </c>
      <c r="B111" s="236" t="s">
        <v>39</v>
      </c>
      <c r="C111" s="236" t="s">
        <v>52</v>
      </c>
      <c r="D111" s="294" t="s">
        <v>67</v>
      </c>
      <c r="E111" s="294" t="s">
        <v>67</v>
      </c>
      <c r="F111" s="233" t="s">
        <v>52</v>
      </c>
      <c r="G111" s="295" t="s">
        <v>70</v>
      </c>
      <c r="H111" s="295" t="s">
        <v>45</v>
      </c>
      <c r="I111" s="295" t="s">
        <v>1021</v>
      </c>
      <c r="J111" s="310" t="s">
        <v>1365</v>
      </c>
      <c r="K111" s="295"/>
      <c r="L111" s="451" t="s">
        <v>42</v>
      </c>
      <c r="M111" s="234" t="s">
        <v>187</v>
      </c>
      <c r="N111" s="237" t="s">
        <v>187</v>
      </c>
      <c r="O111" s="238">
        <v>1</v>
      </c>
      <c r="P111" s="239" t="str">
        <f t="shared" si="1"/>
        <v/>
      </c>
    </row>
    <row r="112" spans="1:16" x14ac:dyDescent="0.3">
      <c r="A112" s="294" t="s">
        <v>52</v>
      </c>
      <c r="B112" s="236" t="s">
        <v>39</v>
      </c>
      <c r="C112" s="236" t="s">
        <v>52</v>
      </c>
      <c r="D112" s="294" t="s">
        <v>67</v>
      </c>
      <c r="E112" s="294" t="s">
        <v>67</v>
      </c>
      <c r="F112" s="233" t="s">
        <v>52</v>
      </c>
      <c r="G112" s="295" t="s">
        <v>70</v>
      </c>
      <c r="H112" s="295" t="s">
        <v>45</v>
      </c>
      <c r="I112" s="295" t="s">
        <v>1696</v>
      </c>
      <c r="J112" s="310" t="s">
        <v>1366</v>
      </c>
      <c r="K112" s="295"/>
      <c r="L112" s="451" t="s">
        <v>1714</v>
      </c>
      <c r="M112" s="234" t="s">
        <v>187</v>
      </c>
      <c r="N112" s="237" t="s">
        <v>187</v>
      </c>
      <c r="O112" s="238">
        <v>1</v>
      </c>
      <c r="P112" s="239" t="str">
        <f t="shared" si="1"/>
        <v/>
      </c>
    </row>
    <row r="113" spans="1:16" x14ac:dyDescent="0.3">
      <c r="A113" s="294" t="s">
        <v>52</v>
      </c>
      <c r="B113" s="236" t="s">
        <v>39</v>
      </c>
      <c r="C113" s="236" t="s">
        <v>52</v>
      </c>
      <c r="D113" s="294" t="s">
        <v>67</v>
      </c>
      <c r="E113" s="294" t="s">
        <v>67</v>
      </c>
      <c r="F113" s="233" t="s">
        <v>52</v>
      </c>
      <c r="G113" s="295" t="s">
        <v>70</v>
      </c>
      <c r="H113" s="295" t="s">
        <v>45</v>
      </c>
      <c r="I113" s="295" t="s">
        <v>1696</v>
      </c>
      <c r="J113" s="310" t="s">
        <v>1367</v>
      </c>
      <c r="K113" s="295"/>
      <c r="L113" s="451" t="s">
        <v>42</v>
      </c>
      <c r="M113" s="234" t="s">
        <v>187</v>
      </c>
      <c r="N113" s="237" t="s">
        <v>187</v>
      </c>
      <c r="O113" s="238">
        <v>1</v>
      </c>
      <c r="P113" s="239" t="str">
        <f t="shared" si="1"/>
        <v/>
      </c>
    </row>
    <row r="114" spans="1:16" x14ac:dyDescent="0.3">
      <c r="A114" s="294" t="s">
        <v>52</v>
      </c>
      <c r="B114" s="236" t="s">
        <v>39</v>
      </c>
      <c r="C114" s="236" t="s">
        <v>52</v>
      </c>
      <c r="D114" s="294" t="s">
        <v>67</v>
      </c>
      <c r="E114" s="294" t="s">
        <v>67</v>
      </c>
      <c r="F114" s="233" t="s">
        <v>52</v>
      </c>
      <c r="G114" s="295" t="s">
        <v>70</v>
      </c>
      <c r="H114" s="295" t="s">
        <v>18</v>
      </c>
      <c r="I114" s="241" t="s">
        <v>1709</v>
      </c>
      <c r="J114" s="310" t="s">
        <v>1368</v>
      </c>
      <c r="K114" s="295"/>
      <c r="L114" s="451" t="s">
        <v>42</v>
      </c>
      <c r="M114" s="234">
        <v>72.86</v>
      </c>
      <c r="N114" s="237">
        <f>IFERROR(VLOOKUP(H114&amp;"-"&amp;F114,Blad7!A:D,4,0),0)</f>
        <v>0</v>
      </c>
      <c r="O114" s="238">
        <v>1</v>
      </c>
      <c r="P114" s="239">
        <f t="shared" si="1"/>
        <v>0</v>
      </c>
    </row>
    <row r="115" spans="1:16" x14ac:dyDescent="0.3">
      <c r="A115" s="294" t="s">
        <v>52</v>
      </c>
      <c r="B115" s="236" t="s">
        <v>39</v>
      </c>
      <c r="C115" s="236" t="s">
        <v>52</v>
      </c>
      <c r="D115" s="294" t="s">
        <v>67</v>
      </c>
      <c r="E115" s="294" t="s">
        <v>67</v>
      </c>
      <c r="F115" s="233" t="s">
        <v>52</v>
      </c>
      <c r="G115" s="295" t="s">
        <v>70</v>
      </c>
      <c r="H115" s="295" t="s">
        <v>19</v>
      </c>
      <c r="I115" s="295" t="s">
        <v>56</v>
      </c>
      <c r="J115" s="310" t="s">
        <v>1369</v>
      </c>
      <c r="K115" s="295"/>
      <c r="L115" s="451" t="s">
        <v>1714</v>
      </c>
      <c r="M115" s="234">
        <v>51.91</v>
      </c>
      <c r="N115" s="237">
        <f>IFERROR(VLOOKUP(H115&amp;"-"&amp;F115,Blad7!A:D,4,0),0)</f>
        <v>0</v>
      </c>
      <c r="O115" s="238">
        <v>1</v>
      </c>
      <c r="P115" s="239">
        <f t="shared" si="1"/>
        <v>0</v>
      </c>
    </row>
    <row r="116" spans="1:16" x14ac:dyDescent="0.3">
      <c r="A116" s="294" t="s">
        <v>52</v>
      </c>
      <c r="B116" s="236" t="s">
        <v>39</v>
      </c>
      <c r="C116" s="236" t="s">
        <v>52</v>
      </c>
      <c r="D116" s="294" t="s">
        <v>67</v>
      </c>
      <c r="E116" s="298" t="s">
        <v>67</v>
      </c>
      <c r="F116" s="233" t="s">
        <v>52</v>
      </c>
      <c r="G116" s="295" t="s">
        <v>70</v>
      </c>
      <c r="H116" s="295" t="s">
        <v>19</v>
      </c>
      <c r="I116" s="295" t="s">
        <v>56</v>
      </c>
      <c r="J116" s="310" t="s">
        <v>1370</v>
      </c>
      <c r="K116" s="295"/>
      <c r="L116" s="451" t="s">
        <v>1714</v>
      </c>
      <c r="M116" s="234">
        <v>4.3499999999999996</v>
      </c>
      <c r="N116" s="237">
        <f>IFERROR(VLOOKUP(H116&amp;"-"&amp;F116,Blad7!A:D,4,0),0)</f>
        <v>0</v>
      </c>
      <c r="O116" s="238">
        <v>1</v>
      </c>
      <c r="P116" s="239">
        <f t="shared" si="1"/>
        <v>0</v>
      </c>
    </row>
    <row r="117" spans="1:16" x14ac:dyDescent="0.3">
      <c r="A117" s="294" t="s">
        <v>52</v>
      </c>
      <c r="B117" s="236" t="s">
        <v>39</v>
      </c>
      <c r="C117" s="236" t="s">
        <v>52</v>
      </c>
      <c r="D117" s="294" t="s">
        <v>67</v>
      </c>
      <c r="E117" s="294" t="s">
        <v>67</v>
      </c>
      <c r="F117" s="233" t="s">
        <v>52</v>
      </c>
      <c r="G117" s="295" t="s">
        <v>70</v>
      </c>
      <c r="H117" s="295" t="s">
        <v>15</v>
      </c>
      <c r="I117" s="297" t="s">
        <v>15</v>
      </c>
      <c r="J117" s="310" t="s">
        <v>1371</v>
      </c>
      <c r="K117" s="295"/>
      <c r="L117" s="451" t="s">
        <v>1714</v>
      </c>
      <c r="M117" s="234">
        <v>35</v>
      </c>
      <c r="N117" s="237">
        <f>IFERROR(VLOOKUP(H117&amp;"-"&amp;F117,Blad7!A:D,4,0),0)</f>
        <v>0</v>
      </c>
      <c r="O117" s="238">
        <v>1</v>
      </c>
      <c r="P117" s="239">
        <f t="shared" si="1"/>
        <v>0</v>
      </c>
    </row>
    <row r="118" spans="1:16" ht="15" customHeight="1" x14ac:dyDescent="0.3">
      <c r="A118" s="294" t="s">
        <v>52</v>
      </c>
      <c r="B118" s="236" t="s">
        <v>39</v>
      </c>
      <c r="C118" s="236" t="s">
        <v>52</v>
      </c>
      <c r="D118" s="294" t="s">
        <v>67</v>
      </c>
      <c r="E118" s="294" t="s">
        <v>67</v>
      </c>
      <c r="F118" s="233" t="s">
        <v>52</v>
      </c>
      <c r="G118" s="295" t="s">
        <v>70</v>
      </c>
      <c r="H118" s="295" t="s">
        <v>45</v>
      </c>
      <c r="I118" s="295" t="s">
        <v>1021</v>
      </c>
      <c r="J118" s="310" t="s">
        <v>1372</v>
      </c>
      <c r="K118" s="295"/>
      <c r="L118" s="451" t="s">
        <v>1714</v>
      </c>
      <c r="M118" s="234" t="s">
        <v>187</v>
      </c>
      <c r="N118" s="237">
        <f>IFERROR(VLOOKUP(H118&amp;"-"&amp;F118,Blad7!A:D,4,0),0)</f>
        <v>0</v>
      </c>
      <c r="O118" s="238">
        <v>1</v>
      </c>
      <c r="P118" s="239" t="str">
        <f t="shared" si="1"/>
        <v/>
      </c>
    </row>
    <row r="119" spans="1:16" ht="15" customHeight="1" x14ac:dyDescent="0.3">
      <c r="A119" s="294" t="s">
        <v>52</v>
      </c>
      <c r="B119" s="236" t="s">
        <v>39</v>
      </c>
      <c r="C119" s="236" t="s">
        <v>52</v>
      </c>
      <c r="D119" s="294" t="s">
        <v>67</v>
      </c>
      <c r="E119" s="298" t="s">
        <v>67</v>
      </c>
      <c r="F119" s="233" t="s">
        <v>52</v>
      </c>
      <c r="G119" s="295" t="s">
        <v>70</v>
      </c>
      <c r="H119" s="295" t="s">
        <v>18</v>
      </c>
      <c r="I119" s="241" t="s">
        <v>1713</v>
      </c>
      <c r="J119" s="310" t="s">
        <v>1373</v>
      </c>
      <c r="K119" s="295"/>
      <c r="L119" s="451" t="s">
        <v>1714</v>
      </c>
      <c r="M119" s="234">
        <v>45</v>
      </c>
      <c r="N119" s="237">
        <f>IFERROR(VLOOKUP(H119&amp;"-"&amp;F119,Blad7!A:D,4,0),0)</f>
        <v>0</v>
      </c>
      <c r="O119" s="238">
        <v>1</v>
      </c>
      <c r="P119" s="239">
        <f t="shared" si="1"/>
        <v>0</v>
      </c>
    </row>
    <row r="120" spans="1:16" ht="15" customHeight="1" x14ac:dyDescent="0.3">
      <c r="A120" s="294" t="s">
        <v>52</v>
      </c>
      <c r="B120" s="236" t="s">
        <v>39</v>
      </c>
      <c r="C120" s="236" t="s">
        <v>52</v>
      </c>
      <c r="D120" s="294" t="s">
        <v>67</v>
      </c>
      <c r="E120" s="294" t="s">
        <v>67</v>
      </c>
      <c r="F120" s="233" t="s">
        <v>52</v>
      </c>
      <c r="G120" s="295" t="s">
        <v>70</v>
      </c>
      <c r="H120" s="295" t="s">
        <v>18</v>
      </c>
      <c r="I120" s="241" t="s">
        <v>1706</v>
      </c>
      <c r="J120" s="310" t="s">
        <v>1374</v>
      </c>
      <c r="K120" s="295"/>
      <c r="L120" s="451" t="s">
        <v>1714</v>
      </c>
      <c r="M120" s="234">
        <v>48</v>
      </c>
      <c r="N120" s="237">
        <f>IFERROR(VLOOKUP(H120&amp;"-"&amp;F120,Blad7!A:D,4,0),0)</f>
        <v>0</v>
      </c>
      <c r="O120" s="238">
        <v>1</v>
      </c>
      <c r="P120" s="239">
        <f t="shared" si="1"/>
        <v>0</v>
      </c>
    </row>
    <row r="121" spans="1:16" ht="15" customHeight="1" x14ac:dyDescent="0.3">
      <c r="A121" s="294" t="s">
        <v>52</v>
      </c>
      <c r="B121" s="236" t="s">
        <v>39</v>
      </c>
      <c r="C121" s="236" t="s">
        <v>52</v>
      </c>
      <c r="D121" s="294" t="s">
        <v>67</v>
      </c>
      <c r="E121" s="298" t="s">
        <v>67</v>
      </c>
      <c r="F121" s="233" t="s">
        <v>52</v>
      </c>
      <c r="G121" s="295" t="s">
        <v>589</v>
      </c>
      <c r="H121" s="295" t="s">
        <v>45</v>
      </c>
      <c r="I121" s="241" t="s">
        <v>1695</v>
      </c>
      <c r="J121" s="310" t="s">
        <v>1398</v>
      </c>
      <c r="K121" s="295"/>
      <c r="L121" s="451" t="s">
        <v>62</v>
      </c>
      <c r="M121" s="234" t="s">
        <v>187</v>
      </c>
      <c r="N121" s="237">
        <f>IFERROR(VLOOKUP(H121&amp;"-"&amp;F121,Blad7!A:D,4,0),0)</f>
        <v>0</v>
      </c>
      <c r="O121" s="238">
        <v>1</v>
      </c>
      <c r="P121" s="239" t="str">
        <f t="shared" si="1"/>
        <v/>
      </c>
    </row>
    <row r="122" spans="1:16" ht="15" customHeight="1" x14ac:dyDescent="0.3">
      <c r="A122" s="294" t="s">
        <v>52</v>
      </c>
      <c r="B122" s="236" t="s">
        <v>39</v>
      </c>
      <c r="C122" s="236" t="s">
        <v>52</v>
      </c>
      <c r="D122" s="294" t="s">
        <v>67</v>
      </c>
      <c r="E122" s="294" t="s">
        <v>67</v>
      </c>
      <c r="F122" s="233" t="s">
        <v>52</v>
      </c>
      <c r="G122" s="295" t="s">
        <v>71</v>
      </c>
      <c r="H122" s="295" t="s">
        <v>19</v>
      </c>
      <c r="I122" s="241" t="s">
        <v>1704</v>
      </c>
      <c r="J122" s="310" t="s">
        <v>1375</v>
      </c>
      <c r="K122" s="295"/>
      <c r="L122" s="451" t="s">
        <v>62</v>
      </c>
      <c r="M122" s="234">
        <v>7.43</v>
      </c>
      <c r="N122" s="237">
        <f>IFERROR(VLOOKUP(H122&amp;"-"&amp;F122,Blad7!A:D,4,0),0)</f>
        <v>0</v>
      </c>
      <c r="O122" s="238">
        <v>1</v>
      </c>
      <c r="P122" s="239">
        <f t="shared" si="1"/>
        <v>0</v>
      </c>
    </row>
    <row r="123" spans="1:16" ht="15" customHeight="1" x14ac:dyDescent="0.3">
      <c r="A123" s="294" t="s">
        <v>52</v>
      </c>
      <c r="B123" s="236" t="s">
        <v>39</v>
      </c>
      <c r="C123" s="236" t="s">
        <v>52</v>
      </c>
      <c r="D123" s="294" t="s">
        <v>67</v>
      </c>
      <c r="E123" s="294" t="s">
        <v>67</v>
      </c>
      <c r="F123" s="233" t="s">
        <v>52</v>
      </c>
      <c r="G123" s="295" t="s">
        <v>71</v>
      </c>
      <c r="H123" s="295" t="s">
        <v>19</v>
      </c>
      <c r="I123" s="241" t="s">
        <v>1704</v>
      </c>
      <c r="J123" s="310" t="s">
        <v>1376</v>
      </c>
      <c r="K123" s="295"/>
      <c r="L123" s="451" t="s">
        <v>62</v>
      </c>
      <c r="M123" s="234">
        <v>6.58</v>
      </c>
      <c r="N123" s="237">
        <f>IFERROR(VLOOKUP(H123&amp;"-"&amp;F123,Blad7!A:D,4,0),0)</f>
        <v>0</v>
      </c>
      <c r="O123" s="238">
        <v>1</v>
      </c>
      <c r="P123" s="239">
        <f t="shared" si="1"/>
        <v>0</v>
      </c>
    </row>
    <row r="124" spans="1:16" ht="15" customHeight="1" x14ac:dyDescent="0.3">
      <c r="A124" s="294" t="s">
        <v>52</v>
      </c>
      <c r="B124" s="236" t="s">
        <v>39</v>
      </c>
      <c r="C124" s="236" t="s">
        <v>52</v>
      </c>
      <c r="D124" s="294" t="s">
        <v>67</v>
      </c>
      <c r="E124" s="298" t="s">
        <v>67</v>
      </c>
      <c r="F124" s="233" t="s">
        <v>52</v>
      </c>
      <c r="G124" s="295" t="s">
        <v>71</v>
      </c>
      <c r="H124" s="295" t="s">
        <v>45</v>
      </c>
      <c r="I124" s="295" t="s">
        <v>1696</v>
      </c>
      <c r="J124" s="310" t="s">
        <v>1377</v>
      </c>
      <c r="K124" s="299"/>
      <c r="L124" s="451" t="s">
        <v>1714</v>
      </c>
      <c r="M124" s="234" t="s">
        <v>187</v>
      </c>
      <c r="N124" s="237">
        <f>IFERROR(VLOOKUP(H124&amp;"-"&amp;F124,Blad7!A:D,4,0),0)</f>
        <v>0</v>
      </c>
      <c r="O124" s="238">
        <v>1</v>
      </c>
      <c r="P124" s="239" t="str">
        <f t="shared" si="1"/>
        <v/>
      </c>
    </row>
    <row r="125" spans="1:16" ht="15" customHeight="1" x14ac:dyDescent="0.3">
      <c r="A125" s="294" t="s">
        <v>52</v>
      </c>
      <c r="B125" s="236" t="s">
        <v>39</v>
      </c>
      <c r="C125" s="236" t="s">
        <v>52</v>
      </c>
      <c r="D125" s="294" t="s">
        <v>67</v>
      </c>
      <c r="E125" s="294" t="s">
        <v>67</v>
      </c>
      <c r="F125" s="233" t="s">
        <v>52</v>
      </c>
      <c r="G125" s="295" t="s">
        <v>71</v>
      </c>
      <c r="H125" s="295" t="s">
        <v>41</v>
      </c>
      <c r="I125" s="295" t="s">
        <v>1622</v>
      </c>
      <c r="J125" s="462" t="s">
        <v>1378</v>
      </c>
      <c r="K125" s="299"/>
      <c r="L125" s="451" t="s">
        <v>42</v>
      </c>
      <c r="M125" s="234">
        <v>6.1</v>
      </c>
      <c r="N125" s="237">
        <f>IFERROR(VLOOKUP(H125&amp;"-"&amp;F125,Blad7!A:D,4,0),0)</f>
        <v>0</v>
      </c>
      <c r="O125" s="238">
        <v>1</v>
      </c>
      <c r="P125" s="239">
        <f t="shared" si="1"/>
        <v>0</v>
      </c>
    </row>
    <row r="126" spans="1:16" ht="15" customHeight="1" x14ac:dyDescent="0.3">
      <c r="A126" s="294" t="s">
        <v>52</v>
      </c>
      <c r="B126" s="236" t="s">
        <v>39</v>
      </c>
      <c r="C126" s="236" t="s">
        <v>52</v>
      </c>
      <c r="D126" s="294" t="s">
        <v>67</v>
      </c>
      <c r="E126" s="294" t="s">
        <v>67</v>
      </c>
      <c r="F126" s="233" t="s">
        <v>52</v>
      </c>
      <c r="G126" s="295" t="s">
        <v>71</v>
      </c>
      <c r="H126" s="295" t="s">
        <v>41</v>
      </c>
      <c r="I126" s="295" t="s">
        <v>1622</v>
      </c>
      <c r="J126" s="462" t="s">
        <v>1379</v>
      </c>
      <c r="K126" s="300"/>
      <c r="L126" s="451" t="s">
        <v>42</v>
      </c>
      <c r="M126" s="234">
        <v>6.1</v>
      </c>
      <c r="N126" s="237">
        <f>IFERROR(VLOOKUP(H126&amp;"-"&amp;F126,Blad7!A:D,4,0),0)</f>
        <v>0</v>
      </c>
      <c r="O126" s="238">
        <v>1</v>
      </c>
      <c r="P126" s="239">
        <f t="shared" si="1"/>
        <v>0</v>
      </c>
    </row>
    <row r="127" spans="1:16" x14ac:dyDescent="0.3">
      <c r="A127" s="294" t="s">
        <v>52</v>
      </c>
      <c r="B127" s="236" t="s">
        <v>39</v>
      </c>
      <c r="C127" s="236" t="s">
        <v>52</v>
      </c>
      <c r="D127" s="294" t="s">
        <v>67</v>
      </c>
      <c r="E127" s="294" t="s">
        <v>67</v>
      </c>
      <c r="F127" s="233" t="s">
        <v>52</v>
      </c>
      <c r="G127" s="295" t="s">
        <v>71</v>
      </c>
      <c r="H127" s="295" t="s">
        <v>45</v>
      </c>
      <c r="I127" s="295" t="s">
        <v>1021</v>
      </c>
      <c r="J127" s="310" t="s">
        <v>1380</v>
      </c>
      <c r="K127" s="295"/>
      <c r="L127" s="451" t="s">
        <v>1714</v>
      </c>
      <c r="M127" s="234" t="s">
        <v>187</v>
      </c>
      <c r="N127" s="237">
        <f>IFERROR(VLOOKUP(H127&amp;"-"&amp;F127,Blad7!A:D,4,0),0)</f>
        <v>0</v>
      </c>
      <c r="O127" s="238">
        <v>1</v>
      </c>
      <c r="P127" s="239" t="str">
        <f t="shared" si="1"/>
        <v/>
      </c>
    </row>
    <row r="128" spans="1:16" x14ac:dyDescent="0.3">
      <c r="A128" s="294" t="s">
        <v>52</v>
      </c>
      <c r="B128" s="236" t="s">
        <v>39</v>
      </c>
      <c r="C128" s="236" t="s">
        <v>52</v>
      </c>
      <c r="D128" s="294" t="s">
        <v>67</v>
      </c>
      <c r="E128" s="294" t="s">
        <v>67</v>
      </c>
      <c r="F128" s="233" t="s">
        <v>52</v>
      </c>
      <c r="G128" s="295" t="s">
        <v>71</v>
      </c>
      <c r="H128" s="295" t="s">
        <v>19</v>
      </c>
      <c r="I128" s="295" t="s">
        <v>56</v>
      </c>
      <c r="J128" s="310" t="s">
        <v>1381</v>
      </c>
      <c r="K128" s="295"/>
      <c r="L128" s="451" t="s">
        <v>1714</v>
      </c>
      <c r="M128" s="234">
        <v>64.959999999999994</v>
      </c>
      <c r="N128" s="237">
        <f>IFERROR(VLOOKUP(H128&amp;"-"&amp;F128,Blad7!A:D,4,0),0)</f>
        <v>0</v>
      </c>
      <c r="O128" s="238">
        <v>1</v>
      </c>
      <c r="P128" s="239">
        <f t="shared" si="1"/>
        <v>0</v>
      </c>
    </row>
    <row r="129" spans="1:16" ht="15" customHeight="1" x14ac:dyDescent="0.3">
      <c r="A129" s="294" t="s">
        <v>52</v>
      </c>
      <c r="B129" s="236" t="s">
        <v>39</v>
      </c>
      <c r="C129" s="236" t="s">
        <v>52</v>
      </c>
      <c r="D129" s="294" t="s">
        <v>67</v>
      </c>
      <c r="E129" s="294" t="s">
        <v>67</v>
      </c>
      <c r="F129" s="233" t="s">
        <v>52</v>
      </c>
      <c r="G129" s="295" t="s">
        <v>71</v>
      </c>
      <c r="H129" s="295" t="s">
        <v>46</v>
      </c>
      <c r="I129" s="295" t="s">
        <v>47</v>
      </c>
      <c r="J129" s="310" t="s">
        <v>1382</v>
      </c>
      <c r="K129" s="295"/>
      <c r="L129" s="451" t="s">
        <v>44</v>
      </c>
      <c r="M129" s="234">
        <v>19.18</v>
      </c>
      <c r="N129" s="237">
        <f>IFERROR(VLOOKUP(H129&amp;"-"&amp;F129,Blad7!A:D,4,0),0)</f>
        <v>0</v>
      </c>
      <c r="O129" s="238">
        <v>1</v>
      </c>
      <c r="P129" s="239">
        <f t="shared" si="1"/>
        <v>0</v>
      </c>
    </row>
    <row r="130" spans="1:16" ht="15" customHeight="1" x14ac:dyDescent="0.3">
      <c r="A130" s="294" t="s">
        <v>52</v>
      </c>
      <c r="B130" s="236" t="s">
        <v>39</v>
      </c>
      <c r="C130" s="236" t="s">
        <v>52</v>
      </c>
      <c r="D130" s="294" t="s">
        <v>67</v>
      </c>
      <c r="E130" s="294" t="s">
        <v>67</v>
      </c>
      <c r="F130" s="233" t="s">
        <v>52</v>
      </c>
      <c r="G130" s="295" t="s">
        <v>71</v>
      </c>
      <c r="H130" s="295" t="s">
        <v>46</v>
      </c>
      <c r="I130" s="295" t="s">
        <v>47</v>
      </c>
      <c r="J130" s="310" t="s">
        <v>1383</v>
      </c>
      <c r="K130" s="295"/>
      <c r="L130" s="451" t="s">
        <v>44</v>
      </c>
      <c r="M130" s="234">
        <v>27.35</v>
      </c>
      <c r="N130" s="237">
        <f>IFERROR(VLOOKUP(H130&amp;"-"&amp;F130,Blad7!A:D,4,0),0)</f>
        <v>0</v>
      </c>
      <c r="O130" s="238">
        <v>1</v>
      </c>
      <c r="P130" s="239">
        <f t="shared" ref="P130:P193" si="2">IFERROR((N130*M130)*O130,"")</f>
        <v>0</v>
      </c>
    </row>
    <row r="131" spans="1:16" ht="15" customHeight="1" x14ac:dyDescent="0.3">
      <c r="A131" s="294" t="s">
        <v>52</v>
      </c>
      <c r="B131" s="236" t="s">
        <v>39</v>
      </c>
      <c r="C131" s="236" t="s">
        <v>52</v>
      </c>
      <c r="D131" s="294" t="s">
        <v>67</v>
      </c>
      <c r="E131" s="298" t="s">
        <v>67</v>
      </c>
      <c r="F131" s="233" t="s">
        <v>52</v>
      </c>
      <c r="G131" s="295" t="s">
        <v>71</v>
      </c>
      <c r="H131" s="295" t="s">
        <v>46</v>
      </c>
      <c r="I131" s="295" t="s">
        <v>47</v>
      </c>
      <c r="J131" s="310" t="s">
        <v>1384</v>
      </c>
      <c r="K131" s="295"/>
      <c r="L131" s="451" t="s">
        <v>44</v>
      </c>
      <c r="M131" s="234">
        <v>33.46</v>
      </c>
      <c r="N131" s="237">
        <f>IFERROR(VLOOKUP(H131&amp;"-"&amp;F131,Blad7!A:D,4,0),0)</f>
        <v>0</v>
      </c>
      <c r="O131" s="238">
        <v>1</v>
      </c>
      <c r="P131" s="239">
        <f t="shared" si="2"/>
        <v>0</v>
      </c>
    </row>
    <row r="132" spans="1:16" ht="15" customHeight="1" x14ac:dyDescent="0.3">
      <c r="A132" s="294" t="s">
        <v>52</v>
      </c>
      <c r="B132" s="236" t="s">
        <v>39</v>
      </c>
      <c r="C132" s="236" t="s">
        <v>52</v>
      </c>
      <c r="D132" s="294" t="s">
        <v>67</v>
      </c>
      <c r="E132" s="298" t="s">
        <v>67</v>
      </c>
      <c r="F132" s="233" t="s">
        <v>52</v>
      </c>
      <c r="G132" s="295" t="s">
        <v>71</v>
      </c>
      <c r="H132" s="295" t="s">
        <v>46</v>
      </c>
      <c r="I132" s="295" t="s">
        <v>47</v>
      </c>
      <c r="J132" s="310" t="s">
        <v>1385</v>
      </c>
      <c r="K132" s="295"/>
      <c r="L132" s="451" t="s">
        <v>44</v>
      </c>
      <c r="M132" s="234">
        <v>17.78</v>
      </c>
      <c r="N132" s="237">
        <f>IFERROR(VLOOKUP(H132&amp;"-"&amp;F132,Blad7!A:D,4,0),0)</f>
        <v>0</v>
      </c>
      <c r="O132" s="238">
        <v>1</v>
      </c>
      <c r="P132" s="239">
        <f t="shared" si="2"/>
        <v>0</v>
      </c>
    </row>
    <row r="133" spans="1:16" ht="15" customHeight="1" x14ac:dyDescent="0.3">
      <c r="A133" s="294" t="s">
        <v>52</v>
      </c>
      <c r="B133" s="236" t="s">
        <v>39</v>
      </c>
      <c r="C133" s="236" t="s">
        <v>52</v>
      </c>
      <c r="D133" s="294" t="s">
        <v>67</v>
      </c>
      <c r="E133" s="298" t="s">
        <v>67</v>
      </c>
      <c r="F133" s="233" t="s">
        <v>52</v>
      </c>
      <c r="G133" s="295" t="s">
        <v>71</v>
      </c>
      <c r="H133" s="295" t="s">
        <v>19</v>
      </c>
      <c r="I133" s="295" t="s">
        <v>56</v>
      </c>
      <c r="J133" s="310" t="s">
        <v>1386</v>
      </c>
      <c r="K133" s="295"/>
      <c r="L133" s="451" t="s">
        <v>1714</v>
      </c>
      <c r="M133" s="234">
        <v>9.7100000000000009</v>
      </c>
      <c r="N133" s="237">
        <f>IFERROR(VLOOKUP(H133&amp;"-"&amp;F133,Blad7!A:D,4,0),0)</f>
        <v>0</v>
      </c>
      <c r="O133" s="238">
        <v>1</v>
      </c>
      <c r="P133" s="239">
        <f t="shared" si="2"/>
        <v>0</v>
      </c>
    </row>
    <row r="134" spans="1:16" ht="15" customHeight="1" x14ac:dyDescent="0.3">
      <c r="A134" s="294" t="s">
        <v>52</v>
      </c>
      <c r="B134" s="236" t="s">
        <v>39</v>
      </c>
      <c r="C134" s="236" t="s">
        <v>52</v>
      </c>
      <c r="D134" s="294" t="s">
        <v>67</v>
      </c>
      <c r="E134" s="298" t="s">
        <v>67</v>
      </c>
      <c r="F134" s="233" t="s">
        <v>52</v>
      </c>
      <c r="G134" s="295" t="s">
        <v>71</v>
      </c>
      <c r="H134" s="295" t="s">
        <v>46</v>
      </c>
      <c r="I134" s="295" t="s">
        <v>47</v>
      </c>
      <c r="J134" s="310" t="s">
        <v>1387</v>
      </c>
      <c r="K134" s="295"/>
      <c r="L134" s="451" t="s">
        <v>44</v>
      </c>
      <c r="M134" s="234">
        <v>22.81</v>
      </c>
      <c r="N134" s="237">
        <f>IFERROR(VLOOKUP(H134&amp;"-"&amp;F134,Blad7!A:D,4,0),0)</f>
        <v>0</v>
      </c>
      <c r="O134" s="238">
        <v>1</v>
      </c>
      <c r="P134" s="239">
        <f t="shared" si="2"/>
        <v>0</v>
      </c>
    </row>
    <row r="135" spans="1:16" ht="15" customHeight="1" x14ac:dyDescent="0.3">
      <c r="A135" s="294" t="s">
        <v>52</v>
      </c>
      <c r="B135" s="236" t="s">
        <v>39</v>
      </c>
      <c r="C135" s="236" t="s">
        <v>52</v>
      </c>
      <c r="D135" s="294" t="s">
        <v>67</v>
      </c>
      <c r="E135" s="298" t="s">
        <v>67</v>
      </c>
      <c r="F135" s="233" t="s">
        <v>52</v>
      </c>
      <c r="G135" s="295" t="s">
        <v>71</v>
      </c>
      <c r="H135" s="295" t="s">
        <v>46</v>
      </c>
      <c r="I135" s="295" t="s">
        <v>47</v>
      </c>
      <c r="J135" s="310" t="s">
        <v>1388</v>
      </c>
      <c r="K135" s="295"/>
      <c r="L135" s="451" t="s">
        <v>44</v>
      </c>
      <c r="M135" s="234">
        <v>22.88</v>
      </c>
      <c r="N135" s="237">
        <f>IFERROR(VLOOKUP(H135&amp;"-"&amp;F135,Blad7!A:D,4,0),0)</f>
        <v>0</v>
      </c>
      <c r="O135" s="238">
        <v>1</v>
      </c>
      <c r="P135" s="239">
        <f t="shared" si="2"/>
        <v>0</v>
      </c>
    </row>
    <row r="136" spans="1:16" ht="15" customHeight="1" x14ac:dyDescent="0.3">
      <c r="A136" s="294" t="s">
        <v>52</v>
      </c>
      <c r="B136" s="236" t="s">
        <v>39</v>
      </c>
      <c r="C136" s="236" t="s">
        <v>52</v>
      </c>
      <c r="D136" s="294" t="s">
        <v>67</v>
      </c>
      <c r="E136" s="298" t="s">
        <v>67</v>
      </c>
      <c r="F136" s="233" t="s">
        <v>52</v>
      </c>
      <c r="G136" s="295" t="s">
        <v>71</v>
      </c>
      <c r="H136" s="295" t="s">
        <v>46</v>
      </c>
      <c r="I136" s="295" t="s">
        <v>47</v>
      </c>
      <c r="J136" s="310" t="s">
        <v>1389</v>
      </c>
      <c r="K136" s="295"/>
      <c r="L136" s="451" t="s">
        <v>44</v>
      </c>
      <c r="M136" s="234">
        <v>40.54</v>
      </c>
      <c r="N136" s="237">
        <f>IFERROR(VLOOKUP(H136&amp;"-"&amp;F136,Blad7!A:D,4,0),0)</f>
        <v>0</v>
      </c>
      <c r="O136" s="238">
        <v>1</v>
      </c>
      <c r="P136" s="239">
        <f t="shared" si="2"/>
        <v>0</v>
      </c>
    </row>
    <row r="137" spans="1:16" ht="15" customHeight="1" x14ac:dyDescent="0.3">
      <c r="A137" s="294" t="s">
        <v>52</v>
      </c>
      <c r="B137" s="236" t="s">
        <v>39</v>
      </c>
      <c r="C137" s="236" t="s">
        <v>52</v>
      </c>
      <c r="D137" s="294" t="s">
        <v>67</v>
      </c>
      <c r="E137" s="294" t="s">
        <v>67</v>
      </c>
      <c r="F137" s="233" t="s">
        <v>52</v>
      </c>
      <c r="G137" s="295" t="s">
        <v>71</v>
      </c>
      <c r="H137" s="295" t="s">
        <v>46</v>
      </c>
      <c r="I137" s="295" t="s">
        <v>47</v>
      </c>
      <c r="J137" s="310" t="s">
        <v>1390</v>
      </c>
      <c r="K137" s="295"/>
      <c r="L137" s="451" t="s">
        <v>44</v>
      </c>
      <c r="M137" s="234">
        <v>15.66</v>
      </c>
      <c r="N137" s="237">
        <f>IFERROR(VLOOKUP(H137&amp;"-"&amp;F137,Blad7!A:D,4,0),0)</f>
        <v>0</v>
      </c>
      <c r="O137" s="238">
        <v>1</v>
      </c>
      <c r="P137" s="239">
        <f t="shared" si="2"/>
        <v>0</v>
      </c>
    </row>
    <row r="138" spans="1:16" ht="15" customHeight="1" x14ac:dyDescent="0.3">
      <c r="A138" s="294" t="s">
        <v>52</v>
      </c>
      <c r="B138" s="236" t="s">
        <v>39</v>
      </c>
      <c r="C138" s="236" t="s">
        <v>52</v>
      </c>
      <c r="D138" s="294" t="s">
        <v>67</v>
      </c>
      <c r="E138" s="294" t="s">
        <v>67</v>
      </c>
      <c r="F138" s="233" t="s">
        <v>52</v>
      </c>
      <c r="G138" s="295" t="s">
        <v>71</v>
      </c>
      <c r="H138" s="295" t="s">
        <v>46</v>
      </c>
      <c r="I138" s="295" t="s">
        <v>47</v>
      </c>
      <c r="J138" s="310" t="s">
        <v>1391</v>
      </c>
      <c r="K138" s="295"/>
      <c r="L138" s="451" t="s">
        <v>44</v>
      </c>
      <c r="M138" s="234">
        <v>23.71</v>
      </c>
      <c r="N138" s="237">
        <f>IFERROR(VLOOKUP(H138&amp;"-"&amp;F138,Blad7!A:D,4,0),0)</f>
        <v>0</v>
      </c>
      <c r="O138" s="238">
        <v>1</v>
      </c>
      <c r="P138" s="239">
        <f t="shared" si="2"/>
        <v>0</v>
      </c>
    </row>
    <row r="139" spans="1:16" ht="15" customHeight="1" x14ac:dyDescent="0.3">
      <c r="A139" s="294" t="s">
        <v>52</v>
      </c>
      <c r="B139" s="236" t="s">
        <v>39</v>
      </c>
      <c r="C139" s="236" t="s">
        <v>52</v>
      </c>
      <c r="D139" s="294" t="s">
        <v>67</v>
      </c>
      <c r="E139" s="294" t="s">
        <v>67</v>
      </c>
      <c r="F139" s="233" t="s">
        <v>52</v>
      </c>
      <c r="G139" s="295" t="s">
        <v>71</v>
      </c>
      <c r="H139" s="295" t="s">
        <v>19</v>
      </c>
      <c r="I139" s="295" t="s">
        <v>56</v>
      </c>
      <c r="J139" s="310" t="s">
        <v>1392</v>
      </c>
      <c r="K139" s="295"/>
      <c r="L139" s="451" t="s">
        <v>1714</v>
      </c>
      <c r="M139" s="234">
        <v>4.32</v>
      </c>
      <c r="N139" s="237">
        <f>IFERROR(VLOOKUP(H139&amp;"-"&amp;F139,Blad7!A:D,4,0),0)</f>
        <v>0</v>
      </c>
      <c r="O139" s="238">
        <v>1</v>
      </c>
      <c r="P139" s="239">
        <f t="shared" si="2"/>
        <v>0</v>
      </c>
    </row>
    <row r="140" spans="1:16" ht="15" customHeight="1" x14ac:dyDescent="0.3">
      <c r="A140" s="294" t="s">
        <v>52</v>
      </c>
      <c r="B140" s="236" t="s">
        <v>39</v>
      </c>
      <c r="C140" s="236" t="s">
        <v>52</v>
      </c>
      <c r="D140" s="294" t="s">
        <v>67</v>
      </c>
      <c r="E140" s="294" t="s">
        <v>67</v>
      </c>
      <c r="F140" s="233" t="s">
        <v>52</v>
      </c>
      <c r="G140" s="295" t="s">
        <v>589</v>
      </c>
      <c r="H140" s="295" t="s">
        <v>45</v>
      </c>
      <c r="I140" s="295" t="s">
        <v>1696</v>
      </c>
      <c r="J140" s="374" t="s">
        <v>1399</v>
      </c>
      <c r="K140" s="295"/>
      <c r="L140" s="451" t="s">
        <v>210</v>
      </c>
      <c r="M140" s="234" t="s">
        <v>187</v>
      </c>
      <c r="N140" s="237">
        <f>IFERROR(VLOOKUP(H140&amp;"-"&amp;F140,Blad7!A:D,4,0),0)</f>
        <v>0</v>
      </c>
      <c r="O140" s="238">
        <v>1</v>
      </c>
      <c r="P140" s="239" t="str">
        <f t="shared" si="2"/>
        <v/>
      </c>
    </row>
    <row r="141" spans="1:16" ht="15" customHeight="1" x14ac:dyDescent="0.3">
      <c r="A141" s="294" t="s">
        <v>52</v>
      </c>
      <c r="B141" s="236" t="s">
        <v>39</v>
      </c>
      <c r="C141" s="236" t="s">
        <v>52</v>
      </c>
      <c r="D141" s="294" t="s">
        <v>67</v>
      </c>
      <c r="E141" s="298" t="s">
        <v>67</v>
      </c>
      <c r="F141" s="233" t="s">
        <v>52</v>
      </c>
      <c r="G141" s="295" t="s">
        <v>1459</v>
      </c>
      <c r="H141" s="295" t="s">
        <v>45</v>
      </c>
      <c r="I141" s="241" t="s">
        <v>1704</v>
      </c>
      <c r="J141" s="310" t="s">
        <v>1393</v>
      </c>
      <c r="K141" s="295"/>
      <c r="L141" s="451" t="s">
        <v>62</v>
      </c>
      <c r="M141" s="234" t="s">
        <v>187</v>
      </c>
      <c r="N141" s="237">
        <f>IFERROR(VLOOKUP(H141&amp;"-"&amp;F141,Blad7!A:D,4,0),0)</f>
        <v>0</v>
      </c>
      <c r="O141" s="238">
        <v>1</v>
      </c>
      <c r="P141" s="239" t="str">
        <f t="shared" si="2"/>
        <v/>
      </c>
    </row>
    <row r="142" spans="1:16" ht="15" customHeight="1" x14ac:dyDescent="0.3">
      <c r="A142" s="294" t="s">
        <v>52</v>
      </c>
      <c r="B142" s="236" t="s">
        <v>39</v>
      </c>
      <c r="C142" s="236" t="s">
        <v>52</v>
      </c>
      <c r="D142" s="294" t="s">
        <v>67</v>
      </c>
      <c r="E142" s="298" t="s">
        <v>67</v>
      </c>
      <c r="F142" s="233" t="s">
        <v>52</v>
      </c>
      <c r="G142" s="295" t="s">
        <v>1459</v>
      </c>
      <c r="H142" s="295" t="s">
        <v>45</v>
      </c>
      <c r="I142" s="241" t="s">
        <v>1695</v>
      </c>
      <c r="J142" s="310" t="s">
        <v>1394</v>
      </c>
      <c r="K142" s="295"/>
      <c r="L142" s="457" t="s">
        <v>187</v>
      </c>
      <c r="M142" s="234" t="s">
        <v>187</v>
      </c>
      <c r="N142" s="237">
        <f>IFERROR(VLOOKUP(H142&amp;"-"&amp;F142,Blad7!A:D,4,0),0)</f>
        <v>0</v>
      </c>
      <c r="O142" s="238">
        <v>1</v>
      </c>
      <c r="P142" s="239" t="str">
        <f t="shared" si="2"/>
        <v/>
      </c>
    </row>
    <row r="143" spans="1:16" ht="15" customHeight="1" x14ac:dyDescent="0.3">
      <c r="A143" s="294" t="s">
        <v>52</v>
      </c>
      <c r="B143" s="236" t="s">
        <v>39</v>
      </c>
      <c r="C143" s="236" t="s">
        <v>52</v>
      </c>
      <c r="D143" s="294" t="s">
        <v>67</v>
      </c>
      <c r="E143" s="298" t="s">
        <v>67</v>
      </c>
      <c r="F143" s="233" t="s">
        <v>52</v>
      </c>
      <c r="G143" s="295" t="s">
        <v>1459</v>
      </c>
      <c r="H143" s="295" t="s">
        <v>45</v>
      </c>
      <c r="I143" s="241" t="s">
        <v>19</v>
      </c>
      <c r="J143" s="310" t="s">
        <v>1395</v>
      </c>
      <c r="K143" s="295"/>
      <c r="L143" s="451" t="s">
        <v>62</v>
      </c>
      <c r="M143" s="234" t="s">
        <v>187</v>
      </c>
      <c r="N143" s="237">
        <f>IFERROR(VLOOKUP(H143&amp;"-"&amp;F143,Blad7!A:D,4,0),0)</f>
        <v>0</v>
      </c>
      <c r="O143" s="238">
        <v>1</v>
      </c>
      <c r="P143" s="239" t="str">
        <f t="shared" si="2"/>
        <v/>
      </c>
    </row>
    <row r="144" spans="1:16" ht="15" customHeight="1" x14ac:dyDescent="0.3">
      <c r="A144" s="294" t="s">
        <v>52</v>
      </c>
      <c r="B144" s="236" t="s">
        <v>39</v>
      </c>
      <c r="C144" s="236" t="s">
        <v>52</v>
      </c>
      <c r="D144" s="294" t="s">
        <v>67</v>
      </c>
      <c r="E144" s="298" t="s">
        <v>67</v>
      </c>
      <c r="F144" s="233" t="s">
        <v>52</v>
      </c>
      <c r="G144" s="295" t="s">
        <v>589</v>
      </c>
      <c r="H144" s="295" t="s">
        <v>45</v>
      </c>
      <c r="I144" s="241" t="s">
        <v>1700</v>
      </c>
      <c r="J144" s="310" t="s">
        <v>1400</v>
      </c>
      <c r="K144" s="295"/>
      <c r="L144" s="451" t="s">
        <v>62</v>
      </c>
      <c r="M144" s="234" t="s">
        <v>187</v>
      </c>
      <c r="N144" s="237">
        <f>IFERROR(VLOOKUP(H144&amp;"-"&amp;F144,Blad7!A:D,4,0),0)</f>
        <v>0</v>
      </c>
      <c r="O144" s="238">
        <v>1</v>
      </c>
      <c r="P144" s="239" t="str">
        <f t="shared" si="2"/>
        <v/>
      </c>
    </row>
    <row r="145" spans="1:16" ht="15" customHeight="1" x14ac:dyDescent="0.3">
      <c r="A145" s="294" t="s">
        <v>52</v>
      </c>
      <c r="B145" s="236" t="s">
        <v>39</v>
      </c>
      <c r="C145" s="236" t="s">
        <v>52</v>
      </c>
      <c r="D145" s="294" t="s">
        <v>67</v>
      </c>
      <c r="E145" s="294" t="s">
        <v>67</v>
      </c>
      <c r="F145" s="233" t="s">
        <v>52</v>
      </c>
      <c r="G145" s="295" t="s">
        <v>589</v>
      </c>
      <c r="H145" s="295" t="s">
        <v>15</v>
      </c>
      <c r="I145" s="297" t="s">
        <v>15</v>
      </c>
      <c r="J145" s="374" t="s">
        <v>280</v>
      </c>
      <c r="K145" s="295"/>
      <c r="L145" s="451" t="s">
        <v>62</v>
      </c>
      <c r="M145" s="234">
        <v>43.94</v>
      </c>
      <c r="N145" s="237">
        <f>IFERROR(VLOOKUP(H145&amp;"-"&amp;F145,Blad7!A:D,4,0),0)</f>
        <v>0</v>
      </c>
      <c r="O145" s="238">
        <v>1</v>
      </c>
      <c r="P145" s="239">
        <f t="shared" si="2"/>
        <v>0</v>
      </c>
    </row>
    <row r="146" spans="1:16" ht="15" customHeight="1" x14ac:dyDescent="0.3">
      <c r="A146" s="294" t="s">
        <v>52</v>
      </c>
      <c r="B146" s="236" t="s">
        <v>39</v>
      </c>
      <c r="C146" s="236" t="s">
        <v>52</v>
      </c>
      <c r="D146" s="294" t="s">
        <v>67</v>
      </c>
      <c r="E146" s="298" t="s">
        <v>67</v>
      </c>
      <c r="F146" s="233" t="s">
        <v>52</v>
      </c>
      <c r="G146" s="295" t="s">
        <v>59</v>
      </c>
      <c r="H146" s="295" t="s">
        <v>15</v>
      </c>
      <c r="I146" s="297" t="s">
        <v>15</v>
      </c>
      <c r="J146" s="310" t="s">
        <v>1146</v>
      </c>
      <c r="K146" s="295"/>
      <c r="L146" s="451" t="s">
        <v>44</v>
      </c>
      <c r="M146" s="234">
        <v>8.1199999999999992</v>
      </c>
      <c r="N146" s="237">
        <f>IFERROR(VLOOKUP(H146&amp;"-"&amp;F146,Blad7!A:D,4,0),0)</f>
        <v>0</v>
      </c>
      <c r="O146" s="238">
        <v>1</v>
      </c>
      <c r="P146" s="239">
        <f t="shared" si="2"/>
        <v>0</v>
      </c>
    </row>
    <row r="147" spans="1:16" ht="15" customHeight="1" x14ac:dyDescent="0.3">
      <c r="A147" s="294" t="s">
        <v>52</v>
      </c>
      <c r="B147" s="236" t="s">
        <v>39</v>
      </c>
      <c r="C147" s="236" t="s">
        <v>52</v>
      </c>
      <c r="D147" s="294" t="s">
        <v>67</v>
      </c>
      <c r="E147" s="298" t="s">
        <v>67</v>
      </c>
      <c r="F147" s="233" t="s">
        <v>52</v>
      </c>
      <c r="G147" s="295" t="s">
        <v>59</v>
      </c>
      <c r="H147" s="295" t="s">
        <v>15</v>
      </c>
      <c r="I147" s="297" t="s">
        <v>15</v>
      </c>
      <c r="J147" s="310" t="s">
        <v>1147</v>
      </c>
      <c r="K147" s="295"/>
      <c r="L147" s="451" t="s">
        <v>44</v>
      </c>
      <c r="M147" s="234">
        <v>8.1199999999999992</v>
      </c>
      <c r="N147" s="237">
        <f>IFERROR(VLOOKUP(H147&amp;"-"&amp;F147,Blad7!A:D,4,0),0)</f>
        <v>0</v>
      </c>
      <c r="O147" s="238">
        <v>1</v>
      </c>
      <c r="P147" s="239">
        <f t="shared" si="2"/>
        <v>0</v>
      </c>
    </row>
    <row r="148" spans="1:16" ht="15" customHeight="1" x14ac:dyDescent="0.3">
      <c r="A148" s="294" t="s">
        <v>52</v>
      </c>
      <c r="B148" s="236" t="s">
        <v>39</v>
      </c>
      <c r="C148" s="236" t="s">
        <v>52</v>
      </c>
      <c r="D148" s="294" t="s">
        <v>67</v>
      </c>
      <c r="E148" s="298" t="s">
        <v>67</v>
      </c>
      <c r="F148" s="233" t="s">
        <v>52</v>
      </c>
      <c r="G148" s="295" t="s">
        <v>59</v>
      </c>
      <c r="H148" s="295" t="s">
        <v>15</v>
      </c>
      <c r="I148" s="297" t="s">
        <v>15</v>
      </c>
      <c r="J148" s="310" t="s">
        <v>1148</v>
      </c>
      <c r="K148" s="295"/>
      <c r="L148" s="451" t="s">
        <v>44</v>
      </c>
      <c r="M148" s="234">
        <v>53.19</v>
      </c>
      <c r="N148" s="237">
        <f>IFERROR(VLOOKUP(H148&amp;"-"&amp;F148,Blad7!A:D,4,0),0)</f>
        <v>0</v>
      </c>
      <c r="O148" s="238">
        <v>1</v>
      </c>
      <c r="P148" s="239">
        <f t="shared" si="2"/>
        <v>0</v>
      </c>
    </row>
    <row r="149" spans="1:16" ht="15" customHeight="1" x14ac:dyDescent="0.3">
      <c r="A149" s="294" t="s">
        <v>52</v>
      </c>
      <c r="B149" s="236" t="s">
        <v>39</v>
      </c>
      <c r="C149" s="236" t="s">
        <v>52</v>
      </c>
      <c r="D149" s="294" t="s">
        <v>67</v>
      </c>
      <c r="E149" s="298" t="s">
        <v>67</v>
      </c>
      <c r="F149" s="233" t="s">
        <v>52</v>
      </c>
      <c r="G149" s="295" t="s">
        <v>59</v>
      </c>
      <c r="H149" s="295" t="s">
        <v>46</v>
      </c>
      <c r="I149" s="241" t="s">
        <v>46</v>
      </c>
      <c r="J149" s="310" t="s">
        <v>1149</v>
      </c>
      <c r="K149" s="295"/>
      <c r="L149" s="451" t="s">
        <v>44</v>
      </c>
      <c r="M149" s="234">
        <v>14.29</v>
      </c>
      <c r="N149" s="237">
        <f>IFERROR(VLOOKUP(H149&amp;"-"&amp;F149,Blad7!A:D,4,0),0)</f>
        <v>0</v>
      </c>
      <c r="O149" s="238">
        <v>1</v>
      </c>
      <c r="P149" s="239">
        <f t="shared" si="2"/>
        <v>0</v>
      </c>
    </row>
    <row r="150" spans="1:16" ht="15" customHeight="1" x14ac:dyDescent="0.3">
      <c r="A150" s="294" t="s">
        <v>52</v>
      </c>
      <c r="B150" s="236" t="s">
        <v>39</v>
      </c>
      <c r="C150" s="236" t="s">
        <v>52</v>
      </c>
      <c r="D150" s="294" t="s">
        <v>67</v>
      </c>
      <c r="E150" s="298" t="s">
        <v>67</v>
      </c>
      <c r="F150" s="233" t="s">
        <v>52</v>
      </c>
      <c r="G150" s="295" t="s">
        <v>59</v>
      </c>
      <c r="H150" s="295" t="s">
        <v>19</v>
      </c>
      <c r="I150" s="295" t="s">
        <v>56</v>
      </c>
      <c r="J150" s="310" t="s">
        <v>1150</v>
      </c>
      <c r="K150" s="295"/>
      <c r="L150" s="451" t="s">
        <v>1714</v>
      </c>
      <c r="M150" s="234">
        <v>32.909999999999997</v>
      </c>
      <c r="N150" s="237">
        <f>IFERROR(VLOOKUP(H150&amp;"-"&amp;F150,Blad7!A:D,4,0),0)</f>
        <v>0</v>
      </c>
      <c r="O150" s="238">
        <v>1</v>
      </c>
      <c r="P150" s="239">
        <f t="shared" si="2"/>
        <v>0</v>
      </c>
    </row>
    <row r="151" spans="1:16" ht="15" customHeight="1" x14ac:dyDescent="0.3">
      <c r="A151" s="294" t="s">
        <v>52</v>
      </c>
      <c r="B151" s="236" t="s">
        <v>39</v>
      </c>
      <c r="C151" s="236" t="s">
        <v>52</v>
      </c>
      <c r="D151" s="294" t="s">
        <v>67</v>
      </c>
      <c r="E151" s="298" t="s">
        <v>67</v>
      </c>
      <c r="F151" s="233" t="s">
        <v>52</v>
      </c>
      <c r="G151" s="295" t="s">
        <v>59</v>
      </c>
      <c r="H151" s="295" t="s">
        <v>19</v>
      </c>
      <c r="I151" s="241" t="s">
        <v>1704</v>
      </c>
      <c r="J151" s="310" t="s">
        <v>1151</v>
      </c>
      <c r="K151" s="295"/>
      <c r="L151" s="451" t="s">
        <v>62</v>
      </c>
      <c r="M151" s="234">
        <v>16.72</v>
      </c>
      <c r="N151" s="237">
        <f>IFERROR(VLOOKUP(H151&amp;"-"&amp;F151,Blad7!A:D,4,0),0)</f>
        <v>0</v>
      </c>
      <c r="O151" s="238">
        <v>1</v>
      </c>
      <c r="P151" s="239">
        <f t="shared" si="2"/>
        <v>0</v>
      </c>
    </row>
    <row r="152" spans="1:16" ht="15" customHeight="1" x14ac:dyDescent="0.3">
      <c r="A152" s="294" t="s">
        <v>52</v>
      </c>
      <c r="B152" s="236" t="s">
        <v>39</v>
      </c>
      <c r="C152" s="236" t="s">
        <v>52</v>
      </c>
      <c r="D152" s="294" t="s">
        <v>67</v>
      </c>
      <c r="E152" s="298" t="s">
        <v>67</v>
      </c>
      <c r="F152" s="233" t="s">
        <v>52</v>
      </c>
      <c r="G152" s="295" t="s">
        <v>59</v>
      </c>
      <c r="H152" s="295" t="s">
        <v>19</v>
      </c>
      <c r="I152" s="241" t="s">
        <v>19</v>
      </c>
      <c r="J152" s="310" t="s">
        <v>1152</v>
      </c>
      <c r="K152" s="295"/>
      <c r="L152" s="451" t="s">
        <v>1714</v>
      </c>
      <c r="M152" s="234">
        <v>21.86</v>
      </c>
      <c r="N152" s="237">
        <f>IFERROR(VLOOKUP(H152&amp;"-"&amp;F152,Blad7!A:D,4,0),0)</f>
        <v>0</v>
      </c>
      <c r="O152" s="238">
        <v>1</v>
      </c>
      <c r="P152" s="239">
        <f t="shared" si="2"/>
        <v>0</v>
      </c>
    </row>
    <row r="153" spans="1:16" ht="15" customHeight="1" x14ac:dyDescent="0.3">
      <c r="A153" s="294" t="s">
        <v>52</v>
      </c>
      <c r="B153" s="236" t="s">
        <v>39</v>
      </c>
      <c r="C153" s="236" t="s">
        <v>52</v>
      </c>
      <c r="D153" s="294" t="s">
        <v>67</v>
      </c>
      <c r="E153" s="298" t="s">
        <v>67</v>
      </c>
      <c r="F153" s="233" t="s">
        <v>52</v>
      </c>
      <c r="G153" s="295" t="s">
        <v>59</v>
      </c>
      <c r="H153" s="295" t="s">
        <v>19</v>
      </c>
      <c r="I153" s="295" t="s">
        <v>56</v>
      </c>
      <c r="J153" s="310" t="s">
        <v>1153</v>
      </c>
      <c r="K153" s="295"/>
      <c r="L153" s="451" t="s">
        <v>1714</v>
      </c>
      <c r="M153" s="234">
        <v>218.73</v>
      </c>
      <c r="N153" s="237">
        <f>IFERROR(VLOOKUP(H153&amp;"-"&amp;F153,Blad7!A:D,4,0),0)</f>
        <v>0</v>
      </c>
      <c r="O153" s="238">
        <v>1</v>
      </c>
      <c r="P153" s="239">
        <f t="shared" si="2"/>
        <v>0</v>
      </c>
    </row>
    <row r="154" spans="1:16" ht="15" customHeight="1" x14ac:dyDescent="0.3">
      <c r="A154" s="294" t="s">
        <v>52</v>
      </c>
      <c r="B154" s="236" t="s">
        <v>39</v>
      </c>
      <c r="C154" s="236" t="s">
        <v>52</v>
      </c>
      <c r="D154" s="294" t="s">
        <v>67</v>
      </c>
      <c r="E154" s="298" t="s">
        <v>67</v>
      </c>
      <c r="F154" s="233" t="s">
        <v>52</v>
      </c>
      <c r="G154" s="295" t="s">
        <v>59</v>
      </c>
      <c r="H154" s="295" t="s">
        <v>45</v>
      </c>
      <c r="I154" s="241" t="s">
        <v>1696</v>
      </c>
      <c r="J154" s="310" t="s">
        <v>1154</v>
      </c>
      <c r="K154" s="295"/>
      <c r="L154" s="451" t="s">
        <v>62</v>
      </c>
      <c r="M154" s="234" t="s">
        <v>187</v>
      </c>
      <c r="N154" s="237">
        <f>IFERROR(VLOOKUP(H154&amp;"-"&amp;F154,Blad7!A:D,4,0),0)</f>
        <v>0</v>
      </c>
      <c r="O154" s="238">
        <v>1</v>
      </c>
      <c r="P154" s="239" t="str">
        <f t="shared" si="2"/>
        <v/>
      </c>
    </row>
    <row r="155" spans="1:16" ht="15" customHeight="1" x14ac:dyDescent="0.3">
      <c r="A155" s="294" t="s">
        <v>52</v>
      </c>
      <c r="B155" s="236" t="s">
        <v>39</v>
      </c>
      <c r="C155" s="236" t="s">
        <v>52</v>
      </c>
      <c r="D155" s="294" t="s">
        <v>67</v>
      </c>
      <c r="E155" s="298" t="s">
        <v>67</v>
      </c>
      <c r="F155" s="233" t="s">
        <v>52</v>
      </c>
      <c r="G155" s="295" t="s">
        <v>59</v>
      </c>
      <c r="H155" s="295" t="s">
        <v>45</v>
      </c>
      <c r="I155" s="295" t="s">
        <v>1021</v>
      </c>
      <c r="J155" s="310" t="s">
        <v>1155</v>
      </c>
      <c r="K155" s="295"/>
      <c r="L155" s="451" t="s">
        <v>62</v>
      </c>
      <c r="M155" s="234" t="s">
        <v>187</v>
      </c>
      <c r="N155" s="237">
        <f>IFERROR(VLOOKUP(H155&amp;"-"&amp;F155,Blad7!A:D,4,0),0)</f>
        <v>0</v>
      </c>
      <c r="O155" s="238">
        <v>1</v>
      </c>
      <c r="P155" s="239" t="str">
        <f t="shared" si="2"/>
        <v/>
      </c>
    </row>
    <row r="156" spans="1:16" ht="15" customHeight="1" x14ac:dyDescent="0.3">
      <c r="A156" s="294" t="s">
        <v>52</v>
      </c>
      <c r="B156" s="236" t="s">
        <v>39</v>
      </c>
      <c r="C156" s="236" t="s">
        <v>52</v>
      </c>
      <c r="D156" s="294" t="s">
        <v>67</v>
      </c>
      <c r="E156" s="298" t="s">
        <v>67</v>
      </c>
      <c r="F156" s="233" t="s">
        <v>52</v>
      </c>
      <c r="G156" s="295" t="s">
        <v>59</v>
      </c>
      <c r="H156" s="295" t="s">
        <v>15</v>
      </c>
      <c r="I156" s="297" t="s">
        <v>15</v>
      </c>
      <c r="J156" s="310" t="s">
        <v>1156</v>
      </c>
      <c r="K156" s="295"/>
      <c r="L156" s="451" t="s">
        <v>44</v>
      </c>
      <c r="M156" s="234">
        <v>10.58</v>
      </c>
      <c r="N156" s="237">
        <f>IFERROR(VLOOKUP(H156&amp;"-"&amp;F156,Blad7!A:D,4,0),0)</f>
        <v>0</v>
      </c>
      <c r="O156" s="238">
        <v>1</v>
      </c>
      <c r="P156" s="239">
        <f t="shared" si="2"/>
        <v>0</v>
      </c>
    </row>
    <row r="157" spans="1:16" ht="15" customHeight="1" x14ac:dyDescent="0.3">
      <c r="A157" s="294" t="s">
        <v>52</v>
      </c>
      <c r="B157" s="236" t="s">
        <v>39</v>
      </c>
      <c r="C157" s="236" t="s">
        <v>52</v>
      </c>
      <c r="D157" s="294" t="s">
        <v>67</v>
      </c>
      <c r="E157" s="298" t="s">
        <v>67</v>
      </c>
      <c r="F157" s="233" t="s">
        <v>52</v>
      </c>
      <c r="G157" s="295" t="s">
        <v>589</v>
      </c>
      <c r="H157" s="295" t="s">
        <v>19</v>
      </c>
      <c r="I157" s="295" t="s">
        <v>61</v>
      </c>
      <c r="J157" s="374" t="s">
        <v>263</v>
      </c>
      <c r="K157" s="295"/>
      <c r="L157" s="451" t="s">
        <v>62</v>
      </c>
      <c r="M157" s="234">
        <v>3.44</v>
      </c>
      <c r="N157" s="237">
        <f>IFERROR(VLOOKUP(H157&amp;"-"&amp;F157,Blad7!A:D,4,0),0)</f>
        <v>0</v>
      </c>
      <c r="O157" s="238">
        <v>1</v>
      </c>
      <c r="P157" s="239">
        <f t="shared" si="2"/>
        <v>0</v>
      </c>
    </row>
    <row r="158" spans="1:16" ht="15" customHeight="1" x14ac:dyDescent="0.3">
      <c r="A158" s="294" t="s">
        <v>52</v>
      </c>
      <c r="B158" s="236" t="s">
        <v>39</v>
      </c>
      <c r="C158" s="236" t="s">
        <v>52</v>
      </c>
      <c r="D158" s="294" t="s">
        <v>67</v>
      </c>
      <c r="E158" s="298" t="s">
        <v>67</v>
      </c>
      <c r="F158" s="233" t="s">
        <v>52</v>
      </c>
      <c r="G158" s="295" t="s">
        <v>59</v>
      </c>
      <c r="H158" s="241" t="s">
        <v>46</v>
      </c>
      <c r="I158" s="241" t="s">
        <v>46</v>
      </c>
      <c r="J158" s="310" t="s">
        <v>1157</v>
      </c>
      <c r="K158" s="295"/>
      <c r="L158" s="451" t="s">
        <v>44</v>
      </c>
      <c r="M158" s="234">
        <v>16.66</v>
      </c>
      <c r="N158" s="237">
        <f>IFERROR(VLOOKUP(H158&amp;"-"&amp;F158,Blad7!A:D,4,0),0)</f>
        <v>0</v>
      </c>
      <c r="O158" s="238">
        <v>1</v>
      </c>
      <c r="P158" s="239">
        <f t="shared" si="2"/>
        <v>0</v>
      </c>
    </row>
    <row r="159" spans="1:16" ht="15" customHeight="1" x14ac:dyDescent="0.3">
      <c r="A159" s="294" t="s">
        <v>52</v>
      </c>
      <c r="B159" s="236" t="s">
        <v>39</v>
      </c>
      <c r="C159" s="236" t="s">
        <v>52</v>
      </c>
      <c r="D159" s="294" t="s">
        <v>67</v>
      </c>
      <c r="E159" s="298" t="s">
        <v>67</v>
      </c>
      <c r="F159" s="233" t="s">
        <v>52</v>
      </c>
      <c r="G159" s="295" t="s">
        <v>59</v>
      </c>
      <c r="H159" s="295" t="s">
        <v>41</v>
      </c>
      <c r="I159" s="295" t="s">
        <v>1622</v>
      </c>
      <c r="J159" s="462" t="s">
        <v>1158</v>
      </c>
      <c r="K159" s="295"/>
      <c r="L159" s="451" t="s">
        <v>62</v>
      </c>
      <c r="M159" s="234">
        <v>7.06</v>
      </c>
      <c r="N159" s="237">
        <f>IFERROR(VLOOKUP(H159&amp;"-"&amp;F159,Blad7!A:D,4,0),0)</f>
        <v>0</v>
      </c>
      <c r="O159" s="238">
        <v>1</v>
      </c>
      <c r="P159" s="239">
        <f t="shared" si="2"/>
        <v>0</v>
      </c>
    </row>
    <row r="160" spans="1:16" ht="15" customHeight="1" x14ac:dyDescent="0.3">
      <c r="A160" s="294" t="s">
        <v>52</v>
      </c>
      <c r="B160" s="236" t="s">
        <v>39</v>
      </c>
      <c r="C160" s="236" t="s">
        <v>52</v>
      </c>
      <c r="D160" s="294" t="s">
        <v>67</v>
      </c>
      <c r="E160" s="298" t="s">
        <v>67</v>
      </c>
      <c r="F160" s="233" t="s">
        <v>52</v>
      </c>
      <c r="G160" s="295" t="s">
        <v>59</v>
      </c>
      <c r="H160" s="295" t="s">
        <v>41</v>
      </c>
      <c r="I160" s="295" t="s">
        <v>1622</v>
      </c>
      <c r="J160" s="462" t="s">
        <v>1159</v>
      </c>
      <c r="K160" s="295"/>
      <c r="L160" s="451" t="s">
        <v>62</v>
      </c>
      <c r="M160" s="234">
        <v>8.08</v>
      </c>
      <c r="N160" s="237">
        <f>IFERROR(VLOOKUP(H160&amp;"-"&amp;F160,Blad7!A:D,4,0),0)</f>
        <v>0</v>
      </c>
      <c r="O160" s="238">
        <v>1</v>
      </c>
      <c r="P160" s="239">
        <f t="shared" si="2"/>
        <v>0</v>
      </c>
    </row>
    <row r="161" spans="1:16" ht="15" customHeight="1" x14ac:dyDescent="0.3">
      <c r="A161" s="294" t="s">
        <v>52</v>
      </c>
      <c r="B161" s="236" t="s">
        <v>39</v>
      </c>
      <c r="C161" s="236" t="s">
        <v>52</v>
      </c>
      <c r="D161" s="294" t="s">
        <v>67</v>
      </c>
      <c r="E161" s="298" t="s">
        <v>67</v>
      </c>
      <c r="F161" s="233" t="s">
        <v>52</v>
      </c>
      <c r="G161" s="295" t="s">
        <v>59</v>
      </c>
      <c r="H161" s="295" t="s">
        <v>16</v>
      </c>
      <c r="I161" s="241" t="s">
        <v>1720</v>
      </c>
      <c r="J161" s="310" t="s">
        <v>1160</v>
      </c>
      <c r="K161" s="295"/>
      <c r="L161" s="457" t="s">
        <v>62</v>
      </c>
      <c r="M161" s="234">
        <v>8.27</v>
      </c>
      <c r="N161" s="237">
        <f>IFERROR(VLOOKUP(H161&amp;"-"&amp;F161,Blad7!A:D,4,0),0)</f>
        <v>0</v>
      </c>
      <c r="O161" s="238">
        <v>1</v>
      </c>
      <c r="P161" s="239">
        <f t="shared" si="2"/>
        <v>0</v>
      </c>
    </row>
    <row r="162" spans="1:16" ht="15" customHeight="1" x14ac:dyDescent="0.3">
      <c r="A162" s="294" t="s">
        <v>52</v>
      </c>
      <c r="B162" s="236" t="s">
        <v>39</v>
      </c>
      <c r="C162" s="236" t="s">
        <v>52</v>
      </c>
      <c r="D162" s="294" t="s">
        <v>67</v>
      </c>
      <c r="E162" s="298" t="s">
        <v>67</v>
      </c>
      <c r="F162" s="233" t="s">
        <v>52</v>
      </c>
      <c r="G162" s="295" t="s">
        <v>59</v>
      </c>
      <c r="H162" s="295" t="s">
        <v>15</v>
      </c>
      <c r="I162" s="297" t="s">
        <v>15</v>
      </c>
      <c r="J162" s="310" t="s">
        <v>1161</v>
      </c>
      <c r="K162" s="295"/>
      <c r="L162" s="451" t="s">
        <v>44</v>
      </c>
      <c r="M162" s="234">
        <v>54.05</v>
      </c>
      <c r="N162" s="237">
        <f>IFERROR(VLOOKUP(H162&amp;"-"&amp;F162,Blad7!A:D,4,0),0)</f>
        <v>0</v>
      </c>
      <c r="O162" s="238">
        <v>1</v>
      </c>
      <c r="P162" s="239">
        <f t="shared" si="2"/>
        <v>0</v>
      </c>
    </row>
    <row r="163" spans="1:16" ht="15" customHeight="1" x14ac:dyDescent="0.3">
      <c r="A163" s="294" t="s">
        <v>52</v>
      </c>
      <c r="B163" s="236" t="s">
        <v>39</v>
      </c>
      <c r="C163" s="236" t="s">
        <v>52</v>
      </c>
      <c r="D163" s="294" t="s">
        <v>67</v>
      </c>
      <c r="E163" s="298" t="s">
        <v>67</v>
      </c>
      <c r="F163" s="233" t="s">
        <v>52</v>
      </c>
      <c r="G163" s="295" t="s">
        <v>59</v>
      </c>
      <c r="H163" s="295" t="s">
        <v>46</v>
      </c>
      <c r="I163" s="295" t="s">
        <v>47</v>
      </c>
      <c r="J163" s="310" t="s">
        <v>1162</v>
      </c>
      <c r="K163" s="295"/>
      <c r="L163" s="451" t="s">
        <v>44</v>
      </c>
      <c r="M163" s="234">
        <v>21.48</v>
      </c>
      <c r="N163" s="237">
        <f>IFERROR(VLOOKUP(H163&amp;"-"&amp;F163,Blad7!A:D,4,0),0)</f>
        <v>0</v>
      </c>
      <c r="O163" s="238">
        <v>1</v>
      </c>
      <c r="P163" s="239">
        <f t="shared" si="2"/>
        <v>0</v>
      </c>
    </row>
    <row r="164" spans="1:16" ht="15" customHeight="1" x14ac:dyDescent="0.3">
      <c r="A164" s="294" t="s">
        <v>52</v>
      </c>
      <c r="B164" s="236" t="s">
        <v>39</v>
      </c>
      <c r="C164" s="236" t="s">
        <v>52</v>
      </c>
      <c r="D164" s="294" t="s">
        <v>67</v>
      </c>
      <c r="E164" s="298" t="s">
        <v>67</v>
      </c>
      <c r="F164" s="233" t="s">
        <v>52</v>
      </c>
      <c r="G164" s="295" t="s">
        <v>59</v>
      </c>
      <c r="H164" s="295" t="s">
        <v>18</v>
      </c>
      <c r="I164" s="241" t="s">
        <v>249</v>
      </c>
      <c r="J164" s="310" t="s">
        <v>1163</v>
      </c>
      <c r="K164" s="295"/>
      <c r="L164" s="451" t="s">
        <v>44</v>
      </c>
      <c r="M164" s="234">
        <v>117.6</v>
      </c>
      <c r="N164" s="237">
        <f>IFERROR(VLOOKUP(H164&amp;"-"&amp;F164,Blad7!A:D,4,0),0)</f>
        <v>0</v>
      </c>
      <c r="O164" s="238">
        <v>1</v>
      </c>
      <c r="P164" s="239">
        <f t="shared" si="2"/>
        <v>0</v>
      </c>
    </row>
    <row r="165" spans="1:16" ht="15" customHeight="1" x14ac:dyDescent="0.3">
      <c r="A165" s="294" t="s">
        <v>52</v>
      </c>
      <c r="B165" s="236" t="s">
        <v>39</v>
      </c>
      <c r="C165" s="236" t="s">
        <v>52</v>
      </c>
      <c r="D165" s="294" t="s">
        <v>67</v>
      </c>
      <c r="E165" s="298" t="s">
        <v>67</v>
      </c>
      <c r="F165" s="233" t="s">
        <v>52</v>
      </c>
      <c r="G165" s="295" t="s">
        <v>59</v>
      </c>
      <c r="H165" s="295" t="s">
        <v>46</v>
      </c>
      <c r="I165" s="241" t="s">
        <v>696</v>
      </c>
      <c r="J165" s="310" t="s">
        <v>1164</v>
      </c>
      <c r="K165" s="295"/>
      <c r="L165" s="451" t="s">
        <v>62</v>
      </c>
      <c r="M165" s="234">
        <v>12.26</v>
      </c>
      <c r="N165" s="237">
        <f>IFERROR(VLOOKUP(H165&amp;"-"&amp;F165,Blad7!A:D,4,0),0)</f>
        <v>0</v>
      </c>
      <c r="O165" s="238">
        <v>1</v>
      </c>
      <c r="P165" s="239">
        <f t="shared" si="2"/>
        <v>0</v>
      </c>
    </row>
    <row r="166" spans="1:16" ht="15" customHeight="1" x14ac:dyDescent="0.3">
      <c r="A166" s="294" t="s">
        <v>52</v>
      </c>
      <c r="B166" s="236" t="s">
        <v>39</v>
      </c>
      <c r="C166" s="236" t="s">
        <v>52</v>
      </c>
      <c r="D166" s="294" t="s">
        <v>67</v>
      </c>
      <c r="E166" s="298" t="s">
        <v>67</v>
      </c>
      <c r="F166" s="233" t="s">
        <v>52</v>
      </c>
      <c r="G166" s="295" t="s">
        <v>59</v>
      </c>
      <c r="H166" s="295" t="s">
        <v>15</v>
      </c>
      <c r="I166" s="297" t="s">
        <v>15</v>
      </c>
      <c r="J166" s="310" t="s">
        <v>1165</v>
      </c>
      <c r="K166" s="295"/>
      <c r="L166" s="451" t="s">
        <v>44</v>
      </c>
      <c r="M166" s="234">
        <v>57.93</v>
      </c>
      <c r="N166" s="237">
        <f>IFERROR(VLOOKUP(H166&amp;"-"&amp;F166,Blad7!A:D,4,0),0)</f>
        <v>0</v>
      </c>
      <c r="O166" s="238">
        <v>1</v>
      </c>
      <c r="P166" s="239">
        <f t="shared" si="2"/>
        <v>0</v>
      </c>
    </row>
    <row r="167" spans="1:16" ht="15" customHeight="1" x14ac:dyDescent="0.3">
      <c r="A167" s="294" t="s">
        <v>52</v>
      </c>
      <c r="B167" s="236" t="s">
        <v>39</v>
      </c>
      <c r="C167" s="236" t="s">
        <v>52</v>
      </c>
      <c r="D167" s="294" t="s">
        <v>67</v>
      </c>
      <c r="E167" s="298" t="s">
        <v>67</v>
      </c>
      <c r="F167" s="233" t="s">
        <v>52</v>
      </c>
      <c r="G167" s="295" t="s">
        <v>59</v>
      </c>
      <c r="H167" s="295" t="s">
        <v>46</v>
      </c>
      <c r="I167" s="241" t="s">
        <v>46</v>
      </c>
      <c r="J167" s="310" t="s">
        <v>1166</v>
      </c>
      <c r="K167" s="295"/>
      <c r="L167" s="451" t="s">
        <v>44</v>
      </c>
      <c r="M167" s="234">
        <v>17.11</v>
      </c>
      <c r="N167" s="237">
        <f>IFERROR(VLOOKUP(H167&amp;"-"&amp;F167,Blad7!A:D,4,0),0)</f>
        <v>0</v>
      </c>
      <c r="O167" s="238">
        <v>1</v>
      </c>
      <c r="P167" s="239">
        <f t="shared" si="2"/>
        <v>0</v>
      </c>
    </row>
    <row r="168" spans="1:16" ht="15" customHeight="1" x14ac:dyDescent="0.3">
      <c r="A168" s="294" t="s">
        <v>52</v>
      </c>
      <c r="B168" s="236" t="s">
        <v>39</v>
      </c>
      <c r="C168" s="236" t="s">
        <v>52</v>
      </c>
      <c r="D168" s="294" t="s">
        <v>67</v>
      </c>
      <c r="E168" s="298" t="s">
        <v>67</v>
      </c>
      <c r="F168" s="233" t="s">
        <v>52</v>
      </c>
      <c r="G168" s="295" t="s">
        <v>59</v>
      </c>
      <c r="H168" s="295" t="s">
        <v>15</v>
      </c>
      <c r="I168" s="297" t="s">
        <v>15</v>
      </c>
      <c r="J168" s="310" t="s">
        <v>1167</v>
      </c>
      <c r="K168" s="295"/>
      <c r="L168" s="451" t="s">
        <v>44</v>
      </c>
      <c r="M168" s="234">
        <v>57.23</v>
      </c>
      <c r="N168" s="237">
        <f>IFERROR(VLOOKUP(H168&amp;"-"&amp;F168,Blad7!A:D,4,0),0)</f>
        <v>0</v>
      </c>
      <c r="O168" s="238">
        <v>1</v>
      </c>
      <c r="P168" s="239">
        <f t="shared" si="2"/>
        <v>0</v>
      </c>
    </row>
    <row r="169" spans="1:16" x14ac:dyDescent="0.3">
      <c r="A169" s="294" t="s">
        <v>52</v>
      </c>
      <c r="B169" s="236" t="s">
        <v>39</v>
      </c>
      <c r="C169" s="236" t="s">
        <v>52</v>
      </c>
      <c r="D169" s="294" t="s">
        <v>67</v>
      </c>
      <c r="E169" s="298" t="s">
        <v>67</v>
      </c>
      <c r="F169" s="233" t="s">
        <v>52</v>
      </c>
      <c r="G169" s="295" t="s">
        <v>59</v>
      </c>
      <c r="H169" s="295" t="s">
        <v>46</v>
      </c>
      <c r="I169" s="241" t="s">
        <v>46</v>
      </c>
      <c r="J169" s="310" t="s">
        <v>1168</v>
      </c>
      <c r="K169" s="295"/>
      <c r="L169" s="451" t="s">
        <v>44</v>
      </c>
      <c r="M169" s="234">
        <v>17.239999999999998</v>
      </c>
      <c r="N169" s="237">
        <f>IFERROR(VLOOKUP(H169&amp;"-"&amp;F169,Blad7!A:D,4,0),0)</f>
        <v>0</v>
      </c>
      <c r="O169" s="238">
        <v>1</v>
      </c>
      <c r="P169" s="239">
        <f t="shared" si="2"/>
        <v>0</v>
      </c>
    </row>
    <row r="170" spans="1:16" x14ac:dyDescent="0.3">
      <c r="A170" s="294" t="s">
        <v>52</v>
      </c>
      <c r="B170" s="236" t="s">
        <v>39</v>
      </c>
      <c r="C170" s="236" t="s">
        <v>52</v>
      </c>
      <c r="D170" s="294" t="s">
        <v>67</v>
      </c>
      <c r="E170" s="298" t="s">
        <v>67</v>
      </c>
      <c r="F170" s="233" t="s">
        <v>52</v>
      </c>
      <c r="G170" s="295" t="s">
        <v>589</v>
      </c>
      <c r="H170" s="295" t="s">
        <v>45</v>
      </c>
      <c r="I170" s="295" t="s">
        <v>1021</v>
      </c>
      <c r="J170" s="310" t="s">
        <v>265</v>
      </c>
      <c r="K170" s="295"/>
      <c r="L170" s="451" t="s">
        <v>62</v>
      </c>
      <c r="M170" s="234" t="s">
        <v>187</v>
      </c>
      <c r="N170" s="237">
        <f>IFERROR(VLOOKUP(H170&amp;"-"&amp;F170,Blad7!A:D,4,0),0)</f>
        <v>0</v>
      </c>
      <c r="O170" s="238">
        <v>1</v>
      </c>
      <c r="P170" s="239" t="str">
        <f t="shared" si="2"/>
        <v/>
      </c>
    </row>
    <row r="171" spans="1:16" x14ac:dyDescent="0.3">
      <c r="A171" s="294" t="s">
        <v>52</v>
      </c>
      <c r="B171" s="236" t="s">
        <v>39</v>
      </c>
      <c r="C171" s="236" t="s">
        <v>52</v>
      </c>
      <c r="D171" s="294" t="s">
        <v>67</v>
      </c>
      <c r="E171" s="298" t="s">
        <v>67</v>
      </c>
      <c r="F171" s="233" t="s">
        <v>52</v>
      </c>
      <c r="G171" s="295" t="s">
        <v>59</v>
      </c>
      <c r="H171" s="295" t="s">
        <v>15</v>
      </c>
      <c r="I171" s="295" t="s">
        <v>1025</v>
      </c>
      <c r="J171" s="310" t="s">
        <v>1169</v>
      </c>
      <c r="K171" s="295"/>
      <c r="L171" s="451" t="s">
        <v>44</v>
      </c>
      <c r="M171" s="234">
        <v>36.08</v>
      </c>
      <c r="N171" s="237">
        <f>IFERROR(VLOOKUP(H171&amp;"-"&amp;F171,Blad7!A:D,4,0),0)</f>
        <v>0</v>
      </c>
      <c r="O171" s="238">
        <v>1</v>
      </c>
      <c r="P171" s="239">
        <f t="shared" si="2"/>
        <v>0</v>
      </c>
    </row>
    <row r="172" spans="1:16" x14ac:dyDescent="0.3">
      <c r="A172" s="294" t="s">
        <v>52</v>
      </c>
      <c r="B172" s="236" t="s">
        <v>39</v>
      </c>
      <c r="C172" s="236" t="s">
        <v>52</v>
      </c>
      <c r="D172" s="294" t="s">
        <v>67</v>
      </c>
      <c r="E172" s="298" t="s">
        <v>67</v>
      </c>
      <c r="F172" s="233" t="s">
        <v>52</v>
      </c>
      <c r="G172" s="295" t="s">
        <v>59</v>
      </c>
      <c r="H172" s="295" t="s">
        <v>15</v>
      </c>
      <c r="I172" s="297" t="s">
        <v>15</v>
      </c>
      <c r="J172" s="310" t="s">
        <v>1170</v>
      </c>
      <c r="K172" s="295"/>
      <c r="L172" s="451" t="s">
        <v>44</v>
      </c>
      <c r="M172" s="234">
        <v>50.35</v>
      </c>
      <c r="N172" s="237">
        <f>IFERROR(VLOOKUP(H172&amp;"-"&amp;F172,Blad7!A:D,4,0),0)</f>
        <v>0</v>
      </c>
      <c r="O172" s="238">
        <v>1</v>
      </c>
      <c r="P172" s="239">
        <f t="shared" si="2"/>
        <v>0</v>
      </c>
    </row>
    <row r="173" spans="1:16" x14ac:dyDescent="0.3">
      <c r="A173" s="294" t="s">
        <v>52</v>
      </c>
      <c r="B173" s="236" t="s">
        <v>39</v>
      </c>
      <c r="C173" s="236" t="s">
        <v>52</v>
      </c>
      <c r="D173" s="294" t="s">
        <v>67</v>
      </c>
      <c r="E173" s="298" t="s">
        <v>67</v>
      </c>
      <c r="F173" s="233" t="s">
        <v>52</v>
      </c>
      <c r="G173" s="295" t="s">
        <v>59</v>
      </c>
      <c r="H173" s="295" t="s">
        <v>19</v>
      </c>
      <c r="I173" s="295" t="s">
        <v>56</v>
      </c>
      <c r="J173" s="310" t="s">
        <v>1171</v>
      </c>
      <c r="K173" s="295"/>
      <c r="L173" s="451" t="s">
        <v>44</v>
      </c>
      <c r="M173" s="234">
        <v>6.39</v>
      </c>
      <c r="N173" s="237">
        <f>IFERROR(VLOOKUP(H173&amp;"-"&amp;F173,Blad7!A:D,4,0),0)</f>
        <v>0</v>
      </c>
      <c r="O173" s="238">
        <v>1</v>
      </c>
      <c r="P173" s="239">
        <f t="shared" si="2"/>
        <v>0</v>
      </c>
    </row>
    <row r="174" spans="1:16" x14ac:dyDescent="0.3">
      <c r="A174" s="294" t="s">
        <v>52</v>
      </c>
      <c r="B174" s="236" t="s">
        <v>39</v>
      </c>
      <c r="C174" s="236" t="s">
        <v>52</v>
      </c>
      <c r="D174" s="294" t="s">
        <v>67</v>
      </c>
      <c r="E174" s="298" t="s">
        <v>67</v>
      </c>
      <c r="F174" s="233" t="s">
        <v>52</v>
      </c>
      <c r="G174" s="295" t="s">
        <v>59</v>
      </c>
      <c r="H174" s="241" t="s">
        <v>46</v>
      </c>
      <c r="I174" s="241" t="s">
        <v>46</v>
      </c>
      <c r="J174" s="310" t="s">
        <v>1172</v>
      </c>
      <c r="K174" s="295"/>
      <c r="L174" s="451" t="s">
        <v>44</v>
      </c>
      <c r="M174" s="234">
        <v>35.880000000000003</v>
      </c>
      <c r="N174" s="237">
        <f>IFERROR(VLOOKUP(H174&amp;"-"&amp;F174,Blad7!A:D,4,0),0)</f>
        <v>0</v>
      </c>
      <c r="O174" s="238">
        <v>1</v>
      </c>
      <c r="P174" s="239">
        <f t="shared" si="2"/>
        <v>0</v>
      </c>
    </row>
    <row r="175" spans="1:16" x14ac:dyDescent="0.3">
      <c r="A175" s="294" t="s">
        <v>52</v>
      </c>
      <c r="B175" s="236" t="s">
        <v>39</v>
      </c>
      <c r="C175" s="236" t="s">
        <v>52</v>
      </c>
      <c r="D175" s="294" t="s">
        <v>67</v>
      </c>
      <c r="E175" s="298" t="s">
        <v>67</v>
      </c>
      <c r="F175" s="233" t="s">
        <v>52</v>
      </c>
      <c r="G175" s="295" t="s">
        <v>59</v>
      </c>
      <c r="H175" s="295" t="s">
        <v>15</v>
      </c>
      <c r="I175" s="297" t="s">
        <v>15</v>
      </c>
      <c r="J175" s="310" t="s">
        <v>1173</v>
      </c>
      <c r="K175" s="295"/>
      <c r="L175" s="451" t="s">
        <v>44</v>
      </c>
      <c r="M175" s="234">
        <v>49.7</v>
      </c>
      <c r="N175" s="237">
        <f>IFERROR(VLOOKUP(H175&amp;"-"&amp;F175,Blad7!A:D,4,0),0)</f>
        <v>0</v>
      </c>
      <c r="O175" s="238">
        <v>1</v>
      </c>
      <c r="P175" s="239">
        <f t="shared" si="2"/>
        <v>0</v>
      </c>
    </row>
    <row r="176" spans="1:16" x14ac:dyDescent="0.3">
      <c r="A176" s="294" t="s">
        <v>52</v>
      </c>
      <c r="B176" s="236" t="s">
        <v>39</v>
      </c>
      <c r="C176" s="236" t="s">
        <v>52</v>
      </c>
      <c r="D176" s="294" t="s">
        <v>67</v>
      </c>
      <c r="E176" s="298" t="s">
        <v>67</v>
      </c>
      <c r="F176" s="233" t="s">
        <v>52</v>
      </c>
      <c r="G176" s="295" t="s">
        <v>59</v>
      </c>
      <c r="H176" s="295" t="s">
        <v>15</v>
      </c>
      <c r="I176" s="297" t="s">
        <v>15</v>
      </c>
      <c r="J176" s="310" t="s">
        <v>1174</v>
      </c>
      <c r="K176" s="295"/>
      <c r="L176" s="451" t="s">
        <v>44</v>
      </c>
      <c r="M176" s="234">
        <v>47.66</v>
      </c>
      <c r="N176" s="237">
        <f>IFERROR(VLOOKUP(H176&amp;"-"&amp;F176,Blad7!A:D,4,0),0)</f>
        <v>0</v>
      </c>
      <c r="O176" s="238">
        <v>1</v>
      </c>
      <c r="P176" s="239">
        <f t="shared" si="2"/>
        <v>0</v>
      </c>
    </row>
    <row r="177" spans="1:16" x14ac:dyDescent="0.3">
      <c r="A177" s="294" t="s">
        <v>52</v>
      </c>
      <c r="B177" s="236" t="s">
        <v>39</v>
      </c>
      <c r="C177" s="236" t="s">
        <v>52</v>
      </c>
      <c r="D177" s="294" t="s">
        <v>67</v>
      </c>
      <c r="E177" s="298" t="s">
        <v>67</v>
      </c>
      <c r="F177" s="233" t="s">
        <v>52</v>
      </c>
      <c r="G177" s="295" t="s">
        <v>59</v>
      </c>
      <c r="H177" s="295" t="s">
        <v>15</v>
      </c>
      <c r="I177" s="297" t="s">
        <v>15</v>
      </c>
      <c r="J177" s="310" t="s">
        <v>1175</v>
      </c>
      <c r="K177" s="295"/>
      <c r="L177" s="451" t="s">
        <v>44</v>
      </c>
      <c r="M177" s="234">
        <v>49.7</v>
      </c>
      <c r="N177" s="237">
        <f>IFERROR(VLOOKUP(H177&amp;"-"&amp;F177,Blad7!A:D,4,0),0)</f>
        <v>0</v>
      </c>
      <c r="O177" s="238">
        <v>1</v>
      </c>
      <c r="P177" s="239">
        <f t="shared" si="2"/>
        <v>0</v>
      </c>
    </row>
    <row r="178" spans="1:16" x14ac:dyDescent="0.3">
      <c r="A178" s="294" t="s">
        <v>52</v>
      </c>
      <c r="B178" s="236" t="s">
        <v>39</v>
      </c>
      <c r="C178" s="236" t="s">
        <v>52</v>
      </c>
      <c r="D178" s="294" t="s">
        <v>67</v>
      </c>
      <c r="E178" s="298" t="s">
        <v>67</v>
      </c>
      <c r="F178" s="233" t="s">
        <v>52</v>
      </c>
      <c r="G178" s="295" t="s">
        <v>59</v>
      </c>
      <c r="H178" s="295" t="s">
        <v>16</v>
      </c>
      <c r="I178" s="241" t="s">
        <v>1698</v>
      </c>
      <c r="J178" s="310" t="s">
        <v>1176</v>
      </c>
      <c r="K178" s="295"/>
      <c r="L178" s="451" t="s">
        <v>44</v>
      </c>
      <c r="M178" s="234">
        <v>56.6</v>
      </c>
      <c r="N178" s="237">
        <f>IFERROR(VLOOKUP(H178&amp;"-"&amp;F178,Blad7!A:D,4,0),0)</f>
        <v>0</v>
      </c>
      <c r="O178" s="238">
        <v>1</v>
      </c>
      <c r="P178" s="239">
        <f t="shared" si="2"/>
        <v>0</v>
      </c>
    </row>
    <row r="179" spans="1:16" x14ac:dyDescent="0.3">
      <c r="A179" s="294" t="s">
        <v>52</v>
      </c>
      <c r="B179" s="236" t="s">
        <v>39</v>
      </c>
      <c r="C179" s="236" t="s">
        <v>52</v>
      </c>
      <c r="D179" s="294" t="s">
        <v>67</v>
      </c>
      <c r="E179" s="298" t="s">
        <v>67</v>
      </c>
      <c r="F179" s="233" t="s">
        <v>52</v>
      </c>
      <c r="G179" s="295" t="s">
        <v>59</v>
      </c>
      <c r="H179" s="295" t="s">
        <v>46</v>
      </c>
      <c r="I179" s="295" t="s">
        <v>47</v>
      </c>
      <c r="J179" s="310" t="s">
        <v>1177</v>
      </c>
      <c r="K179" s="295"/>
      <c r="L179" s="451" t="s">
        <v>44</v>
      </c>
      <c r="M179" s="234">
        <v>23.18</v>
      </c>
      <c r="N179" s="237">
        <f>IFERROR(VLOOKUP(H179&amp;"-"&amp;F179,Blad7!A:D,4,0),0)</f>
        <v>0</v>
      </c>
      <c r="O179" s="238">
        <v>1</v>
      </c>
      <c r="P179" s="239">
        <f t="shared" si="2"/>
        <v>0</v>
      </c>
    </row>
    <row r="180" spans="1:16" x14ac:dyDescent="0.3">
      <c r="A180" s="294" t="s">
        <v>52</v>
      </c>
      <c r="B180" s="236" t="s">
        <v>39</v>
      </c>
      <c r="C180" s="236" t="s">
        <v>52</v>
      </c>
      <c r="D180" s="294" t="s">
        <v>67</v>
      </c>
      <c r="E180" s="298" t="s">
        <v>67</v>
      </c>
      <c r="F180" s="233" t="s">
        <v>52</v>
      </c>
      <c r="G180" s="295" t="s">
        <v>59</v>
      </c>
      <c r="H180" s="295" t="s">
        <v>15</v>
      </c>
      <c r="I180" s="297" t="s">
        <v>15</v>
      </c>
      <c r="J180" s="310" t="s">
        <v>1178</v>
      </c>
      <c r="K180" s="295"/>
      <c r="L180" s="451" t="s">
        <v>44</v>
      </c>
      <c r="M180" s="234">
        <v>39.799999999999997</v>
      </c>
      <c r="N180" s="237">
        <f>IFERROR(VLOOKUP(H180&amp;"-"&amp;F180,Blad7!A:D,4,0),0)</f>
        <v>0</v>
      </c>
      <c r="O180" s="238">
        <v>1</v>
      </c>
      <c r="P180" s="239">
        <f t="shared" si="2"/>
        <v>0</v>
      </c>
    </row>
    <row r="181" spans="1:16" x14ac:dyDescent="0.3">
      <c r="A181" s="294" t="s">
        <v>52</v>
      </c>
      <c r="B181" s="236" t="s">
        <v>39</v>
      </c>
      <c r="C181" s="236" t="s">
        <v>52</v>
      </c>
      <c r="D181" s="294" t="s">
        <v>67</v>
      </c>
      <c r="E181" s="298" t="s">
        <v>67</v>
      </c>
      <c r="F181" s="233" t="s">
        <v>52</v>
      </c>
      <c r="G181" s="295" t="s">
        <v>59</v>
      </c>
      <c r="H181" s="241" t="s">
        <v>46</v>
      </c>
      <c r="I181" s="241" t="s">
        <v>46</v>
      </c>
      <c r="J181" s="310" t="s">
        <v>1179</v>
      </c>
      <c r="K181" s="295"/>
      <c r="L181" s="451" t="s">
        <v>44</v>
      </c>
      <c r="M181" s="234">
        <v>18.11</v>
      </c>
      <c r="N181" s="237">
        <f>IFERROR(VLOOKUP(H181&amp;"-"&amp;F181,Blad7!A:D,4,0),0)</f>
        <v>0</v>
      </c>
      <c r="O181" s="238">
        <v>1</v>
      </c>
      <c r="P181" s="239">
        <f t="shared" si="2"/>
        <v>0</v>
      </c>
    </row>
    <row r="182" spans="1:16" x14ac:dyDescent="0.3">
      <c r="A182" s="294" t="s">
        <v>52</v>
      </c>
      <c r="B182" s="236" t="s">
        <v>39</v>
      </c>
      <c r="C182" s="236" t="s">
        <v>52</v>
      </c>
      <c r="D182" s="294" t="s">
        <v>67</v>
      </c>
      <c r="E182" s="298" t="s">
        <v>67</v>
      </c>
      <c r="F182" s="233" t="s">
        <v>52</v>
      </c>
      <c r="G182" s="295" t="s">
        <v>59</v>
      </c>
      <c r="H182" s="295" t="s">
        <v>46</v>
      </c>
      <c r="I182" s="241" t="s">
        <v>46</v>
      </c>
      <c r="J182" s="310" t="s">
        <v>1180</v>
      </c>
      <c r="K182" s="295"/>
      <c r="L182" s="451" t="s">
        <v>44</v>
      </c>
      <c r="M182" s="234">
        <v>18.11</v>
      </c>
      <c r="N182" s="237">
        <f>IFERROR(VLOOKUP(H182&amp;"-"&amp;F182,Blad7!A:D,4,0),0)</f>
        <v>0</v>
      </c>
      <c r="O182" s="238">
        <v>1</v>
      </c>
      <c r="P182" s="239">
        <f t="shared" si="2"/>
        <v>0</v>
      </c>
    </row>
    <row r="183" spans="1:16" x14ac:dyDescent="0.3">
      <c r="A183" s="294" t="s">
        <v>52</v>
      </c>
      <c r="B183" s="236" t="s">
        <v>39</v>
      </c>
      <c r="C183" s="236" t="s">
        <v>52</v>
      </c>
      <c r="D183" s="294" t="s">
        <v>67</v>
      </c>
      <c r="E183" s="298" t="s">
        <v>67</v>
      </c>
      <c r="F183" s="233" t="s">
        <v>52</v>
      </c>
      <c r="G183" s="295" t="s">
        <v>59</v>
      </c>
      <c r="H183" s="295" t="s">
        <v>15</v>
      </c>
      <c r="I183" s="297" t="s">
        <v>15</v>
      </c>
      <c r="J183" s="310" t="s">
        <v>1181</v>
      </c>
      <c r="K183" s="295"/>
      <c r="L183" s="451" t="s">
        <v>44</v>
      </c>
      <c r="M183" s="234">
        <v>48.85</v>
      </c>
      <c r="N183" s="237">
        <f>IFERROR(VLOOKUP(H183&amp;"-"&amp;F183,Blad7!A:D,4,0),0)</f>
        <v>0</v>
      </c>
      <c r="O183" s="238">
        <v>1</v>
      </c>
      <c r="P183" s="239">
        <f t="shared" si="2"/>
        <v>0</v>
      </c>
    </row>
    <row r="184" spans="1:16" x14ac:dyDescent="0.3">
      <c r="A184" s="294" t="s">
        <v>52</v>
      </c>
      <c r="B184" s="236" t="s">
        <v>39</v>
      </c>
      <c r="C184" s="236" t="s">
        <v>52</v>
      </c>
      <c r="D184" s="294" t="s">
        <v>67</v>
      </c>
      <c r="E184" s="298" t="s">
        <v>67</v>
      </c>
      <c r="F184" s="233" t="s">
        <v>52</v>
      </c>
      <c r="G184" s="295" t="s">
        <v>59</v>
      </c>
      <c r="H184" s="295" t="s">
        <v>15</v>
      </c>
      <c r="I184" s="297" t="s">
        <v>15</v>
      </c>
      <c r="J184" s="310" t="s">
        <v>1182</v>
      </c>
      <c r="K184" s="295"/>
      <c r="L184" s="451" t="s">
        <v>44</v>
      </c>
      <c r="M184" s="234">
        <v>73.989999999999995</v>
      </c>
      <c r="N184" s="237">
        <f>IFERROR(VLOOKUP(H184&amp;"-"&amp;F184,Blad7!A:D,4,0),0)</f>
        <v>0</v>
      </c>
      <c r="O184" s="238">
        <v>1</v>
      </c>
      <c r="P184" s="239">
        <f t="shared" si="2"/>
        <v>0</v>
      </c>
    </row>
    <row r="185" spans="1:16" x14ac:dyDescent="0.3">
      <c r="A185" s="294" t="s">
        <v>52</v>
      </c>
      <c r="B185" s="236" t="s">
        <v>39</v>
      </c>
      <c r="C185" s="236" t="s">
        <v>52</v>
      </c>
      <c r="D185" s="294" t="s">
        <v>67</v>
      </c>
      <c r="E185" s="298" t="s">
        <v>67</v>
      </c>
      <c r="F185" s="233" t="s">
        <v>52</v>
      </c>
      <c r="G185" s="295" t="s">
        <v>59</v>
      </c>
      <c r="H185" s="295" t="s">
        <v>19</v>
      </c>
      <c r="I185" s="295" t="s">
        <v>56</v>
      </c>
      <c r="J185" s="310" t="s">
        <v>1183</v>
      </c>
      <c r="K185" s="295"/>
      <c r="L185" s="451" t="s">
        <v>62</v>
      </c>
      <c r="M185" s="234">
        <v>7.11</v>
      </c>
      <c r="N185" s="237">
        <f>IFERROR(VLOOKUP(H185&amp;"-"&amp;F185,Blad7!A:D,4,0),0)</f>
        <v>0</v>
      </c>
      <c r="O185" s="238">
        <v>1</v>
      </c>
      <c r="P185" s="239">
        <f t="shared" si="2"/>
        <v>0</v>
      </c>
    </row>
    <row r="186" spans="1:16" x14ac:dyDescent="0.3">
      <c r="A186" s="294" t="s">
        <v>52</v>
      </c>
      <c r="B186" s="236" t="s">
        <v>39</v>
      </c>
      <c r="C186" s="236" t="s">
        <v>52</v>
      </c>
      <c r="D186" s="294" t="s">
        <v>67</v>
      </c>
      <c r="E186" s="298" t="s">
        <v>67</v>
      </c>
      <c r="F186" s="233" t="s">
        <v>52</v>
      </c>
      <c r="G186" s="295" t="s">
        <v>59</v>
      </c>
      <c r="H186" s="295" t="s">
        <v>45</v>
      </c>
      <c r="I186" s="295" t="s">
        <v>1021</v>
      </c>
      <c r="J186" s="310" t="s">
        <v>1184</v>
      </c>
      <c r="K186" s="295"/>
      <c r="L186" s="451" t="s">
        <v>62</v>
      </c>
      <c r="M186" s="234" t="s">
        <v>187</v>
      </c>
      <c r="N186" s="237" t="s">
        <v>187</v>
      </c>
      <c r="O186" s="238">
        <v>1</v>
      </c>
      <c r="P186" s="239" t="str">
        <f t="shared" si="2"/>
        <v/>
      </c>
    </row>
    <row r="187" spans="1:16" x14ac:dyDescent="0.3">
      <c r="A187" s="294" t="s">
        <v>52</v>
      </c>
      <c r="B187" s="236" t="s">
        <v>39</v>
      </c>
      <c r="C187" s="236" t="s">
        <v>52</v>
      </c>
      <c r="D187" s="294" t="s">
        <v>67</v>
      </c>
      <c r="E187" s="298" t="s">
        <v>67</v>
      </c>
      <c r="F187" s="233" t="s">
        <v>52</v>
      </c>
      <c r="G187" s="295" t="s">
        <v>589</v>
      </c>
      <c r="H187" s="295" t="s">
        <v>45</v>
      </c>
      <c r="I187" s="295" t="s">
        <v>1021</v>
      </c>
      <c r="J187" s="310" t="s">
        <v>281</v>
      </c>
      <c r="K187" s="295"/>
      <c r="L187" s="451" t="s">
        <v>62</v>
      </c>
      <c r="M187" s="234" t="s">
        <v>187</v>
      </c>
      <c r="N187" s="237">
        <f>IFERROR(VLOOKUP(H187&amp;"-"&amp;F187,Blad7!A:D,4,0),0)</f>
        <v>0</v>
      </c>
      <c r="O187" s="238">
        <v>1</v>
      </c>
      <c r="P187" s="239" t="str">
        <f t="shared" si="2"/>
        <v/>
      </c>
    </row>
    <row r="188" spans="1:16" x14ac:dyDescent="0.3">
      <c r="A188" s="294" t="s">
        <v>52</v>
      </c>
      <c r="B188" s="236" t="s">
        <v>39</v>
      </c>
      <c r="C188" s="236" t="s">
        <v>52</v>
      </c>
      <c r="D188" s="294" t="s">
        <v>67</v>
      </c>
      <c r="E188" s="298" t="s">
        <v>67</v>
      </c>
      <c r="F188" s="233" t="s">
        <v>52</v>
      </c>
      <c r="G188" s="295" t="s">
        <v>59</v>
      </c>
      <c r="H188" s="295" t="s">
        <v>19</v>
      </c>
      <c r="I188" s="241" t="s">
        <v>1704</v>
      </c>
      <c r="J188" s="310" t="s">
        <v>1185</v>
      </c>
      <c r="K188" s="295"/>
      <c r="L188" s="451" t="s">
        <v>62</v>
      </c>
      <c r="M188" s="234">
        <v>7.15</v>
      </c>
      <c r="N188" s="237">
        <f>IFERROR(VLOOKUP(H188&amp;"-"&amp;F188,Blad7!A:D,4,0),0)</f>
        <v>0</v>
      </c>
      <c r="O188" s="238">
        <v>1</v>
      </c>
      <c r="P188" s="239">
        <f t="shared" si="2"/>
        <v>0</v>
      </c>
    </row>
    <row r="189" spans="1:16" x14ac:dyDescent="0.3">
      <c r="A189" s="294" t="s">
        <v>52</v>
      </c>
      <c r="B189" s="236" t="s">
        <v>39</v>
      </c>
      <c r="C189" s="236" t="s">
        <v>52</v>
      </c>
      <c r="D189" s="294" t="s">
        <v>67</v>
      </c>
      <c r="E189" s="294" t="s">
        <v>67</v>
      </c>
      <c r="F189" s="233" t="s">
        <v>52</v>
      </c>
      <c r="G189" s="295" t="s">
        <v>60</v>
      </c>
      <c r="H189" s="295" t="s">
        <v>19</v>
      </c>
      <c r="I189" s="295" t="s">
        <v>56</v>
      </c>
      <c r="J189" s="310" t="s">
        <v>1185</v>
      </c>
      <c r="K189" s="295"/>
      <c r="L189" s="451" t="s">
        <v>1714</v>
      </c>
      <c r="M189" s="234">
        <v>59.41</v>
      </c>
      <c r="N189" s="237">
        <f>IFERROR(VLOOKUP(H189&amp;"-"&amp;F189,Blad7!A:D,4,0),0)</f>
        <v>0</v>
      </c>
      <c r="O189" s="238">
        <v>1</v>
      </c>
      <c r="P189" s="239">
        <f t="shared" si="2"/>
        <v>0</v>
      </c>
    </row>
    <row r="190" spans="1:16" x14ac:dyDescent="0.3">
      <c r="A190" s="294" t="s">
        <v>52</v>
      </c>
      <c r="B190" s="236" t="s">
        <v>39</v>
      </c>
      <c r="C190" s="236" t="s">
        <v>52</v>
      </c>
      <c r="D190" s="294" t="s">
        <v>67</v>
      </c>
      <c r="E190" s="298" t="s">
        <v>67</v>
      </c>
      <c r="F190" s="233" t="s">
        <v>52</v>
      </c>
      <c r="G190" s="295" t="s">
        <v>59</v>
      </c>
      <c r="H190" s="295" t="s">
        <v>19</v>
      </c>
      <c r="I190" s="295" t="s">
        <v>56</v>
      </c>
      <c r="J190" s="310" t="s">
        <v>1186</v>
      </c>
      <c r="K190" s="295"/>
      <c r="L190" s="451" t="s">
        <v>1714</v>
      </c>
      <c r="M190" s="234">
        <v>80.2</v>
      </c>
      <c r="N190" s="237">
        <f>IFERROR(VLOOKUP(H190&amp;"-"&amp;F190,Blad7!A:D,4,0),0)</f>
        <v>0</v>
      </c>
      <c r="O190" s="238">
        <v>1</v>
      </c>
      <c r="P190" s="239">
        <f t="shared" si="2"/>
        <v>0</v>
      </c>
    </row>
    <row r="191" spans="1:16" x14ac:dyDescent="0.3">
      <c r="A191" s="294" t="s">
        <v>52</v>
      </c>
      <c r="B191" s="236" t="s">
        <v>39</v>
      </c>
      <c r="C191" s="236" t="s">
        <v>52</v>
      </c>
      <c r="D191" s="294" t="s">
        <v>67</v>
      </c>
      <c r="E191" s="298" t="s">
        <v>67</v>
      </c>
      <c r="F191" s="233" t="s">
        <v>52</v>
      </c>
      <c r="G191" s="295" t="s">
        <v>59</v>
      </c>
      <c r="H191" s="295" t="s">
        <v>19</v>
      </c>
      <c r="I191" s="295" t="s">
        <v>56</v>
      </c>
      <c r="J191" s="310" t="s">
        <v>1187</v>
      </c>
      <c r="K191" s="295"/>
      <c r="L191" s="451" t="s">
        <v>1714</v>
      </c>
      <c r="M191" s="234">
        <v>18.48</v>
      </c>
      <c r="N191" s="237">
        <f>IFERROR(VLOOKUP(H191&amp;"-"&amp;F191,Blad7!A:D,4,0),0)</f>
        <v>0</v>
      </c>
      <c r="O191" s="238">
        <v>1</v>
      </c>
      <c r="P191" s="239">
        <f t="shared" si="2"/>
        <v>0</v>
      </c>
    </row>
    <row r="192" spans="1:16" x14ac:dyDescent="0.3">
      <c r="A192" s="294" t="s">
        <v>52</v>
      </c>
      <c r="B192" s="236" t="s">
        <v>39</v>
      </c>
      <c r="C192" s="236" t="s">
        <v>52</v>
      </c>
      <c r="D192" s="294" t="s">
        <v>67</v>
      </c>
      <c r="E192" s="298" t="s">
        <v>67</v>
      </c>
      <c r="F192" s="233" t="s">
        <v>52</v>
      </c>
      <c r="G192" s="295" t="s">
        <v>59</v>
      </c>
      <c r="H192" s="295" t="s">
        <v>41</v>
      </c>
      <c r="I192" s="295" t="s">
        <v>1622</v>
      </c>
      <c r="J192" s="462" t="s">
        <v>1188</v>
      </c>
      <c r="K192" s="295"/>
      <c r="L192" s="451" t="s">
        <v>62</v>
      </c>
      <c r="M192" s="234">
        <v>5.65</v>
      </c>
      <c r="N192" s="237">
        <f>IFERROR(VLOOKUP(H192&amp;"-"&amp;F192,Blad7!A:D,4,0),0)</f>
        <v>0</v>
      </c>
      <c r="O192" s="238">
        <v>1</v>
      </c>
      <c r="P192" s="239">
        <f t="shared" si="2"/>
        <v>0</v>
      </c>
    </row>
    <row r="193" spans="1:16" x14ac:dyDescent="0.3">
      <c r="A193" s="294" t="s">
        <v>52</v>
      </c>
      <c r="B193" s="236" t="s">
        <v>39</v>
      </c>
      <c r="C193" s="236" t="s">
        <v>52</v>
      </c>
      <c r="D193" s="294" t="s">
        <v>67</v>
      </c>
      <c r="E193" s="298" t="s">
        <v>67</v>
      </c>
      <c r="F193" s="233" t="s">
        <v>52</v>
      </c>
      <c r="G193" s="295" t="s">
        <v>59</v>
      </c>
      <c r="H193" s="295" t="s">
        <v>46</v>
      </c>
      <c r="I193" s="295" t="s">
        <v>47</v>
      </c>
      <c r="J193" s="310" t="s">
        <v>1189</v>
      </c>
      <c r="K193" s="295"/>
      <c r="L193" s="451" t="s">
        <v>44</v>
      </c>
      <c r="M193" s="234">
        <v>18.89</v>
      </c>
      <c r="N193" s="237">
        <f>IFERROR(VLOOKUP(H193&amp;"-"&amp;F193,Blad7!A:D,4,0),0)</f>
        <v>0</v>
      </c>
      <c r="O193" s="238">
        <v>1</v>
      </c>
      <c r="P193" s="239">
        <f t="shared" si="2"/>
        <v>0</v>
      </c>
    </row>
    <row r="194" spans="1:16" x14ac:dyDescent="0.3">
      <c r="A194" s="294" t="s">
        <v>52</v>
      </c>
      <c r="B194" s="236" t="s">
        <v>39</v>
      </c>
      <c r="C194" s="236" t="s">
        <v>52</v>
      </c>
      <c r="D194" s="294" t="s">
        <v>67</v>
      </c>
      <c r="E194" s="298" t="s">
        <v>67</v>
      </c>
      <c r="F194" s="233" t="s">
        <v>52</v>
      </c>
      <c r="G194" s="295" t="s">
        <v>59</v>
      </c>
      <c r="H194" s="295" t="s">
        <v>45</v>
      </c>
      <c r="I194" s="295" t="s">
        <v>1021</v>
      </c>
      <c r="J194" s="310" t="s">
        <v>1190</v>
      </c>
      <c r="K194" s="295"/>
      <c r="L194" s="451" t="s">
        <v>62</v>
      </c>
      <c r="M194" s="234" t="s">
        <v>187</v>
      </c>
      <c r="N194" s="237">
        <f>IFERROR(VLOOKUP(H194&amp;"-"&amp;F194,Blad7!A:D,4,0),0)</f>
        <v>0</v>
      </c>
      <c r="O194" s="238">
        <v>1</v>
      </c>
      <c r="P194" s="239" t="str">
        <f t="shared" ref="P194:P257" si="3">IFERROR((N194*M194)*O194,"")</f>
        <v/>
      </c>
    </row>
    <row r="195" spans="1:16" x14ac:dyDescent="0.3">
      <c r="A195" s="294" t="s">
        <v>52</v>
      </c>
      <c r="B195" s="236" t="s">
        <v>39</v>
      </c>
      <c r="C195" s="236" t="s">
        <v>52</v>
      </c>
      <c r="D195" s="294" t="s">
        <v>67</v>
      </c>
      <c r="E195" s="298" t="s">
        <v>67</v>
      </c>
      <c r="F195" s="233" t="s">
        <v>52</v>
      </c>
      <c r="G195" s="295" t="s">
        <v>59</v>
      </c>
      <c r="H195" s="295" t="s">
        <v>15</v>
      </c>
      <c r="I195" s="297" t="s">
        <v>15</v>
      </c>
      <c r="J195" s="310" t="s">
        <v>1191</v>
      </c>
      <c r="K195" s="295"/>
      <c r="L195" s="451" t="s">
        <v>44</v>
      </c>
      <c r="M195" s="234">
        <v>31.4</v>
      </c>
      <c r="N195" s="237">
        <f>IFERROR(VLOOKUP(H195&amp;"-"&amp;F195,Blad7!A:D,4,0),0)</f>
        <v>0</v>
      </c>
      <c r="O195" s="238">
        <v>1</v>
      </c>
      <c r="P195" s="239">
        <f t="shared" si="3"/>
        <v>0</v>
      </c>
    </row>
    <row r="196" spans="1:16" x14ac:dyDescent="0.3">
      <c r="A196" s="294" t="s">
        <v>52</v>
      </c>
      <c r="B196" s="236" t="s">
        <v>39</v>
      </c>
      <c r="C196" s="236" t="s">
        <v>52</v>
      </c>
      <c r="D196" s="294" t="s">
        <v>67</v>
      </c>
      <c r="E196" s="298" t="s">
        <v>67</v>
      </c>
      <c r="F196" s="233" t="s">
        <v>52</v>
      </c>
      <c r="G196" s="295" t="s">
        <v>589</v>
      </c>
      <c r="H196" s="295" t="s">
        <v>45</v>
      </c>
      <c r="I196" s="295" t="s">
        <v>1021</v>
      </c>
      <c r="J196" s="310" t="s">
        <v>268</v>
      </c>
      <c r="K196" s="295"/>
      <c r="L196" s="451" t="s">
        <v>42</v>
      </c>
      <c r="M196" s="234" t="s">
        <v>187</v>
      </c>
      <c r="N196" s="237">
        <f>IFERROR(VLOOKUP(H196&amp;"-"&amp;F196,Blad7!A:D,4,0),0)</f>
        <v>0</v>
      </c>
      <c r="O196" s="238">
        <v>1</v>
      </c>
      <c r="P196" s="239" t="str">
        <f t="shared" si="3"/>
        <v/>
      </c>
    </row>
    <row r="197" spans="1:16" x14ac:dyDescent="0.3">
      <c r="A197" s="294" t="s">
        <v>52</v>
      </c>
      <c r="B197" s="236" t="s">
        <v>39</v>
      </c>
      <c r="C197" s="236" t="s">
        <v>52</v>
      </c>
      <c r="D197" s="294" t="s">
        <v>67</v>
      </c>
      <c r="E197" s="298" t="s">
        <v>67</v>
      </c>
      <c r="F197" s="233" t="s">
        <v>52</v>
      </c>
      <c r="G197" s="295" t="s">
        <v>59</v>
      </c>
      <c r="H197" s="295" t="s">
        <v>19</v>
      </c>
      <c r="I197" s="295" t="s">
        <v>56</v>
      </c>
      <c r="J197" s="310" t="s">
        <v>1192</v>
      </c>
      <c r="K197" s="295"/>
      <c r="L197" s="451" t="s">
        <v>1714</v>
      </c>
      <c r="M197" s="234">
        <v>161</v>
      </c>
      <c r="N197" s="237">
        <f>IFERROR(VLOOKUP(H197&amp;"-"&amp;F197,Blad7!A:D,4,0),0)</f>
        <v>0</v>
      </c>
      <c r="O197" s="238">
        <v>1</v>
      </c>
      <c r="P197" s="239">
        <f t="shared" si="3"/>
        <v>0</v>
      </c>
    </row>
    <row r="198" spans="1:16" x14ac:dyDescent="0.3">
      <c r="A198" s="294" t="s">
        <v>52</v>
      </c>
      <c r="B198" s="236" t="s">
        <v>39</v>
      </c>
      <c r="C198" s="236" t="s">
        <v>52</v>
      </c>
      <c r="D198" s="294" t="s">
        <v>67</v>
      </c>
      <c r="E198" s="298" t="s">
        <v>67</v>
      </c>
      <c r="F198" s="233" t="s">
        <v>52</v>
      </c>
      <c r="G198" s="295" t="s">
        <v>59</v>
      </c>
      <c r="H198" s="295" t="s">
        <v>46</v>
      </c>
      <c r="I198" s="295" t="s">
        <v>47</v>
      </c>
      <c r="J198" s="310" t="s">
        <v>1193</v>
      </c>
      <c r="K198" s="295"/>
      <c r="L198" s="451" t="s">
        <v>44</v>
      </c>
      <c r="M198" s="234">
        <v>33</v>
      </c>
      <c r="N198" s="237">
        <f>IFERROR(VLOOKUP(H198&amp;"-"&amp;F198,Blad7!A:D,4,0),0)</f>
        <v>0</v>
      </c>
      <c r="O198" s="238">
        <v>1</v>
      </c>
      <c r="P198" s="239">
        <f t="shared" si="3"/>
        <v>0</v>
      </c>
    </row>
    <row r="199" spans="1:16" x14ac:dyDescent="0.3">
      <c r="A199" s="294" t="s">
        <v>52</v>
      </c>
      <c r="B199" s="236" t="s">
        <v>39</v>
      </c>
      <c r="C199" s="236" t="s">
        <v>52</v>
      </c>
      <c r="D199" s="294" t="s">
        <v>67</v>
      </c>
      <c r="E199" s="298" t="s">
        <v>67</v>
      </c>
      <c r="F199" s="233" t="s">
        <v>52</v>
      </c>
      <c r="G199" s="295" t="s">
        <v>59</v>
      </c>
      <c r="H199" s="295" t="s">
        <v>45</v>
      </c>
      <c r="I199" s="295" t="s">
        <v>1021</v>
      </c>
      <c r="J199" s="310" t="s">
        <v>1194</v>
      </c>
      <c r="K199" s="295"/>
      <c r="L199" s="451" t="s">
        <v>62</v>
      </c>
      <c r="M199" s="234" t="s">
        <v>187</v>
      </c>
      <c r="N199" s="237" t="s">
        <v>187</v>
      </c>
      <c r="O199" s="238">
        <v>1</v>
      </c>
      <c r="P199" s="239" t="str">
        <f t="shared" si="3"/>
        <v/>
      </c>
    </row>
    <row r="200" spans="1:16" x14ac:dyDescent="0.3">
      <c r="A200" s="294" t="s">
        <v>52</v>
      </c>
      <c r="B200" s="236" t="s">
        <v>39</v>
      </c>
      <c r="C200" s="236" t="s">
        <v>52</v>
      </c>
      <c r="D200" s="294" t="s">
        <v>67</v>
      </c>
      <c r="E200" s="298" t="s">
        <v>67</v>
      </c>
      <c r="F200" s="233" t="s">
        <v>52</v>
      </c>
      <c r="G200" s="295" t="s">
        <v>59</v>
      </c>
      <c r="H200" s="295" t="s">
        <v>46</v>
      </c>
      <c r="I200" s="295" t="s">
        <v>47</v>
      </c>
      <c r="J200" s="310" t="s">
        <v>1195</v>
      </c>
      <c r="K200" s="295"/>
      <c r="L200" s="451" t="s">
        <v>44</v>
      </c>
      <c r="M200" s="234">
        <v>25.43</v>
      </c>
      <c r="N200" s="237">
        <f>IFERROR(VLOOKUP(H200&amp;"-"&amp;F200,Blad7!A:D,4,0),0)</f>
        <v>0</v>
      </c>
      <c r="O200" s="238">
        <v>1</v>
      </c>
      <c r="P200" s="239">
        <f t="shared" si="3"/>
        <v>0</v>
      </c>
    </row>
    <row r="201" spans="1:16" x14ac:dyDescent="0.3">
      <c r="A201" s="294" t="s">
        <v>52</v>
      </c>
      <c r="B201" s="236" t="s">
        <v>39</v>
      </c>
      <c r="C201" s="236" t="s">
        <v>52</v>
      </c>
      <c r="D201" s="294" t="s">
        <v>67</v>
      </c>
      <c r="E201" s="298" t="s">
        <v>67</v>
      </c>
      <c r="F201" s="233" t="s">
        <v>52</v>
      </c>
      <c r="G201" s="295" t="s">
        <v>59</v>
      </c>
      <c r="H201" s="295" t="s">
        <v>46</v>
      </c>
      <c r="I201" s="295" t="s">
        <v>47</v>
      </c>
      <c r="J201" s="310" t="s">
        <v>1196</v>
      </c>
      <c r="K201" s="295"/>
      <c r="L201" s="451" t="s">
        <v>44</v>
      </c>
      <c r="M201" s="234">
        <v>32.68</v>
      </c>
      <c r="N201" s="237">
        <f>IFERROR(VLOOKUP(H201&amp;"-"&amp;F201,Blad7!A:D,4,0),0)</f>
        <v>0</v>
      </c>
      <c r="O201" s="238">
        <v>1</v>
      </c>
      <c r="P201" s="239">
        <f t="shared" si="3"/>
        <v>0</v>
      </c>
    </row>
    <row r="202" spans="1:16" x14ac:dyDescent="0.3">
      <c r="A202" s="294" t="s">
        <v>52</v>
      </c>
      <c r="B202" s="236" t="s">
        <v>39</v>
      </c>
      <c r="C202" s="236" t="s">
        <v>52</v>
      </c>
      <c r="D202" s="294" t="s">
        <v>67</v>
      </c>
      <c r="E202" s="298" t="s">
        <v>67</v>
      </c>
      <c r="F202" s="233" t="s">
        <v>52</v>
      </c>
      <c r="G202" s="295" t="s">
        <v>59</v>
      </c>
      <c r="H202" s="295" t="s">
        <v>41</v>
      </c>
      <c r="I202" s="295" t="s">
        <v>1622</v>
      </c>
      <c r="J202" s="462" t="s">
        <v>1197</v>
      </c>
      <c r="K202" s="295"/>
      <c r="L202" s="451" t="s">
        <v>62</v>
      </c>
      <c r="M202" s="234">
        <v>7.47</v>
      </c>
      <c r="N202" s="237">
        <f>IFERROR(VLOOKUP(H202&amp;"-"&amp;F202,Blad7!A:D,4,0),0)</f>
        <v>0</v>
      </c>
      <c r="O202" s="238">
        <v>1</v>
      </c>
      <c r="P202" s="239">
        <f t="shared" si="3"/>
        <v>0</v>
      </c>
    </row>
    <row r="203" spans="1:16" x14ac:dyDescent="0.3">
      <c r="A203" s="294" t="s">
        <v>52</v>
      </c>
      <c r="B203" s="236" t="s">
        <v>39</v>
      </c>
      <c r="C203" s="236" t="s">
        <v>52</v>
      </c>
      <c r="D203" s="294" t="s">
        <v>67</v>
      </c>
      <c r="E203" s="298" t="s">
        <v>67</v>
      </c>
      <c r="F203" s="233" t="s">
        <v>52</v>
      </c>
      <c r="G203" s="295" t="s">
        <v>59</v>
      </c>
      <c r="H203" s="295" t="s">
        <v>41</v>
      </c>
      <c r="I203" s="295" t="s">
        <v>1622</v>
      </c>
      <c r="J203" s="462" t="s">
        <v>1198</v>
      </c>
      <c r="K203" s="295"/>
      <c r="L203" s="451" t="s">
        <v>62</v>
      </c>
      <c r="M203" s="234">
        <v>7.26</v>
      </c>
      <c r="N203" s="237">
        <f>IFERROR(VLOOKUP(H203&amp;"-"&amp;F203,Blad7!A:D,4,0),0)</f>
        <v>0</v>
      </c>
      <c r="O203" s="238">
        <v>1</v>
      </c>
      <c r="P203" s="239">
        <f t="shared" si="3"/>
        <v>0</v>
      </c>
    </row>
    <row r="204" spans="1:16" x14ac:dyDescent="0.3">
      <c r="A204" s="294" t="s">
        <v>52</v>
      </c>
      <c r="B204" s="236" t="s">
        <v>39</v>
      </c>
      <c r="C204" s="236" t="s">
        <v>52</v>
      </c>
      <c r="D204" s="294" t="s">
        <v>67</v>
      </c>
      <c r="E204" s="298" t="s">
        <v>67</v>
      </c>
      <c r="F204" s="233" t="s">
        <v>52</v>
      </c>
      <c r="G204" s="295" t="s">
        <v>59</v>
      </c>
      <c r="H204" s="295" t="s">
        <v>15</v>
      </c>
      <c r="I204" s="297" t="s">
        <v>15</v>
      </c>
      <c r="J204" s="310" t="s">
        <v>1199</v>
      </c>
      <c r="K204" s="295"/>
      <c r="L204" s="451" t="s">
        <v>44</v>
      </c>
      <c r="M204" s="234">
        <v>70.77</v>
      </c>
      <c r="N204" s="237">
        <f>IFERROR(VLOOKUP(H204&amp;"-"&amp;F204,Blad7!A:D,4,0),0)</f>
        <v>0</v>
      </c>
      <c r="O204" s="238">
        <v>1</v>
      </c>
      <c r="P204" s="239">
        <f t="shared" si="3"/>
        <v>0</v>
      </c>
    </row>
    <row r="205" spans="1:16" x14ac:dyDescent="0.3">
      <c r="A205" s="294" t="s">
        <v>52</v>
      </c>
      <c r="B205" s="236" t="s">
        <v>39</v>
      </c>
      <c r="C205" s="236" t="s">
        <v>52</v>
      </c>
      <c r="D205" s="294" t="s">
        <v>67</v>
      </c>
      <c r="E205" s="298" t="s">
        <v>67</v>
      </c>
      <c r="F205" s="233" t="s">
        <v>52</v>
      </c>
      <c r="G205" s="295" t="s">
        <v>59</v>
      </c>
      <c r="H205" s="295" t="s">
        <v>15</v>
      </c>
      <c r="I205" s="297" t="s">
        <v>15</v>
      </c>
      <c r="J205" s="310" t="s">
        <v>1200</v>
      </c>
      <c r="K205" s="295"/>
      <c r="L205" s="451" t="s">
        <v>44</v>
      </c>
      <c r="M205" s="234">
        <v>54.03</v>
      </c>
      <c r="N205" s="237">
        <f>IFERROR(VLOOKUP(H205&amp;"-"&amp;F205,Blad7!A:D,4,0),0)</f>
        <v>0</v>
      </c>
      <c r="O205" s="238">
        <v>1</v>
      </c>
      <c r="P205" s="239">
        <f t="shared" si="3"/>
        <v>0</v>
      </c>
    </row>
    <row r="206" spans="1:16" x14ac:dyDescent="0.3">
      <c r="A206" s="294" t="s">
        <v>52</v>
      </c>
      <c r="B206" s="236" t="s">
        <v>39</v>
      </c>
      <c r="C206" s="236" t="s">
        <v>52</v>
      </c>
      <c r="D206" s="294" t="s">
        <v>67</v>
      </c>
      <c r="E206" s="298" t="s">
        <v>67</v>
      </c>
      <c r="F206" s="233" t="s">
        <v>52</v>
      </c>
      <c r="G206" s="295" t="s">
        <v>59</v>
      </c>
      <c r="H206" s="295" t="s">
        <v>45</v>
      </c>
      <c r="I206" s="241" t="s">
        <v>1021</v>
      </c>
      <c r="J206" s="310" t="s">
        <v>1201</v>
      </c>
      <c r="K206" s="295"/>
      <c r="L206" s="451" t="s">
        <v>1714</v>
      </c>
      <c r="M206" s="234" t="s">
        <v>187</v>
      </c>
      <c r="N206" s="237">
        <f>IFERROR(VLOOKUP(H206&amp;"-"&amp;F206,Blad7!A:D,4,0),0)</f>
        <v>0</v>
      </c>
      <c r="O206" s="238">
        <v>1</v>
      </c>
      <c r="P206" s="239" t="str">
        <f t="shared" si="3"/>
        <v/>
      </c>
    </row>
    <row r="207" spans="1:16" x14ac:dyDescent="0.3">
      <c r="A207" s="294" t="s">
        <v>52</v>
      </c>
      <c r="B207" s="236" t="s">
        <v>39</v>
      </c>
      <c r="C207" s="236" t="s">
        <v>52</v>
      </c>
      <c r="D207" s="294" t="s">
        <v>67</v>
      </c>
      <c r="E207" s="298" t="s">
        <v>67</v>
      </c>
      <c r="F207" s="233" t="s">
        <v>52</v>
      </c>
      <c r="G207" s="295" t="s">
        <v>589</v>
      </c>
      <c r="H207" s="295" t="s">
        <v>19</v>
      </c>
      <c r="I207" s="241" t="s">
        <v>1697</v>
      </c>
      <c r="J207" s="374" t="s">
        <v>680</v>
      </c>
      <c r="K207" s="295"/>
      <c r="L207" s="451" t="s">
        <v>44</v>
      </c>
      <c r="M207" s="234">
        <v>13.42</v>
      </c>
      <c r="N207" s="237">
        <f>IFERROR(VLOOKUP(H207&amp;"-"&amp;F207,Blad7!A:D,4,0),0)</f>
        <v>0</v>
      </c>
      <c r="O207" s="238">
        <v>1</v>
      </c>
      <c r="P207" s="239">
        <f t="shared" si="3"/>
        <v>0</v>
      </c>
    </row>
    <row r="208" spans="1:16" x14ac:dyDescent="0.3">
      <c r="A208" s="294" t="s">
        <v>52</v>
      </c>
      <c r="B208" s="236" t="s">
        <v>39</v>
      </c>
      <c r="C208" s="236" t="s">
        <v>52</v>
      </c>
      <c r="D208" s="294" t="s">
        <v>67</v>
      </c>
      <c r="E208" s="298" t="s">
        <v>67</v>
      </c>
      <c r="F208" s="233" t="s">
        <v>52</v>
      </c>
      <c r="G208" s="295" t="s">
        <v>59</v>
      </c>
      <c r="H208" s="295" t="s">
        <v>46</v>
      </c>
      <c r="I208" s="295" t="s">
        <v>46</v>
      </c>
      <c r="J208" s="310" t="s">
        <v>1202</v>
      </c>
      <c r="K208" s="295"/>
      <c r="L208" s="451" t="s">
        <v>1714</v>
      </c>
      <c r="M208" s="234">
        <v>10.57</v>
      </c>
      <c r="N208" s="237">
        <f>IFERROR(VLOOKUP(H208&amp;"-"&amp;F208,Blad7!A:D,4,0),0)</f>
        <v>0</v>
      </c>
      <c r="O208" s="238">
        <v>1</v>
      </c>
      <c r="P208" s="239">
        <f t="shared" si="3"/>
        <v>0</v>
      </c>
    </row>
    <row r="209" spans="1:16" x14ac:dyDescent="0.3">
      <c r="A209" s="294" t="s">
        <v>52</v>
      </c>
      <c r="B209" s="236" t="s">
        <v>39</v>
      </c>
      <c r="C209" s="236" t="s">
        <v>52</v>
      </c>
      <c r="D209" s="294" t="s">
        <v>67</v>
      </c>
      <c r="E209" s="298" t="s">
        <v>67</v>
      </c>
      <c r="F209" s="233" t="s">
        <v>52</v>
      </c>
      <c r="G209" s="295" t="s">
        <v>59</v>
      </c>
      <c r="H209" s="295" t="s">
        <v>15</v>
      </c>
      <c r="I209" s="297" t="s">
        <v>15</v>
      </c>
      <c r="J209" s="310" t="s">
        <v>1203</v>
      </c>
      <c r="K209" s="295"/>
      <c r="L209" s="451" t="s">
        <v>44</v>
      </c>
      <c r="M209" s="234">
        <v>53.95</v>
      </c>
      <c r="N209" s="237">
        <f>IFERROR(VLOOKUP(H209&amp;"-"&amp;F209,Blad7!A:D,4,0),0)</f>
        <v>0</v>
      </c>
      <c r="O209" s="238">
        <v>1</v>
      </c>
      <c r="P209" s="239">
        <f t="shared" si="3"/>
        <v>0</v>
      </c>
    </row>
    <row r="210" spans="1:16" x14ac:dyDescent="0.3">
      <c r="A210" s="294" t="s">
        <v>52</v>
      </c>
      <c r="B210" s="236" t="s">
        <v>39</v>
      </c>
      <c r="C210" s="236" t="s">
        <v>52</v>
      </c>
      <c r="D210" s="294" t="s">
        <v>67</v>
      </c>
      <c r="E210" s="298" t="s">
        <v>67</v>
      </c>
      <c r="F210" s="233" t="s">
        <v>52</v>
      </c>
      <c r="G210" s="295" t="s">
        <v>59</v>
      </c>
      <c r="H210" s="295" t="s">
        <v>45</v>
      </c>
      <c r="I210" s="241" t="s">
        <v>1021</v>
      </c>
      <c r="J210" s="310" t="s">
        <v>1204</v>
      </c>
      <c r="K210" s="295"/>
      <c r="L210" s="451" t="s">
        <v>1714</v>
      </c>
      <c r="M210" s="234" t="s">
        <v>187</v>
      </c>
      <c r="N210" s="237">
        <f>IFERROR(VLOOKUP(H210&amp;"-"&amp;F210,Blad7!A:D,4,0),0)</f>
        <v>0</v>
      </c>
      <c r="O210" s="238">
        <v>1</v>
      </c>
      <c r="P210" s="239" t="str">
        <f t="shared" si="3"/>
        <v/>
      </c>
    </row>
    <row r="211" spans="1:16" x14ac:dyDescent="0.3">
      <c r="A211" s="294" t="s">
        <v>52</v>
      </c>
      <c r="B211" s="236" t="s">
        <v>39</v>
      </c>
      <c r="C211" s="236" t="s">
        <v>52</v>
      </c>
      <c r="D211" s="294" t="s">
        <v>67</v>
      </c>
      <c r="E211" s="298" t="s">
        <v>67</v>
      </c>
      <c r="F211" s="233" t="s">
        <v>52</v>
      </c>
      <c r="G211" s="295" t="s">
        <v>59</v>
      </c>
      <c r="H211" s="295" t="s">
        <v>15</v>
      </c>
      <c r="I211" s="297" t="s">
        <v>15</v>
      </c>
      <c r="J211" s="310" t="s">
        <v>1205</v>
      </c>
      <c r="K211" s="295"/>
      <c r="L211" s="451" t="s">
        <v>62</v>
      </c>
      <c r="M211" s="234">
        <v>54.06</v>
      </c>
      <c r="N211" s="237">
        <f>IFERROR(VLOOKUP(H211&amp;"-"&amp;F211,Blad7!A:D,4,0),0)</f>
        <v>0</v>
      </c>
      <c r="O211" s="238">
        <v>1</v>
      </c>
      <c r="P211" s="239">
        <f t="shared" si="3"/>
        <v>0</v>
      </c>
    </row>
    <row r="212" spans="1:16" x14ac:dyDescent="0.3">
      <c r="A212" s="294" t="s">
        <v>52</v>
      </c>
      <c r="B212" s="236" t="s">
        <v>39</v>
      </c>
      <c r="C212" s="236" t="s">
        <v>52</v>
      </c>
      <c r="D212" s="294" t="s">
        <v>67</v>
      </c>
      <c r="E212" s="298" t="s">
        <v>67</v>
      </c>
      <c r="F212" s="233" t="s">
        <v>52</v>
      </c>
      <c r="G212" s="295" t="s">
        <v>59</v>
      </c>
      <c r="H212" s="295" t="s">
        <v>19</v>
      </c>
      <c r="I212" s="295" t="s">
        <v>56</v>
      </c>
      <c r="J212" s="310" t="s">
        <v>1206</v>
      </c>
      <c r="K212" s="295"/>
      <c r="L212" s="451" t="s">
        <v>1714</v>
      </c>
      <c r="M212" s="234">
        <v>44.84</v>
      </c>
      <c r="N212" s="237">
        <f>IFERROR(VLOOKUP(H212&amp;"-"&amp;F212,Blad7!A:D,4,0),0)</f>
        <v>0</v>
      </c>
      <c r="O212" s="238">
        <v>1</v>
      </c>
      <c r="P212" s="239">
        <f t="shared" si="3"/>
        <v>0</v>
      </c>
    </row>
    <row r="213" spans="1:16" x14ac:dyDescent="0.3">
      <c r="A213" s="294" t="s">
        <v>52</v>
      </c>
      <c r="B213" s="236" t="s">
        <v>39</v>
      </c>
      <c r="C213" s="236" t="s">
        <v>52</v>
      </c>
      <c r="D213" s="294" t="s">
        <v>67</v>
      </c>
      <c r="E213" s="298" t="s">
        <v>67</v>
      </c>
      <c r="F213" s="233" t="s">
        <v>52</v>
      </c>
      <c r="G213" s="295" t="s">
        <v>59</v>
      </c>
      <c r="H213" s="295" t="s">
        <v>19</v>
      </c>
      <c r="I213" s="295" t="s">
        <v>56</v>
      </c>
      <c r="J213" s="310" t="s">
        <v>1207</v>
      </c>
      <c r="K213" s="295"/>
      <c r="L213" s="451" t="s">
        <v>1714</v>
      </c>
      <c r="M213" s="234">
        <v>5.19</v>
      </c>
      <c r="N213" s="237">
        <f>IFERROR(VLOOKUP(H213&amp;"-"&amp;F213,Blad7!A:D,4,0),0)</f>
        <v>0</v>
      </c>
      <c r="O213" s="238">
        <v>1</v>
      </c>
      <c r="P213" s="239">
        <f t="shared" si="3"/>
        <v>0</v>
      </c>
    </row>
    <row r="214" spans="1:16" x14ac:dyDescent="0.3">
      <c r="A214" s="294" t="s">
        <v>52</v>
      </c>
      <c r="B214" s="236" t="s">
        <v>39</v>
      </c>
      <c r="C214" s="236" t="s">
        <v>52</v>
      </c>
      <c r="D214" s="294" t="s">
        <v>67</v>
      </c>
      <c r="E214" s="298" t="s">
        <v>67</v>
      </c>
      <c r="F214" s="233" t="s">
        <v>52</v>
      </c>
      <c r="G214" s="295" t="s">
        <v>59</v>
      </c>
      <c r="H214" s="295" t="s">
        <v>19</v>
      </c>
      <c r="I214" s="241" t="s">
        <v>1704</v>
      </c>
      <c r="J214" s="310" t="s">
        <v>1208</v>
      </c>
      <c r="K214" s="295"/>
      <c r="L214" s="451" t="s">
        <v>1714</v>
      </c>
      <c r="M214" s="234">
        <v>6.08</v>
      </c>
      <c r="N214" s="237">
        <f>IFERROR(VLOOKUP(H214&amp;"-"&amp;F214,Blad7!A:D,4,0),0)</f>
        <v>0</v>
      </c>
      <c r="O214" s="238">
        <v>1</v>
      </c>
      <c r="P214" s="239">
        <f t="shared" si="3"/>
        <v>0</v>
      </c>
    </row>
    <row r="215" spans="1:16" x14ac:dyDescent="0.3">
      <c r="A215" s="294" t="s">
        <v>52</v>
      </c>
      <c r="B215" s="236" t="s">
        <v>39</v>
      </c>
      <c r="C215" s="236" t="s">
        <v>52</v>
      </c>
      <c r="D215" s="294" t="s">
        <v>67</v>
      </c>
      <c r="E215" s="298" t="s">
        <v>67</v>
      </c>
      <c r="F215" s="233" t="s">
        <v>52</v>
      </c>
      <c r="G215" s="295" t="s">
        <v>59</v>
      </c>
      <c r="H215" s="295" t="s">
        <v>45</v>
      </c>
      <c r="I215" s="241" t="s">
        <v>1021</v>
      </c>
      <c r="J215" s="310" t="s">
        <v>1209</v>
      </c>
      <c r="K215" s="295"/>
      <c r="L215" s="451" t="s">
        <v>1714</v>
      </c>
      <c r="M215" s="234" t="s">
        <v>187</v>
      </c>
      <c r="N215" s="237">
        <f>IFERROR(VLOOKUP(H215&amp;"-"&amp;F215,Blad7!A:D,4,0),0)</f>
        <v>0</v>
      </c>
      <c r="O215" s="238">
        <v>1</v>
      </c>
      <c r="P215" s="239" t="str">
        <f t="shared" si="3"/>
        <v/>
      </c>
    </row>
    <row r="216" spans="1:16" x14ac:dyDescent="0.3">
      <c r="A216" s="294" t="s">
        <v>52</v>
      </c>
      <c r="B216" s="236" t="s">
        <v>39</v>
      </c>
      <c r="C216" s="236" t="s">
        <v>52</v>
      </c>
      <c r="D216" s="294" t="s">
        <v>67</v>
      </c>
      <c r="E216" s="298" t="s">
        <v>67</v>
      </c>
      <c r="F216" s="233" t="s">
        <v>52</v>
      </c>
      <c r="G216" s="295" t="s">
        <v>59</v>
      </c>
      <c r="H216" s="295" t="s">
        <v>15</v>
      </c>
      <c r="I216" s="297" t="s">
        <v>15</v>
      </c>
      <c r="J216" s="310" t="s">
        <v>1210</v>
      </c>
      <c r="K216" s="295"/>
      <c r="L216" s="451" t="s">
        <v>1714</v>
      </c>
      <c r="M216" s="234">
        <v>54.02</v>
      </c>
      <c r="N216" s="237">
        <f>IFERROR(VLOOKUP(H216&amp;"-"&amp;F216,Blad7!A:D,4,0),0)</f>
        <v>0</v>
      </c>
      <c r="O216" s="238">
        <v>1</v>
      </c>
      <c r="P216" s="239">
        <f t="shared" si="3"/>
        <v>0</v>
      </c>
    </row>
    <row r="217" spans="1:16" x14ac:dyDescent="0.3">
      <c r="A217" s="294" t="s">
        <v>52</v>
      </c>
      <c r="B217" s="236" t="s">
        <v>39</v>
      </c>
      <c r="C217" s="236" t="s">
        <v>52</v>
      </c>
      <c r="D217" s="294" t="s">
        <v>67</v>
      </c>
      <c r="E217" s="298" t="s">
        <v>67</v>
      </c>
      <c r="F217" s="233" t="s">
        <v>52</v>
      </c>
      <c r="G217" s="295" t="s">
        <v>59</v>
      </c>
      <c r="H217" s="295" t="s">
        <v>15</v>
      </c>
      <c r="I217" s="295" t="s">
        <v>1025</v>
      </c>
      <c r="J217" s="310" t="s">
        <v>1211</v>
      </c>
      <c r="K217" s="295"/>
      <c r="L217" s="451" t="s">
        <v>1714</v>
      </c>
      <c r="M217" s="234">
        <v>53.96</v>
      </c>
      <c r="N217" s="237">
        <f>IFERROR(VLOOKUP(H217&amp;"-"&amp;F217,Blad7!A:D,4,0),0)</f>
        <v>0</v>
      </c>
      <c r="O217" s="238">
        <v>1</v>
      </c>
      <c r="P217" s="239">
        <f t="shared" si="3"/>
        <v>0</v>
      </c>
    </row>
    <row r="218" spans="1:16" x14ac:dyDescent="0.3">
      <c r="A218" s="294" t="s">
        <v>52</v>
      </c>
      <c r="B218" s="236" t="s">
        <v>39</v>
      </c>
      <c r="C218" s="236" t="s">
        <v>52</v>
      </c>
      <c r="D218" s="294" t="s">
        <v>67</v>
      </c>
      <c r="E218" s="298" t="s">
        <v>67</v>
      </c>
      <c r="F218" s="233" t="s">
        <v>52</v>
      </c>
      <c r="G218" s="295" t="s">
        <v>59</v>
      </c>
      <c r="H218" s="241" t="s">
        <v>46</v>
      </c>
      <c r="I218" s="241" t="s">
        <v>46</v>
      </c>
      <c r="J218" s="310" t="s">
        <v>1212</v>
      </c>
      <c r="K218" s="295"/>
      <c r="L218" s="451" t="s">
        <v>44</v>
      </c>
      <c r="M218" s="234">
        <v>16.13</v>
      </c>
      <c r="N218" s="237">
        <f>IFERROR(VLOOKUP(H218&amp;"-"&amp;F218,Blad7!A:D,4,0),0)</f>
        <v>0</v>
      </c>
      <c r="O218" s="238">
        <v>1</v>
      </c>
      <c r="P218" s="239">
        <f t="shared" si="3"/>
        <v>0</v>
      </c>
    </row>
    <row r="219" spans="1:16" x14ac:dyDescent="0.3">
      <c r="A219" s="294" t="s">
        <v>52</v>
      </c>
      <c r="B219" s="236" t="s">
        <v>39</v>
      </c>
      <c r="C219" s="236" t="s">
        <v>52</v>
      </c>
      <c r="D219" s="294" t="s">
        <v>67</v>
      </c>
      <c r="E219" s="298" t="s">
        <v>67</v>
      </c>
      <c r="F219" s="233" t="s">
        <v>52</v>
      </c>
      <c r="G219" s="295" t="s">
        <v>589</v>
      </c>
      <c r="H219" s="295" t="s">
        <v>45</v>
      </c>
      <c r="I219" s="241" t="s">
        <v>1700</v>
      </c>
      <c r="J219" s="310" t="s">
        <v>635</v>
      </c>
      <c r="K219" s="295"/>
      <c r="L219" s="451" t="s">
        <v>62</v>
      </c>
      <c r="M219" s="234" t="s">
        <v>187</v>
      </c>
      <c r="N219" s="237">
        <f>IFERROR(VLOOKUP(H219&amp;"-"&amp;F219,Blad7!A:D,4,0),0)</f>
        <v>0</v>
      </c>
      <c r="O219" s="238">
        <v>1</v>
      </c>
      <c r="P219" s="239" t="str">
        <f t="shared" si="3"/>
        <v/>
      </c>
    </row>
    <row r="220" spans="1:16" x14ac:dyDescent="0.3">
      <c r="A220" s="294" t="s">
        <v>52</v>
      </c>
      <c r="B220" s="236" t="s">
        <v>39</v>
      </c>
      <c r="C220" s="236" t="s">
        <v>52</v>
      </c>
      <c r="D220" s="294" t="s">
        <v>67</v>
      </c>
      <c r="E220" s="298" t="s">
        <v>67</v>
      </c>
      <c r="F220" s="233" t="s">
        <v>52</v>
      </c>
      <c r="G220" s="295" t="s">
        <v>59</v>
      </c>
      <c r="H220" s="295" t="s">
        <v>15</v>
      </c>
      <c r="I220" s="297" t="s">
        <v>15</v>
      </c>
      <c r="J220" s="310" t="s">
        <v>1213</v>
      </c>
      <c r="K220" s="295"/>
      <c r="L220" s="451" t="s">
        <v>62</v>
      </c>
      <c r="M220" s="234">
        <v>119.98</v>
      </c>
      <c r="N220" s="237">
        <f>IFERROR(VLOOKUP(H220&amp;"-"&amp;F220,Blad7!A:D,4,0),0)</f>
        <v>0</v>
      </c>
      <c r="O220" s="238">
        <v>1</v>
      </c>
      <c r="P220" s="239">
        <f t="shared" si="3"/>
        <v>0</v>
      </c>
    </row>
    <row r="221" spans="1:16" x14ac:dyDescent="0.3">
      <c r="A221" s="294" t="s">
        <v>52</v>
      </c>
      <c r="B221" s="236" t="s">
        <v>39</v>
      </c>
      <c r="C221" s="236" t="s">
        <v>52</v>
      </c>
      <c r="D221" s="294" t="s">
        <v>67</v>
      </c>
      <c r="E221" s="298" t="s">
        <v>67</v>
      </c>
      <c r="F221" s="233" t="s">
        <v>52</v>
      </c>
      <c r="G221" s="295" t="s">
        <v>59</v>
      </c>
      <c r="H221" s="295" t="s">
        <v>45</v>
      </c>
      <c r="I221" s="295" t="s">
        <v>1021</v>
      </c>
      <c r="J221" s="310" t="s">
        <v>1214</v>
      </c>
      <c r="K221" s="295"/>
      <c r="L221" s="451" t="s">
        <v>62</v>
      </c>
      <c r="M221" s="234" t="s">
        <v>187</v>
      </c>
      <c r="N221" s="237">
        <f>IFERROR(VLOOKUP(H221&amp;"-"&amp;F221,Blad7!A:D,4,0),0)</f>
        <v>0</v>
      </c>
      <c r="O221" s="238">
        <v>1</v>
      </c>
      <c r="P221" s="239" t="str">
        <f t="shared" si="3"/>
        <v/>
      </c>
    </row>
    <row r="222" spans="1:16" x14ac:dyDescent="0.3">
      <c r="A222" s="294" t="s">
        <v>52</v>
      </c>
      <c r="B222" s="236" t="s">
        <v>39</v>
      </c>
      <c r="C222" s="236" t="s">
        <v>52</v>
      </c>
      <c r="D222" s="294" t="s">
        <v>67</v>
      </c>
      <c r="E222" s="298" t="s">
        <v>67</v>
      </c>
      <c r="F222" s="233" t="s">
        <v>52</v>
      </c>
      <c r="G222" s="295" t="s">
        <v>59</v>
      </c>
      <c r="H222" s="295" t="s">
        <v>45</v>
      </c>
      <c r="I222" s="295" t="s">
        <v>1021</v>
      </c>
      <c r="J222" s="310" t="s">
        <v>1215</v>
      </c>
      <c r="K222" s="295"/>
      <c r="L222" s="451" t="s">
        <v>62</v>
      </c>
      <c r="M222" s="234" t="s">
        <v>187</v>
      </c>
      <c r="N222" s="237">
        <f>IFERROR(VLOOKUP(H222&amp;"-"&amp;F222,Blad7!A:D,4,0),0)</f>
        <v>0</v>
      </c>
      <c r="O222" s="238">
        <v>1</v>
      </c>
      <c r="P222" s="239" t="str">
        <f t="shared" si="3"/>
        <v/>
      </c>
    </row>
    <row r="223" spans="1:16" x14ac:dyDescent="0.3">
      <c r="A223" s="294" t="s">
        <v>52</v>
      </c>
      <c r="B223" s="236" t="s">
        <v>39</v>
      </c>
      <c r="C223" s="236" t="s">
        <v>52</v>
      </c>
      <c r="D223" s="294" t="s">
        <v>67</v>
      </c>
      <c r="E223" s="298" t="s">
        <v>67</v>
      </c>
      <c r="F223" s="233" t="s">
        <v>52</v>
      </c>
      <c r="G223" s="295" t="s">
        <v>59</v>
      </c>
      <c r="H223" s="295" t="s">
        <v>45</v>
      </c>
      <c r="I223" s="241" t="s">
        <v>1695</v>
      </c>
      <c r="J223" s="310" t="s">
        <v>1216</v>
      </c>
      <c r="K223" s="295"/>
      <c r="L223" s="451" t="s">
        <v>210</v>
      </c>
      <c r="M223" s="234" t="s">
        <v>187</v>
      </c>
      <c r="N223" s="237">
        <f>IFERROR(VLOOKUP(H223&amp;"-"&amp;F223,Blad7!A:D,4,0),0)</f>
        <v>0</v>
      </c>
      <c r="O223" s="238">
        <v>1</v>
      </c>
      <c r="P223" s="239" t="str">
        <f t="shared" si="3"/>
        <v/>
      </c>
    </row>
    <row r="224" spans="1:16" x14ac:dyDescent="0.3">
      <c r="A224" s="294" t="s">
        <v>52</v>
      </c>
      <c r="B224" s="236" t="s">
        <v>39</v>
      </c>
      <c r="C224" s="236" t="s">
        <v>52</v>
      </c>
      <c r="D224" s="294" t="s">
        <v>67</v>
      </c>
      <c r="E224" s="298" t="s">
        <v>67</v>
      </c>
      <c r="F224" s="233" t="s">
        <v>52</v>
      </c>
      <c r="G224" s="295" t="s">
        <v>59</v>
      </c>
      <c r="H224" s="295" t="s">
        <v>16</v>
      </c>
      <c r="I224" s="241" t="s">
        <v>1698</v>
      </c>
      <c r="J224" s="310" t="s">
        <v>1217</v>
      </c>
      <c r="K224" s="295"/>
      <c r="L224" s="451" t="s">
        <v>44</v>
      </c>
      <c r="M224" s="234">
        <v>32.96</v>
      </c>
      <c r="N224" s="237">
        <f>IFERROR(VLOOKUP(H224&amp;"-"&amp;F224,Blad7!A:D,4,0),0)</f>
        <v>0</v>
      </c>
      <c r="O224" s="238">
        <v>1</v>
      </c>
      <c r="P224" s="239">
        <f t="shared" si="3"/>
        <v>0</v>
      </c>
    </row>
    <row r="225" spans="1:16" x14ac:dyDescent="0.3">
      <c r="A225" s="294" t="s">
        <v>52</v>
      </c>
      <c r="B225" s="236" t="s">
        <v>39</v>
      </c>
      <c r="C225" s="236" t="s">
        <v>52</v>
      </c>
      <c r="D225" s="294" t="s">
        <v>67</v>
      </c>
      <c r="E225" s="298" t="s">
        <v>67</v>
      </c>
      <c r="F225" s="233" t="s">
        <v>52</v>
      </c>
      <c r="G225" s="295" t="s">
        <v>589</v>
      </c>
      <c r="H225" s="295" t="s">
        <v>19</v>
      </c>
      <c r="I225" s="295" t="s">
        <v>56</v>
      </c>
      <c r="J225" s="374" t="s">
        <v>270</v>
      </c>
      <c r="K225" s="295"/>
      <c r="L225" s="451" t="s">
        <v>62</v>
      </c>
      <c r="M225" s="234">
        <v>28.3</v>
      </c>
      <c r="N225" s="237">
        <f>IFERROR(VLOOKUP(H225&amp;"-"&amp;F225,Blad7!A:D,4,0),0)</f>
        <v>0</v>
      </c>
      <c r="O225" s="238">
        <v>1</v>
      </c>
      <c r="P225" s="239">
        <f t="shared" si="3"/>
        <v>0</v>
      </c>
    </row>
    <row r="226" spans="1:16" x14ac:dyDescent="0.3">
      <c r="A226" s="294" t="s">
        <v>52</v>
      </c>
      <c r="B226" s="236" t="s">
        <v>39</v>
      </c>
      <c r="C226" s="236" t="s">
        <v>52</v>
      </c>
      <c r="D226" s="294" t="s">
        <v>67</v>
      </c>
      <c r="E226" s="294" t="s">
        <v>67</v>
      </c>
      <c r="F226" s="233" t="s">
        <v>52</v>
      </c>
      <c r="G226" s="295" t="s">
        <v>589</v>
      </c>
      <c r="H226" s="295" t="s">
        <v>45</v>
      </c>
      <c r="I226" s="295" t="s">
        <v>712</v>
      </c>
      <c r="J226" s="374" t="s">
        <v>279</v>
      </c>
      <c r="K226" s="295"/>
      <c r="L226" s="451" t="s">
        <v>62</v>
      </c>
      <c r="M226" s="234" t="s">
        <v>187</v>
      </c>
      <c r="N226" s="237">
        <f>IFERROR(VLOOKUP(H226&amp;"-"&amp;F226,Blad7!A:D,4,0),0)</f>
        <v>0</v>
      </c>
      <c r="O226" s="238">
        <v>1</v>
      </c>
      <c r="P226" s="239" t="str">
        <f t="shared" si="3"/>
        <v/>
      </c>
    </row>
    <row r="227" spans="1:16" x14ac:dyDescent="0.3">
      <c r="A227" s="294" t="s">
        <v>52</v>
      </c>
      <c r="B227" s="236" t="s">
        <v>39</v>
      </c>
      <c r="C227" s="236" t="s">
        <v>52</v>
      </c>
      <c r="D227" s="294" t="s">
        <v>67</v>
      </c>
      <c r="E227" s="294" t="s">
        <v>67</v>
      </c>
      <c r="F227" s="233" t="s">
        <v>52</v>
      </c>
      <c r="G227" s="295" t="s">
        <v>60</v>
      </c>
      <c r="H227" s="295" t="s">
        <v>19</v>
      </c>
      <c r="I227" s="295" t="s">
        <v>56</v>
      </c>
      <c r="J227" s="310" t="s">
        <v>679</v>
      </c>
      <c r="K227" s="295"/>
      <c r="L227" s="451" t="s">
        <v>62</v>
      </c>
      <c r="M227" s="234">
        <v>18.45</v>
      </c>
      <c r="N227" s="237">
        <f>IFERROR(VLOOKUP(H227&amp;"-"&amp;F227,Blad7!A:D,4,0),0)</f>
        <v>0</v>
      </c>
      <c r="O227" s="238">
        <v>1</v>
      </c>
      <c r="P227" s="239">
        <f t="shared" si="3"/>
        <v>0</v>
      </c>
    </row>
    <row r="228" spans="1:16" x14ac:dyDescent="0.3">
      <c r="A228" s="294" t="s">
        <v>52</v>
      </c>
      <c r="B228" s="236" t="s">
        <v>39</v>
      </c>
      <c r="C228" s="236" t="s">
        <v>52</v>
      </c>
      <c r="D228" s="294" t="s">
        <v>67</v>
      </c>
      <c r="E228" s="294" t="s">
        <v>67</v>
      </c>
      <c r="F228" s="233" t="s">
        <v>52</v>
      </c>
      <c r="G228" s="295" t="s">
        <v>589</v>
      </c>
      <c r="H228" s="295" t="s">
        <v>46</v>
      </c>
      <c r="I228" s="295" t="s">
        <v>130</v>
      </c>
      <c r="J228" s="374" t="s">
        <v>679</v>
      </c>
      <c r="K228" s="295"/>
      <c r="L228" s="451" t="s">
        <v>210</v>
      </c>
      <c r="M228" s="234">
        <v>46.7</v>
      </c>
      <c r="N228" s="237">
        <f>IFERROR(VLOOKUP(H228&amp;"-"&amp;F228,Blad7!A:D,4,0),0)</f>
        <v>0</v>
      </c>
      <c r="O228" s="238">
        <v>1</v>
      </c>
      <c r="P228" s="239">
        <f t="shared" si="3"/>
        <v>0</v>
      </c>
    </row>
    <row r="229" spans="1:16" x14ac:dyDescent="0.3">
      <c r="A229" s="294" t="s">
        <v>52</v>
      </c>
      <c r="B229" s="236" t="s">
        <v>39</v>
      </c>
      <c r="C229" s="236" t="s">
        <v>52</v>
      </c>
      <c r="D229" s="294" t="s">
        <v>67</v>
      </c>
      <c r="E229" s="294" t="s">
        <v>67</v>
      </c>
      <c r="F229" s="233" t="s">
        <v>52</v>
      </c>
      <c r="G229" s="295" t="s">
        <v>589</v>
      </c>
      <c r="H229" s="295" t="s">
        <v>19</v>
      </c>
      <c r="I229" s="295" t="s">
        <v>43</v>
      </c>
      <c r="J229" s="374" t="s">
        <v>672</v>
      </c>
      <c r="K229" s="295"/>
      <c r="L229" s="451" t="s">
        <v>62</v>
      </c>
      <c r="M229" s="234">
        <v>18.29</v>
      </c>
      <c r="N229" s="237">
        <f>IFERROR(VLOOKUP(H229&amp;"-"&amp;F229,Blad7!A:D,4,0),0)</f>
        <v>0</v>
      </c>
      <c r="O229" s="238">
        <v>1</v>
      </c>
      <c r="P229" s="239">
        <f t="shared" si="3"/>
        <v>0</v>
      </c>
    </row>
    <row r="230" spans="1:16" x14ac:dyDescent="0.3">
      <c r="A230" s="294" t="s">
        <v>52</v>
      </c>
      <c r="B230" s="236" t="s">
        <v>39</v>
      </c>
      <c r="C230" s="236" t="s">
        <v>52</v>
      </c>
      <c r="D230" s="294" t="s">
        <v>67</v>
      </c>
      <c r="E230" s="298" t="s">
        <v>67</v>
      </c>
      <c r="F230" s="233" t="s">
        <v>52</v>
      </c>
      <c r="G230" s="295" t="s">
        <v>60</v>
      </c>
      <c r="H230" s="295" t="s">
        <v>15</v>
      </c>
      <c r="I230" s="297" t="s">
        <v>15</v>
      </c>
      <c r="J230" s="310" t="s">
        <v>1220</v>
      </c>
      <c r="K230" s="295"/>
      <c r="L230" s="451" t="s">
        <v>1714</v>
      </c>
      <c r="M230" s="234">
        <v>14.3</v>
      </c>
      <c r="N230" s="237">
        <f>IFERROR(VLOOKUP(H230&amp;"-"&amp;F230,Blad7!A:D,4,0),0)</f>
        <v>0</v>
      </c>
      <c r="O230" s="238">
        <v>1</v>
      </c>
      <c r="P230" s="239">
        <f t="shared" si="3"/>
        <v>0</v>
      </c>
    </row>
    <row r="231" spans="1:16" x14ac:dyDescent="0.3">
      <c r="A231" s="294" t="s">
        <v>52</v>
      </c>
      <c r="B231" s="236" t="s">
        <v>39</v>
      </c>
      <c r="C231" s="236" t="s">
        <v>52</v>
      </c>
      <c r="D231" s="294" t="s">
        <v>67</v>
      </c>
      <c r="E231" s="298" t="s">
        <v>67</v>
      </c>
      <c r="F231" s="233" t="s">
        <v>52</v>
      </c>
      <c r="G231" s="295" t="s">
        <v>60</v>
      </c>
      <c r="H231" s="295" t="s">
        <v>15</v>
      </c>
      <c r="I231" s="297" t="s">
        <v>15</v>
      </c>
      <c r="J231" s="310" t="s">
        <v>1221</v>
      </c>
      <c r="K231" s="295"/>
      <c r="L231" s="451" t="s">
        <v>1714</v>
      </c>
      <c r="M231" s="234">
        <v>72.650000000000006</v>
      </c>
      <c r="N231" s="237">
        <f>IFERROR(VLOOKUP(H231&amp;"-"&amp;F231,Blad7!A:D,4,0),0)</f>
        <v>0</v>
      </c>
      <c r="O231" s="238">
        <v>1</v>
      </c>
      <c r="P231" s="239">
        <f t="shared" si="3"/>
        <v>0</v>
      </c>
    </row>
    <row r="232" spans="1:16" x14ac:dyDescent="0.3">
      <c r="A232" s="294" t="s">
        <v>52</v>
      </c>
      <c r="B232" s="236" t="s">
        <v>39</v>
      </c>
      <c r="C232" s="236" t="s">
        <v>52</v>
      </c>
      <c r="D232" s="294" t="s">
        <v>67</v>
      </c>
      <c r="E232" s="298" t="s">
        <v>67</v>
      </c>
      <c r="F232" s="233" t="s">
        <v>52</v>
      </c>
      <c r="G232" s="295" t="s">
        <v>60</v>
      </c>
      <c r="H232" s="295" t="s">
        <v>45</v>
      </c>
      <c r="I232" s="241" t="s">
        <v>1021</v>
      </c>
      <c r="J232" s="310" t="s">
        <v>1222</v>
      </c>
      <c r="K232" s="295"/>
      <c r="L232" s="451" t="s">
        <v>1714</v>
      </c>
      <c r="M232" s="234" t="s">
        <v>187</v>
      </c>
      <c r="N232" s="237">
        <f>IFERROR(VLOOKUP(H232&amp;"-"&amp;F232,Blad7!A:D,4,0),0)</f>
        <v>0</v>
      </c>
      <c r="O232" s="238">
        <v>1</v>
      </c>
      <c r="P232" s="239" t="str">
        <f t="shared" si="3"/>
        <v/>
      </c>
    </row>
    <row r="233" spans="1:16" x14ac:dyDescent="0.3">
      <c r="A233" s="294" t="s">
        <v>52</v>
      </c>
      <c r="B233" s="236" t="s">
        <v>39</v>
      </c>
      <c r="C233" s="236" t="s">
        <v>52</v>
      </c>
      <c r="D233" s="294" t="s">
        <v>67</v>
      </c>
      <c r="E233" s="298" t="s">
        <v>67</v>
      </c>
      <c r="F233" s="233" t="s">
        <v>52</v>
      </c>
      <c r="G233" s="295" t="s">
        <v>60</v>
      </c>
      <c r="H233" s="295" t="s">
        <v>15</v>
      </c>
      <c r="I233" s="297" t="s">
        <v>15</v>
      </c>
      <c r="J233" s="310" t="s">
        <v>1223</v>
      </c>
      <c r="K233" s="295"/>
      <c r="L233" s="451" t="s">
        <v>1714</v>
      </c>
      <c r="M233" s="234">
        <v>69</v>
      </c>
      <c r="N233" s="237">
        <f>IFERROR(VLOOKUP(H233&amp;"-"&amp;F233,Blad7!A:D,4,0),0)</f>
        <v>0</v>
      </c>
      <c r="O233" s="238">
        <v>1</v>
      </c>
      <c r="P233" s="239">
        <f t="shared" si="3"/>
        <v>0</v>
      </c>
    </row>
    <row r="234" spans="1:16" x14ac:dyDescent="0.3">
      <c r="A234" s="294" t="s">
        <v>52</v>
      </c>
      <c r="B234" s="236" t="s">
        <v>39</v>
      </c>
      <c r="C234" s="236" t="s">
        <v>52</v>
      </c>
      <c r="D234" s="294" t="s">
        <v>67</v>
      </c>
      <c r="E234" s="298" t="s">
        <v>67</v>
      </c>
      <c r="F234" s="233" t="s">
        <v>52</v>
      </c>
      <c r="G234" s="295" t="s">
        <v>60</v>
      </c>
      <c r="H234" s="295" t="s">
        <v>15</v>
      </c>
      <c r="I234" s="297" t="s">
        <v>15</v>
      </c>
      <c r="J234" s="310" t="s">
        <v>1224</v>
      </c>
      <c r="K234" s="295"/>
      <c r="L234" s="451" t="s">
        <v>1714</v>
      </c>
      <c r="M234" s="234">
        <v>55</v>
      </c>
      <c r="N234" s="237">
        <f>IFERROR(VLOOKUP(H234&amp;"-"&amp;F234,Blad7!A:D,4,0),0)</f>
        <v>0</v>
      </c>
      <c r="O234" s="238">
        <v>1</v>
      </c>
      <c r="P234" s="239">
        <f t="shared" si="3"/>
        <v>0</v>
      </c>
    </row>
    <row r="235" spans="1:16" x14ac:dyDescent="0.3">
      <c r="A235" s="294" t="s">
        <v>52</v>
      </c>
      <c r="B235" s="236" t="s">
        <v>39</v>
      </c>
      <c r="C235" s="236" t="s">
        <v>52</v>
      </c>
      <c r="D235" s="294" t="s">
        <v>67</v>
      </c>
      <c r="E235" s="298" t="s">
        <v>67</v>
      </c>
      <c r="F235" s="233" t="s">
        <v>52</v>
      </c>
      <c r="G235" s="295" t="s">
        <v>60</v>
      </c>
      <c r="H235" s="295" t="s">
        <v>46</v>
      </c>
      <c r="I235" s="295" t="s">
        <v>47</v>
      </c>
      <c r="J235" s="310" t="s">
        <v>1225</v>
      </c>
      <c r="K235" s="295"/>
      <c r="L235" s="451" t="s">
        <v>44</v>
      </c>
      <c r="M235" s="234">
        <v>26.51</v>
      </c>
      <c r="N235" s="237">
        <f>IFERROR(VLOOKUP(H235&amp;"-"&amp;F235,Blad7!A:D,4,0),0)</f>
        <v>0</v>
      </c>
      <c r="O235" s="238">
        <v>1</v>
      </c>
      <c r="P235" s="239">
        <f t="shared" si="3"/>
        <v>0</v>
      </c>
    </row>
    <row r="236" spans="1:16" x14ac:dyDescent="0.3">
      <c r="A236" s="294" t="s">
        <v>52</v>
      </c>
      <c r="B236" s="236" t="s">
        <v>39</v>
      </c>
      <c r="C236" s="236" t="s">
        <v>52</v>
      </c>
      <c r="D236" s="294" t="s">
        <v>67</v>
      </c>
      <c r="E236" s="294" t="s">
        <v>67</v>
      </c>
      <c r="F236" s="233" t="s">
        <v>52</v>
      </c>
      <c r="G236" s="295" t="s">
        <v>60</v>
      </c>
      <c r="H236" s="295" t="s">
        <v>46</v>
      </c>
      <c r="I236" s="295" t="s">
        <v>47</v>
      </c>
      <c r="J236" s="310" t="s">
        <v>1226</v>
      </c>
      <c r="K236" s="295"/>
      <c r="L236" s="451" t="s">
        <v>44</v>
      </c>
      <c r="M236" s="234">
        <v>28.42</v>
      </c>
      <c r="N236" s="237">
        <f>IFERROR(VLOOKUP(H236&amp;"-"&amp;F236,Blad7!A:D,4,0),0)</f>
        <v>0</v>
      </c>
      <c r="O236" s="238">
        <v>1</v>
      </c>
      <c r="P236" s="239">
        <f t="shared" si="3"/>
        <v>0</v>
      </c>
    </row>
    <row r="237" spans="1:16" x14ac:dyDescent="0.3">
      <c r="A237" s="294" t="s">
        <v>52</v>
      </c>
      <c r="B237" s="236" t="s">
        <v>39</v>
      </c>
      <c r="C237" s="236" t="s">
        <v>52</v>
      </c>
      <c r="D237" s="294" t="s">
        <v>67</v>
      </c>
      <c r="E237" s="294" t="s">
        <v>67</v>
      </c>
      <c r="F237" s="233" t="s">
        <v>52</v>
      </c>
      <c r="G237" s="295" t="s">
        <v>60</v>
      </c>
      <c r="H237" s="295" t="s">
        <v>15</v>
      </c>
      <c r="I237" s="297" t="s">
        <v>15</v>
      </c>
      <c r="J237" s="310" t="s">
        <v>1227</v>
      </c>
      <c r="K237" s="295"/>
      <c r="L237" s="451" t="s">
        <v>44</v>
      </c>
      <c r="M237" s="234">
        <v>112</v>
      </c>
      <c r="N237" s="237">
        <f>IFERROR(VLOOKUP(H237&amp;"-"&amp;F237,Blad7!A:D,4,0),0)</f>
        <v>0</v>
      </c>
      <c r="O237" s="238">
        <v>1</v>
      </c>
      <c r="P237" s="239">
        <f t="shared" si="3"/>
        <v>0</v>
      </c>
    </row>
    <row r="238" spans="1:16" x14ac:dyDescent="0.3">
      <c r="A238" s="294" t="s">
        <v>52</v>
      </c>
      <c r="B238" s="236" t="s">
        <v>39</v>
      </c>
      <c r="C238" s="236" t="s">
        <v>52</v>
      </c>
      <c r="D238" s="294" t="s">
        <v>67</v>
      </c>
      <c r="E238" s="294" t="s">
        <v>67</v>
      </c>
      <c r="F238" s="233" t="s">
        <v>52</v>
      </c>
      <c r="G238" s="295" t="s">
        <v>589</v>
      </c>
      <c r="H238" s="295" t="s">
        <v>19</v>
      </c>
      <c r="I238" s="295" t="s">
        <v>43</v>
      </c>
      <c r="J238" s="374" t="s">
        <v>1401</v>
      </c>
      <c r="K238" s="295"/>
      <c r="L238" s="451" t="s">
        <v>218</v>
      </c>
      <c r="M238" s="234">
        <v>90.77</v>
      </c>
      <c r="N238" s="237">
        <f>IFERROR(VLOOKUP(H238&amp;"-"&amp;F238,Blad7!A:D,4,0),0)</f>
        <v>0</v>
      </c>
      <c r="O238" s="238">
        <v>1</v>
      </c>
      <c r="P238" s="239">
        <f t="shared" si="3"/>
        <v>0</v>
      </c>
    </row>
    <row r="239" spans="1:16" x14ac:dyDescent="0.3">
      <c r="A239" s="294" t="s">
        <v>52</v>
      </c>
      <c r="B239" s="236" t="s">
        <v>39</v>
      </c>
      <c r="C239" s="236" t="s">
        <v>52</v>
      </c>
      <c r="D239" s="294" t="s">
        <v>67</v>
      </c>
      <c r="E239" s="294" t="s">
        <v>67</v>
      </c>
      <c r="F239" s="233" t="s">
        <v>52</v>
      </c>
      <c r="G239" s="295" t="s">
        <v>589</v>
      </c>
      <c r="H239" s="295" t="s">
        <v>45</v>
      </c>
      <c r="I239" s="295" t="s">
        <v>1021</v>
      </c>
      <c r="J239" s="310" t="s">
        <v>665</v>
      </c>
      <c r="K239" s="295"/>
      <c r="L239" s="451" t="s">
        <v>62</v>
      </c>
      <c r="M239" s="234" t="s">
        <v>187</v>
      </c>
      <c r="N239" s="237">
        <f>IFERROR(VLOOKUP(H239&amp;"-"&amp;F239,Blad7!A:D,4,0),0)</f>
        <v>0</v>
      </c>
      <c r="O239" s="238">
        <v>1</v>
      </c>
      <c r="P239" s="239" t="str">
        <f t="shared" si="3"/>
        <v/>
      </c>
    </row>
    <row r="240" spans="1:16" x14ac:dyDescent="0.3">
      <c r="A240" s="294" t="s">
        <v>52</v>
      </c>
      <c r="B240" s="236" t="s">
        <v>39</v>
      </c>
      <c r="C240" s="236" t="s">
        <v>52</v>
      </c>
      <c r="D240" s="294" t="s">
        <v>67</v>
      </c>
      <c r="E240" s="294" t="s">
        <v>67</v>
      </c>
      <c r="F240" s="233" t="s">
        <v>52</v>
      </c>
      <c r="G240" s="295" t="s">
        <v>60</v>
      </c>
      <c r="H240" s="295" t="s">
        <v>15</v>
      </c>
      <c r="I240" s="297" t="s">
        <v>15</v>
      </c>
      <c r="J240" s="310" t="s">
        <v>1228</v>
      </c>
      <c r="K240" s="295"/>
      <c r="L240" s="451" t="s">
        <v>1714</v>
      </c>
      <c r="M240" s="234">
        <v>16.38</v>
      </c>
      <c r="N240" s="237">
        <f>IFERROR(VLOOKUP(H240&amp;"-"&amp;F240,Blad7!A:D,4,0),0)</f>
        <v>0</v>
      </c>
      <c r="O240" s="238">
        <v>1</v>
      </c>
      <c r="P240" s="239">
        <f t="shared" si="3"/>
        <v>0</v>
      </c>
    </row>
    <row r="241" spans="1:16" x14ac:dyDescent="0.3">
      <c r="A241" s="294" t="s">
        <v>52</v>
      </c>
      <c r="B241" s="236" t="s">
        <v>39</v>
      </c>
      <c r="C241" s="236" t="s">
        <v>52</v>
      </c>
      <c r="D241" s="294" t="s">
        <v>67</v>
      </c>
      <c r="E241" s="298" t="s">
        <v>67</v>
      </c>
      <c r="F241" s="233" t="s">
        <v>52</v>
      </c>
      <c r="G241" s="295" t="s">
        <v>60</v>
      </c>
      <c r="H241" s="295" t="s">
        <v>15</v>
      </c>
      <c r="I241" s="297" t="s">
        <v>15</v>
      </c>
      <c r="J241" s="310" t="s">
        <v>1229</v>
      </c>
      <c r="K241" s="295"/>
      <c r="L241" s="451" t="s">
        <v>44</v>
      </c>
      <c r="M241" s="234">
        <v>50.14</v>
      </c>
      <c r="N241" s="237">
        <f>IFERROR(VLOOKUP(H241&amp;"-"&amp;F241,Blad7!A:D,4,0),0)</f>
        <v>0</v>
      </c>
      <c r="O241" s="238">
        <v>1</v>
      </c>
      <c r="P241" s="239">
        <f t="shared" si="3"/>
        <v>0</v>
      </c>
    </row>
    <row r="242" spans="1:16" x14ac:dyDescent="0.3">
      <c r="A242" s="294" t="s">
        <v>52</v>
      </c>
      <c r="B242" s="236" t="s">
        <v>39</v>
      </c>
      <c r="C242" s="236" t="s">
        <v>52</v>
      </c>
      <c r="D242" s="294" t="s">
        <v>67</v>
      </c>
      <c r="E242" s="294" t="s">
        <v>67</v>
      </c>
      <c r="F242" s="233" t="s">
        <v>52</v>
      </c>
      <c r="G242" s="295" t="s">
        <v>60</v>
      </c>
      <c r="H242" s="295" t="s">
        <v>15</v>
      </c>
      <c r="I242" s="297" t="s">
        <v>15</v>
      </c>
      <c r="J242" s="310" t="s">
        <v>1230</v>
      </c>
      <c r="K242" s="295"/>
      <c r="L242" s="451" t="s">
        <v>44</v>
      </c>
      <c r="M242" s="234">
        <v>47.29</v>
      </c>
      <c r="N242" s="237">
        <f>IFERROR(VLOOKUP(H242&amp;"-"&amp;F242,Blad7!A:D,4,0),0)</f>
        <v>0</v>
      </c>
      <c r="O242" s="238">
        <v>1</v>
      </c>
      <c r="P242" s="239">
        <f t="shared" si="3"/>
        <v>0</v>
      </c>
    </row>
    <row r="243" spans="1:16" x14ac:dyDescent="0.3">
      <c r="A243" s="294" t="s">
        <v>52</v>
      </c>
      <c r="B243" s="236" t="s">
        <v>39</v>
      </c>
      <c r="C243" s="236" t="s">
        <v>52</v>
      </c>
      <c r="D243" s="294" t="s">
        <v>67</v>
      </c>
      <c r="E243" s="294" t="s">
        <v>67</v>
      </c>
      <c r="F243" s="233" t="s">
        <v>52</v>
      </c>
      <c r="G243" s="295" t="s">
        <v>60</v>
      </c>
      <c r="H243" s="295" t="s">
        <v>45</v>
      </c>
      <c r="I243" s="241" t="s">
        <v>696</v>
      </c>
      <c r="J243" s="310" t="s">
        <v>1231</v>
      </c>
      <c r="K243" s="295"/>
      <c r="L243" s="451" t="s">
        <v>42</v>
      </c>
      <c r="M243" s="234" t="s">
        <v>187</v>
      </c>
      <c r="N243" s="237">
        <f>IFERROR(VLOOKUP(H243&amp;"-"&amp;F243,Blad7!A:D,4,0),0)</f>
        <v>0</v>
      </c>
      <c r="O243" s="238">
        <v>1</v>
      </c>
      <c r="P243" s="239" t="str">
        <f t="shared" si="3"/>
        <v/>
      </c>
    </row>
    <row r="244" spans="1:16" x14ac:dyDescent="0.3">
      <c r="A244" s="294" t="s">
        <v>52</v>
      </c>
      <c r="B244" s="236" t="s">
        <v>39</v>
      </c>
      <c r="C244" s="236" t="s">
        <v>52</v>
      </c>
      <c r="D244" s="294" t="s">
        <v>67</v>
      </c>
      <c r="E244" s="298" t="s">
        <v>67</v>
      </c>
      <c r="F244" s="233" t="s">
        <v>52</v>
      </c>
      <c r="G244" s="295" t="s">
        <v>60</v>
      </c>
      <c r="H244" s="295" t="s">
        <v>46</v>
      </c>
      <c r="I244" s="295" t="s">
        <v>47</v>
      </c>
      <c r="J244" s="310" t="s">
        <v>1232</v>
      </c>
      <c r="K244" s="295"/>
      <c r="L244" s="451" t="s">
        <v>44</v>
      </c>
      <c r="M244" s="234">
        <v>26.21</v>
      </c>
      <c r="N244" s="237">
        <f>IFERROR(VLOOKUP(H244&amp;"-"&amp;F244,Blad7!A:D,4,0),0)</f>
        <v>0</v>
      </c>
      <c r="O244" s="238">
        <v>1</v>
      </c>
      <c r="P244" s="239">
        <f t="shared" si="3"/>
        <v>0</v>
      </c>
    </row>
    <row r="245" spans="1:16" x14ac:dyDescent="0.3">
      <c r="A245" s="294" t="s">
        <v>52</v>
      </c>
      <c r="B245" s="236" t="s">
        <v>39</v>
      </c>
      <c r="C245" s="236" t="s">
        <v>52</v>
      </c>
      <c r="D245" s="294" t="s">
        <v>67</v>
      </c>
      <c r="E245" s="294" t="s">
        <v>67</v>
      </c>
      <c r="F245" s="233" t="s">
        <v>52</v>
      </c>
      <c r="G245" s="295" t="s">
        <v>60</v>
      </c>
      <c r="H245" s="295" t="s">
        <v>15</v>
      </c>
      <c r="I245" s="297" t="s">
        <v>15</v>
      </c>
      <c r="J245" s="310" t="s">
        <v>1233</v>
      </c>
      <c r="K245" s="295"/>
      <c r="L245" s="451" t="s">
        <v>44</v>
      </c>
      <c r="M245" s="234">
        <v>53.56</v>
      </c>
      <c r="N245" s="237">
        <f>IFERROR(VLOOKUP(H245&amp;"-"&amp;F245,Blad7!A:D,4,0),0)</f>
        <v>0</v>
      </c>
      <c r="O245" s="238">
        <v>1</v>
      </c>
      <c r="P245" s="239">
        <f t="shared" si="3"/>
        <v>0</v>
      </c>
    </row>
    <row r="246" spans="1:16" x14ac:dyDescent="0.3">
      <c r="A246" s="294" t="s">
        <v>52</v>
      </c>
      <c r="B246" s="236" t="s">
        <v>39</v>
      </c>
      <c r="C246" s="236" t="s">
        <v>52</v>
      </c>
      <c r="D246" s="294" t="s">
        <v>67</v>
      </c>
      <c r="E246" s="294" t="s">
        <v>67</v>
      </c>
      <c r="F246" s="233" t="s">
        <v>52</v>
      </c>
      <c r="G246" s="295" t="s">
        <v>60</v>
      </c>
      <c r="H246" s="295" t="s">
        <v>15</v>
      </c>
      <c r="I246" s="297" t="s">
        <v>15</v>
      </c>
      <c r="J246" s="310" t="s">
        <v>1234</v>
      </c>
      <c r="K246" s="295"/>
      <c r="L246" s="451" t="s">
        <v>44</v>
      </c>
      <c r="M246" s="234">
        <v>81.3</v>
      </c>
      <c r="N246" s="237">
        <f>IFERROR(VLOOKUP(H246&amp;"-"&amp;F246,Blad7!A:D,4,0),0)</f>
        <v>0</v>
      </c>
      <c r="O246" s="238">
        <v>1</v>
      </c>
      <c r="P246" s="239">
        <f t="shared" si="3"/>
        <v>0</v>
      </c>
    </row>
    <row r="247" spans="1:16" x14ac:dyDescent="0.3">
      <c r="A247" s="294" t="s">
        <v>52</v>
      </c>
      <c r="B247" s="236" t="s">
        <v>39</v>
      </c>
      <c r="C247" s="236" t="s">
        <v>52</v>
      </c>
      <c r="D247" s="294" t="s">
        <v>67</v>
      </c>
      <c r="E247" s="294" t="s">
        <v>67</v>
      </c>
      <c r="F247" s="233" t="s">
        <v>52</v>
      </c>
      <c r="G247" s="295" t="s">
        <v>60</v>
      </c>
      <c r="H247" s="295" t="s">
        <v>16</v>
      </c>
      <c r="I247" s="241" t="s">
        <v>1698</v>
      </c>
      <c r="J247" s="310" t="s">
        <v>1235</v>
      </c>
      <c r="K247" s="295"/>
      <c r="L247" s="451" t="s">
        <v>44</v>
      </c>
      <c r="M247" s="234">
        <v>35.32</v>
      </c>
      <c r="N247" s="237">
        <f>IFERROR(VLOOKUP(H247&amp;"-"&amp;F247,Blad7!A:D,4,0),0)</f>
        <v>0</v>
      </c>
      <c r="O247" s="238">
        <v>1</v>
      </c>
      <c r="P247" s="239">
        <f t="shared" si="3"/>
        <v>0</v>
      </c>
    </row>
    <row r="248" spans="1:16" x14ac:dyDescent="0.3">
      <c r="A248" s="294" t="s">
        <v>52</v>
      </c>
      <c r="B248" s="236" t="s">
        <v>39</v>
      </c>
      <c r="C248" s="236" t="s">
        <v>52</v>
      </c>
      <c r="D248" s="294" t="s">
        <v>67</v>
      </c>
      <c r="E248" s="294" t="s">
        <v>67</v>
      </c>
      <c r="F248" s="233" t="s">
        <v>52</v>
      </c>
      <c r="G248" s="295" t="s">
        <v>60</v>
      </c>
      <c r="H248" s="295" t="s">
        <v>46</v>
      </c>
      <c r="I248" s="295" t="s">
        <v>47</v>
      </c>
      <c r="J248" s="310" t="s">
        <v>1236</v>
      </c>
      <c r="K248" s="295"/>
      <c r="L248" s="451" t="s">
        <v>44</v>
      </c>
      <c r="M248" s="234">
        <v>32.26</v>
      </c>
      <c r="N248" s="237">
        <f>IFERROR(VLOOKUP(H248&amp;"-"&amp;F248,Blad7!A:D,4,0),0)</f>
        <v>0</v>
      </c>
      <c r="O248" s="238">
        <v>1</v>
      </c>
      <c r="P248" s="239">
        <f t="shared" si="3"/>
        <v>0</v>
      </c>
    </row>
    <row r="249" spans="1:16" x14ac:dyDescent="0.3">
      <c r="A249" s="294" t="s">
        <v>52</v>
      </c>
      <c r="B249" s="236" t="s">
        <v>39</v>
      </c>
      <c r="C249" s="236" t="s">
        <v>52</v>
      </c>
      <c r="D249" s="294" t="s">
        <v>67</v>
      </c>
      <c r="E249" s="294" t="s">
        <v>67</v>
      </c>
      <c r="F249" s="233" t="s">
        <v>52</v>
      </c>
      <c r="G249" s="295" t="s">
        <v>589</v>
      </c>
      <c r="H249" s="295" t="s">
        <v>15</v>
      </c>
      <c r="I249" s="297" t="s">
        <v>15</v>
      </c>
      <c r="J249" s="374" t="s">
        <v>1402</v>
      </c>
      <c r="K249" s="295"/>
      <c r="L249" s="451" t="s">
        <v>44</v>
      </c>
      <c r="M249" s="234">
        <v>45.85</v>
      </c>
      <c r="N249" s="237">
        <f>IFERROR(VLOOKUP(H249&amp;"-"&amp;F249,Blad7!A:D,4,0),0)</f>
        <v>0</v>
      </c>
      <c r="O249" s="238">
        <v>1</v>
      </c>
      <c r="P249" s="239">
        <f t="shared" si="3"/>
        <v>0</v>
      </c>
    </row>
    <row r="250" spans="1:16" x14ac:dyDescent="0.3">
      <c r="A250" s="294" t="s">
        <v>52</v>
      </c>
      <c r="B250" s="236" t="s">
        <v>39</v>
      </c>
      <c r="C250" s="236" t="s">
        <v>52</v>
      </c>
      <c r="D250" s="294" t="s">
        <v>67</v>
      </c>
      <c r="E250" s="294" t="s">
        <v>67</v>
      </c>
      <c r="F250" s="233" t="s">
        <v>52</v>
      </c>
      <c r="G250" s="295" t="s">
        <v>60</v>
      </c>
      <c r="H250" s="295" t="s">
        <v>19</v>
      </c>
      <c r="I250" s="241" t="s">
        <v>1704</v>
      </c>
      <c r="J250" s="310" t="s">
        <v>1237</v>
      </c>
      <c r="K250" s="295"/>
      <c r="L250" s="451" t="s">
        <v>62</v>
      </c>
      <c r="M250" s="234">
        <v>16.38</v>
      </c>
      <c r="N250" s="237">
        <f>IFERROR(VLOOKUP(H250&amp;"-"&amp;F250,Blad7!A:D,4,0),0)</f>
        <v>0</v>
      </c>
      <c r="O250" s="238">
        <v>1</v>
      </c>
      <c r="P250" s="239">
        <f t="shared" si="3"/>
        <v>0</v>
      </c>
    </row>
    <row r="251" spans="1:16" x14ac:dyDescent="0.3">
      <c r="A251" s="294" t="s">
        <v>52</v>
      </c>
      <c r="B251" s="236" t="s">
        <v>39</v>
      </c>
      <c r="C251" s="236" t="s">
        <v>52</v>
      </c>
      <c r="D251" s="294" t="s">
        <v>67</v>
      </c>
      <c r="E251" s="294" t="s">
        <v>67</v>
      </c>
      <c r="F251" s="233" t="s">
        <v>52</v>
      </c>
      <c r="G251" s="295" t="s">
        <v>60</v>
      </c>
      <c r="H251" s="295" t="s">
        <v>41</v>
      </c>
      <c r="I251" s="295" t="s">
        <v>1622</v>
      </c>
      <c r="J251" s="462" t="s">
        <v>1238</v>
      </c>
      <c r="K251" s="295"/>
      <c r="L251" s="451" t="s">
        <v>42</v>
      </c>
      <c r="M251" s="234">
        <v>50.14</v>
      </c>
      <c r="N251" s="237">
        <f>IFERROR(VLOOKUP(H251&amp;"-"&amp;F251,Blad7!A:D,4,0),0)</f>
        <v>0</v>
      </c>
      <c r="O251" s="238">
        <v>1</v>
      </c>
      <c r="P251" s="239">
        <f t="shared" si="3"/>
        <v>0</v>
      </c>
    </row>
    <row r="252" spans="1:16" x14ac:dyDescent="0.3">
      <c r="A252" s="294" t="s">
        <v>52</v>
      </c>
      <c r="B252" s="236" t="s">
        <v>39</v>
      </c>
      <c r="C252" s="236" t="s">
        <v>52</v>
      </c>
      <c r="D252" s="294" t="s">
        <v>67</v>
      </c>
      <c r="E252" s="294" t="s">
        <v>67</v>
      </c>
      <c r="F252" s="233" t="s">
        <v>52</v>
      </c>
      <c r="G252" s="295" t="s">
        <v>60</v>
      </c>
      <c r="H252" s="295" t="s">
        <v>41</v>
      </c>
      <c r="I252" s="295" t="s">
        <v>1622</v>
      </c>
      <c r="J252" s="462" t="s">
        <v>1239</v>
      </c>
      <c r="K252" s="295"/>
      <c r="L252" s="451" t="s">
        <v>42</v>
      </c>
      <c r="M252" s="234">
        <v>47.29</v>
      </c>
      <c r="N252" s="237">
        <f>IFERROR(VLOOKUP(H252&amp;"-"&amp;F252,Blad7!A:D,4,0),0)</f>
        <v>0</v>
      </c>
      <c r="O252" s="238">
        <v>1</v>
      </c>
      <c r="P252" s="239">
        <f t="shared" si="3"/>
        <v>0</v>
      </c>
    </row>
    <row r="253" spans="1:16" x14ac:dyDescent="0.3">
      <c r="A253" s="294" t="s">
        <v>52</v>
      </c>
      <c r="B253" s="236" t="s">
        <v>39</v>
      </c>
      <c r="C253" s="236" t="s">
        <v>52</v>
      </c>
      <c r="D253" s="294" t="s">
        <v>67</v>
      </c>
      <c r="E253" s="294" t="s">
        <v>67</v>
      </c>
      <c r="F253" s="233" t="s">
        <v>52</v>
      </c>
      <c r="G253" s="295" t="s">
        <v>60</v>
      </c>
      <c r="H253" s="295" t="s">
        <v>46</v>
      </c>
      <c r="I253" s="295" t="s">
        <v>47</v>
      </c>
      <c r="J253" s="310" t="s">
        <v>1240</v>
      </c>
      <c r="K253" s="295"/>
      <c r="L253" s="451" t="s">
        <v>44</v>
      </c>
      <c r="M253" s="234">
        <v>19.989999999999998</v>
      </c>
      <c r="N253" s="237">
        <f>IFERROR(VLOOKUP(H253&amp;"-"&amp;F253,Blad7!A:D,4,0),0)</f>
        <v>0</v>
      </c>
      <c r="O253" s="238">
        <v>1</v>
      </c>
      <c r="P253" s="239">
        <f t="shared" si="3"/>
        <v>0</v>
      </c>
    </row>
    <row r="254" spans="1:16" x14ac:dyDescent="0.3">
      <c r="A254" s="294" t="s">
        <v>52</v>
      </c>
      <c r="B254" s="236" t="s">
        <v>39</v>
      </c>
      <c r="C254" s="236" t="s">
        <v>52</v>
      </c>
      <c r="D254" s="294" t="s">
        <v>67</v>
      </c>
      <c r="E254" s="294" t="s">
        <v>67</v>
      </c>
      <c r="F254" s="233" t="s">
        <v>52</v>
      </c>
      <c r="G254" s="295" t="s">
        <v>60</v>
      </c>
      <c r="H254" s="295" t="s">
        <v>46</v>
      </c>
      <c r="I254" s="295" t="s">
        <v>47</v>
      </c>
      <c r="J254" s="310" t="s">
        <v>1241</v>
      </c>
      <c r="K254" s="295"/>
      <c r="L254" s="451" t="s">
        <v>44</v>
      </c>
      <c r="M254" s="234">
        <v>28.16</v>
      </c>
      <c r="N254" s="237">
        <f>IFERROR(VLOOKUP(H254&amp;"-"&amp;F254,Blad7!A:D,4,0),0)</f>
        <v>0</v>
      </c>
      <c r="O254" s="238">
        <v>1</v>
      </c>
      <c r="P254" s="239">
        <f t="shared" si="3"/>
        <v>0</v>
      </c>
    </row>
    <row r="255" spans="1:16" x14ac:dyDescent="0.3">
      <c r="A255" s="294" t="s">
        <v>52</v>
      </c>
      <c r="B255" s="236" t="s">
        <v>39</v>
      </c>
      <c r="C255" s="236" t="s">
        <v>52</v>
      </c>
      <c r="D255" s="294" t="s">
        <v>67</v>
      </c>
      <c r="E255" s="294" t="s">
        <v>67</v>
      </c>
      <c r="F255" s="233" t="s">
        <v>52</v>
      </c>
      <c r="G255" s="295" t="s">
        <v>589</v>
      </c>
      <c r="H255" s="295" t="s">
        <v>15</v>
      </c>
      <c r="I255" s="297" t="s">
        <v>15</v>
      </c>
      <c r="J255" s="374" t="s">
        <v>1403</v>
      </c>
      <c r="K255" s="303"/>
      <c r="L255" s="451" t="s">
        <v>44</v>
      </c>
      <c r="M255" s="234">
        <v>4.3</v>
      </c>
      <c r="N255" s="237">
        <f>IFERROR(VLOOKUP(H255&amp;"-"&amp;F255,Blad7!A:D,4,0),0)</f>
        <v>0</v>
      </c>
      <c r="O255" s="238">
        <v>1</v>
      </c>
      <c r="P255" s="239">
        <f t="shared" si="3"/>
        <v>0</v>
      </c>
    </row>
    <row r="256" spans="1:16" x14ac:dyDescent="0.3">
      <c r="A256" s="294" t="s">
        <v>52</v>
      </c>
      <c r="B256" s="236" t="s">
        <v>39</v>
      </c>
      <c r="C256" s="236" t="s">
        <v>52</v>
      </c>
      <c r="D256" s="294" t="s">
        <v>67</v>
      </c>
      <c r="E256" s="294" t="s">
        <v>67</v>
      </c>
      <c r="F256" s="233" t="s">
        <v>52</v>
      </c>
      <c r="G256" s="295" t="s">
        <v>60</v>
      </c>
      <c r="H256" s="295" t="s">
        <v>19</v>
      </c>
      <c r="I256" s="295" t="s">
        <v>56</v>
      </c>
      <c r="J256" s="310" t="s">
        <v>1242</v>
      </c>
      <c r="K256" s="295"/>
      <c r="L256" s="451" t="s">
        <v>1714</v>
      </c>
      <c r="M256" s="234">
        <v>4.3</v>
      </c>
      <c r="N256" s="237">
        <f>IFERROR(VLOOKUP(H256&amp;"-"&amp;F256,Blad7!A:D,4,0),0)</f>
        <v>0</v>
      </c>
      <c r="O256" s="238">
        <v>1</v>
      </c>
      <c r="P256" s="239">
        <f t="shared" si="3"/>
        <v>0</v>
      </c>
    </row>
    <row r="257" spans="1:16" x14ac:dyDescent="0.3">
      <c r="A257" s="294" t="s">
        <v>52</v>
      </c>
      <c r="B257" s="236" t="s">
        <v>39</v>
      </c>
      <c r="C257" s="236" t="s">
        <v>52</v>
      </c>
      <c r="D257" s="294" t="s">
        <v>67</v>
      </c>
      <c r="E257" s="294" t="s">
        <v>67</v>
      </c>
      <c r="F257" s="233" t="s">
        <v>52</v>
      </c>
      <c r="G257" s="295" t="s">
        <v>60</v>
      </c>
      <c r="H257" s="295" t="s">
        <v>45</v>
      </c>
      <c r="I257" s="295" t="s">
        <v>1021</v>
      </c>
      <c r="J257" s="310" t="s">
        <v>1243</v>
      </c>
      <c r="K257" s="295"/>
      <c r="L257" s="451" t="s">
        <v>44</v>
      </c>
      <c r="M257" s="234" t="s">
        <v>187</v>
      </c>
      <c r="N257" s="237">
        <f>IFERROR(VLOOKUP(H257&amp;"-"&amp;F257,Blad7!A:D,4,0),0)</f>
        <v>0</v>
      </c>
      <c r="O257" s="238">
        <v>1</v>
      </c>
      <c r="P257" s="239" t="str">
        <f t="shared" si="3"/>
        <v/>
      </c>
    </row>
    <row r="258" spans="1:16" x14ac:dyDescent="0.3">
      <c r="A258" s="294" t="s">
        <v>52</v>
      </c>
      <c r="B258" s="236" t="s">
        <v>39</v>
      </c>
      <c r="C258" s="236" t="s">
        <v>52</v>
      </c>
      <c r="D258" s="294" t="s">
        <v>67</v>
      </c>
      <c r="E258" s="294" t="s">
        <v>67</v>
      </c>
      <c r="F258" s="233" t="s">
        <v>52</v>
      </c>
      <c r="G258" s="295" t="s">
        <v>60</v>
      </c>
      <c r="H258" s="295" t="s">
        <v>15</v>
      </c>
      <c r="I258" s="297" t="s">
        <v>15</v>
      </c>
      <c r="J258" s="310" t="s">
        <v>1244</v>
      </c>
      <c r="K258" s="299"/>
      <c r="L258" s="451" t="s">
        <v>44</v>
      </c>
      <c r="M258" s="234">
        <v>140.43</v>
      </c>
      <c r="N258" s="237">
        <f>IFERROR(VLOOKUP(H258&amp;"-"&amp;F258,Blad7!A:D,4,0),0)</f>
        <v>0</v>
      </c>
      <c r="O258" s="238">
        <v>1</v>
      </c>
      <c r="P258" s="239">
        <f t="shared" ref="P258:P321" si="4">IFERROR((N258*M258)*O258,"")</f>
        <v>0</v>
      </c>
    </row>
    <row r="259" spans="1:16" x14ac:dyDescent="0.3">
      <c r="A259" s="294" t="s">
        <v>52</v>
      </c>
      <c r="B259" s="236" t="s">
        <v>39</v>
      </c>
      <c r="C259" s="236" t="s">
        <v>52</v>
      </c>
      <c r="D259" s="294" t="s">
        <v>67</v>
      </c>
      <c r="E259" s="298" t="s">
        <v>67</v>
      </c>
      <c r="F259" s="233" t="s">
        <v>52</v>
      </c>
      <c r="G259" s="295" t="s">
        <v>60</v>
      </c>
      <c r="H259" s="295" t="s">
        <v>46</v>
      </c>
      <c r="I259" s="241" t="s">
        <v>46</v>
      </c>
      <c r="J259" s="310" t="s">
        <v>1245</v>
      </c>
      <c r="K259" s="299"/>
      <c r="L259" s="451" t="s">
        <v>44</v>
      </c>
      <c r="M259" s="234">
        <v>47.25</v>
      </c>
      <c r="N259" s="237">
        <f>IFERROR(VLOOKUP(H259&amp;"-"&amp;F259,Blad7!A:D,4,0),0)</f>
        <v>0</v>
      </c>
      <c r="O259" s="238">
        <v>1</v>
      </c>
      <c r="P259" s="239">
        <f t="shared" si="4"/>
        <v>0</v>
      </c>
    </row>
    <row r="260" spans="1:16" x14ac:dyDescent="0.3">
      <c r="A260" s="294" t="s">
        <v>52</v>
      </c>
      <c r="B260" s="236" t="s">
        <v>39</v>
      </c>
      <c r="C260" s="236" t="s">
        <v>52</v>
      </c>
      <c r="D260" s="294" t="s">
        <v>67</v>
      </c>
      <c r="E260" s="294" t="s">
        <v>67</v>
      </c>
      <c r="F260" s="233" t="s">
        <v>52</v>
      </c>
      <c r="G260" s="295" t="s">
        <v>60</v>
      </c>
      <c r="H260" s="295" t="s">
        <v>19</v>
      </c>
      <c r="I260" s="295" t="s">
        <v>56</v>
      </c>
      <c r="J260" s="310" t="s">
        <v>1246</v>
      </c>
      <c r="K260" s="299"/>
      <c r="L260" s="451" t="s">
        <v>1714</v>
      </c>
      <c r="M260" s="234">
        <v>62.25</v>
      </c>
      <c r="N260" s="237">
        <f>IFERROR(VLOOKUP(H260&amp;"-"&amp;F260,Blad7!A:D,4,0),0)</f>
        <v>0</v>
      </c>
      <c r="O260" s="238">
        <v>1</v>
      </c>
      <c r="P260" s="239">
        <f t="shared" si="4"/>
        <v>0</v>
      </c>
    </row>
    <row r="261" spans="1:16" x14ac:dyDescent="0.3">
      <c r="A261" s="294" t="s">
        <v>52</v>
      </c>
      <c r="B261" s="236" t="s">
        <v>39</v>
      </c>
      <c r="C261" s="236" t="s">
        <v>52</v>
      </c>
      <c r="D261" s="294" t="s">
        <v>67</v>
      </c>
      <c r="E261" s="294" t="s">
        <v>67</v>
      </c>
      <c r="F261" s="233" t="s">
        <v>52</v>
      </c>
      <c r="G261" s="295" t="s">
        <v>60</v>
      </c>
      <c r="H261" s="295" t="s">
        <v>19</v>
      </c>
      <c r="I261" s="295" t="s">
        <v>56</v>
      </c>
      <c r="J261" s="310" t="s">
        <v>1247</v>
      </c>
      <c r="K261" s="299"/>
      <c r="L261" s="451" t="s">
        <v>1714</v>
      </c>
      <c r="M261" s="234">
        <v>88.08</v>
      </c>
      <c r="N261" s="237">
        <f>IFERROR(VLOOKUP(H261&amp;"-"&amp;F261,Blad7!A:D,4,0),0)</f>
        <v>0</v>
      </c>
      <c r="O261" s="238">
        <v>1</v>
      </c>
      <c r="P261" s="239">
        <f t="shared" si="4"/>
        <v>0</v>
      </c>
    </row>
    <row r="262" spans="1:16" x14ac:dyDescent="0.3">
      <c r="A262" s="294" t="s">
        <v>52</v>
      </c>
      <c r="B262" s="236" t="s">
        <v>39</v>
      </c>
      <c r="C262" s="236" t="s">
        <v>52</v>
      </c>
      <c r="D262" s="294" t="s">
        <v>67</v>
      </c>
      <c r="E262" s="294" t="s">
        <v>67</v>
      </c>
      <c r="F262" s="233" t="s">
        <v>52</v>
      </c>
      <c r="G262" s="295" t="s">
        <v>60</v>
      </c>
      <c r="H262" s="295" t="s">
        <v>19</v>
      </c>
      <c r="I262" s="295" t="s">
        <v>56</v>
      </c>
      <c r="J262" s="310" t="s">
        <v>1248</v>
      </c>
      <c r="K262" s="299"/>
      <c r="L262" s="451" t="s">
        <v>1714</v>
      </c>
      <c r="M262" s="234">
        <v>92.65</v>
      </c>
      <c r="N262" s="237">
        <f>IFERROR(VLOOKUP(H262&amp;"-"&amp;F262,Blad7!A:D,4,0),0)</f>
        <v>0</v>
      </c>
      <c r="O262" s="238">
        <v>1</v>
      </c>
      <c r="P262" s="239">
        <f t="shared" si="4"/>
        <v>0</v>
      </c>
    </row>
    <row r="263" spans="1:16" x14ac:dyDescent="0.3">
      <c r="A263" s="294" t="s">
        <v>52</v>
      </c>
      <c r="B263" s="236" t="s">
        <v>39</v>
      </c>
      <c r="C263" s="236" t="s">
        <v>52</v>
      </c>
      <c r="D263" s="294" t="s">
        <v>67</v>
      </c>
      <c r="E263" s="294" t="s">
        <v>67</v>
      </c>
      <c r="F263" s="233" t="s">
        <v>52</v>
      </c>
      <c r="G263" s="295" t="s">
        <v>60</v>
      </c>
      <c r="H263" s="295" t="s">
        <v>19</v>
      </c>
      <c r="I263" s="295" t="s">
        <v>56</v>
      </c>
      <c r="J263" s="310" t="s">
        <v>1249</v>
      </c>
      <c r="K263" s="299"/>
      <c r="L263" s="451" t="s">
        <v>1714</v>
      </c>
      <c r="M263" s="234">
        <v>94.65</v>
      </c>
      <c r="N263" s="237">
        <f>IFERROR(VLOOKUP(H263&amp;"-"&amp;F263,Blad7!A:D,4,0),0)</f>
        <v>0</v>
      </c>
      <c r="O263" s="238">
        <v>1</v>
      </c>
      <c r="P263" s="239">
        <f t="shared" si="4"/>
        <v>0</v>
      </c>
    </row>
    <row r="264" spans="1:16" x14ac:dyDescent="0.3">
      <c r="A264" s="294" t="s">
        <v>52</v>
      </c>
      <c r="B264" s="236" t="s">
        <v>39</v>
      </c>
      <c r="C264" s="236" t="s">
        <v>52</v>
      </c>
      <c r="D264" s="294" t="s">
        <v>67</v>
      </c>
      <c r="E264" s="294" t="s">
        <v>67</v>
      </c>
      <c r="F264" s="233" t="s">
        <v>52</v>
      </c>
      <c r="G264" s="295" t="s">
        <v>60</v>
      </c>
      <c r="H264" s="295" t="s">
        <v>19</v>
      </c>
      <c r="I264" s="241" t="s">
        <v>1704</v>
      </c>
      <c r="J264" s="310" t="s">
        <v>1250</v>
      </c>
      <c r="K264" s="299"/>
      <c r="L264" s="451" t="s">
        <v>62</v>
      </c>
      <c r="M264" s="234">
        <v>6.4</v>
      </c>
      <c r="N264" s="237">
        <f>IFERROR(VLOOKUP(H264&amp;"-"&amp;F264,Blad7!A:D,4,0),0)</f>
        <v>0</v>
      </c>
      <c r="O264" s="238">
        <v>1</v>
      </c>
      <c r="P264" s="239">
        <f t="shared" si="4"/>
        <v>0</v>
      </c>
    </row>
    <row r="265" spans="1:16" x14ac:dyDescent="0.3">
      <c r="A265" s="294" t="s">
        <v>52</v>
      </c>
      <c r="B265" s="236" t="s">
        <v>39</v>
      </c>
      <c r="C265" s="236" t="s">
        <v>52</v>
      </c>
      <c r="D265" s="294" t="s">
        <v>67</v>
      </c>
      <c r="E265" s="294" t="s">
        <v>67</v>
      </c>
      <c r="F265" s="233" t="s">
        <v>52</v>
      </c>
      <c r="G265" s="295" t="s">
        <v>60</v>
      </c>
      <c r="H265" s="295" t="s">
        <v>45</v>
      </c>
      <c r="I265" s="241" t="s">
        <v>1696</v>
      </c>
      <c r="J265" s="310" t="s">
        <v>1251</v>
      </c>
      <c r="K265" s="299"/>
      <c r="L265" s="451" t="s">
        <v>1714</v>
      </c>
      <c r="M265" s="234" t="s">
        <v>187</v>
      </c>
      <c r="N265" s="237">
        <f>IFERROR(VLOOKUP(H265&amp;"-"&amp;F265,Blad7!A:D,4,0),0)</f>
        <v>0</v>
      </c>
      <c r="O265" s="238">
        <v>1</v>
      </c>
      <c r="P265" s="239" t="str">
        <f t="shared" si="4"/>
        <v/>
      </c>
    </row>
    <row r="266" spans="1:16" x14ac:dyDescent="0.3">
      <c r="A266" s="294" t="s">
        <v>52</v>
      </c>
      <c r="B266" s="236" t="s">
        <v>39</v>
      </c>
      <c r="C266" s="236" t="s">
        <v>52</v>
      </c>
      <c r="D266" s="294" t="s">
        <v>67</v>
      </c>
      <c r="E266" s="294" t="s">
        <v>67</v>
      </c>
      <c r="F266" s="233" t="s">
        <v>52</v>
      </c>
      <c r="G266" s="295" t="s">
        <v>60</v>
      </c>
      <c r="H266" s="295" t="s">
        <v>45</v>
      </c>
      <c r="I266" s="295" t="s">
        <v>1021</v>
      </c>
      <c r="J266" s="310" t="s">
        <v>1252</v>
      </c>
      <c r="K266" s="299"/>
      <c r="L266" s="451" t="s">
        <v>1714</v>
      </c>
      <c r="M266" s="234" t="s">
        <v>187</v>
      </c>
      <c r="N266" s="237">
        <f>IFERROR(VLOOKUP(H266&amp;"-"&amp;F266,Blad7!A:D,4,0),0)</f>
        <v>0</v>
      </c>
      <c r="O266" s="238">
        <v>1</v>
      </c>
      <c r="P266" s="239" t="str">
        <f t="shared" si="4"/>
        <v/>
      </c>
    </row>
    <row r="267" spans="1:16" x14ac:dyDescent="0.3">
      <c r="A267" s="294" t="s">
        <v>52</v>
      </c>
      <c r="B267" s="236" t="s">
        <v>39</v>
      </c>
      <c r="C267" s="236" t="s">
        <v>52</v>
      </c>
      <c r="D267" s="294" t="s">
        <v>67</v>
      </c>
      <c r="E267" s="294" t="s">
        <v>67</v>
      </c>
      <c r="F267" s="233" t="s">
        <v>52</v>
      </c>
      <c r="G267" s="295" t="s">
        <v>60</v>
      </c>
      <c r="H267" s="295" t="s">
        <v>45</v>
      </c>
      <c r="I267" s="295" t="s">
        <v>1021</v>
      </c>
      <c r="J267" s="310" t="s">
        <v>1253</v>
      </c>
      <c r="K267" s="299"/>
      <c r="L267" s="451" t="s">
        <v>1714</v>
      </c>
      <c r="M267" s="234" t="s">
        <v>187</v>
      </c>
      <c r="N267" s="237">
        <f>IFERROR(VLOOKUP(H267&amp;"-"&amp;F267,Blad7!A:D,4,0),0)</f>
        <v>0</v>
      </c>
      <c r="O267" s="238">
        <v>1</v>
      </c>
      <c r="P267" s="239" t="str">
        <f t="shared" si="4"/>
        <v/>
      </c>
    </row>
    <row r="268" spans="1:16" x14ac:dyDescent="0.3">
      <c r="A268" s="294" t="s">
        <v>52</v>
      </c>
      <c r="B268" s="236" t="s">
        <v>39</v>
      </c>
      <c r="C268" s="236" t="s">
        <v>52</v>
      </c>
      <c r="D268" s="294" t="s">
        <v>67</v>
      </c>
      <c r="E268" s="294" t="s">
        <v>67</v>
      </c>
      <c r="F268" s="233" t="s">
        <v>52</v>
      </c>
      <c r="G268" s="295" t="s">
        <v>60</v>
      </c>
      <c r="H268" s="295" t="s">
        <v>15</v>
      </c>
      <c r="I268" s="297" t="s">
        <v>15</v>
      </c>
      <c r="J268" s="310" t="s">
        <v>1254</v>
      </c>
      <c r="K268" s="299"/>
      <c r="L268" s="451" t="s">
        <v>1714</v>
      </c>
      <c r="M268" s="234">
        <v>58.72</v>
      </c>
      <c r="N268" s="237">
        <f>IFERROR(VLOOKUP(H268&amp;"-"&amp;F268,Blad7!A:D,4,0),0)</f>
        <v>0</v>
      </c>
      <c r="O268" s="238">
        <v>1</v>
      </c>
      <c r="P268" s="239">
        <f t="shared" si="4"/>
        <v>0</v>
      </c>
    </row>
    <row r="269" spans="1:16" x14ac:dyDescent="0.3">
      <c r="A269" s="294" t="s">
        <v>52</v>
      </c>
      <c r="B269" s="236" t="s">
        <v>39</v>
      </c>
      <c r="C269" s="236" t="s">
        <v>52</v>
      </c>
      <c r="D269" s="294" t="s">
        <v>67</v>
      </c>
      <c r="E269" s="294" t="s">
        <v>67</v>
      </c>
      <c r="F269" s="233" t="s">
        <v>52</v>
      </c>
      <c r="G269" s="295" t="s">
        <v>60</v>
      </c>
      <c r="H269" s="295" t="s">
        <v>15</v>
      </c>
      <c r="I269" s="297" t="s">
        <v>15</v>
      </c>
      <c r="J269" s="310" t="s">
        <v>1255</v>
      </c>
      <c r="K269" s="299"/>
      <c r="L269" s="451" t="s">
        <v>1714</v>
      </c>
      <c r="M269" s="234">
        <v>44.56</v>
      </c>
      <c r="N269" s="237">
        <f>IFERROR(VLOOKUP(H269&amp;"-"&amp;F269,Blad7!A:D,4,0),0)</f>
        <v>0</v>
      </c>
      <c r="O269" s="238">
        <v>1</v>
      </c>
      <c r="P269" s="239">
        <f t="shared" si="4"/>
        <v>0</v>
      </c>
    </row>
    <row r="270" spans="1:16" x14ac:dyDescent="0.3">
      <c r="A270" s="294" t="s">
        <v>52</v>
      </c>
      <c r="B270" s="236" t="s">
        <v>39</v>
      </c>
      <c r="C270" s="236" t="s">
        <v>52</v>
      </c>
      <c r="D270" s="294" t="s">
        <v>67</v>
      </c>
      <c r="E270" s="294" t="s">
        <v>67</v>
      </c>
      <c r="F270" s="233" t="s">
        <v>52</v>
      </c>
      <c r="G270" s="295" t="s">
        <v>589</v>
      </c>
      <c r="H270" s="241" t="s">
        <v>46</v>
      </c>
      <c r="I270" s="241" t="s">
        <v>46</v>
      </c>
      <c r="J270" s="374" t="s">
        <v>1404</v>
      </c>
      <c r="K270" s="295"/>
      <c r="L270" s="451" t="s">
        <v>44</v>
      </c>
      <c r="M270" s="234">
        <v>21.83</v>
      </c>
      <c r="N270" s="237">
        <f>IFERROR(VLOOKUP(H270&amp;"-"&amp;F270,Blad7!A:D,4,0),0)</f>
        <v>0</v>
      </c>
      <c r="O270" s="238">
        <v>1</v>
      </c>
      <c r="P270" s="239">
        <f t="shared" si="4"/>
        <v>0</v>
      </c>
    </row>
    <row r="271" spans="1:16" x14ac:dyDescent="0.3">
      <c r="A271" s="294" t="s">
        <v>52</v>
      </c>
      <c r="B271" s="236" t="s">
        <v>39</v>
      </c>
      <c r="C271" s="236" t="s">
        <v>52</v>
      </c>
      <c r="D271" s="294" t="s">
        <v>67</v>
      </c>
      <c r="E271" s="294" t="s">
        <v>67</v>
      </c>
      <c r="F271" s="233" t="s">
        <v>52</v>
      </c>
      <c r="G271" s="295" t="s">
        <v>60</v>
      </c>
      <c r="H271" s="295" t="s">
        <v>15</v>
      </c>
      <c r="I271" s="297" t="s">
        <v>15</v>
      </c>
      <c r="J271" s="310" t="s">
        <v>1256</v>
      </c>
      <c r="K271" s="299"/>
      <c r="L271" s="451" t="s">
        <v>1714</v>
      </c>
      <c r="M271" s="234">
        <v>21.83</v>
      </c>
      <c r="N271" s="237">
        <f>IFERROR(VLOOKUP(H271&amp;"-"&amp;F271,Blad7!A:D,4,0),0)</f>
        <v>0</v>
      </c>
      <c r="O271" s="238">
        <v>1</v>
      </c>
      <c r="P271" s="239">
        <f t="shared" si="4"/>
        <v>0</v>
      </c>
    </row>
    <row r="272" spans="1:16" x14ac:dyDescent="0.3">
      <c r="A272" s="294" t="s">
        <v>52</v>
      </c>
      <c r="B272" s="236" t="s">
        <v>39</v>
      </c>
      <c r="C272" s="236" t="s">
        <v>52</v>
      </c>
      <c r="D272" s="294" t="s">
        <v>67</v>
      </c>
      <c r="E272" s="294" t="s">
        <v>67</v>
      </c>
      <c r="F272" s="233" t="s">
        <v>52</v>
      </c>
      <c r="G272" s="295" t="s">
        <v>60</v>
      </c>
      <c r="H272" s="295" t="s">
        <v>46</v>
      </c>
      <c r="I272" s="295" t="s">
        <v>47</v>
      </c>
      <c r="J272" s="310" t="s">
        <v>1257</v>
      </c>
      <c r="K272" s="299"/>
      <c r="L272" s="451" t="s">
        <v>1714</v>
      </c>
      <c r="M272" s="234">
        <v>21.94</v>
      </c>
      <c r="N272" s="237">
        <f>IFERROR(VLOOKUP(H272&amp;"-"&amp;F272,Blad7!A:D,4,0),0)</f>
        <v>0</v>
      </c>
      <c r="O272" s="238">
        <v>1</v>
      </c>
      <c r="P272" s="239">
        <f t="shared" si="4"/>
        <v>0</v>
      </c>
    </row>
    <row r="273" spans="1:16" x14ac:dyDescent="0.3">
      <c r="A273" s="294" t="s">
        <v>52</v>
      </c>
      <c r="B273" s="236" t="s">
        <v>39</v>
      </c>
      <c r="C273" s="236" t="s">
        <v>52</v>
      </c>
      <c r="D273" s="294" t="s">
        <v>67</v>
      </c>
      <c r="E273" s="294" t="s">
        <v>67</v>
      </c>
      <c r="F273" s="233" t="s">
        <v>52</v>
      </c>
      <c r="G273" s="295" t="s">
        <v>60</v>
      </c>
      <c r="H273" s="295" t="s">
        <v>41</v>
      </c>
      <c r="I273" s="295" t="s">
        <v>1622</v>
      </c>
      <c r="J273" s="462" t="s">
        <v>1258</v>
      </c>
      <c r="K273" s="299"/>
      <c r="L273" s="451" t="s">
        <v>62</v>
      </c>
      <c r="M273" s="234">
        <v>16.010000000000002</v>
      </c>
      <c r="N273" s="237">
        <f>IFERROR(VLOOKUP(H273&amp;"-"&amp;F273,Blad7!A:D,4,0),0)</f>
        <v>0</v>
      </c>
      <c r="O273" s="238">
        <v>1</v>
      </c>
      <c r="P273" s="239">
        <f t="shared" si="4"/>
        <v>0</v>
      </c>
    </row>
    <row r="274" spans="1:16" x14ac:dyDescent="0.3">
      <c r="A274" s="294" t="s">
        <v>52</v>
      </c>
      <c r="B274" s="236" t="s">
        <v>39</v>
      </c>
      <c r="C274" s="236" t="s">
        <v>52</v>
      </c>
      <c r="D274" s="294" t="s">
        <v>67</v>
      </c>
      <c r="E274" s="294" t="s">
        <v>67</v>
      </c>
      <c r="F274" s="233" t="s">
        <v>52</v>
      </c>
      <c r="G274" s="295" t="s">
        <v>60</v>
      </c>
      <c r="H274" s="295" t="s">
        <v>41</v>
      </c>
      <c r="I274" s="295" t="s">
        <v>1622</v>
      </c>
      <c r="J274" s="462" t="s">
        <v>1259</v>
      </c>
      <c r="K274" s="299"/>
      <c r="L274" s="451" t="s">
        <v>62</v>
      </c>
      <c r="M274" s="234">
        <v>16.010000000000002</v>
      </c>
      <c r="N274" s="237">
        <f>IFERROR(VLOOKUP(H274&amp;"-"&amp;F274,Blad7!A:D,4,0),0)</f>
        <v>0</v>
      </c>
      <c r="O274" s="238">
        <v>1</v>
      </c>
      <c r="P274" s="239">
        <f t="shared" si="4"/>
        <v>0</v>
      </c>
    </row>
    <row r="275" spans="1:16" x14ac:dyDescent="0.3">
      <c r="A275" s="294" t="s">
        <v>52</v>
      </c>
      <c r="B275" s="236" t="s">
        <v>39</v>
      </c>
      <c r="C275" s="236" t="s">
        <v>52</v>
      </c>
      <c r="D275" s="294" t="s">
        <v>67</v>
      </c>
      <c r="E275" s="294" t="s">
        <v>67</v>
      </c>
      <c r="F275" s="233" t="s">
        <v>52</v>
      </c>
      <c r="G275" s="295" t="s">
        <v>60</v>
      </c>
      <c r="H275" s="295" t="s">
        <v>15</v>
      </c>
      <c r="I275" s="297" t="s">
        <v>15</v>
      </c>
      <c r="J275" s="310" t="s">
        <v>1260</v>
      </c>
      <c r="K275" s="299"/>
      <c r="L275" s="451" t="s">
        <v>1714</v>
      </c>
      <c r="M275" s="234">
        <v>44.27</v>
      </c>
      <c r="N275" s="237">
        <f>IFERROR(VLOOKUP(H275&amp;"-"&amp;F275,Blad7!A:D,4,0),0)</f>
        <v>0</v>
      </c>
      <c r="O275" s="238">
        <v>1</v>
      </c>
      <c r="P275" s="239">
        <f t="shared" si="4"/>
        <v>0</v>
      </c>
    </row>
    <row r="276" spans="1:16" x14ac:dyDescent="0.3">
      <c r="A276" s="294" t="s">
        <v>52</v>
      </c>
      <c r="B276" s="236" t="s">
        <v>39</v>
      </c>
      <c r="C276" s="236" t="s">
        <v>52</v>
      </c>
      <c r="D276" s="294" t="s">
        <v>67</v>
      </c>
      <c r="E276" s="294" t="s">
        <v>67</v>
      </c>
      <c r="F276" s="233" t="s">
        <v>52</v>
      </c>
      <c r="G276" s="295" t="s">
        <v>60</v>
      </c>
      <c r="H276" s="295" t="s">
        <v>15</v>
      </c>
      <c r="I276" s="297" t="s">
        <v>15</v>
      </c>
      <c r="J276" s="310" t="s">
        <v>1261</v>
      </c>
      <c r="K276" s="299"/>
      <c r="L276" s="451" t="s">
        <v>1714</v>
      </c>
      <c r="M276" s="234">
        <v>44.54</v>
      </c>
      <c r="N276" s="237">
        <f>IFERROR(VLOOKUP(H276&amp;"-"&amp;F276,Blad7!A:D,4,0),0)</f>
        <v>0</v>
      </c>
      <c r="O276" s="238">
        <v>1</v>
      </c>
      <c r="P276" s="239">
        <f t="shared" si="4"/>
        <v>0</v>
      </c>
    </row>
    <row r="277" spans="1:16" x14ac:dyDescent="0.3">
      <c r="A277" s="294" t="s">
        <v>52</v>
      </c>
      <c r="B277" s="236" t="s">
        <v>39</v>
      </c>
      <c r="C277" s="236" t="s">
        <v>52</v>
      </c>
      <c r="D277" s="294" t="s">
        <v>67</v>
      </c>
      <c r="E277" s="294" t="s">
        <v>67</v>
      </c>
      <c r="F277" s="233" t="s">
        <v>52</v>
      </c>
      <c r="G277" s="295" t="s">
        <v>60</v>
      </c>
      <c r="H277" s="295" t="s">
        <v>46</v>
      </c>
      <c r="I277" s="295" t="s">
        <v>47</v>
      </c>
      <c r="J277" s="310" t="s">
        <v>1262</v>
      </c>
      <c r="K277" s="299"/>
      <c r="L277" s="451" t="s">
        <v>44</v>
      </c>
      <c r="M277" s="234">
        <v>21.56</v>
      </c>
      <c r="N277" s="237">
        <f>IFERROR(VLOOKUP(H277&amp;"-"&amp;F277,Blad7!A:D,4,0),0)</f>
        <v>0</v>
      </c>
      <c r="O277" s="238">
        <v>1</v>
      </c>
      <c r="P277" s="239">
        <f t="shared" si="4"/>
        <v>0</v>
      </c>
    </row>
    <row r="278" spans="1:16" x14ac:dyDescent="0.3">
      <c r="A278" s="294" t="s">
        <v>52</v>
      </c>
      <c r="B278" s="236" t="s">
        <v>39</v>
      </c>
      <c r="C278" s="236" t="s">
        <v>52</v>
      </c>
      <c r="D278" s="294" t="s">
        <v>67</v>
      </c>
      <c r="E278" s="294" t="s">
        <v>67</v>
      </c>
      <c r="F278" s="233" t="s">
        <v>52</v>
      </c>
      <c r="G278" s="295" t="s">
        <v>60</v>
      </c>
      <c r="H278" s="295" t="s">
        <v>46</v>
      </c>
      <c r="I278" s="295" t="s">
        <v>47</v>
      </c>
      <c r="J278" s="310" t="s">
        <v>1263</v>
      </c>
      <c r="K278" s="299"/>
      <c r="L278" s="451" t="s">
        <v>44</v>
      </c>
      <c r="M278" s="234">
        <v>21.68</v>
      </c>
      <c r="N278" s="237">
        <f>IFERROR(VLOOKUP(H278&amp;"-"&amp;F278,Blad7!A:D,4,0),0)</f>
        <v>0</v>
      </c>
      <c r="O278" s="238">
        <v>1</v>
      </c>
      <c r="P278" s="239">
        <f t="shared" si="4"/>
        <v>0</v>
      </c>
    </row>
    <row r="279" spans="1:16" x14ac:dyDescent="0.3">
      <c r="A279" s="294" t="s">
        <v>52</v>
      </c>
      <c r="B279" s="236" t="s">
        <v>39</v>
      </c>
      <c r="C279" s="236" t="s">
        <v>52</v>
      </c>
      <c r="D279" s="294" t="s">
        <v>67</v>
      </c>
      <c r="E279" s="294" t="s">
        <v>67</v>
      </c>
      <c r="F279" s="233" t="s">
        <v>52</v>
      </c>
      <c r="G279" s="295" t="s">
        <v>60</v>
      </c>
      <c r="H279" s="295" t="s">
        <v>46</v>
      </c>
      <c r="I279" s="295" t="s">
        <v>47</v>
      </c>
      <c r="J279" s="310" t="s">
        <v>1264</v>
      </c>
      <c r="K279" s="299"/>
      <c r="L279" s="451" t="s">
        <v>44</v>
      </c>
      <c r="M279" s="234">
        <v>21.68</v>
      </c>
      <c r="N279" s="237">
        <f>IFERROR(VLOOKUP(H279&amp;"-"&amp;F279,Blad7!A:D,4,0),0)</f>
        <v>0</v>
      </c>
      <c r="O279" s="238">
        <v>1</v>
      </c>
      <c r="P279" s="239">
        <f t="shared" si="4"/>
        <v>0</v>
      </c>
    </row>
    <row r="280" spans="1:16" x14ac:dyDescent="0.3">
      <c r="A280" s="294" t="s">
        <v>52</v>
      </c>
      <c r="B280" s="236" t="s">
        <v>39</v>
      </c>
      <c r="C280" s="236" t="s">
        <v>52</v>
      </c>
      <c r="D280" s="294" t="s">
        <v>67</v>
      </c>
      <c r="E280" s="294" t="s">
        <v>67</v>
      </c>
      <c r="F280" s="233" t="s">
        <v>52</v>
      </c>
      <c r="G280" s="295" t="s">
        <v>589</v>
      </c>
      <c r="H280" s="295" t="s">
        <v>46</v>
      </c>
      <c r="I280" s="241" t="s">
        <v>46</v>
      </c>
      <c r="J280" s="374" t="s">
        <v>1405</v>
      </c>
      <c r="K280" s="295"/>
      <c r="L280" s="451" t="s">
        <v>44</v>
      </c>
      <c r="M280" s="234">
        <v>16.38</v>
      </c>
      <c r="N280" s="237">
        <f>IFERROR(VLOOKUP(H280&amp;"-"&amp;F280,Blad7!A:D,4,0),0)</f>
        <v>0</v>
      </c>
      <c r="O280" s="238">
        <v>1</v>
      </c>
      <c r="P280" s="239">
        <f t="shared" si="4"/>
        <v>0</v>
      </c>
    </row>
    <row r="281" spans="1:16" x14ac:dyDescent="0.3">
      <c r="A281" s="294" t="s">
        <v>52</v>
      </c>
      <c r="B281" s="236" t="s">
        <v>39</v>
      </c>
      <c r="C281" s="236" t="s">
        <v>52</v>
      </c>
      <c r="D281" s="294" t="s">
        <v>67</v>
      </c>
      <c r="E281" s="294" t="s">
        <v>67</v>
      </c>
      <c r="F281" s="233" t="s">
        <v>52</v>
      </c>
      <c r="G281" s="295" t="s">
        <v>60</v>
      </c>
      <c r="H281" s="295" t="s">
        <v>46</v>
      </c>
      <c r="I281" s="241" t="s">
        <v>46</v>
      </c>
      <c r="J281" s="310" t="s">
        <v>1265</v>
      </c>
      <c r="K281" s="299"/>
      <c r="L281" s="451" t="s">
        <v>44</v>
      </c>
      <c r="M281" s="234">
        <v>11.61</v>
      </c>
      <c r="N281" s="237">
        <f>IFERROR(VLOOKUP(H281&amp;"-"&amp;F281,Blad7!A:D,4,0),0)</f>
        <v>0</v>
      </c>
      <c r="O281" s="238">
        <v>1</v>
      </c>
      <c r="P281" s="239">
        <f t="shared" si="4"/>
        <v>0</v>
      </c>
    </row>
    <row r="282" spans="1:16" x14ac:dyDescent="0.3">
      <c r="A282" s="294" t="s">
        <v>52</v>
      </c>
      <c r="B282" s="236" t="s">
        <v>39</v>
      </c>
      <c r="C282" s="236" t="s">
        <v>52</v>
      </c>
      <c r="D282" s="294" t="s">
        <v>67</v>
      </c>
      <c r="E282" s="294" t="s">
        <v>67</v>
      </c>
      <c r="F282" s="233" t="s">
        <v>52</v>
      </c>
      <c r="G282" s="295" t="s">
        <v>60</v>
      </c>
      <c r="H282" s="295" t="s">
        <v>46</v>
      </c>
      <c r="I282" s="295" t="s">
        <v>47</v>
      </c>
      <c r="J282" s="310" t="s">
        <v>1266</v>
      </c>
      <c r="K282" s="299"/>
      <c r="L282" s="451" t="s">
        <v>44</v>
      </c>
      <c r="M282" s="234">
        <v>9.68</v>
      </c>
      <c r="N282" s="237">
        <f>IFERROR(VLOOKUP(H282&amp;"-"&amp;F282,Blad7!A:D,4,0),0)</f>
        <v>0</v>
      </c>
      <c r="O282" s="238">
        <v>1</v>
      </c>
      <c r="P282" s="239">
        <f t="shared" si="4"/>
        <v>0</v>
      </c>
    </row>
    <row r="283" spans="1:16" x14ac:dyDescent="0.3">
      <c r="A283" s="294" t="s">
        <v>52</v>
      </c>
      <c r="B283" s="236" t="s">
        <v>39</v>
      </c>
      <c r="C283" s="236" t="s">
        <v>52</v>
      </c>
      <c r="D283" s="294" t="s">
        <v>67</v>
      </c>
      <c r="E283" s="294" t="s">
        <v>67</v>
      </c>
      <c r="F283" s="233" t="s">
        <v>52</v>
      </c>
      <c r="G283" s="295" t="s">
        <v>60</v>
      </c>
      <c r="H283" s="241" t="s">
        <v>46</v>
      </c>
      <c r="I283" s="241" t="s">
        <v>46</v>
      </c>
      <c r="J283" s="310" t="s">
        <v>1267</v>
      </c>
      <c r="K283" s="299"/>
      <c r="L283" s="451" t="s">
        <v>44</v>
      </c>
      <c r="M283" s="234">
        <v>63.26</v>
      </c>
      <c r="N283" s="237">
        <f>IFERROR(VLOOKUP(H283&amp;"-"&amp;F283,Blad7!A:D,4,0),0)</f>
        <v>0</v>
      </c>
      <c r="O283" s="238">
        <v>1</v>
      </c>
      <c r="P283" s="239">
        <f t="shared" si="4"/>
        <v>0</v>
      </c>
    </row>
    <row r="284" spans="1:16" x14ac:dyDescent="0.3">
      <c r="A284" s="294" t="s">
        <v>52</v>
      </c>
      <c r="B284" s="236" t="s">
        <v>39</v>
      </c>
      <c r="C284" s="236" t="s">
        <v>52</v>
      </c>
      <c r="D284" s="294" t="s">
        <v>67</v>
      </c>
      <c r="E284" s="294" t="s">
        <v>67</v>
      </c>
      <c r="F284" s="233" t="s">
        <v>52</v>
      </c>
      <c r="G284" s="295" t="s">
        <v>60</v>
      </c>
      <c r="H284" s="295" t="s">
        <v>19</v>
      </c>
      <c r="I284" s="241" t="s">
        <v>1704</v>
      </c>
      <c r="J284" s="310" t="s">
        <v>1268</v>
      </c>
      <c r="K284" s="299"/>
      <c r="L284" s="451" t="s">
        <v>62</v>
      </c>
      <c r="M284" s="234">
        <v>6.73</v>
      </c>
      <c r="N284" s="237">
        <f>IFERROR(VLOOKUP(H284&amp;"-"&amp;F284,Blad7!A:D,4,0),0)</f>
        <v>0</v>
      </c>
      <c r="O284" s="238">
        <v>1</v>
      </c>
      <c r="P284" s="239">
        <f t="shared" si="4"/>
        <v>0</v>
      </c>
    </row>
    <row r="285" spans="1:16" x14ac:dyDescent="0.3">
      <c r="A285" s="294" t="s">
        <v>52</v>
      </c>
      <c r="B285" s="236" t="s">
        <v>39</v>
      </c>
      <c r="C285" s="236" t="s">
        <v>52</v>
      </c>
      <c r="D285" s="294" t="s">
        <v>67</v>
      </c>
      <c r="E285" s="294" t="s">
        <v>67</v>
      </c>
      <c r="F285" s="233" t="s">
        <v>52</v>
      </c>
      <c r="G285" s="295" t="s">
        <v>60</v>
      </c>
      <c r="H285" s="295" t="s">
        <v>15</v>
      </c>
      <c r="I285" s="297" t="s">
        <v>15</v>
      </c>
      <c r="J285" s="310" t="s">
        <v>1269</v>
      </c>
      <c r="K285" s="299"/>
      <c r="L285" s="451" t="s">
        <v>1714</v>
      </c>
      <c r="M285" s="234">
        <v>44.86</v>
      </c>
      <c r="N285" s="237">
        <f>IFERROR(VLOOKUP(H285&amp;"-"&amp;F285,Blad7!A:D,4,0),0)</f>
        <v>0</v>
      </c>
      <c r="O285" s="238">
        <v>1</v>
      </c>
      <c r="P285" s="239">
        <f t="shared" si="4"/>
        <v>0</v>
      </c>
    </row>
    <row r="286" spans="1:16" x14ac:dyDescent="0.3">
      <c r="A286" s="294" t="s">
        <v>52</v>
      </c>
      <c r="B286" s="236" t="s">
        <v>39</v>
      </c>
      <c r="C286" s="236" t="s">
        <v>52</v>
      </c>
      <c r="D286" s="294" t="s">
        <v>67</v>
      </c>
      <c r="E286" s="294" t="s">
        <v>67</v>
      </c>
      <c r="F286" s="233" t="s">
        <v>52</v>
      </c>
      <c r="G286" s="295" t="s">
        <v>60</v>
      </c>
      <c r="H286" s="295" t="s">
        <v>15</v>
      </c>
      <c r="I286" s="297" t="s">
        <v>15</v>
      </c>
      <c r="J286" s="310" t="s">
        <v>1270</v>
      </c>
      <c r="K286" s="299"/>
      <c r="L286" s="451" t="s">
        <v>1714</v>
      </c>
      <c r="M286" s="234">
        <v>43.93</v>
      </c>
      <c r="N286" s="237">
        <f>IFERROR(VLOOKUP(H286&amp;"-"&amp;F286,Blad7!A:D,4,0),0)</f>
        <v>0</v>
      </c>
      <c r="O286" s="238">
        <v>1</v>
      </c>
      <c r="P286" s="239">
        <f t="shared" si="4"/>
        <v>0</v>
      </c>
    </row>
    <row r="287" spans="1:16" x14ac:dyDescent="0.3">
      <c r="A287" s="294" t="s">
        <v>52</v>
      </c>
      <c r="B287" s="236" t="s">
        <v>39</v>
      </c>
      <c r="C287" s="236" t="s">
        <v>52</v>
      </c>
      <c r="D287" s="294" t="s">
        <v>67</v>
      </c>
      <c r="E287" s="294" t="s">
        <v>67</v>
      </c>
      <c r="F287" s="233" t="s">
        <v>52</v>
      </c>
      <c r="G287" s="295" t="s">
        <v>60</v>
      </c>
      <c r="H287" s="295" t="s">
        <v>46</v>
      </c>
      <c r="I287" s="295" t="s">
        <v>47</v>
      </c>
      <c r="J287" s="310" t="s">
        <v>1271</v>
      </c>
      <c r="K287" s="299"/>
      <c r="L287" s="451" t="s">
        <v>44</v>
      </c>
      <c r="M287" s="234">
        <v>16.809999999999999</v>
      </c>
      <c r="N287" s="237">
        <f>IFERROR(VLOOKUP(H287&amp;"-"&amp;F287,Blad7!A:D,4,0),0)</f>
        <v>0</v>
      </c>
      <c r="O287" s="238">
        <v>1</v>
      </c>
      <c r="P287" s="239">
        <f t="shared" si="4"/>
        <v>0</v>
      </c>
    </row>
    <row r="288" spans="1:16" x14ac:dyDescent="0.3">
      <c r="A288" s="294" t="s">
        <v>52</v>
      </c>
      <c r="B288" s="236" t="s">
        <v>39</v>
      </c>
      <c r="C288" s="236" t="s">
        <v>52</v>
      </c>
      <c r="D288" s="294" t="s">
        <v>67</v>
      </c>
      <c r="E288" s="294" t="s">
        <v>67</v>
      </c>
      <c r="F288" s="233" t="s">
        <v>52</v>
      </c>
      <c r="G288" s="295" t="s">
        <v>589</v>
      </c>
      <c r="H288" s="295" t="s">
        <v>15</v>
      </c>
      <c r="I288" s="297" t="s">
        <v>15</v>
      </c>
      <c r="J288" s="374" t="s">
        <v>1406</v>
      </c>
      <c r="K288" s="295"/>
      <c r="L288" s="451" t="s">
        <v>44</v>
      </c>
      <c r="M288" s="234">
        <v>50.14</v>
      </c>
      <c r="N288" s="237">
        <f>IFERROR(VLOOKUP(H288&amp;"-"&amp;F288,Blad7!A:D,4,0),0)</f>
        <v>0</v>
      </c>
      <c r="O288" s="238">
        <v>1</v>
      </c>
      <c r="P288" s="239">
        <f t="shared" si="4"/>
        <v>0</v>
      </c>
    </row>
    <row r="289" spans="1:16" x14ac:dyDescent="0.3">
      <c r="A289" s="294" t="s">
        <v>52</v>
      </c>
      <c r="B289" s="236" t="s">
        <v>39</v>
      </c>
      <c r="C289" s="236" t="s">
        <v>52</v>
      </c>
      <c r="D289" s="294" t="s">
        <v>67</v>
      </c>
      <c r="E289" s="294" t="s">
        <v>67</v>
      </c>
      <c r="F289" s="233" t="s">
        <v>52</v>
      </c>
      <c r="G289" s="295" t="s">
        <v>589</v>
      </c>
      <c r="H289" s="295" t="s">
        <v>45</v>
      </c>
      <c r="I289" s="295" t="s">
        <v>1021</v>
      </c>
      <c r="J289" s="310" t="s">
        <v>1407</v>
      </c>
      <c r="K289" s="295"/>
      <c r="L289" s="451" t="s">
        <v>62</v>
      </c>
      <c r="M289" s="234" t="s">
        <v>187</v>
      </c>
      <c r="N289" s="237">
        <f>IFERROR(VLOOKUP(H289&amp;"-"&amp;F289,Blad7!A:D,4,0),0)</f>
        <v>0</v>
      </c>
      <c r="O289" s="238">
        <v>1</v>
      </c>
      <c r="P289" s="239" t="str">
        <f t="shared" si="4"/>
        <v/>
      </c>
    </row>
    <row r="290" spans="1:16" x14ac:dyDescent="0.3">
      <c r="A290" s="294" t="s">
        <v>52</v>
      </c>
      <c r="B290" s="236" t="s">
        <v>39</v>
      </c>
      <c r="C290" s="236" t="s">
        <v>52</v>
      </c>
      <c r="D290" s="294" t="s">
        <v>67</v>
      </c>
      <c r="E290" s="298" t="s">
        <v>67</v>
      </c>
      <c r="F290" s="233" t="s">
        <v>52</v>
      </c>
      <c r="G290" s="295" t="s">
        <v>589</v>
      </c>
      <c r="H290" s="295" t="s">
        <v>15</v>
      </c>
      <c r="I290" s="295" t="s">
        <v>1025</v>
      </c>
      <c r="J290" s="374" t="s">
        <v>1408</v>
      </c>
      <c r="K290" s="295"/>
      <c r="L290" s="451" t="s">
        <v>44</v>
      </c>
      <c r="M290" s="234">
        <v>47.29</v>
      </c>
      <c r="N290" s="237">
        <f>IFERROR(VLOOKUP(H290&amp;"-"&amp;F290,Blad7!A:D,4,0),0)</f>
        <v>0</v>
      </c>
      <c r="O290" s="238">
        <v>1</v>
      </c>
      <c r="P290" s="239">
        <f t="shared" si="4"/>
        <v>0</v>
      </c>
    </row>
    <row r="291" spans="1:16" x14ac:dyDescent="0.3">
      <c r="A291" s="294" t="s">
        <v>52</v>
      </c>
      <c r="B291" s="236" t="s">
        <v>39</v>
      </c>
      <c r="C291" s="236" t="s">
        <v>52</v>
      </c>
      <c r="D291" s="294" t="s">
        <v>67</v>
      </c>
      <c r="E291" s="298" t="s">
        <v>67</v>
      </c>
      <c r="F291" s="233" t="s">
        <v>52</v>
      </c>
      <c r="G291" s="295" t="s">
        <v>589</v>
      </c>
      <c r="H291" s="295" t="s">
        <v>15</v>
      </c>
      <c r="I291" s="297" t="s">
        <v>15</v>
      </c>
      <c r="J291" s="374" t="s">
        <v>1409</v>
      </c>
      <c r="K291" s="295"/>
      <c r="L291" s="451" t="s">
        <v>44</v>
      </c>
      <c r="M291" s="234">
        <v>36.869999999999997</v>
      </c>
      <c r="N291" s="237">
        <f>IFERROR(VLOOKUP(H291&amp;"-"&amp;F291,Blad7!A:D,4,0),0)</f>
        <v>0</v>
      </c>
      <c r="O291" s="238">
        <v>1</v>
      </c>
      <c r="P291" s="239">
        <f t="shared" si="4"/>
        <v>0</v>
      </c>
    </row>
    <row r="292" spans="1:16" x14ac:dyDescent="0.3">
      <c r="A292" s="294" t="s">
        <v>52</v>
      </c>
      <c r="B292" s="236" t="s">
        <v>39</v>
      </c>
      <c r="C292" s="236" t="s">
        <v>52</v>
      </c>
      <c r="D292" s="294" t="s">
        <v>67</v>
      </c>
      <c r="E292" s="298" t="s">
        <v>67</v>
      </c>
      <c r="F292" s="233" t="s">
        <v>52</v>
      </c>
      <c r="G292" s="295" t="s">
        <v>589</v>
      </c>
      <c r="H292" s="295" t="s">
        <v>15</v>
      </c>
      <c r="I292" s="297" t="s">
        <v>15</v>
      </c>
      <c r="J292" s="374" t="s">
        <v>1410</v>
      </c>
      <c r="K292" s="295"/>
      <c r="L292" s="451" t="s">
        <v>44</v>
      </c>
      <c r="M292" s="234">
        <v>37.76</v>
      </c>
      <c r="N292" s="237">
        <f>IFERROR(VLOOKUP(H292&amp;"-"&amp;F292,Blad7!A:D,4,0),0)</f>
        <v>0</v>
      </c>
      <c r="O292" s="238">
        <v>1</v>
      </c>
      <c r="P292" s="239">
        <f t="shared" si="4"/>
        <v>0</v>
      </c>
    </row>
    <row r="293" spans="1:16" x14ac:dyDescent="0.3">
      <c r="A293" s="294" t="s">
        <v>52</v>
      </c>
      <c r="B293" s="236" t="s">
        <v>39</v>
      </c>
      <c r="C293" s="236" t="s">
        <v>52</v>
      </c>
      <c r="D293" s="294" t="s">
        <v>67</v>
      </c>
      <c r="E293" s="298" t="s">
        <v>67</v>
      </c>
      <c r="F293" s="233" t="s">
        <v>52</v>
      </c>
      <c r="G293" s="295" t="s">
        <v>589</v>
      </c>
      <c r="H293" s="295" t="s">
        <v>15</v>
      </c>
      <c r="I293" s="297" t="s">
        <v>15</v>
      </c>
      <c r="J293" s="374" t="s">
        <v>1411</v>
      </c>
      <c r="K293" s="295"/>
      <c r="L293" s="451" t="s">
        <v>44</v>
      </c>
      <c r="M293" s="234">
        <v>34.79</v>
      </c>
      <c r="N293" s="237">
        <f>IFERROR(VLOOKUP(H293&amp;"-"&amp;F293,Blad7!A:D,4,0),0)</f>
        <v>0</v>
      </c>
      <c r="O293" s="238">
        <v>1</v>
      </c>
      <c r="P293" s="239">
        <f t="shared" si="4"/>
        <v>0</v>
      </c>
    </row>
    <row r="294" spans="1:16" x14ac:dyDescent="0.3">
      <c r="A294" s="294" t="s">
        <v>52</v>
      </c>
      <c r="B294" s="236" t="s">
        <v>39</v>
      </c>
      <c r="C294" s="236" t="s">
        <v>52</v>
      </c>
      <c r="D294" s="294" t="s">
        <v>67</v>
      </c>
      <c r="E294" s="298" t="s">
        <v>67</v>
      </c>
      <c r="F294" s="233" t="s">
        <v>52</v>
      </c>
      <c r="G294" s="295" t="s">
        <v>589</v>
      </c>
      <c r="H294" s="295" t="s">
        <v>19</v>
      </c>
      <c r="I294" s="295" t="s">
        <v>43</v>
      </c>
      <c r="J294" s="374" t="s">
        <v>1412</v>
      </c>
      <c r="K294" s="295"/>
      <c r="L294" s="451" t="s">
        <v>62</v>
      </c>
      <c r="M294" s="234">
        <v>18.27</v>
      </c>
      <c r="N294" s="237">
        <f>IFERROR(VLOOKUP(H294&amp;"-"&amp;F294,Blad7!A:D,4,0),0)</f>
        <v>0</v>
      </c>
      <c r="O294" s="238">
        <v>1</v>
      </c>
      <c r="P294" s="239">
        <f t="shared" si="4"/>
        <v>0</v>
      </c>
    </row>
    <row r="295" spans="1:16" x14ac:dyDescent="0.3">
      <c r="A295" s="294" t="s">
        <v>52</v>
      </c>
      <c r="B295" s="236" t="s">
        <v>39</v>
      </c>
      <c r="C295" s="236" t="s">
        <v>52</v>
      </c>
      <c r="D295" s="294" t="s">
        <v>67</v>
      </c>
      <c r="E295" s="298" t="s">
        <v>67</v>
      </c>
      <c r="F295" s="233" t="s">
        <v>52</v>
      </c>
      <c r="G295" s="295" t="s">
        <v>589</v>
      </c>
      <c r="H295" s="295" t="s">
        <v>19</v>
      </c>
      <c r="I295" s="295" t="s">
        <v>43</v>
      </c>
      <c r="J295" s="374" t="s">
        <v>1413</v>
      </c>
      <c r="K295" s="295"/>
      <c r="L295" s="451" t="s">
        <v>218</v>
      </c>
      <c r="M295" s="234">
        <v>14.33</v>
      </c>
      <c r="N295" s="237">
        <f>IFERROR(VLOOKUP(H295&amp;"-"&amp;F295,Blad7!A:D,4,0),0)</f>
        <v>0</v>
      </c>
      <c r="O295" s="238">
        <v>1</v>
      </c>
      <c r="P295" s="239">
        <f t="shared" si="4"/>
        <v>0</v>
      </c>
    </row>
    <row r="296" spans="1:16" x14ac:dyDescent="0.3">
      <c r="A296" s="294" t="s">
        <v>52</v>
      </c>
      <c r="B296" s="236" t="s">
        <v>39</v>
      </c>
      <c r="C296" s="236" t="s">
        <v>52</v>
      </c>
      <c r="D296" s="294" t="s">
        <v>67</v>
      </c>
      <c r="E296" s="298" t="s">
        <v>67</v>
      </c>
      <c r="F296" s="233" t="s">
        <v>52</v>
      </c>
      <c r="G296" s="295" t="s">
        <v>589</v>
      </c>
      <c r="H296" s="295" t="s">
        <v>46</v>
      </c>
      <c r="I296" s="295" t="s">
        <v>47</v>
      </c>
      <c r="J296" s="374" t="s">
        <v>1414</v>
      </c>
      <c r="K296" s="295"/>
      <c r="L296" s="451" t="s">
        <v>44</v>
      </c>
      <c r="M296" s="234">
        <v>30.43</v>
      </c>
      <c r="N296" s="237">
        <f>IFERROR(VLOOKUP(H296&amp;"-"&amp;F296,Blad7!A:D,4,0),0)</f>
        <v>0</v>
      </c>
      <c r="O296" s="238">
        <v>1</v>
      </c>
      <c r="P296" s="239">
        <f t="shared" si="4"/>
        <v>0</v>
      </c>
    </row>
    <row r="297" spans="1:16" x14ac:dyDescent="0.3">
      <c r="A297" s="294" t="s">
        <v>52</v>
      </c>
      <c r="B297" s="236" t="s">
        <v>39</v>
      </c>
      <c r="C297" s="236" t="s">
        <v>52</v>
      </c>
      <c r="D297" s="294" t="s">
        <v>67</v>
      </c>
      <c r="E297" s="298" t="s">
        <v>67</v>
      </c>
      <c r="F297" s="233" t="s">
        <v>52</v>
      </c>
      <c r="G297" s="295" t="s">
        <v>589</v>
      </c>
      <c r="H297" s="295" t="s">
        <v>46</v>
      </c>
      <c r="I297" s="295" t="s">
        <v>47</v>
      </c>
      <c r="J297" s="374" t="s">
        <v>1415</v>
      </c>
      <c r="K297" s="295"/>
      <c r="L297" s="451" t="s">
        <v>44</v>
      </c>
      <c r="M297" s="234">
        <v>19.97</v>
      </c>
      <c r="N297" s="237">
        <f>IFERROR(VLOOKUP(H297&amp;"-"&amp;F297,Blad7!A:D,4,0),0)</f>
        <v>0</v>
      </c>
      <c r="O297" s="238">
        <v>1</v>
      </c>
      <c r="P297" s="239">
        <f t="shared" si="4"/>
        <v>0</v>
      </c>
    </row>
    <row r="298" spans="1:16" x14ac:dyDescent="0.3">
      <c r="A298" s="294" t="s">
        <v>52</v>
      </c>
      <c r="B298" s="236" t="s">
        <v>39</v>
      </c>
      <c r="C298" s="236" t="s">
        <v>52</v>
      </c>
      <c r="D298" s="294" t="s">
        <v>67</v>
      </c>
      <c r="E298" s="298" t="s">
        <v>67</v>
      </c>
      <c r="F298" s="233" t="s">
        <v>52</v>
      </c>
      <c r="G298" s="295" t="s">
        <v>589</v>
      </c>
      <c r="H298" s="295" t="s">
        <v>46</v>
      </c>
      <c r="I298" s="241" t="s">
        <v>1703</v>
      </c>
      <c r="J298" s="374" t="s">
        <v>1416</v>
      </c>
      <c r="K298" s="295"/>
      <c r="L298" s="451" t="s">
        <v>44</v>
      </c>
      <c r="M298" s="234">
        <v>30.3</v>
      </c>
      <c r="N298" s="237">
        <f>IFERROR(VLOOKUP(H298&amp;"-"&amp;F298,Blad7!A:D,4,0),0)</f>
        <v>0</v>
      </c>
      <c r="O298" s="238">
        <v>1</v>
      </c>
      <c r="P298" s="239">
        <f t="shared" si="4"/>
        <v>0</v>
      </c>
    </row>
    <row r="299" spans="1:16" x14ac:dyDescent="0.3">
      <c r="A299" s="294" t="s">
        <v>52</v>
      </c>
      <c r="B299" s="236" t="s">
        <v>39</v>
      </c>
      <c r="C299" s="236" t="s">
        <v>52</v>
      </c>
      <c r="D299" s="294" t="s">
        <v>67</v>
      </c>
      <c r="E299" s="298" t="s">
        <v>67</v>
      </c>
      <c r="F299" s="233" t="s">
        <v>52</v>
      </c>
      <c r="G299" s="295" t="s">
        <v>589</v>
      </c>
      <c r="H299" s="295" t="s">
        <v>46</v>
      </c>
      <c r="I299" s="241" t="s">
        <v>46</v>
      </c>
      <c r="J299" s="374" t="s">
        <v>1417</v>
      </c>
      <c r="K299" s="295"/>
      <c r="L299" s="451" t="s">
        <v>44</v>
      </c>
      <c r="M299" s="234">
        <v>9.9700000000000006</v>
      </c>
      <c r="N299" s="237">
        <f>IFERROR(VLOOKUP(H299&amp;"-"&amp;F299,Blad7!A:D,4,0),0)</f>
        <v>0</v>
      </c>
      <c r="O299" s="238">
        <v>1</v>
      </c>
      <c r="P299" s="239">
        <f t="shared" si="4"/>
        <v>0</v>
      </c>
    </row>
    <row r="300" spans="1:16" x14ac:dyDescent="0.3">
      <c r="A300" s="294" t="s">
        <v>52</v>
      </c>
      <c r="B300" s="236" t="s">
        <v>39</v>
      </c>
      <c r="C300" s="236" t="s">
        <v>52</v>
      </c>
      <c r="D300" s="294" t="s">
        <v>67</v>
      </c>
      <c r="E300" s="298" t="s">
        <v>67</v>
      </c>
      <c r="F300" s="233" t="s">
        <v>52</v>
      </c>
      <c r="G300" s="295" t="s">
        <v>589</v>
      </c>
      <c r="H300" s="295" t="s">
        <v>46</v>
      </c>
      <c r="I300" s="241" t="s">
        <v>46</v>
      </c>
      <c r="J300" s="374" t="s">
        <v>1418</v>
      </c>
      <c r="K300" s="295"/>
      <c r="L300" s="451" t="s">
        <v>44</v>
      </c>
      <c r="M300" s="234">
        <v>14.66</v>
      </c>
      <c r="N300" s="237">
        <f>IFERROR(VLOOKUP(H300&amp;"-"&amp;F300,Blad7!A:D,4,0),0)</f>
        <v>0</v>
      </c>
      <c r="O300" s="238">
        <v>1</v>
      </c>
      <c r="P300" s="239">
        <f t="shared" si="4"/>
        <v>0</v>
      </c>
    </row>
    <row r="301" spans="1:16" ht="13.5" customHeight="1" x14ac:dyDescent="0.3">
      <c r="A301" s="294" t="s">
        <v>52</v>
      </c>
      <c r="B301" s="236" t="s">
        <v>39</v>
      </c>
      <c r="C301" s="236" t="s">
        <v>52</v>
      </c>
      <c r="D301" s="294" t="s">
        <v>67</v>
      </c>
      <c r="E301" s="298" t="s">
        <v>67</v>
      </c>
      <c r="F301" s="233" t="s">
        <v>52</v>
      </c>
      <c r="G301" s="295" t="s">
        <v>589</v>
      </c>
      <c r="H301" s="295" t="s">
        <v>46</v>
      </c>
      <c r="I301" s="241" t="s">
        <v>46</v>
      </c>
      <c r="J301" s="374" t="s">
        <v>1419</v>
      </c>
      <c r="K301" s="295"/>
      <c r="L301" s="451" t="s">
        <v>44</v>
      </c>
      <c r="M301" s="234">
        <v>9.9600000000000009</v>
      </c>
      <c r="N301" s="237">
        <f>IFERROR(VLOOKUP(H301&amp;"-"&amp;F301,Blad7!A:D,4,0),0)</f>
        <v>0</v>
      </c>
      <c r="O301" s="238">
        <v>1</v>
      </c>
      <c r="P301" s="239">
        <f t="shared" si="4"/>
        <v>0</v>
      </c>
    </row>
    <row r="302" spans="1:16" x14ac:dyDescent="0.3">
      <c r="A302" s="294" t="s">
        <v>52</v>
      </c>
      <c r="B302" s="236" t="s">
        <v>39</v>
      </c>
      <c r="C302" s="236" t="s">
        <v>52</v>
      </c>
      <c r="D302" s="294" t="s">
        <v>67</v>
      </c>
      <c r="E302" s="298" t="s">
        <v>67</v>
      </c>
      <c r="F302" s="233" t="s">
        <v>52</v>
      </c>
      <c r="G302" s="295" t="s">
        <v>589</v>
      </c>
      <c r="H302" s="295" t="s">
        <v>46</v>
      </c>
      <c r="I302" s="241" t="s">
        <v>46</v>
      </c>
      <c r="J302" s="374" t="s">
        <v>1420</v>
      </c>
      <c r="K302" s="295"/>
      <c r="L302" s="451" t="s">
        <v>44</v>
      </c>
      <c r="M302" s="234">
        <v>47.32</v>
      </c>
      <c r="N302" s="237">
        <f>IFERROR(VLOOKUP(H302&amp;"-"&amp;F302,Blad7!A:D,4,0),0)</f>
        <v>0</v>
      </c>
      <c r="O302" s="238">
        <v>1</v>
      </c>
      <c r="P302" s="239">
        <f t="shared" si="4"/>
        <v>0</v>
      </c>
    </row>
    <row r="303" spans="1:16" x14ac:dyDescent="0.3">
      <c r="A303" s="294" t="s">
        <v>52</v>
      </c>
      <c r="B303" s="236" t="s">
        <v>39</v>
      </c>
      <c r="C303" s="236" t="s">
        <v>52</v>
      </c>
      <c r="D303" s="294" t="s">
        <v>67</v>
      </c>
      <c r="E303" s="298" t="s">
        <v>67</v>
      </c>
      <c r="F303" s="233" t="s">
        <v>52</v>
      </c>
      <c r="G303" s="295" t="s">
        <v>589</v>
      </c>
      <c r="H303" s="295" t="s">
        <v>45</v>
      </c>
      <c r="I303" s="241" t="s">
        <v>1695</v>
      </c>
      <c r="J303" s="310" t="s">
        <v>1421</v>
      </c>
      <c r="K303" s="295"/>
      <c r="L303" s="451" t="s">
        <v>63</v>
      </c>
      <c r="M303" s="234" t="s">
        <v>187</v>
      </c>
      <c r="N303" s="237">
        <f>IFERROR(VLOOKUP(H303&amp;"-"&amp;F303,Blad7!A:D,4,0),0)</f>
        <v>0</v>
      </c>
      <c r="O303" s="238">
        <v>1</v>
      </c>
      <c r="P303" s="239" t="str">
        <f t="shared" si="4"/>
        <v/>
      </c>
    </row>
    <row r="304" spans="1:16" x14ac:dyDescent="0.3">
      <c r="A304" s="294" t="s">
        <v>52</v>
      </c>
      <c r="B304" s="236" t="s">
        <v>39</v>
      </c>
      <c r="C304" s="236" t="s">
        <v>52</v>
      </c>
      <c r="D304" s="294" t="s">
        <v>67</v>
      </c>
      <c r="E304" s="298" t="s">
        <v>67</v>
      </c>
      <c r="F304" s="233" t="s">
        <v>52</v>
      </c>
      <c r="G304" s="295" t="s">
        <v>589</v>
      </c>
      <c r="H304" s="295" t="s">
        <v>45</v>
      </c>
      <c r="I304" s="241" t="s">
        <v>1695</v>
      </c>
      <c r="J304" s="374" t="s">
        <v>1422</v>
      </c>
      <c r="K304" s="295"/>
      <c r="L304" s="451" t="s">
        <v>63</v>
      </c>
      <c r="M304" s="234" t="s">
        <v>187</v>
      </c>
      <c r="N304" s="237">
        <f>IFERROR(VLOOKUP(H304&amp;"-"&amp;F304,Blad7!A:D,4,0),0)</f>
        <v>0</v>
      </c>
      <c r="O304" s="238">
        <v>1</v>
      </c>
      <c r="P304" s="239" t="str">
        <f t="shared" si="4"/>
        <v/>
      </c>
    </row>
    <row r="305" spans="1:16" ht="12" customHeight="1" x14ac:dyDescent="0.3">
      <c r="A305" s="294" t="s">
        <v>52</v>
      </c>
      <c r="B305" s="236" t="s">
        <v>39</v>
      </c>
      <c r="C305" s="236" t="s">
        <v>52</v>
      </c>
      <c r="D305" s="294" t="s">
        <v>67</v>
      </c>
      <c r="E305" s="298" t="s">
        <v>67</v>
      </c>
      <c r="F305" s="233" t="s">
        <v>52</v>
      </c>
      <c r="G305" s="295" t="s">
        <v>589</v>
      </c>
      <c r="H305" s="295" t="s">
        <v>18</v>
      </c>
      <c r="I305" s="241" t="s">
        <v>1702</v>
      </c>
      <c r="J305" s="374" t="s">
        <v>269</v>
      </c>
      <c r="K305" s="295"/>
      <c r="L305" s="451" t="s">
        <v>44</v>
      </c>
      <c r="M305" s="234">
        <v>15</v>
      </c>
      <c r="N305" s="237">
        <f>IFERROR(VLOOKUP(H305&amp;"-"&amp;F305,Blad7!A:D,4,0),0)</f>
        <v>0</v>
      </c>
      <c r="O305" s="238">
        <v>1</v>
      </c>
      <c r="P305" s="239">
        <f t="shared" si="4"/>
        <v>0</v>
      </c>
    </row>
    <row r="306" spans="1:16" x14ac:dyDescent="0.3">
      <c r="A306" s="294" t="s">
        <v>52</v>
      </c>
      <c r="B306" s="236" t="s">
        <v>39</v>
      </c>
      <c r="C306" s="236" t="s">
        <v>52</v>
      </c>
      <c r="D306" s="294" t="s">
        <v>67</v>
      </c>
      <c r="E306" s="298" t="s">
        <v>67</v>
      </c>
      <c r="F306" s="233" t="s">
        <v>52</v>
      </c>
      <c r="G306" s="295" t="s">
        <v>589</v>
      </c>
      <c r="H306" s="295" t="s">
        <v>19</v>
      </c>
      <c r="I306" s="295" t="s">
        <v>56</v>
      </c>
      <c r="J306" s="374" t="s">
        <v>1423</v>
      </c>
      <c r="K306" s="295"/>
      <c r="L306" s="451" t="s">
        <v>62</v>
      </c>
      <c r="M306" s="234">
        <v>7.44</v>
      </c>
      <c r="N306" s="237">
        <f>IFERROR(VLOOKUP(H306&amp;"-"&amp;F306,Blad7!A:D,4,0),0)</f>
        <v>0</v>
      </c>
      <c r="O306" s="238">
        <v>1</v>
      </c>
      <c r="P306" s="239">
        <f t="shared" si="4"/>
        <v>0</v>
      </c>
    </row>
    <row r="307" spans="1:16" x14ac:dyDescent="0.3">
      <c r="A307" s="294" t="s">
        <v>52</v>
      </c>
      <c r="B307" s="236" t="s">
        <v>39</v>
      </c>
      <c r="C307" s="236" t="s">
        <v>52</v>
      </c>
      <c r="D307" s="294" t="s">
        <v>67</v>
      </c>
      <c r="E307" s="298" t="s">
        <v>67</v>
      </c>
      <c r="F307" s="233" t="s">
        <v>52</v>
      </c>
      <c r="G307" s="295" t="s">
        <v>589</v>
      </c>
      <c r="H307" s="295" t="s">
        <v>45</v>
      </c>
      <c r="I307" s="241" t="s">
        <v>1695</v>
      </c>
      <c r="J307" s="374" t="s">
        <v>1424</v>
      </c>
      <c r="K307" s="295"/>
      <c r="L307" s="451" t="s">
        <v>63</v>
      </c>
      <c r="M307" s="234" t="s">
        <v>187</v>
      </c>
      <c r="N307" s="237">
        <f>IFERROR(VLOOKUP(H307&amp;"-"&amp;F307,Blad7!A:D,4,0),0)</f>
        <v>0</v>
      </c>
      <c r="O307" s="238">
        <v>1</v>
      </c>
      <c r="P307" s="239" t="str">
        <f t="shared" si="4"/>
        <v/>
      </c>
    </row>
    <row r="308" spans="1:16" x14ac:dyDescent="0.3">
      <c r="A308" s="294" t="s">
        <v>52</v>
      </c>
      <c r="B308" s="236" t="s">
        <v>39</v>
      </c>
      <c r="C308" s="236" t="s">
        <v>52</v>
      </c>
      <c r="D308" s="294" t="s">
        <v>67</v>
      </c>
      <c r="E308" s="298" t="s">
        <v>67</v>
      </c>
      <c r="F308" s="233" t="s">
        <v>52</v>
      </c>
      <c r="G308" s="295" t="s">
        <v>589</v>
      </c>
      <c r="H308" s="295" t="s">
        <v>19</v>
      </c>
      <c r="I308" s="295" t="s">
        <v>56</v>
      </c>
      <c r="J308" s="374" t="s">
        <v>1425</v>
      </c>
      <c r="K308" s="295"/>
      <c r="L308" s="451" t="s">
        <v>62</v>
      </c>
      <c r="M308" s="234">
        <v>114.4</v>
      </c>
      <c r="N308" s="237">
        <f>IFERROR(VLOOKUP(H308&amp;"-"&amp;F308,Blad7!A:D,4,0),0)</f>
        <v>0</v>
      </c>
      <c r="O308" s="238">
        <v>1</v>
      </c>
      <c r="P308" s="239">
        <f t="shared" si="4"/>
        <v>0</v>
      </c>
    </row>
    <row r="309" spans="1:16" x14ac:dyDescent="0.3">
      <c r="A309" s="294" t="s">
        <v>52</v>
      </c>
      <c r="B309" s="236" t="s">
        <v>39</v>
      </c>
      <c r="C309" s="236" t="s">
        <v>52</v>
      </c>
      <c r="D309" s="294" t="s">
        <v>67</v>
      </c>
      <c r="E309" s="298" t="s">
        <v>67</v>
      </c>
      <c r="F309" s="233" t="s">
        <v>52</v>
      </c>
      <c r="G309" s="295" t="s">
        <v>589</v>
      </c>
      <c r="H309" s="295" t="s">
        <v>19</v>
      </c>
      <c r="I309" s="295" t="s">
        <v>56</v>
      </c>
      <c r="J309" s="374" t="s">
        <v>1426</v>
      </c>
      <c r="K309" s="295"/>
      <c r="L309" s="451" t="s">
        <v>44</v>
      </c>
      <c r="M309" s="234">
        <v>18.68</v>
      </c>
      <c r="N309" s="237">
        <f>IFERROR(VLOOKUP(H309&amp;"-"&amp;F309,Blad7!A:D,4,0),0)</f>
        <v>0</v>
      </c>
      <c r="O309" s="238">
        <v>1</v>
      </c>
      <c r="P309" s="239">
        <f t="shared" si="4"/>
        <v>0</v>
      </c>
    </row>
    <row r="310" spans="1:16" x14ac:dyDescent="0.3">
      <c r="A310" s="294" t="s">
        <v>52</v>
      </c>
      <c r="B310" s="236" t="s">
        <v>39</v>
      </c>
      <c r="C310" s="236" t="s">
        <v>52</v>
      </c>
      <c r="D310" s="294" t="s">
        <v>67</v>
      </c>
      <c r="E310" s="298" t="s">
        <v>67</v>
      </c>
      <c r="F310" s="233" t="s">
        <v>52</v>
      </c>
      <c r="G310" s="295" t="s">
        <v>589</v>
      </c>
      <c r="H310" s="295" t="s">
        <v>46</v>
      </c>
      <c r="I310" s="297" t="s">
        <v>46</v>
      </c>
      <c r="J310" s="374" t="s">
        <v>1427</v>
      </c>
      <c r="K310" s="295"/>
      <c r="L310" s="451" t="s">
        <v>44</v>
      </c>
      <c r="M310" s="234">
        <v>25.31</v>
      </c>
      <c r="N310" s="237">
        <f>IFERROR(VLOOKUP(H310&amp;"-"&amp;F310,Blad7!A:D,4,0),0)</f>
        <v>0</v>
      </c>
      <c r="O310" s="238">
        <v>1</v>
      </c>
      <c r="P310" s="239">
        <f t="shared" si="4"/>
        <v>0</v>
      </c>
    </row>
    <row r="311" spans="1:16" x14ac:dyDescent="0.3">
      <c r="A311" s="294" t="s">
        <v>52</v>
      </c>
      <c r="B311" s="236" t="s">
        <v>39</v>
      </c>
      <c r="C311" s="236" t="s">
        <v>52</v>
      </c>
      <c r="D311" s="294" t="s">
        <v>67</v>
      </c>
      <c r="E311" s="298" t="s">
        <v>67</v>
      </c>
      <c r="F311" s="233" t="s">
        <v>52</v>
      </c>
      <c r="G311" s="295" t="s">
        <v>589</v>
      </c>
      <c r="H311" s="295" t="s">
        <v>19</v>
      </c>
      <c r="I311" s="295" t="s">
        <v>56</v>
      </c>
      <c r="J311" s="374" t="s">
        <v>1428</v>
      </c>
      <c r="K311" s="295"/>
      <c r="L311" s="451" t="s">
        <v>62</v>
      </c>
      <c r="M311" s="234">
        <v>6.68</v>
      </c>
      <c r="N311" s="237">
        <f>IFERROR(VLOOKUP(H311&amp;"-"&amp;F311,Blad7!A:D,4,0),0)</f>
        <v>0</v>
      </c>
      <c r="O311" s="238">
        <v>1</v>
      </c>
      <c r="P311" s="239">
        <f t="shared" si="4"/>
        <v>0</v>
      </c>
    </row>
    <row r="312" spans="1:16" x14ac:dyDescent="0.3">
      <c r="A312" s="294" t="s">
        <v>52</v>
      </c>
      <c r="B312" s="236" t="s">
        <v>39</v>
      </c>
      <c r="C312" s="236" t="s">
        <v>52</v>
      </c>
      <c r="D312" s="294" t="s">
        <v>67</v>
      </c>
      <c r="E312" s="298" t="s">
        <v>67</v>
      </c>
      <c r="F312" s="233" t="s">
        <v>52</v>
      </c>
      <c r="G312" s="295" t="s">
        <v>589</v>
      </c>
      <c r="H312" s="295" t="s">
        <v>45</v>
      </c>
      <c r="I312" s="295" t="s">
        <v>1021</v>
      </c>
      <c r="J312" s="310" t="s">
        <v>1429</v>
      </c>
      <c r="K312" s="295"/>
      <c r="L312" s="451" t="s">
        <v>62</v>
      </c>
      <c r="M312" s="234" t="s">
        <v>187</v>
      </c>
      <c r="N312" s="237">
        <f>IFERROR(VLOOKUP(H312&amp;"-"&amp;F312,Blad7!A:D,4,0),0)</f>
        <v>0</v>
      </c>
      <c r="O312" s="238">
        <v>1</v>
      </c>
      <c r="P312" s="239" t="str">
        <f t="shared" si="4"/>
        <v/>
      </c>
    </row>
    <row r="313" spans="1:16" x14ac:dyDescent="0.3">
      <c r="A313" s="294" t="s">
        <v>52</v>
      </c>
      <c r="B313" s="236" t="s">
        <v>39</v>
      </c>
      <c r="C313" s="236" t="s">
        <v>52</v>
      </c>
      <c r="D313" s="294" t="s">
        <v>67</v>
      </c>
      <c r="E313" s="298" t="s">
        <v>67</v>
      </c>
      <c r="F313" s="233" t="s">
        <v>52</v>
      </c>
      <c r="G313" s="295" t="s">
        <v>589</v>
      </c>
      <c r="H313" s="295" t="s">
        <v>19</v>
      </c>
      <c r="I313" s="295" t="s">
        <v>61</v>
      </c>
      <c r="J313" s="374" t="s">
        <v>266</v>
      </c>
      <c r="K313" s="295"/>
      <c r="L313" s="451" t="s">
        <v>62</v>
      </c>
      <c r="M313" s="234">
        <v>7.73</v>
      </c>
      <c r="N313" s="237">
        <f>IFERROR(VLOOKUP(H313&amp;"-"&amp;F313,Blad7!A:D,4,0),0)</f>
        <v>0</v>
      </c>
      <c r="O313" s="238">
        <v>1</v>
      </c>
      <c r="P313" s="239">
        <f t="shared" si="4"/>
        <v>0</v>
      </c>
    </row>
    <row r="314" spans="1:16" x14ac:dyDescent="0.3">
      <c r="A314" s="294" t="s">
        <v>52</v>
      </c>
      <c r="B314" s="236" t="s">
        <v>39</v>
      </c>
      <c r="C314" s="236" t="s">
        <v>52</v>
      </c>
      <c r="D314" s="294" t="s">
        <v>67</v>
      </c>
      <c r="E314" s="298" t="s">
        <v>67</v>
      </c>
      <c r="F314" s="233" t="s">
        <v>52</v>
      </c>
      <c r="G314" s="295" t="s">
        <v>589</v>
      </c>
      <c r="H314" s="295" t="s">
        <v>45</v>
      </c>
      <c r="I314" s="241" t="s">
        <v>1695</v>
      </c>
      <c r="J314" s="310" t="s">
        <v>267</v>
      </c>
      <c r="K314" s="295"/>
      <c r="L314" s="451" t="s">
        <v>63</v>
      </c>
      <c r="M314" s="234" t="s">
        <v>187</v>
      </c>
      <c r="N314" s="237">
        <f>IFERROR(VLOOKUP(H314&amp;"-"&amp;F314,Blad7!A:D,4,0),0)</f>
        <v>0</v>
      </c>
      <c r="O314" s="238">
        <v>1</v>
      </c>
      <c r="P314" s="239" t="str">
        <f t="shared" si="4"/>
        <v/>
      </c>
    </row>
    <row r="315" spans="1:16" x14ac:dyDescent="0.3">
      <c r="A315" s="294" t="s">
        <v>52</v>
      </c>
      <c r="B315" s="236" t="s">
        <v>39</v>
      </c>
      <c r="C315" s="236" t="s">
        <v>52</v>
      </c>
      <c r="D315" s="294" t="s">
        <v>67</v>
      </c>
      <c r="E315" s="298" t="s">
        <v>67</v>
      </c>
      <c r="F315" s="233" t="s">
        <v>52</v>
      </c>
      <c r="G315" s="295" t="s">
        <v>589</v>
      </c>
      <c r="H315" s="295" t="s">
        <v>19</v>
      </c>
      <c r="I315" s="295" t="s">
        <v>56</v>
      </c>
      <c r="J315" s="374" t="s">
        <v>1430</v>
      </c>
      <c r="K315" s="295"/>
      <c r="L315" s="451" t="s">
        <v>62</v>
      </c>
      <c r="M315" s="234">
        <v>19.02</v>
      </c>
      <c r="N315" s="237">
        <f>IFERROR(VLOOKUP(H315&amp;"-"&amp;F315,Blad7!A:D,4,0),0)</f>
        <v>0</v>
      </c>
      <c r="O315" s="238">
        <v>1</v>
      </c>
      <c r="P315" s="239">
        <f t="shared" si="4"/>
        <v>0</v>
      </c>
    </row>
    <row r="316" spans="1:16" ht="12.75" customHeight="1" x14ac:dyDescent="0.3">
      <c r="A316" s="294" t="s">
        <v>52</v>
      </c>
      <c r="B316" s="236" t="s">
        <v>39</v>
      </c>
      <c r="C316" s="236" t="s">
        <v>52</v>
      </c>
      <c r="D316" s="294" t="s">
        <v>67</v>
      </c>
      <c r="E316" s="298" t="s">
        <v>67</v>
      </c>
      <c r="F316" s="233" t="s">
        <v>52</v>
      </c>
      <c r="G316" s="295" t="s">
        <v>589</v>
      </c>
      <c r="H316" s="295" t="s">
        <v>45</v>
      </c>
      <c r="I316" s="295" t="s">
        <v>1021</v>
      </c>
      <c r="J316" s="310" t="s">
        <v>1431</v>
      </c>
      <c r="K316" s="295"/>
      <c r="L316" s="451" t="s">
        <v>62</v>
      </c>
      <c r="M316" s="234" t="s">
        <v>187</v>
      </c>
      <c r="N316" s="237">
        <f>IFERROR(VLOOKUP(H316&amp;"-"&amp;F316,Blad7!A:D,4,0),0)</f>
        <v>0</v>
      </c>
      <c r="O316" s="238">
        <v>1</v>
      </c>
      <c r="P316" s="239" t="str">
        <f t="shared" si="4"/>
        <v/>
      </c>
    </row>
    <row r="317" spans="1:16" ht="15" customHeight="1" x14ac:dyDescent="0.3">
      <c r="A317" s="294" t="s">
        <v>52</v>
      </c>
      <c r="B317" s="236" t="s">
        <v>39</v>
      </c>
      <c r="C317" s="236" t="s">
        <v>52</v>
      </c>
      <c r="D317" s="294" t="s">
        <v>67</v>
      </c>
      <c r="E317" s="298" t="s">
        <v>67</v>
      </c>
      <c r="F317" s="233" t="s">
        <v>52</v>
      </c>
      <c r="G317" s="295" t="s">
        <v>589</v>
      </c>
      <c r="H317" s="295" t="s">
        <v>16</v>
      </c>
      <c r="I317" s="241" t="s">
        <v>51</v>
      </c>
      <c r="J317" s="374" t="s">
        <v>1432</v>
      </c>
      <c r="K317" s="295"/>
      <c r="L317" s="451" t="s">
        <v>62</v>
      </c>
      <c r="M317" s="234">
        <v>1143</v>
      </c>
      <c r="N317" s="237">
        <f>IFERROR(VLOOKUP(H317&amp;"-"&amp;F317,Blad7!A:D,4,0),0)</f>
        <v>0</v>
      </c>
      <c r="O317" s="238">
        <v>1</v>
      </c>
      <c r="P317" s="239">
        <f t="shared" si="4"/>
        <v>0</v>
      </c>
    </row>
    <row r="318" spans="1:16" x14ac:dyDescent="0.3">
      <c r="A318" s="294" t="s">
        <v>52</v>
      </c>
      <c r="B318" s="236" t="s">
        <v>39</v>
      </c>
      <c r="C318" s="236" t="s">
        <v>52</v>
      </c>
      <c r="D318" s="294" t="s">
        <v>67</v>
      </c>
      <c r="E318" s="298" t="s">
        <v>67</v>
      </c>
      <c r="F318" s="233" t="s">
        <v>52</v>
      </c>
      <c r="G318" s="295" t="s">
        <v>59</v>
      </c>
      <c r="H318" s="295" t="s">
        <v>45</v>
      </c>
      <c r="I318" s="241" t="s">
        <v>1021</v>
      </c>
      <c r="J318" s="310" t="s">
        <v>1218</v>
      </c>
      <c r="K318" s="295"/>
      <c r="L318" s="451" t="s">
        <v>1714</v>
      </c>
      <c r="M318" s="234" t="s">
        <v>187</v>
      </c>
      <c r="N318" s="237">
        <f>IFERROR(VLOOKUP(H318&amp;"-"&amp;F318,Blad7!A:D,4,0),0)</f>
        <v>0</v>
      </c>
      <c r="O318" s="238">
        <v>1</v>
      </c>
      <c r="P318" s="239" t="str">
        <f t="shared" si="4"/>
        <v/>
      </c>
    </row>
    <row r="319" spans="1:16" x14ac:dyDescent="0.3">
      <c r="A319" s="294" t="s">
        <v>52</v>
      </c>
      <c r="B319" s="236" t="s">
        <v>39</v>
      </c>
      <c r="C319" s="236" t="s">
        <v>52</v>
      </c>
      <c r="D319" s="294" t="s">
        <v>67</v>
      </c>
      <c r="E319" s="298" t="s">
        <v>67</v>
      </c>
      <c r="F319" s="233" t="s">
        <v>52</v>
      </c>
      <c r="G319" s="295" t="s">
        <v>589</v>
      </c>
      <c r="H319" s="295" t="s">
        <v>19</v>
      </c>
      <c r="I319" s="295" t="s">
        <v>56</v>
      </c>
      <c r="J319" s="374" t="s">
        <v>1218</v>
      </c>
      <c r="K319" s="295"/>
      <c r="L319" s="451" t="s">
        <v>62</v>
      </c>
      <c r="M319" s="234">
        <v>11</v>
      </c>
      <c r="N319" s="237">
        <f>IFERROR(VLOOKUP(H319&amp;"-"&amp;F319,Blad7!A:D,4,0),0)</f>
        <v>0</v>
      </c>
      <c r="O319" s="238">
        <v>1</v>
      </c>
      <c r="P319" s="239">
        <f t="shared" si="4"/>
        <v>0</v>
      </c>
    </row>
    <row r="320" spans="1:16" x14ac:dyDescent="0.3">
      <c r="A320" s="294" t="s">
        <v>52</v>
      </c>
      <c r="B320" s="236" t="s">
        <v>39</v>
      </c>
      <c r="C320" s="236" t="s">
        <v>52</v>
      </c>
      <c r="D320" s="294" t="s">
        <v>67</v>
      </c>
      <c r="E320" s="298" t="s">
        <v>67</v>
      </c>
      <c r="F320" s="233" t="s">
        <v>52</v>
      </c>
      <c r="G320" s="295" t="s">
        <v>589</v>
      </c>
      <c r="H320" s="295" t="s">
        <v>19</v>
      </c>
      <c r="I320" s="241" t="s">
        <v>1704</v>
      </c>
      <c r="J320" s="374" t="s">
        <v>1433</v>
      </c>
      <c r="K320" s="295"/>
      <c r="L320" s="451" t="s">
        <v>62</v>
      </c>
      <c r="M320" s="234">
        <v>21</v>
      </c>
      <c r="N320" s="237">
        <f>IFERROR(VLOOKUP(H320&amp;"-"&amp;F320,Blad7!A:D,4,0),0)</f>
        <v>0</v>
      </c>
      <c r="O320" s="238">
        <v>1</v>
      </c>
      <c r="P320" s="239">
        <f t="shared" si="4"/>
        <v>0</v>
      </c>
    </row>
    <row r="321" spans="1:16" ht="15" customHeight="1" x14ac:dyDescent="0.3">
      <c r="A321" s="294" t="s">
        <v>52</v>
      </c>
      <c r="B321" s="236" t="s">
        <v>39</v>
      </c>
      <c r="C321" s="236" t="s">
        <v>52</v>
      </c>
      <c r="D321" s="294" t="s">
        <v>67</v>
      </c>
      <c r="E321" s="298" t="s">
        <v>67</v>
      </c>
      <c r="F321" s="233" t="s">
        <v>52</v>
      </c>
      <c r="G321" s="295" t="s">
        <v>589</v>
      </c>
      <c r="H321" s="295" t="s">
        <v>18</v>
      </c>
      <c r="I321" s="241" t="s">
        <v>91</v>
      </c>
      <c r="J321" s="374" t="s">
        <v>1434</v>
      </c>
      <c r="K321" s="295"/>
      <c r="L321" s="451" t="s">
        <v>44</v>
      </c>
      <c r="M321" s="234">
        <v>60.26</v>
      </c>
      <c r="N321" s="237">
        <f>IFERROR(VLOOKUP(H321&amp;"-"&amp;F321,Blad7!A:D,4,0),0)</f>
        <v>0</v>
      </c>
      <c r="O321" s="238">
        <v>1</v>
      </c>
      <c r="P321" s="239">
        <f t="shared" si="4"/>
        <v>0</v>
      </c>
    </row>
    <row r="322" spans="1:16" ht="15" customHeight="1" x14ac:dyDescent="0.3">
      <c r="A322" s="294" t="s">
        <v>52</v>
      </c>
      <c r="B322" s="236" t="s">
        <v>39</v>
      </c>
      <c r="C322" s="236" t="s">
        <v>52</v>
      </c>
      <c r="D322" s="294" t="s">
        <v>67</v>
      </c>
      <c r="E322" s="298" t="s">
        <v>67</v>
      </c>
      <c r="F322" s="233" t="s">
        <v>52</v>
      </c>
      <c r="G322" s="295" t="s">
        <v>589</v>
      </c>
      <c r="H322" s="295" t="s">
        <v>45</v>
      </c>
      <c r="I322" s="295" t="s">
        <v>1021</v>
      </c>
      <c r="J322" s="310" t="s">
        <v>1435</v>
      </c>
      <c r="K322" s="295"/>
      <c r="L322" s="451" t="s">
        <v>1714</v>
      </c>
      <c r="M322" s="234" t="s">
        <v>187</v>
      </c>
      <c r="N322" s="237">
        <f>IFERROR(VLOOKUP(H322&amp;"-"&amp;F322,Blad7!A:D,4,0),0)</f>
        <v>0</v>
      </c>
      <c r="O322" s="238">
        <v>1</v>
      </c>
      <c r="P322" s="239" t="str">
        <f t="shared" ref="P322:P385" si="5">IFERROR((N322*M322)*O322,"")</f>
        <v/>
      </c>
    </row>
    <row r="323" spans="1:16" ht="15" customHeight="1" x14ac:dyDescent="0.3">
      <c r="A323" s="294" t="s">
        <v>52</v>
      </c>
      <c r="B323" s="236" t="s">
        <v>39</v>
      </c>
      <c r="C323" s="236" t="s">
        <v>52</v>
      </c>
      <c r="D323" s="294" t="s">
        <v>67</v>
      </c>
      <c r="E323" s="298" t="s">
        <v>67</v>
      </c>
      <c r="F323" s="233" t="s">
        <v>52</v>
      </c>
      <c r="G323" s="295" t="s">
        <v>589</v>
      </c>
      <c r="H323" s="295" t="s">
        <v>18</v>
      </c>
      <c r="I323" s="241" t="s">
        <v>91</v>
      </c>
      <c r="J323" s="374" t="s">
        <v>1436</v>
      </c>
      <c r="K323" s="295"/>
      <c r="L323" s="451" t="s">
        <v>62</v>
      </c>
      <c r="M323" s="234">
        <v>6</v>
      </c>
      <c r="N323" s="237">
        <f>IFERROR(VLOOKUP(H323&amp;"-"&amp;F323,Blad7!A:D,4,0),0)</f>
        <v>0</v>
      </c>
      <c r="O323" s="238">
        <v>1</v>
      </c>
      <c r="P323" s="239">
        <f t="shared" si="5"/>
        <v>0</v>
      </c>
    </row>
    <row r="324" spans="1:16" ht="15" customHeight="1" x14ac:dyDescent="0.3">
      <c r="A324" s="294" t="s">
        <v>52</v>
      </c>
      <c r="B324" s="236" t="s">
        <v>39</v>
      </c>
      <c r="C324" s="236" t="s">
        <v>52</v>
      </c>
      <c r="D324" s="294" t="s">
        <v>67</v>
      </c>
      <c r="E324" s="298" t="s">
        <v>67</v>
      </c>
      <c r="F324" s="233" t="s">
        <v>52</v>
      </c>
      <c r="G324" s="295" t="s">
        <v>589</v>
      </c>
      <c r="H324" s="295" t="s">
        <v>18</v>
      </c>
      <c r="I324" s="241" t="s">
        <v>91</v>
      </c>
      <c r="J324" s="374" t="s">
        <v>1437</v>
      </c>
      <c r="K324" s="295"/>
      <c r="L324" s="451" t="s">
        <v>44</v>
      </c>
      <c r="M324" s="234">
        <v>49</v>
      </c>
      <c r="N324" s="237">
        <f>IFERROR(VLOOKUP(H324&amp;"-"&amp;F324,Blad7!A:D,4,0),0)</f>
        <v>0</v>
      </c>
      <c r="O324" s="238">
        <v>1</v>
      </c>
      <c r="P324" s="239">
        <f t="shared" si="5"/>
        <v>0</v>
      </c>
    </row>
    <row r="325" spans="1:16" ht="15" customHeight="1" x14ac:dyDescent="0.3">
      <c r="A325" s="294" t="s">
        <v>52</v>
      </c>
      <c r="B325" s="236" t="s">
        <v>39</v>
      </c>
      <c r="C325" s="236" t="s">
        <v>52</v>
      </c>
      <c r="D325" s="294" t="s">
        <v>67</v>
      </c>
      <c r="E325" s="298" t="s">
        <v>67</v>
      </c>
      <c r="F325" s="233" t="s">
        <v>52</v>
      </c>
      <c r="G325" s="295" t="s">
        <v>589</v>
      </c>
      <c r="H325" s="295" t="s">
        <v>45</v>
      </c>
      <c r="I325" s="295" t="s">
        <v>1021</v>
      </c>
      <c r="J325" s="310" t="s">
        <v>1438</v>
      </c>
      <c r="K325" s="295"/>
      <c r="L325" s="451" t="s">
        <v>1714</v>
      </c>
      <c r="M325" s="234" t="s">
        <v>187</v>
      </c>
      <c r="N325" s="237">
        <f>IFERROR(VLOOKUP(H325&amp;"-"&amp;F325,Blad7!A:D,4,0),0)</f>
        <v>0</v>
      </c>
      <c r="O325" s="238">
        <v>1</v>
      </c>
      <c r="P325" s="239" t="str">
        <f t="shared" si="5"/>
        <v/>
      </c>
    </row>
    <row r="326" spans="1:16" ht="15" customHeight="1" x14ac:dyDescent="0.3">
      <c r="A326" s="294" t="s">
        <v>52</v>
      </c>
      <c r="B326" s="236" t="s">
        <v>39</v>
      </c>
      <c r="C326" s="236" t="s">
        <v>52</v>
      </c>
      <c r="D326" s="294" t="s">
        <v>67</v>
      </c>
      <c r="E326" s="298" t="s">
        <v>67</v>
      </c>
      <c r="F326" s="233" t="s">
        <v>52</v>
      </c>
      <c r="G326" s="295" t="s">
        <v>589</v>
      </c>
      <c r="H326" s="295" t="s">
        <v>41</v>
      </c>
      <c r="I326" s="295" t="s">
        <v>1622</v>
      </c>
      <c r="J326" s="457" t="s">
        <v>1439</v>
      </c>
      <c r="K326" s="295"/>
      <c r="L326" s="451" t="s">
        <v>62</v>
      </c>
      <c r="M326" s="234">
        <v>6.95</v>
      </c>
      <c r="N326" s="237">
        <f>IFERROR(VLOOKUP(H326&amp;"-"&amp;F326,Blad7!A:D,4,0),0)</f>
        <v>0</v>
      </c>
      <c r="O326" s="238">
        <v>1</v>
      </c>
      <c r="P326" s="239">
        <f t="shared" si="5"/>
        <v>0</v>
      </c>
    </row>
    <row r="327" spans="1:16" ht="15" customHeight="1" x14ac:dyDescent="0.3">
      <c r="A327" s="294" t="s">
        <v>52</v>
      </c>
      <c r="B327" s="236" t="s">
        <v>39</v>
      </c>
      <c r="C327" s="236" t="s">
        <v>52</v>
      </c>
      <c r="D327" s="294" t="s">
        <v>67</v>
      </c>
      <c r="E327" s="298" t="s">
        <v>67</v>
      </c>
      <c r="F327" s="233" t="s">
        <v>52</v>
      </c>
      <c r="G327" s="295" t="s">
        <v>589</v>
      </c>
      <c r="H327" s="295" t="s">
        <v>41</v>
      </c>
      <c r="I327" s="295" t="s">
        <v>1622</v>
      </c>
      <c r="J327" s="457" t="s">
        <v>1440</v>
      </c>
      <c r="K327" s="295"/>
      <c r="L327" s="451" t="s">
        <v>62</v>
      </c>
      <c r="M327" s="234">
        <v>6.97</v>
      </c>
      <c r="N327" s="237">
        <f>IFERROR(VLOOKUP(H327&amp;"-"&amp;F327,Blad7!A:D,4,0),0)</f>
        <v>0</v>
      </c>
      <c r="O327" s="238">
        <v>1</v>
      </c>
      <c r="P327" s="239">
        <f t="shared" si="5"/>
        <v>0</v>
      </c>
    </row>
    <row r="328" spans="1:16" ht="15" customHeight="1" x14ac:dyDescent="0.3">
      <c r="A328" s="294" t="s">
        <v>52</v>
      </c>
      <c r="B328" s="236" t="s">
        <v>39</v>
      </c>
      <c r="C328" s="236" t="s">
        <v>52</v>
      </c>
      <c r="D328" s="294" t="s">
        <v>67</v>
      </c>
      <c r="E328" s="298" t="s">
        <v>67</v>
      </c>
      <c r="F328" s="233" t="s">
        <v>52</v>
      </c>
      <c r="G328" s="295" t="s">
        <v>589</v>
      </c>
      <c r="H328" s="295" t="s">
        <v>41</v>
      </c>
      <c r="I328" s="297" t="s">
        <v>2045</v>
      </c>
      <c r="J328" s="457" t="s">
        <v>1441</v>
      </c>
      <c r="K328" s="295"/>
      <c r="L328" s="451" t="s">
        <v>62</v>
      </c>
      <c r="M328" s="234">
        <v>5.18</v>
      </c>
      <c r="N328" s="237">
        <f>IFERROR(VLOOKUP(H328&amp;"-"&amp;F328,Blad7!A:D,4,0),0)</f>
        <v>0</v>
      </c>
      <c r="O328" s="238">
        <v>1</v>
      </c>
      <c r="P328" s="239">
        <f t="shared" si="5"/>
        <v>0</v>
      </c>
    </row>
    <row r="329" spans="1:16" ht="15" customHeight="1" x14ac:dyDescent="0.3">
      <c r="A329" s="294" t="s">
        <v>52</v>
      </c>
      <c r="B329" s="236" t="s">
        <v>39</v>
      </c>
      <c r="C329" s="236" t="s">
        <v>52</v>
      </c>
      <c r="D329" s="294" t="s">
        <v>67</v>
      </c>
      <c r="E329" s="298" t="s">
        <v>67</v>
      </c>
      <c r="F329" s="233" t="s">
        <v>52</v>
      </c>
      <c r="G329" s="295" t="s">
        <v>589</v>
      </c>
      <c r="H329" s="297" t="s">
        <v>1694</v>
      </c>
      <c r="I329" s="241" t="s">
        <v>65</v>
      </c>
      <c r="J329" s="310" t="s">
        <v>1442</v>
      </c>
      <c r="K329" s="295"/>
      <c r="L329" s="451" t="s">
        <v>42</v>
      </c>
      <c r="M329" s="234">
        <v>15.26</v>
      </c>
      <c r="N329" s="237">
        <f>IFERROR(VLOOKUP(H329&amp;"-"&amp;F329,Blad7!A:D,4,0),0)</f>
        <v>0</v>
      </c>
      <c r="O329" s="238">
        <v>1</v>
      </c>
      <c r="P329" s="239">
        <f t="shared" si="5"/>
        <v>0</v>
      </c>
    </row>
    <row r="330" spans="1:16" ht="15" customHeight="1" x14ac:dyDescent="0.3">
      <c r="A330" s="294" t="s">
        <v>52</v>
      </c>
      <c r="B330" s="236" t="s">
        <v>39</v>
      </c>
      <c r="C330" s="236" t="s">
        <v>52</v>
      </c>
      <c r="D330" s="294" t="s">
        <v>67</v>
      </c>
      <c r="E330" s="298" t="s">
        <v>67</v>
      </c>
      <c r="F330" s="233" t="s">
        <v>52</v>
      </c>
      <c r="G330" s="295" t="s">
        <v>589</v>
      </c>
      <c r="H330" s="295" t="s">
        <v>19</v>
      </c>
      <c r="I330" s="295" t="s">
        <v>56</v>
      </c>
      <c r="J330" s="374" t="s">
        <v>1443</v>
      </c>
      <c r="K330" s="295"/>
      <c r="L330" s="451" t="s">
        <v>57</v>
      </c>
      <c r="M330" s="234">
        <v>22.29</v>
      </c>
      <c r="N330" s="237">
        <f>IFERROR(VLOOKUP(H330&amp;"-"&amp;F330,Blad7!A:D,4,0),0)</f>
        <v>0</v>
      </c>
      <c r="O330" s="238">
        <v>1</v>
      </c>
      <c r="P330" s="239">
        <f t="shared" si="5"/>
        <v>0</v>
      </c>
    </row>
    <row r="331" spans="1:16" ht="15" customHeight="1" x14ac:dyDescent="0.3">
      <c r="A331" s="294" t="s">
        <v>52</v>
      </c>
      <c r="B331" s="236" t="s">
        <v>39</v>
      </c>
      <c r="C331" s="236" t="s">
        <v>52</v>
      </c>
      <c r="D331" s="294" t="s">
        <v>67</v>
      </c>
      <c r="E331" s="298" t="s">
        <v>67</v>
      </c>
      <c r="F331" s="233" t="s">
        <v>52</v>
      </c>
      <c r="G331" s="295" t="s">
        <v>589</v>
      </c>
      <c r="H331" s="297" t="s">
        <v>1694</v>
      </c>
      <c r="I331" s="241" t="s">
        <v>65</v>
      </c>
      <c r="J331" s="374" t="s">
        <v>1444</v>
      </c>
      <c r="K331" s="295"/>
      <c r="L331" s="451" t="s">
        <v>42</v>
      </c>
      <c r="M331" s="234">
        <v>15.32</v>
      </c>
      <c r="N331" s="237">
        <f>IFERROR(VLOOKUP(H331&amp;"-"&amp;F331,Blad7!A:D,4,0),0)</f>
        <v>0</v>
      </c>
      <c r="O331" s="238">
        <v>1</v>
      </c>
      <c r="P331" s="239">
        <f t="shared" si="5"/>
        <v>0</v>
      </c>
    </row>
    <row r="332" spans="1:16" ht="15" customHeight="1" x14ac:dyDescent="0.3">
      <c r="A332" s="294" t="s">
        <v>52</v>
      </c>
      <c r="B332" s="236" t="s">
        <v>39</v>
      </c>
      <c r="C332" s="236" t="s">
        <v>52</v>
      </c>
      <c r="D332" s="294" t="s">
        <v>67</v>
      </c>
      <c r="E332" s="298" t="s">
        <v>67</v>
      </c>
      <c r="F332" s="233" t="s">
        <v>52</v>
      </c>
      <c r="G332" s="295" t="s">
        <v>589</v>
      </c>
      <c r="H332" s="295" t="s">
        <v>19</v>
      </c>
      <c r="I332" s="295" t="s">
        <v>56</v>
      </c>
      <c r="J332" s="374" t="s">
        <v>1445</v>
      </c>
      <c r="K332" s="295"/>
      <c r="L332" s="451" t="s">
        <v>1714</v>
      </c>
      <c r="M332" s="234">
        <v>6.21</v>
      </c>
      <c r="N332" s="237">
        <f>IFERROR(VLOOKUP(H332&amp;"-"&amp;F332,Blad7!A:D,4,0),0)</f>
        <v>0</v>
      </c>
      <c r="O332" s="238">
        <v>1</v>
      </c>
      <c r="P332" s="239">
        <f t="shared" si="5"/>
        <v>0</v>
      </c>
    </row>
    <row r="333" spans="1:16" ht="15" customHeight="1" x14ac:dyDescent="0.3">
      <c r="A333" s="294" t="s">
        <v>52</v>
      </c>
      <c r="B333" s="236" t="s">
        <v>39</v>
      </c>
      <c r="C333" s="236" t="s">
        <v>52</v>
      </c>
      <c r="D333" s="294" t="s">
        <v>67</v>
      </c>
      <c r="E333" s="298" t="s">
        <v>67</v>
      </c>
      <c r="F333" s="233" t="s">
        <v>52</v>
      </c>
      <c r="G333" s="295" t="s">
        <v>589</v>
      </c>
      <c r="H333" s="295" t="s">
        <v>1694</v>
      </c>
      <c r="I333" s="241" t="s">
        <v>485</v>
      </c>
      <c r="J333" s="462" t="s">
        <v>1446</v>
      </c>
      <c r="K333" s="295"/>
      <c r="L333" s="451" t="s">
        <v>42</v>
      </c>
      <c r="M333" s="234">
        <v>4.75</v>
      </c>
      <c r="N333" s="237">
        <f>IFERROR(VLOOKUP(H333&amp;"-"&amp;F333,Blad7!A:D,4,0),0)</f>
        <v>0</v>
      </c>
      <c r="O333" s="238">
        <v>1</v>
      </c>
      <c r="P333" s="239">
        <f t="shared" si="5"/>
        <v>0</v>
      </c>
    </row>
    <row r="334" spans="1:16" ht="15" customHeight="1" x14ac:dyDescent="0.3">
      <c r="A334" s="294" t="s">
        <v>52</v>
      </c>
      <c r="B334" s="236" t="s">
        <v>39</v>
      </c>
      <c r="C334" s="236" t="s">
        <v>52</v>
      </c>
      <c r="D334" s="294" t="s">
        <v>67</v>
      </c>
      <c r="E334" s="298" t="s">
        <v>67</v>
      </c>
      <c r="F334" s="233" t="s">
        <v>52</v>
      </c>
      <c r="G334" s="295" t="s">
        <v>589</v>
      </c>
      <c r="H334" s="295" t="s">
        <v>46</v>
      </c>
      <c r="I334" s="295" t="s">
        <v>47</v>
      </c>
      <c r="J334" s="374" t="s">
        <v>1447</v>
      </c>
      <c r="K334" s="295"/>
      <c r="L334" s="451" t="s">
        <v>1714</v>
      </c>
      <c r="M334" s="234">
        <v>9.61</v>
      </c>
      <c r="N334" s="237">
        <f>IFERROR(VLOOKUP(H334&amp;"-"&amp;F334,Blad7!A:D,4,0),0)</f>
        <v>0</v>
      </c>
      <c r="O334" s="238">
        <v>1</v>
      </c>
      <c r="P334" s="239">
        <f t="shared" si="5"/>
        <v>0</v>
      </c>
    </row>
    <row r="335" spans="1:16" ht="15" customHeight="1" x14ac:dyDescent="0.3">
      <c r="A335" s="294" t="s">
        <v>52</v>
      </c>
      <c r="B335" s="236" t="s">
        <v>39</v>
      </c>
      <c r="C335" s="236" t="s">
        <v>52</v>
      </c>
      <c r="D335" s="294" t="s">
        <v>67</v>
      </c>
      <c r="E335" s="298" t="s">
        <v>67</v>
      </c>
      <c r="F335" s="233" t="s">
        <v>52</v>
      </c>
      <c r="G335" s="295" t="s">
        <v>589</v>
      </c>
      <c r="H335" s="295" t="s">
        <v>45</v>
      </c>
      <c r="I335" s="295" t="s">
        <v>1021</v>
      </c>
      <c r="J335" s="374" t="s">
        <v>1448</v>
      </c>
      <c r="K335" s="295"/>
      <c r="L335" s="451" t="s">
        <v>1714</v>
      </c>
      <c r="M335" s="234" t="s">
        <v>187</v>
      </c>
      <c r="N335" s="237">
        <f>IFERROR(VLOOKUP(H335&amp;"-"&amp;F335,Blad7!A:D,4,0),0)</f>
        <v>0</v>
      </c>
      <c r="O335" s="238">
        <v>1</v>
      </c>
      <c r="P335" s="239" t="str">
        <f t="shared" si="5"/>
        <v/>
      </c>
    </row>
    <row r="336" spans="1:16" ht="15" customHeight="1" x14ac:dyDescent="0.3">
      <c r="A336" s="294" t="s">
        <v>52</v>
      </c>
      <c r="B336" s="236" t="s">
        <v>39</v>
      </c>
      <c r="C336" s="236" t="s">
        <v>52</v>
      </c>
      <c r="D336" s="294" t="s">
        <v>67</v>
      </c>
      <c r="E336" s="298" t="s">
        <v>67</v>
      </c>
      <c r="F336" s="233" t="s">
        <v>52</v>
      </c>
      <c r="G336" s="295" t="s">
        <v>589</v>
      </c>
      <c r="H336" s="295" t="s">
        <v>45</v>
      </c>
      <c r="I336" s="295" t="s">
        <v>1021</v>
      </c>
      <c r="J336" s="374" t="s">
        <v>1449</v>
      </c>
      <c r="K336" s="295"/>
      <c r="L336" s="451" t="s">
        <v>1714</v>
      </c>
      <c r="M336" s="234" t="s">
        <v>187</v>
      </c>
      <c r="N336" s="237">
        <f>IFERROR(VLOOKUP(H336&amp;"-"&amp;F336,Blad7!A:D,4,0),0)</f>
        <v>0</v>
      </c>
      <c r="O336" s="238">
        <v>1</v>
      </c>
      <c r="P336" s="239" t="str">
        <f t="shared" si="5"/>
        <v/>
      </c>
    </row>
    <row r="337" spans="1:16" ht="15" customHeight="1" x14ac:dyDescent="0.3">
      <c r="A337" s="294" t="s">
        <v>52</v>
      </c>
      <c r="B337" s="236" t="s">
        <v>39</v>
      </c>
      <c r="C337" s="236" t="s">
        <v>52</v>
      </c>
      <c r="D337" s="294" t="s">
        <v>67</v>
      </c>
      <c r="E337" s="298" t="s">
        <v>67</v>
      </c>
      <c r="F337" s="233" t="s">
        <v>52</v>
      </c>
      <c r="G337" s="295" t="s">
        <v>589</v>
      </c>
      <c r="H337" s="295" t="s">
        <v>2271</v>
      </c>
      <c r="I337" s="241" t="s">
        <v>1724</v>
      </c>
      <c r="J337" s="374" t="s">
        <v>1450</v>
      </c>
      <c r="K337" s="295"/>
      <c r="L337" s="451" t="s">
        <v>57</v>
      </c>
      <c r="M337" s="234">
        <v>131.19</v>
      </c>
      <c r="N337" s="237">
        <f>IFERROR(VLOOKUP(H337&amp;"-"&amp;F337,Blad7!A:D,4,0),0)</f>
        <v>0</v>
      </c>
      <c r="O337" s="238">
        <v>1</v>
      </c>
      <c r="P337" s="239">
        <f t="shared" si="5"/>
        <v>0</v>
      </c>
    </row>
    <row r="338" spans="1:16" ht="15" customHeight="1" x14ac:dyDescent="0.3">
      <c r="A338" s="294" t="s">
        <v>52</v>
      </c>
      <c r="B338" s="236" t="s">
        <v>39</v>
      </c>
      <c r="C338" s="236" t="s">
        <v>52</v>
      </c>
      <c r="D338" s="294" t="s">
        <v>67</v>
      </c>
      <c r="E338" s="298" t="s">
        <v>67</v>
      </c>
      <c r="F338" s="233" t="s">
        <v>52</v>
      </c>
      <c r="G338" s="295" t="s">
        <v>589</v>
      </c>
      <c r="H338" s="295" t="s">
        <v>16</v>
      </c>
      <c r="I338" s="241" t="s">
        <v>1699</v>
      </c>
      <c r="J338" s="374" t="s">
        <v>1451</v>
      </c>
      <c r="K338" s="295"/>
      <c r="L338" s="457" t="s">
        <v>155</v>
      </c>
      <c r="M338" s="234">
        <v>160.35</v>
      </c>
      <c r="N338" s="237">
        <f>IFERROR(VLOOKUP(H338&amp;"-"&amp;F338,Blad7!A:D,4,0),0)</f>
        <v>0</v>
      </c>
      <c r="O338" s="238">
        <v>1</v>
      </c>
      <c r="P338" s="239">
        <f t="shared" si="5"/>
        <v>0</v>
      </c>
    </row>
    <row r="339" spans="1:16" ht="15" customHeight="1" x14ac:dyDescent="0.3">
      <c r="A339" s="294" t="s">
        <v>52</v>
      </c>
      <c r="B339" s="236" t="s">
        <v>39</v>
      </c>
      <c r="C339" s="236" t="s">
        <v>52</v>
      </c>
      <c r="D339" s="294" t="s">
        <v>67</v>
      </c>
      <c r="E339" s="298" t="s">
        <v>67</v>
      </c>
      <c r="F339" s="233" t="s">
        <v>52</v>
      </c>
      <c r="G339" s="295" t="s">
        <v>589</v>
      </c>
      <c r="H339" s="295" t="s">
        <v>2271</v>
      </c>
      <c r="I339" s="241" t="s">
        <v>1724</v>
      </c>
      <c r="J339" s="374" t="s">
        <v>1452</v>
      </c>
      <c r="K339" s="295"/>
      <c r="L339" s="451" t="s">
        <v>62</v>
      </c>
      <c r="M339" s="234">
        <v>39.61</v>
      </c>
      <c r="N339" s="237">
        <f>IFERROR(VLOOKUP(H339&amp;"-"&amp;F339,Blad7!A:D,4,0),0)</f>
        <v>0</v>
      </c>
      <c r="O339" s="238">
        <v>1</v>
      </c>
      <c r="P339" s="239">
        <f t="shared" si="5"/>
        <v>0</v>
      </c>
    </row>
    <row r="340" spans="1:16" ht="15" customHeight="1" x14ac:dyDescent="0.3">
      <c r="A340" s="294" t="s">
        <v>52</v>
      </c>
      <c r="B340" s="236" t="s">
        <v>39</v>
      </c>
      <c r="C340" s="236" t="s">
        <v>52</v>
      </c>
      <c r="D340" s="294" t="s">
        <v>67</v>
      </c>
      <c r="E340" s="298" t="s">
        <v>67</v>
      </c>
      <c r="F340" s="233" t="s">
        <v>52</v>
      </c>
      <c r="G340" s="295" t="s">
        <v>589</v>
      </c>
      <c r="H340" s="295" t="s">
        <v>19</v>
      </c>
      <c r="I340" s="295" t="s">
        <v>56</v>
      </c>
      <c r="J340" s="374" t="s">
        <v>1453</v>
      </c>
      <c r="K340" s="295"/>
      <c r="L340" s="451" t="s">
        <v>1714</v>
      </c>
      <c r="M340" s="234">
        <v>45.04</v>
      </c>
      <c r="N340" s="237">
        <f>IFERROR(VLOOKUP(H340&amp;"-"&amp;F340,Blad7!A:D,4,0),0)</f>
        <v>0</v>
      </c>
      <c r="O340" s="238">
        <v>1</v>
      </c>
      <c r="P340" s="239">
        <f t="shared" si="5"/>
        <v>0</v>
      </c>
    </row>
    <row r="341" spans="1:16" ht="15" customHeight="1" x14ac:dyDescent="0.3">
      <c r="A341" s="294" t="s">
        <v>52</v>
      </c>
      <c r="B341" s="236" t="s">
        <v>39</v>
      </c>
      <c r="C341" s="236" t="s">
        <v>52</v>
      </c>
      <c r="D341" s="294" t="s">
        <v>67</v>
      </c>
      <c r="E341" s="298" t="s">
        <v>67</v>
      </c>
      <c r="F341" s="233" t="s">
        <v>52</v>
      </c>
      <c r="G341" s="295" t="s">
        <v>589</v>
      </c>
      <c r="H341" s="295" t="s">
        <v>19</v>
      </c>
      <c r="I341" s="295" t="s">
        <v>56</v>
      </c>
      <c r="J341" s="374" t="s">
        <v>1454</v>
      </c>
      <c r="K341" s="295"/>
      <c r="L341" s="451" t="s">
        <v>1714</v>
      </c>
      <c r="M341" s="234">
        <v>5.08</v>
      </c>
      <c r="N341" s="237">
        <f>IFERROR(VLOOKUP(H341&amp;"-"&amp;F341,Blad7!A:D,4,0),0)</f>
        <v>0</v>
      </c>
      <c r="O341" s="238">
        <v>1</v>
      </c>
      <c r="P341" s="239">
        <f t="shared" si="5"/>
        <v>0</v>
      </c>
    </row>
    <row r="342" spans="1:16" ht="15" customHeight="1" x14ac:dyDescent="0.3">
      <c r="A342" s="294" t="s">
        <v>52</v>
      </c>
      <c r="B342" s="236" t="s">
        <v>39</v>
      </c>
      <c r="C342" s="236" t="s">
        <v>52</v>
      </c>
      <c r="D342" s="294" t="s">
        <v>67</v>
      </c>
      <c r="E342" s="298" t="s">
        <v>67</v>
      </c>
      <c r="F342" s="233" t="s">
        <v>52</v>
      </c>
      <c r="G342" s="295" t="s">
        <v>589</v>
      </c>
      <c r="H342" s="295" t="s">
        <v>19</v>
      </c>
      <c r="I342" s="241" t="s">
        <v>1704</v>
      </c>
      <c r="J342" s="374" t="s">
        <v>1455</v>
      </c>
      <c r="K342" s="295"/>
      <c r="L342" s="451" t="s">
        <v>1714</v>
      </c>
      <c r="M342" s="234">
        <v>17.47</v>
      </c>
      <c r="N342" s="237">
        <f>IFERROR(VLOOKUP(H342&amp;"-"&amp;F342,Blad7!A:D,4,0),0)</f>
        <v>0</v>
      </c>
      <c r="O342" s="238">
        <v>1</v>
      </c>
      <c r="P342" s="239">
        <f t="shared" si="5"/>
        <v>0</v>
      </c>
    </row>
    <row r="343" spans="1:16" ht="15" customHeight="1" x14ac:dyDescent="0.3">
      <c r="A343" s="294" t="s">
        <v>52</v>
      </c>
      <c r="B343" s="236" t="s">
        <v>39</v>
      </c>
      <c r="C343" s="236" t="s">
        <v>52</v>
      </c>
      <c r="D343" s="294" t="s">
        <v>67</v>
      </c>
      <c r="E343" s="298" t="s">
        <v>67</v>
      </c>
      <c r="F343" s="233" t="s">
        <v>52</v>
      </c>
      <c r="G343" s="295" t="s">
        <v>589</v>
      </c>
      <c r="H343" s="295" t="s">
        <v>41</v>
      </c>
      <c r="I343" s="295" t="s">
        <v>1622</v>
      </c>
      <c r="J343" s="457" t="s">
        <v>1456</v>
      </c>
      <c r="K343" s="295"/>
      <c r="L343" s="451" t="s">
        <v>62</v>
      </c>
      <c r="M343" s="234">
        <v>11.91</v>
      </c>
      <c r="N343" s="237">
        <f>IFERROR(VLOOKUP(H343&amp;"-"&amp;F343,Blad7!A:D,4,0),0)</f>
        <v>0</v>
      </c>
      <c r="O343" s="238">
        <v>1</v>
      </c>
      <c r="P343" s="239">
        <f t="shared" si="5"/>
        <v>0</v>
      </c>
    </row>
    <row r="344" spans="1:16" ht="15" customHeight="1" x14ac:dyDescent="0.3">
      <c r="A344" s="294" t="s">
        <v>52</v>
      </c>
      <c r="B344" s="236" t="s">
        <v>39</v>
      </c>
      <c r="C344" s="236" t="s">
        <v>52</v>
      </c>
      <c r="D344" s="294" t="s">
        <v>67</v>
      </c>
      <c r="E344" s="298" t="s">
        <v>67</v>
      </c>
      <c r="F344" s="233" t="s">
        <v>52</v>
      </c>
      <c r="G344" s="295" t="s">
        <v>589</v>
      </c>
      <c r="H344" s="295" t="s">
        <v>41</v>
      </c>
      <c r="I344" s="295" t="s">
        <v>1622</v>
      </c>
      <c r="J344" s="457" t="s">
        <v>1457</v>
      </c>
      <c r="K344" s="295"/>
      <c r="L344" s="451" t="s">
        <v>62</v>
      </c>
      <c r="M344" s="234">
        <v>9.11</v>
      </c>
      <c r="N344" s="237">
        <f>IFERROR(VLOOKUP(H344&amp;"-"&amp;F344,Blad7!A:D,4,0),0)</f>
        <v>0</v>
      </c>
      <c r="O344" s="238">
        <v>1</v>
      </c>
      <c r="P344" s="239">
        <f t="shared" si="5"/>
        <v>0</v>
      </c>
    </row>
    <row r="345" spans="1:16" ht="15" customHeight="1" x14ac:dyDescent="0.3">
      <c r="A345" s="294" t="s">
        <v>52</v>
      </c>
      <c r="B345" s="236" t="s">
        <v>39</v>
      </c>
      <c r="C345" s="236" t="s">
        <v>52</v>
      </c>
      <c r="D345" s="294" t="s">
        <v>67</v>
      </c>
      <c r="E345" s="298" t="s">
        <v>67</v>
      </c>
      <c r="F345" s="233" t="s">
        <v>52</v>
      </c>
      <c r="G345" s="295" t="s">
        <v>589</v>
      </c>
      <c r="H345" s="295" t="s">
        <v>15</v>
      </c>
      <c r="I345" s="295" t="s">
        <v>1723</v>
      </c>
      <c r="J345" s="374" t="s">
        <v>1458</v>
      </c>
      <c r="K345" s="295"/>
      <c r="L345" s="451" t="s">
        <v>44</v>
      </c>
      <c r="M345" s="234">
        <v>121</v>
      </c>
      <c r="N345" s="237">
        <f>IFERROR(VLOOKUP(H345&amp;"-"&amp;F345,Blad7!A:D,4,0),0)</f>
        <v>0</v>
      </c>
      <c r="O345" s="238">
        <v>1</v>
      </c>
      <c r="P345" s="239">
        <f t="shared" si="5"/>
        <v>0</v>
      </c>
    </row>
    <row r="346" spans="1:16" ht="15" customHeight="1" x14ac:dyDescent="0.3">
      <c r="A346" s="294" t="s">
        <v>52</v>
      </c>
      <c r="B346" s="236" t="s">
        <v>39</v>
      </c>
      <c r="C346" s="236" t="s">
        <v>52</v>
      </c>
      <c r="D346" s="294" t="s">
        <v>67</v>
      </c>
      <c r="E346" s="298" t="s">
        <v>67</v>
      </c>
      <c r="F346" s="233" t="s">
        <v>52</v>
      </c>
      <c r="G346" s="295" t="s">
        <v>589</v>
      </c>
      <c r="H346" s="295" t="s">
        <v>46</v>
      </c>
      <c r="I346" s="241" t="s">
        <v>14</v>
      </c>
      <c r="J346" s="374" t="s">
        <v>2046</v>
      </c>
      <c r="K346" s="295"/>
      <c r="L346" s="451" t="s">
        <v>44</v>
      </c>
      <c r="M346" s="234">
        <v>90</v>
      </c>
      <c r="N346" s="237">
        <f>IFERROR(VLOOKUP(H346&amp;"-"&amp;F346,Blad7!A:D,4,0),0)</f>
        <v>0</v>
      </c>
      <c r="O346" s="238">
        <v>1</v>
      </c>
      <c r="P346" s="239">
        <f t="shared" si="5"/>
        <v>0</v>
      </c>
    </row>
    <row r="347" spans="1:16" ht="15" customHeight="1" x14ac:dyDescent="0.3">
      <c r="A347" s="294" t="s">
        <v>92</v>
      </c>
      <c r="B347" s="365" t="s">
        <v>39</v>
      </c>
      <c r="C347" s="233" t="s">
        <v>92</v>
      </c>
      <c r="D347" s="293" t="s">
        <v>93</v>
      </c>
      <c r="E347" s="298" t="s">
        <v>94</v>
      </c>
      <c r="F347" s="233" t="s">
        <v>92</v>
      </c>
      <c r="G347" s="297" t="s">
        <v>1910</v>
      </c>
      <c r="H347" s="297" t="s">
        <v>19</v>
      </c>
      <c r="I347" s="297" t="s">
        <v>64</v>
      </c>
      <c r="J347" s="297"/>
      <c r="K347" s="372"/>
      <c r="L347" s="372" t="s">
        <v>63</v>
      </c>
      <c r="M347" s="234">
        <v>10</v>
      </c>
      <c r="N347" s="237">
        <f>IFERROR(VLOOKUP(H347&amp;"-"&amp;F347,Blad7!A:D,4,0),0)</f>
        <v>0</v>
      </c>
      <c r="O347" s="238">
        <v>1</v>
      </c>
      <c r="P347" s="239">
        <f t="shared" si="5"/>
        <v>0</v>
      </c>
    </row>
    <row r="348" spans="1:16" ht="15" customHeight="1" x14ac:dyDescent="0.3">
      <c r="A348" s="294" t="s">
        <v>92</v>
      </c>
      <c r="B348" s="365" t="s">
        <v>39</v>
      </c>
      <c r="C348" s="233" t="s">
        <v>92</v>
      </c>
      <c r="D348" s="293" t="s">
        <v>93</v>
      </c>
      <c r="E348" s="298" t="s">
        <v>94</v>
      </c>
      <c r="F348" s="233" t="s">
        <v>92</v>
      </c>
      <c r="G348" s="297" t="s">
        <v>1910</v>
      </c>
      <c r="H348" s="297" t="s">
        <v>19</v>
      </c>
      <c r="I348" s="297" t="s">
        <v>43</v>
      </c>
      <c r="J348" s="297"/>
      <c r="K348" s="372"/>
      <c r="L348" s="372" t="s">
        <v>44</v>
      </c>
      <c r="M348" s="234">
        <v>18.100000000000001</v>
      </c>
      <c r="N348" s="237">
        <f>IFERROR(VLOOKUP(H348&amp;"-"&amp;F348,Blad7!A:D,4,0),0)</f>
        <v>0</v>
      </c>
      <c r="O348" s="238">
        <v>1</v>
      </c>
      <c r="P348" s="239">
        <f t="shared" si="5"/>
        <v>0</v>
      </c>
    </row>
    <row r="349" spans="1:16" ht="15" customHeight="1" x14ac:dyDescent="0.3">
      <c r="A349" s="294" t="s">
        <v>92</v>
      </c>
      <c r="B349" s="365" t="s">
        <v>39</v>
      </c>
      <c r="C349" s="233" t="s">
        <v>92</v>
      </c>
      <c r="D349" s="293" t="s">
        <v>93</v>
      </c>
      <c r="E349" s="298" t="s">
        <v>94</v>
      </c>
      <c r="F349" s="233" t="s">
        <v>92</v>
      </c>
      <c r="G349" s="297" t="s">
        <v>1910</v>
      </c>
      <c r="H349" s="297" t="s">
        <v>19</v>
      </c>
      <c r="I349" s="297" t="s">
        <v>144</v>
      </c>
      <c r="J349" s="297"/>
      <c r="K349" s="372"/>
      <c r="L349" s="372" t="s">
        <v>62</v>
      </c>
      <c r="M349" s="234">
        <v>41.15</v>
      </c>
      <c r="N349" s="237">
        <f>IFERROR(VLOOKUP(H349&amp;"-"&amp;F349,Blad7!A:D,4,0),0)</f>
        <v>0</v>
      </c>
      <c r="O349" s="238">
        <v>1</v>
      </c>
      <c r="P349" s="239">
        <f t="shared" si="5"/>
        <v>0</v>
      </c>
    </row>
    <row r="350" spans="1:16" ht="15" customHeight="1" x14ac:dyDescent="0.3">
      <c r="A350" s="294" t="s">
        <v>92</v>
      </c>
      <c r="B350" s="365" t="s">
        <v>39</v>
      </c>
      <c r="C350" s="233" t="s">
        <v>92</v>
      </c>
      <c r="D350" s="293" t="s">
        <v>93</v>
      </c>
      <c r="E350" s="298" t="s">
        <v>94</v>
      </c>
      <c r="F350" s="233" t="s">
        <v>92</v>
      </c>
      <c r="G350" s="297" t="s">
        <v>1910</v>
      </c>
      <c r="H350" s="297" t="s">
        <v>19</v>
      </c>
      <c r="I350" s="297" t="s">
        <v>56</v>
      </c>
      <c r="J350" s="297"/>
      <c r="K350" s="372"/>
      <c r="L350" s="372" t="s">
        <v>155</v>
      </c>
      <c r="M350" s="234">
        <v>3.2</v>
      </c>
      <c r="N350" s="237">
        <f>IFERROR(VLOOKUP(H350&amp;"-"&amp;F350,Blad7!A:D,4,0),0)</f>
        <v>0</v>
      </c>
      <c r="O350" s="238">
        <v>1</v>
      </c>
      <c r="P350" s="239">
        <f t="shared" si="5"/>
        <v>0</v>
      </c>
    </row>
    <row r="351" spans="1:16" ht="15" customHeight="1" x14ac:dyDescent="0.3">
      <c r="A351" s="294" t="s">
        <v>92</v>
      </c>
      <c r="B351" s="365" t="s">
        <v>39</v>
      </c>
      <c r="C351" s="233" t="s">
        <v>92</v>
      </c>
      <c r="D351" s="293" t="s">
        <v>93</v>
      </c>
      <c r="E351" s="298" t="s">
        <v>94</v>
      </c>
      <c r="F351" s="233" t="s">
        <v>92</v>
      </c>
      <c r="G351" s="297" t="s">
        <v>1910</v>
      </c>
      <c r="H351" s="297" t="s">
        <v>46</v>
      </c>
      <c r="I351" s="297" t="s">
        <v>1885</v>
      </c>
      <c r="J351" s="297"/>
      <c r="K351" s="372" t="s">
        <v>1912</v>
      </c>
      <c r="L351" s="372" t="s">
        <v>44</v>
      </c>
      <c r="M351" s="234">
        <v>46</v>
      </c>
      <c r="N351" s="237">
        <f>IFERROR(VLOOKUP(H351&amp;"-"&amp;F351,Blad7!A:D,4,0),0)</f>
        <v>0</v>
      </c>
      <c r="O351" s="238">
        <v>1</v>
      </c>
      <c r="P351" s="239">
        <f t="shared" si="5"/>
        <v>0</v>
      </c>
    </row>
    <row r="352" spans="1:16" ht="15" customHeight="1" x14ac:dyDescent="0.3">
      <c r="A352" s="294" t="s">
        <v>92</v>
      </c>
      <c r="B352" s="365" t="s">
        <v>39</v>
      </c>
      <c r="C352" s="233" t="s">
        <v>92</v>
      </c>
      <c r="D352" s="293" t="s">
        <v>93</v>
      </c>
      <c r="E352" s="298" t="s">
        <v>94</v>
      </c>
      <c r="F352" s="233" t="s">
        <v>92</v>
      </c>
      <c r="G352" s="297" t="s">
        <v>1910</v>
      </c>
      <c r="H352" s="297" t="s">
        <v>19</v>
      </c>
      <c r="I352" s="297" t="s">
        <v>1870</v>
      </c>
      <c r="J352" s="297"/>
      <c r="K352" s="372"/>
      <c r="L352" s="372" t="s">
        <v>63</v>
      </c>
      <c r="M352" s="234">
        <v>14.2</v>
      </c>
      <c r="N352" s="237">
        <f>IFERROR(VLOOKUP(H352&amp;"-"&amp;F352,Blad7!A:D,4,0),0)</f>
        <v>0</v>
      </c>
      <c r="O352" s="238">
        <v>1</v>
      </c>
      <c r="P352" s="239">
        <f t="shared" si="5"/>
        <v>0</v>
      </c>
    </row>
    <row r="353" spans="1:16" ht="15" customHeight="1" x14ac:dyDescent="0.3">
      <c r="A353" s="294" t="s">
        <v>92</v>
      </c>
      <c r="B353" s="365" t="s">
        <v>39</v>
      </c>
      <c r="C353" s="233" t="s">
        <v>92</v>
      </c>
      <c r="D353" s="293" t="s">
        <v>93</v>
      </c>
      <c r="E353" s="298" t="s">
        <v>94</v>
      </c>
      <c r="F353" s="233" t="s">
        <v>92</v>
      </c>
      <c r="G353" s="297" t="s">
        <v>1910</v>
      </c>
      <c r="H353" s="297" t="s">
        <v>19</v>
      </c>
      <c r="I353" s="297" t="s">
        <v>1913</v>
      </c>
      <c r="J353" s="297"/>
      <c r="K353" s="372"/>
      <c r="L353" s="372" t="s">
        <v>63</v>
      </c>
      <c r="M353" s="234">
        <v>10.8</v>
      </c>
      <c r="N353" s="237">
        <f>IFERROR(VLOOKUP(H353&amp;"-"&amp;F353,Blad7!A:D,4,0),0)</f>
        <v>0</v>
      </c>
      <c r="O353" s="238">
        <v>1</v>
      </c>
      <c r="P353" s="239">
        <f t="shared" si="5"/>
        <v>0</v>
      </c>
    </row>
    <row r="354" spans="1:16" ht="15" customHeight="1" x14ac:dyDescent="0.3">
      <c r="A354" s="294" t="s">
        <v>92</v>
      </c>
      <c r="B354" s="365" t="s">
        <v>39</v>
      </c>
      <c r="C354" s="233" t="s">
        <v>92</v>
      </c>
      <c r="D354" s="293" t="s">
        <v>93</v>
      </c>
      <c r="E354" s="298" t="s">
        <v>94</v>
      </c>
      <c r="F354" s="233" t="s">
        <v>92</v>
      </c>
      <c r="G354" s="297" t="s">
        <v>1910</v>
      </c>
      <c r="H354" s="297" t="s">
        <v>46</v>
      </c>
      <c r="I354" s="297" t="s">
        <v>1914</v>
      </c>
      <c r="J354" s="297"/>
      <c r="K354" s="372" t="s">
        <v>169</v>
      </c>
      <c r="L354" s="372" t="s">
        <v>62</v>
      </c>
      <c r="M354" s="234">
        <v>20.399999999999999</v>
      </c>
      <c r="N354" s="237">
        <f>IFERROR(VLOOKUP(H354&amp;"-"&amp;F354,Blad7!A:D,4,0),0)</f>
        <v>0</v>
      </c>
      <c r="O354" s="238">
        <v>1</v>
      </c>
      <c r="P354" s="239">
        <f t="shared" si="5"/>
        <v>0</v>
      </c>
    </row>
    <row r="355" spans="1:16" ht="15" customHeight="1" x14ac:dyDescent="0.3">
      <c r="A355" s="294" t="s">
        <v>92</v>
      </c>
      <c r="B355" s="365" t="s">
        <v>39</v>
      </c>
      <c r="C355" s="233" t="s">
        <v>92</v>
      </c>
      <c r="D355" s="293" t="s">
        <v>93</v>
      </c>
      <c r="E355" s="298" t="s">
        <v>94</v>
      </c>
      <c r="F355" s="233" t="s">
        <v>92</v>
      </c>
      <c r="G355" s="297" t="s">
        <v>1910</v>
      </c>
      <c r="H355" s="297" t="s">
        <v>46</v>
      </c>
      <c r="I355" s="297" t="s">
        <v>1885</v>
      </c>
      <c r="J355" s="297" t="s">
        <v>1916</v>
      </c>
      <c r="K355" s="372" t="s">
        <v>75</v>
      </c>
      <c r="L355" s="372" t="s">
        <v>62</v>
      </c>
      <c r="M355" s="234">
        <v>13.85</v>
      </c>
      <c r="N355" s="237">
        <f>IFERROR(VLOOKUP(H355&amp;"-"&amp;F355,Blad7!A:D,4,0),0)</f>
        <v>0</v>
      </c>
      <c r="O355" s="238">
        <v>1</v>
      </c>
      <c r="P355" s="239">
        <f t="shared" si="5"/>
        <v>0</v>
      </c>
    </row>
    <row r="356" spans="1:16" ht="15" customHeight="1" x14ac:dyDescent="0.3">
      <c r="A356" s="294" t="s">
        <v>92</v>
      </c>
      <c r="B356" s="365" t="s">
        <v>39</v>
      </c>
      <c r="C356" s="233" t="s">
        <v>92</v>
      </c>
      <c r="D356" s="293" t="s">
        <v>93</v>
      </c>
      <c r="E356" s="298" t="s">
        <v>94</v>
      </c>
      <c r="F356" s="233" t="s">
        <v>92</v>
      </c>
      <c r="G356" s="297" t="s">
        <v>1910</v>
      </c>
      <c r="H356" s="295" t="s">
        <v>2271</v>
      </c>
      <c r="I356" s="297" t="s">
        <v>1724</v>
      </c>
      <c r="J356" s="373" t="s">
        <v>1917</v>
      </c>
      <c r="K356" s="372"/>
      <c r="L356" s="372" t="s">
        <v>57</v>
      </c>
      <c r="M356" s="234">
        <v>36.5</v>
      </c>
      <c r="N356" s="237">
        <f>IFERROR(VLOOKUP(H356&amp;"-"&amp;F356,Blad7!A:D,4,0),0)</f>
        <v>0</v>
      </c>
      <c r="O356" s="238">
        <v>1</v>
      </c>
      <c r="P356" s="239">
        <f t="shared" si="5"/>
        <v>0</v>
      </c>
    </row>
    <row r="357" spans="1:16" ht="15" customHeight="1" x14ac:dyDescent="0.3">
      <c r="A357" s="294" t="s">
        <v>92</v>
      </c>
      <c r="B357" s="365" t="s">
        <v>39</v>
      </c>
      <c r="C357" s="233" t="s">
        <v>92</v>
      </c>
      <c r="D357" s="293" t="s">
        <v>93</v>
      </c>
      <c r="E357" s="298" t="s">
        <v>94</v>
      </c>
      <c r="F357" s="233" t="s">
        <v>92</v>
      </c>
      <c r="G357" s="297" t="s">
        <v>1910</v>
      </c>
      <c r="H357" s="295" t="s">
        <v>2271</v>
      </c>
      <c r="I357" s="297" t="s">
        <v>1716</v>
      </c>
      <c r="J357" s="373" t="s">
        <v>1919</v>
      </c>
      <c r="K357" s="372"/>
      <c r="L357" s="372" t="s">
        <v>57</v>
      </c>
      <c r="M357" s="234">
        <v>118.4</v>
      </c>
      <c r="N357" s="237">
        <f>IFERROR(VLOOKUP(H357&amp;"-"&amp;F357,Blad7!A:D,4,0),0)</f>
        <v>0</v>
      </c>
      <c r="O357" s="238">
        <v>1</v>
      </c>
      <c r="P357" s="239">
        <f t="shared" si="5"/>
        <v>0</v>
      </c>
    </row>
    <row r="358" spans="1:16" ht="15" customHeight="1" x14ac:dyDescent="0.3">
      <c r="A358" s="294" t="s">
        <v>92</v>
      </c>
      <c r="B358" s="365" t="s">
        <v>39</v>
      </c>
      <c r="C358" s="233" t="s">
        <v>92</v>
      </c>
      <c r="D358" s="293" t="s">
        <v>93</v>
      </c>
      <c r="E358" s="298" t="s">
        <v>94</v>
      </c>
      <c r="F358" s="233" t="s">
        <v>92</v>
      </c>
      <c r="G358" s="297" t="s">
        <v>1910</v>
      </c>
      <c r="H358" s="297" t="s">
        <v>19</v>
      </c>
      <c r="I358" s="297" t="s">
        <v>1920</v>
      </c>
      <c r="J358" s="297" t="s">
        <v>1921</v>
      </c>
      <c r="K358" s="372"/>
      <c r="L358" s="372" t="s">
        <v>1871</v>
      </c>
      <c r="M358" s="234">
        <v>13.65</v>
      </c>
      <c r="N358" s="237">
        <f>IFERROR(VLOOKUP(H358&amp;"-"&amp;F358,Blad7!A:D,4,0),0)</f>
        <v>0</v>
      </c>
      <c r="O358" s="238">
        <v>1</v>
      </c>
      <c r="P358" s="239">
        <f t="shared" si="5"/>
        <v>0</v>
      </c>
    </row>
    <row r="359" spans="1:16" ht="15" customHeight="1" x14ac:dyDescent="0.3">
      <c r="A359" s="294" t="s">
        <v>92</v>
      </c>
      <c r="B359" s="365" t="s">
        <v>39</v>
      </c>
      <c r="C359" s="233" t="s">
        <v>92</v>
      </c>
      <c r="D359" s="293" t="s">
        <v>93</v>
      </c>
      <c r="E359" s="298" t="s">
        <v>94</v>
      </c>
      <c r="F359" s="233" t="s">
        <v>92</v>
      </c>
      <c r="G359" s="297" t="s">
        <v>1910</v>
      </c>
      <c r="H359" s="297" t="s">
        <v>41</v>
      </c>
      <c r="I359" s="295" t="s">
        <v>1622</v>
      </c>
      <c r="J359" s="372"/>
      <c r="K359" s="372"/>
      <c r="L359" s="372" t="s">
        <v>57</v>
      </c>
      <c r="M359" s="234">
        <v>1.76</v>
      </c>
      <c r="N359" s="237">
        <f>IFERROR(VLOOKUP(H359&amp;"-"&amp;F359,Blad7!A:D,4,0),0)</f>
        <v>0</v>
      </c>
      <c r="O359" s="238">
        <v>1</v>
      </c>
      <c r="P359" s="239">
        <f t="shared" si="5"/>
        <v>0</v>
      </c>
    </row>
    <row r="360" spans="1:16" ht="15" customHeight="1" x14ac:dyDescent="0.3">
      <c r="A360" s="294" t="s">
        <v>92</v>
      </c>
      <c r="B360" s="365" t="s">
        <v>39</v>
      </c>
      <c r="C360" s="233" t="s">
        <v>92</v>
      </c>
      <c r="D360" s="293" t="s">
        <v>93</v>
      </c>
      <c r="E360" s="298" t="s">
        <v>94</v>
      </c>
      <c r="F360" s="233" t="s">
        <v>92</v>
      </c>
      <c r="G360" s="297" t="s">
        <v>1910</v>
      </c>
      <c r="H360" s="297" t="s">
        <v>1694</v>
      </c>
      <c r="I360" s="297" t="s">
        <v>1924</v>
      </c>
      <c r="J360" s="297" t="s">
        <v>1925</v>
      </c>
      <c r="K360" s="372"/>
      <c r="L360" s="372" t="s">
        <v>57</v>
      </c>
      <c r="M360" s="234">
        <v>6.65</v>
      </c>
      <c r="N360" s="237">
        <f>IFERROR(VLOOKUP(H360&amp;"-"&amp;F360,Blad7!A:D,4,0),0)</f>
        <v>0</v>
      </c>
      <c r="O360" s="238">
        <v>1</v>
      </c>
      <c r="P360" s="239">
        <f t="shared" si="5"/>
        <v>0</v>
      </c>
    </row>
    <row r="361" spans="1:16" ht="15" customHeight="1" x14ac:dyDescent="0.3">
      <c r="A361" s="294" t="s">
        <v>92</v>
      </c>
      <c r="B361" s="365" t="s">
        <v>39</v>
      </c>
      <c r="C361" s="233" t="s">
        <v>92</v>
      </c>
      <c r="D361" s="293" t="s">
        <v>93</v>
      </c>
      <c r="E361" s="298" t="s">
        <v>94</v>
      </c>
      <c r="F361" s="233" t="s">
        <v>92</v>
      </c>
      <c r="G361" s="297" t="s">
        <v>1910</v>
      </c>
      <c r="H361" s="295" t="s">
        <v>1694</v>
      </c>
      <c r="I361" s="297" t="s">
        <v>1926</v>
      </c>
      <c r="J361" s="372"/>
      <c r="K361" s="372"/>
      <c r="L361" s="372" t="s">
        <v>57</v>
      </c>
      <c r="M361" s="234">
        <v>1.7</v>
      </c>
      <c r="N361" s="237">
        <f>IFERROR(VLOOKUP(H361&amp;"-"&amp;F361,Blad7!A:D,4,0),0)</f>
        <v>0</v>
      </c>
      <c r="O361" s="238">
        <v>1</v>
      </c>
      <c r="P361" s="239">
        <f t="shared" si="5"/>
        <v>0</v>
      </c>
    </row>
    <row r="362" spans="1:16" ht="15" customHeight="1" x14ac:dyDescent="0.3">
      <c r="A362" s="294" t="s">
        <v>92</v>
      </c>
      <c r="B362" s="365" t="s">
        <v>39</v>
      </c>
      <c r="C362" s="233" t="s">
        <v>92</v>
      </c>
      <c r="D362" s="293" t="s">
        <v>93</v>
      </c>
      <c r="E362" s="298" t="s">
        <v>94</v>
      </c>
      <c r="F362" s="233" t="s">
        <v>92</v>
      </c>
      <c r="G362" s="297" t="s">
        <v>1910</v>
      </c>
      <c r="H362" s="297" t="s">
        <v>1694</v>
      </c>
      <c r="I362" s="297" t="s">
        <v>1927</v>
      </c>
      <c r="J362" s="297" t="s">
        <v>1928</v>
      </c>
      <c r="K362" s="372"/>
      <c r="L362" s="372" t="s">
        <v>57</v>
      </c>
      <c r="M362" s="234">
        <v>6.65</v>
      </c>
      <c r="N362" s="237">
        <f>IFERROR(VLOOKUP(H362&amp;"-"&amp;F362,Blad7!A:D,4,0),0)</f>
        <v>0</v>
      </c>
      <c r="O362" s="238">
        <v>1</v>
      </c>
      <c r="P362" s="239">
        <f t="shared" si="5"/>
        <v>0</v>
      </c>
    </row>
    <row r="363" spans="1:16" ht="15" customHeight="1" x14ac:dyDescent="0.3">
      <c r="A363" s="294" t="s">
        <v>92</v>
      </c>
      <c r="B363" s="365" t="s">
        <v>39</v>
      </c>
      <c r="C363" s="233" t="s">
        <v>92</v>
      </c>
      <c r="D363" s="293" t="s">
        <v>93</v>
      </c>
      <c r="E363" s="298" t="s">
        <v>94</v>
      </c>
      <c r="F363" s="233" t="s">
        <v>92</v>
      </c>
      <c r="G363" s="297" t="s">
        <v>1910</v>
      </c>
      <c r="H363" s="295" t="s">
        <v>1694</v>
      </c>
      <c r="I363" s="297" t="s">
        <v>1926</v>
      </c>
      <c r="J363" s="372"/>
      <c r="K363" s="372"/>
      <c r="L363" s="372" t="s">
        <v>57</v>
      </c>
      <c r="M363" s="234">
        <v>1.7</v>
      </c>
      <c r="N363" s="237">
        <f>IFERROR(VLOOKUP(H363&amp;"-"&amp;F363,Blad7!A:D,4,0),0)</f>
        <v>0</v>
      </c>
      <c r="O363" s="238">
        <v>1</v>
      </c>
      <c r="P363" s="239">
        <f t="shared" si="5"/>
        <v>0</v>
      </c>
    </row>
    <row r="364" spans="1:16" ht="15" customHeight="1" x14ac:dyDescent="0.3">
      <c r="A364" s="294" t="s">
        <v>92</v>
      </c>
      <c r="B364" s="365" t="s">
        <v>39</v>
      </c>
      <c r="C364" s="233" t="s">
        <v>92</v>
      </c>
      <c r="D364" s="293" t="s">
        <v>93</v>
      </c>
      <c r="E364" s="298" t="s">
        <v>94</v>
      </c>
      <c r="F364" s="233" t="s">
        <v>92</v>
      </c>
      <c r="G364" s="297" t="s">
        <v>1910</v>
      </c>
      <c r="H364" s="297" t="s">
        <v>41</v>
      </c>
      <c r="I364" s="295" t="s">
        <v>1622</v>
      </c>
      <c r="J364" s="372"/>
      <c r="K364" s="372"/>
      <c r="L364" s="372" t="s">
        <v>57</v>
      </c>
      <c r="M364" s="234">
        <v>1.76</v>
      </c>
      <c r="N364" s="237">
        <f>IFERROR(VLOOKUP(H364&amp;"-"&amp;F364,Blad7!A:D,4,0),0)</f>
        <v>0</v>
      </c>
      <c r="O364" s="238">
        <v>1</v>
      </c>
      <c r="P364" s="239">
        <f t="shared" si="5"/>
        <v>0</v>
      </c>
    </row>
    <row r="365" spans="1:16" ht="15" customHeight="1" x14ac:dyDescent="0.3">
      <c r="A365" s="294" t="s">
        <v>92</v>
      </c>
      <c r="B365" s="365" t="s">
        <v>39</v>
      </c>
      <c r="C365" s="233" t="s">
        <v>92</v>
      </c>
      <c r="D365" s="293" t="s">
        <v>93</v>
      </c>
      <c r="E365" s="298" t="s">
        <v>94</v>
      </c>
      <c r="F365" s="233" t="s">
        <v>92</v>
      </c>
      <c r="G365" s="297" t="s">
        <v>1910</v>
      </c>
      <c r="H365" s="297" t="s">
        <v>16</v>
      </c>
      <c r="I365" s="297" t="s">
        <v>1929</v>
      </c>
      <c r="J365" s="297" t="s">
        <v>1930</v>
      </c>
      <c r="K365" s="372"/>
      <c r="L365" s="372" t="s">
        <v>155</v>
      </c>
      <c r="M365" s="234">
        <v>50.75</v>
      </c>
      <c r="N365" s="237">
        <f>IFERROR(VLOOKUP(H365&amp;"-"&amp;F365,Blad7!A:D,4,0),0)</f>
        <v>0</v>
      </c>
      <c r="O365" s="238">
        <v>1</v>
      </c>
      <c r="P365" s="239">
        <f t="shared" si="5"/>
        <v>0</v>
      </c>
    </row>
    <row r="366" spans="1:16" ht="15" customHeight="1" x14ac:dyDescent="0.3">
      <c r="A366" s="294" t="s">
        <v>92</v>
      </c>
      <c r="B366" s="365" t="s">
        <v>39</v>
      </c>
      <c r="C366" s="233" t="s">
        <v>92</v>
      </c>
      <c r="D366" s="293" t="s">
        <v>93</v>
      </c>
      <c r="E366" s="298" t="s">
        <v>94</v>
      </c>
      <c r="F366" s="233" t="s">
        <v>92</v>
      </c>
      <c r="G366" s="297" t="s">
        <v>1910</v>
      </c>
      <c r="H366" s="297" t="s">
        <v>16</v>
      </c>
      <c r="I366" s="297" t="s">
        <v>51</v>
      </c>
      <c r="J366" s="297" t="s">
        <v>1931</v>
      </c>
      <c r="K366" s="372"/>
      <c r="L366" s="372" t="s">
        <v>155</v>
      </c>
      <c r="M366" s="234">
        <v>193.5</v>
      </c>
      <c r="N366" s="237">
        <f>IFERROR(VLOOKUP(H366&amp;"-"&amp;F366,Blad7!A:D,4,0),0)</f>
        <v>0</v>
      </c>
      <c r="O366" s="238">
        <v>1</v>
      </c>
      <c r="P366" s="239">
        <f t="shared" si="5"/>
        <v>0</v>
      </c>
    </row>
    <row r="367" spans="1:16" ht="15" customHeight="1" x14ac:dyDescent="0.3">
      <c r="A367" s="294" t="s">
        <v>92</v>
      </c>
      <c r="B367" s="365" t="s">
        <v>39</v>
      </c>
      <c r="C367" s="233" t="s">
        <v>92</v>
      </c>
      <c r="D367" s="293" t="s">
        <v>93</v>
      </c>
      <c r="E367" s="298" t="s">
        <v>94</v>
      </c>
      <c r="F367" s="233" t="s">
        <v>92</v>
      </c>
      <c r="G367" s="297" t="s">
        <v>1910</v>
      </c>
      <c r="H367" s="297" t="s">
        <v>16</v>
      </c>
      <c r="I367" s="297" t="s">
        <v>51</v>
      </c>
      <c r="J367" s="297" t="s">
        <v>1932</v>
      </c>
      <c r="K367" s="372"/>
      <c r="L367" s="372" t="s">
        <v>62</v>
      </c>
      <c r="M367" s="234">
        <v>54.25</v>
      </c>
      <c r="N367" s="237">
        <f>IFERROR(VLOOKUP(H367&amp;"-"&amp;F367,Blad7!A:D,4,0),0)</f>
        <v>0</v>
      </c>
      <c r="O367" s="238">
        <v>1</v>
      </c>
      <c r="P367" s="239">
        <f t="shared" si="5"/>
        <v>0</v>
      </c>
    </row>
    <row r="368" spans="1:16" ht="15" customHeight="1" x14ac:dyDescent="0.3">
      <c r="A368" s="294" t="s">
        <v>92</v>
      </c>
      <c r="B368" s="365" t="s">
        <v>39</v>
      </c>
      <c r="C368" s="233" t="s">
        <v>92</v>
      </c>
      <c r="D368" s="293" t="s">
        <v>93</v>
      </c>
      <c r="E368" s="298" t="s">
        <v>94</v>
      </c>
      <c r="F368" s="233" t="s">
        <v>92</v>
      </c>
      <c r="G368" s="297" t="s">
        <v>1910</v>
      </c>
      <c r="H368" s="297" t="s">
        <v>19</v>
      </c>
      <c r="I368" s="297" t="s">
        <v>43</v>
      </c>
      <c r="J368" s="297" t="s">
        <v>1933</v>
      </c>
      <c r="K368" s="372"/>
      <c r="L368" s="372" t="s">
        <v>1871</v>
      </c>
      <c r="M368" s="234">
        <v>6.65</v>
      </c>
      <c r="N368" s="237">
        <f>IFERROR(VLOOKUP(H368&amp;"-"&amp;F368,Blad7!A:D,4,0),0)</f>
        <v>0</v>
      </c>
      <c r="O368" s="238">
        <v>1</v>
      </c>
      <c r="P368" s="239">
        <f t="shared" si="5"/>
        <v>0</v>
      </c>
    </row>
    <row r="369" spans="1:16" ht="15" customHeight="1" x14ac:dyDescent="0.3">
      <c r="A369" s="294" t="s">
        <v>92</v>
      </c>
      <c r="B369" s="365" t="s">
        <v>39</v>
      </c>
      <c r="C369" s="233" t="s">
        <v>92</v>
      </c>
      <c r="D369" s="293" t="s">
        <v>93</v>
      </c>
      <c r="E369" s="298" t="s">
        <v>94</v>
      </c>
      <c r="F369" s="233" t="s">
        <v>92</v>
      </c>
      <c r="G369" s="297" t="s">
        <v>1910</v>
      </c>
      <c r="H369" s="297" t="s">
        <v>19</v>
      </c>
      <c r="I369" s="297" t="s">
        <v>1934</v>
      </c>
      <c r="J369" s="297" t="s">
        <v>1935</v>
      </c>
      <c r="K369" s="372"/>
      <c r="L369" s="372" t="s">
        <v>62</v>
      </c>
      <c r="M369" s="234">
        <v>35.200000000000003</v>
      </c>
      <c r="N369" s="237">
        <f>IFERROR(VLOOKUP(H369&amp;"-"&amp;F369,Blad7!A:D,4,0),0)</f>
        <v>0</v>
      </c>
      <c r="O369" s="238">
        <v>1</v>
      </c>
      <c r="P369" s="239">
        <f t="shared" si="5"/>
        <v>0</v>
      </c>
    </row>
    <row r="370" spans="1:16" ht="15" customHeight="1" x14ac:dyDescent="0.3">
      <c r="A370" s="294" t="s">
        <v>92</v>
      </c>
      <c r="B370" s="365" t="s">
        <v>39</v>
      </c>
      <c r="C370" s="233" t="s">
        <v>92</v>
      </c>
      <c r="D370" s="293" t="s">
        <v>93</v>
      </c>
      <c r="E370" s="298" t="s">
        <v>94</v>
      </c>
      <c r="F370" s="233" t="s">
        <v>92</v>
      </c>
      <c r="G370" s="297" t="s">
        <v>1910</v>
      </c>
      <c r="H370" s="297" t="s">
        <v>41</v>
      </c>
      <c r="I370" s="297" t="s">
        <v>1936</v>
      </c>
      <c r="J370" s="372" t="s">
        <v>1937</v>
      </c>
      <c r="K370" s="372"/>
      <c r="L370" s="372" t="s">
        <v>57</v>
      </c>
      <c r="M370" s="234">
        <v>6.1</v>
      </c>
      <c r="N370" s="237">
        <f>IFERROR(VLOOKUP(H370&amp;"-"&amp;F370,Blad7!A:D,4,0),0)</f>
        <v>0</v>
      </c>
      <c r="O370" s="238">
        <v>1</v>
      </c>
      <c r="P370" s="239">
        <f t="shared" si="5"/>
        <v>0</v>
      </c>
    </row>
    <row r="371" spans="1:16" ht="15" customHeight="1" x14ac:dyDescent="0.3">
      <c r="A371" s="294" t="s">
        <v>92</v>
      </c>
      <c r="B371" s="365" t="s">
        <v>39</v>
      </c>
      <c r="C371" s="233" t="s">
        <v>92</v>
      </c>
      <c r="D371" s="293" t="s">
        <v>93</v>
      </c>
      <c r="E371" s="298" t="s">
        <v>94</v>
      </c>
      <c r="F371" s="233" t="s">
        <v>92</v>
      </c>
      <c r="G371" s="297" t="s">
        <v>1910</v>
      </c>
      <c r="H371" s="297" t="s">
        <v>41</v>
      </c>
      <c r="I371" s="297" t="s">
        <v>1938</v>
      </c>
      <c r="J371" s="372" t="s">
        <v>1939</v>
      </c>
      <c r="K371" s="372"/>
      <c r="L371" s="372" t="s">
        <v>57</v>
      </c>
      <c r="M371" s="234">
        <v>6.35</v>
      </c>
      <c r="N371" s="237">
        <f>IFERROR(VLOOKUP(H371&amp;"-"&amp;F371,Blad7!A:D,4,0),0)</f>
        <v>0</v>
      </c>
      <c r="O371" s="238">
        <v>1</v>
      </c>
      <c r="P371" s="239">
        <f t="shared" si="5"/>
        <v>0</v>
      </c>
    </row>
    <row r="372" spans="1:16" ht="15" customHeight="1" x14ac:dyDescent="0.3">
      <c r="A372" s="294" t="s">
        <v>92</v>
      </c>
      <c r="B372" s="365" t="s">
        <v>39</v>
      </c>
      <c r="C372" s="233" t="s">
        <v>92</v>
      </c>
      <c r="D372" s="293" t="s">
        <v>93</v>
      </c>
      <c r="E372" s="298" t="s">
        <v>94</v>
      </c>
      <c r="F372" s="233" t="s">
        <v>92</v>
      </c>
      <c r="G372" s="297" t="s">
        <v>1910</v>
      </c>
      <c r="H372" s="297" t="s">
        <v>41</v>
      </c>
      <c r="I372" s="297" t="s">
        <v>2045</v>
      </c>
      <c r="J372" s="372" t="s">
        <v>1940</v>
      </c>
      <c r="K372" s="372"/>
      <c r="L372" s="372" t="s">
        <v>57</v>
      </c>
      <c r="M372" s="234">
        <v>5.83</v>
      </c>
      <c r="N372" s="237">
        <f>IFERROR(VLOOKUP(H372&amp;"-"&amp;F372,Blad7!A:D,4,0),0)</f>
        <v>0</v>
      </c>
      <c r="O372" s="238">
        <v>1</v>
      </c>
      <c r="P372" s="239">
        <f t="shared" si="5"/>
        <v>0</v>
      </c>
    </row>
    <row r="373" spans="1:16" ht="15" customHeight="1" x14ac:dyDescent="0.3">
      <c r="A373" s="294" t="s">
        <v>92</v>
      </c>
      <c r="B373" s="365" t="s">
        <v>39</v>
      </c>
      <c r="C373" s="233" t="s">
        <v>92</v>
      </c>
      <c r="D373" s="293" t="s">
        <v>93</v>
      </c>
      <c r="E373" s="298" t="s">
        <v>94</v>
      </c>
      <c r="F373" s="233" t="s">
        <v>92</v>
      </c>
      <c r="G373" s="297" t="s">
        <v>1910</v>
      </c>
      <c r="H373" s="297" t="s">
        <v>15</v>
      </c>
      <c r="I373" s="297" t="s">
        <v>15</v>
      </c>
      <c r="J373" s="297" t="s">
        <v>1941</v>
      </c>
      <c r="K373" s="372" t="s">
        <v>1942</v>
      </c>
      <c r="L373" s="372" t="s">
        <v>1871</v>
      </c>
      <c r="M373" s="234">
        <v>60.55</v>
      </c>
      <c r="N373" s="237">
        <f>IFERROR(VLOOKUP(H373&amp;"-"&amp;F373,Blad7!A:D,4,0),0)</f>
        <v>0</v>
      </c>
      <c r="O373" s="238">
        <v>1</v>
      </c>
      <c r="P373" s="239">
        <f t="shared" si="5"/>
        <v>0</v>
      </c>
    </row>
    <row r="374" spans="1:16" ht="15" customHeight="1" x14ac:dyDescent="0.3">
      <c r="A374" s="294" t="s">
        <v>92</v>
      </c>
      <c r="B374" s="365" t="s">
        <v>39</v>
      </c>
      <c r="C374" s="233" t="s">
        <v>92</v>
      </c>
      <c r="D374" s="293" t="s">
        <v>93</v>
      </c>
      <c r="E374" s="298" t="s">
        <v>94</v>
      </c>
      <c r="F374" s="233" t="s">
        <v>92</v>
      </c>
      <c r="G374" s="297" t="s">
        <v>1910</v>
      </c>
      <c r="H374" s="297" t="s">
        <v>15</v>
      </c>
      <c r="I374" s="297" t="s">
        <v>15</v>
      </c>
      <c r="J374" s="297" t="s">
        <v>1941</v>
      </c>
      <c r="K374" s="372" t="s">
        <v>1943</v>
      </c>
      <c r="L374" s="372" t="s">
        <v>1871</v>
      </c>
      <c r="M374" s="234">
        <v>63.4</v>
      </c>
      <c r="N374" s="237">
        <f>IFERROR(VLOOKUP(H374&amp;"-"&amp;F374,Blad7!A:D,4,0),0)</f>
        <v>0</v>
      </c>
      <c r="O374" s="238">
        <v>1</v>
      </c>
      <c r="P374" s="239">
        <f t="shared" si="5"/>
        <v>0</v>
      </c>
    </row>
    <row r="375" spans="1:16" ht="15" customHeight="1" x14ac:dyDescent="0.3">
      <c r="A375" s="294" t="s">
        <v>92</v>
      </c>
      <c r="B375" s="365" t="s">
        <v>39</v>
      </c>
      <c r="C375" s="233" t="s">
        <v>92</v>
      </c>
      <c r="D375" s="293" t="s">
        <v>93</v>
      </c>
      <c r="E375" s="298" t="s">
        <v>94</v>
      </c>
      <c r="F375" s="233" t="s">
        <v>92</v>
      </c>
      <c r="G375" s="297" t="s">
        <v>1910</v>
      </c>
      <c r="H375" s="297" t="s">
        <v>15</v>
      </c>
      <c r="I375" s="297" t="s">
        <v>15</v>
      </c>
      <c r="J375" s="297" t="s">
        <v>1944</v>
      </c>
      <c r="K375" s="372" t="s">
        <v>1945</v>
      </c>
      <c r="L375" s="372" t="s">
        <v>44</v>
      </c>
      <c r="M375" s="234">
        <v>59</v>
      </c>
      <c r="N375" s="237">
        <f>IFERROR(VLOOKUP(H375&amp;"-"&amp;F375,Blad7!A:D,4,0),0)</f>
        <v>0</v>
      </c>
      <c r="O375" s="238">
        <v>1</v>
      </c>
      <c r="P375" s="239">
        <f t="shared" si="5"/>
        <v>0</v>
      </c>
    </row>
    <row r="376" spans="1:16" ht="15" customHeight="1" x14ac:dyDescent="0.3">
      <c r="A376" s="294" t="s">
        <v>92</v>
      </c>
      <c r="B376" s="365" t="s">
        <v>39</v>
      </c>
      <c r="C376" s="233" t="s">
        <v>92</v>
      </c>
      <c r="D376" s="293" t="s">
        <v>93</v>
      </c>
      <c r="E376" s="298" t="s">
        <v>94</v>
      </c>
      <c r="F376" s="233" t="s">
        <v>92</v>
      </c>
      <c r="G376" s="297" t="s">
        <v>1910</v>
      </c>
      <c r="H376" s="297" t="s">
        <v>15</v>
      </c>
      <c r="I376" s="297" t="s">
        <v>15</v>
      </c>
      <c r="J376" s="297" t="s">
        <v>1946</v>
      </c>
      <c r="K376" s="372" t="s">
        <v>1947</v>
      </c>
      <c r="L376" s="372" t="s">
        <v>1871</v>
      </c>
      <c r="M376" s="234">
        <v>57.6</v>
      </c>
      <c r="N376" s="237">
        <f>IFERROR(VLOOKUP(H376&amp;"-"&amp;F376,Blad7!A:D,4,0),0)</f>
        <v>0</v>
      </c>
      <c r="O376" s="238">
        <v>1</v>
      </c>
      <c r="P376" s="239">
        <f t="shared" si="5"/>
        <v>0</v>
      </c>
    </row>
    <row r="377" spans="1:16" ht="15" customHeight="1" x14ac:dyDescent="0.3">
      <c r="A377" s="294" t="s">
        <v>92</v>
      </c>
      <c r="B377" s="365" t="s">
        <v>39</v>
      </c>
      <c r="C377" s="233" t="s">
        <v>92</v>
      </c>
      <c r="D377" s="293" t="s">
        <v>93</v>
      </c>
      <c r="E377" s="298" t="s">
        <v>94</v>
      </c>
      <c r="F377" s="233" t="s">
        <v>92</v>
      </c>
      <c r="G377" s="297" t="s">
        <v>1910</v>
      </c>
      <c r="H377" s="297" t="s">
        <v>19</v>
      </c>
      <c r="I377" s="297" t="s">
        <v>1870</v>
      </c>
      <c r="J377" s="297" t="s">
        <v>1948</v>
      </c>
      <c r="K377" s="372"/>
      <c r="L377" s="372" t="s">
        <v>63</v>
      </c>
      <c r="M377" s="234">
        <v>13.45</v>
      </c>
      <c r="N377" s="237">
        <f>IFERROR(VLOOKUP(H377&amp;"-"&amp;F377,Blad7!A:D,4,0),0)</f>
        <v>0</v>
      </c>
      <c r="O377" s="238">
        <v>1</v>
      </c>
      <c r="P377" s="239">
        <f t="shared" si="5"/>
        <v>0</v>
      </c>
    </row>
    <row r="378" spans="1:16" ht="15" customHeight="1" x14ac:dyDescent="0.3">
      <c r="A378" s="294" t="s">
        <v>92</v>
      </c>
      <c r="B378" s="365" t="s">
        <v>39</v>
      </c>
      <c r="C378" s="233" t="s">
        <v>92</v>
      </c>
      <c r="D378" s="293" t="s">
        <v>93</v>
      </c>
      <c r="E378" s="298" t="s">
        <v>94</v>
      </c>
      <c r="F378" s="233" t="s">
        <v>92</v>
      </c>
      <c r="G378" s="297" t="s">
        <v>1910</v>
      </c>
      <c r="H378" s="297" t="s">
        <v>19</v>
      </c>
      <c r="I378" s="297" t="s">
        <v>1913</v>
      </c>
      <c r="J378" s="297"/>
      <c r="K378" s="372"/>
      <c r="L378" s="372" t="s">
        <v>63</v>
      </c>
      <c r="M378" s="234">
        <v>10.8</v>
      </c>
      <c r="N378" s="237">
        <f>IFERROR(VLOOKUP(H378&amp;"-"&amp;F378,Blad7!A:D,4,0),0)</f>
        <v>0</v>
      </c>
      <c r="O378" s="238">
        <v>1</v>
      </c>
      <c r="P378" s="239">
        <f t="shared" si="5"/>
        <v>0</v>
      </c>
    </row>
    <row r="379" spans="1:16" ht="15" customHeight="1" x14ac:dyDescent="0.3">
      <c r="A379" s="294" t="s">
        <v>92</v>
      </c>
      <c r="B379" s="365" t="s">
        <v>39</v>
      </c>
      <c r="C379" s="233" t="s">
        <v>92</v>
      </c>
      <c r="D379" s="293" t="s">
        <v>93</v>
      </c>
      <c r="E379" s="298" t="s">
        <v>94</v>
      </c>
      <c r="F379" s="233" t="s">
        <v>92</v>
      </c>
      <c r="G379" s="297" t="s">
        <v>1910</v>
      </c>
      <c r="H379" s="297" t="s">
        <v>15</v>
      </c>
      <c r="I379" s="297" t="s">
        <v>15</v>
      </c>
      <c r="J379" s="297" t="s">
        <v>1949</v>
      </c>
      <c r="K379" s="372" t="s">
        <v>177</v>
      </c>
      <c r="L379" s="372" t="s">
        <v>44</v>
      </c>
      <c r="M379" s="234">
        <v>76.95</v>
      </c>
      <c r="N379" s="237">
        <f>IFERROR(VLOOKUP(H379&amp;"-"&amp;F379,Blad7!A:D,4,0),0)</f>
        <v>0</v>
      </c>
      <c r="O379" s="238">
        <v>1</v>
      </c>
      <c r="P379" s="239">
        <f t="shared" si="5"/>
        <v>0</v>
      </c>
    </row>
    <row r="380" spans="1:16" ht="15" customHeight="1" x14ac:dyDescent="0.3">
      <c r="A380" s="294" t="s">
        <v>92</v>
      </c>
      <c r="B380" s="365" t="s">
        <v>39</v>
      </c>
      <c r="C380" s="233" t="s">
        <v>92</v>
      </c>
      <c r="D380" s="293" t="s">
        <v>93</v>
      </c>
      <c r="E380" s="298" t="s">
        <v>94</v>
      </c>
      <c r="F380" s="233" t="s">
        <v>92</v>
      </c>
      <c r="G380" s="297" t="s">
        <v>1910</v>
      </c>
      <c r="H380" s="297" t="s">
        <v>46</v>
      </c>
      <c r="I380" s="297" t="s">
        <v>1894</v>
      </c>
      <c r="J380" s="297"/>
      <c r="K380" s="372"/>
      <c r="L380" s="372" t="s">
        <v>155</v>
      </c>
      <c r="M380" s="234">
        <v>13.75</v>
      </c>
      <c r="N380" s="237">
        <f>IFERROR(VLOOKUP(H380&amp;"-"&amp;F380,Blad7!A:D,4,0),0)</f>
        <v>0</v>
      </c>
      <c r="O380" s="238">
        <v>1</v>
      </c>
      <c r="P380" s="239">
        <f t="shared" si="5"/>
        <v>0</v>
      </c>
    </row>
    <row r="381" spans="1:16" ht="15" customHeight="1" x14ac:dyDescent="0.3">
      <c r="A381" s="294" t="s">
        <v>92</v>
      </c>
      <c r="B381" s="365" t="s">
        <v>39</v>
      </c>
      <c r="C381" s="233" t="s">
        <v>92</v>
      </c>
      <c r="D381" s="293" t="s">
        <v>93</v>
      </c>
      <c r="E381" s="298" t="s">
        <v>94</v>
      </c>
      <c r="F381" s="233" t="s">
        <v>92</v>
      </c>
      <c r="G381" s="297" t="s">
        <v>1910</v>
      </c>
      <c r="H381" s="297" t="s">
        <v>46</v>
      </c>
      <c r="I381" s="297" t="s">
        <v>48</v>
      </c>
      <c r="J381" s="297" t="s">
        <v>1950</v>
      </c>
      <c r="K381" s="372"/>
      <c r="L381" s="372" t="s">
        <v>62</v>
      </c>
      <c r="M381" s="234">
        <v>5.65</v>
      </c>
      <c r="N381" s="237">
        <f>IFERROR(VLOOKUP(H381&amp;"-"&amp;F381,Blad7!A:D,4,0),0)</f>
        <v>0</v>
      </c>
      <c r="O381" s="238">
        <v>1</v>
      </c>
      <c r="P381" s="239">
        <f t="shared" si="5"/>
        <v>0</v>
      </c>
    </row>
    <row r="382" spans="1:16" ht="15" customHeight="1" x14ac:dyDescent="0.3">
      <c r="A382" s="294" t="s">
        <v>92</v>
      </c>
      <c r="B382" s="365" t="s">
        <v>39</v>
      </c>
      <c r="C382" s="233" t="s">
        <v>92</v>
      </c>
      <c r="D382" s="293" t="s">
        <v>93</v>
      </c>
      <c r="E382" s="298" t="s">
        <v>94</v>
      </c>
      <c r="F382" s="233" t="s">
        <v>92</v>
      </c>
      <c r="G382" s="297" t="s">
        <v>593</v>
      </c>
      <c r="H382" s="297" t="s">
        <v>19</v>
      </c>
      <c r="I382" s="297" t="s">
        <v>1951</v>
      </c>
      <c r="J382" s="297"/>
      <c r="K382" s="372"/>
      <c r="L382" s="372" t="s">
        <v>62</v>
      </c>
      <c r="M382" s="234">
        <v>7.3</v>
      </c>
      <c r="N382" s="237">
        <f>IFERROR(VLOOKUP(H382&amp;"-"&amp;F382,Blad7!A:D,4,0),0)</f>
        <v>0</v>
      </c>
      <c r="O382" s="238">
        <v>1</v>
      </c>
      <c r="P382" s="239">
        <f t="shared" si="5"/>
        <v>0</v>
      </c>
    </row>
    <row r="383" spans="1:16" ht="15" customHeight="1" x14ac:dyDescent="0.3">
      <c r="A383" s="294" t="s">
        <v>92</v>
      </c>
      <c r="B383" s="365" t="s">
        <v>39</v>
      </c>
      <c r="C383" s="233" t="s">
        <v>92</v>
      </c>
      <c r="D383" s="293" t="s">
        <v>93</v>
      </c>
      <c r="E383" s="298" t="s">
        <v>94</v>
      </c>
      <c r="F383" s="233" t="s">
        <v>92</v>
      </c>
      <c r="G383" s="297" t="s">
        <v>593</v>
      </c>
      <c r="H383" s="297" t="s">
        <v>19</v>
      </c>
      <c r="I383" s="297" t="s">
        <v>144</v>
      </c>
      <c r="J383" s="297" t="s">
        <v>1952</v>
      </c>
      <c r="K383" s="372"/>
      <c r="L383" s="372" t="s">
        <v>62</v>
      </c>
      <c r="M383" s="234">
        <v>23.95</v>
      </c>
      <c r="N383" s="237">
        <f>IFERROR(VLOOKUP(H383&amp;"-"&amp;F383,Blad7!A:D,4,0),0)</f>
        <v>0</v>
      </c>
      <c r="O383" s="238">
        <v>1</v>
      </c>
      <c r="P383" s="239">
        <f t="shared" si="5"/>
        <v>0</v>
      </c>
    </row>
    <row r="384" spans="1:16" ht="15" customHeight="1" x14ac:dyDescent="0.3">
      <c r="A384" s="294" t="s">
        <v>92</v>
      </c>
      <c r="B384" s="365" t="s">
        <v>39</v>
      </c>
      <c r="C384" s="233" t="s">
        <v>92</v>
      </c>
      <c r="D384" s="293" t="s">
        <v>93</v>
      </c>
      <c r="E384" s="298" t="s">
        <v>94</v>
      </c>
      <c r="F384" s="233" t="s">
        <v>92</v>
      </c>
      <c r="G384" s="297" t="s">
        <v>593</v>
      </c>
      <c r="H384" s="297" t="s">
        <v>41</v>
      </c>
      <c r="I384" s="297" t="s">
        <v>1936</v>
      </c>
      <c r="J384" s="372" t="s">
        <v>1953</v>
      </c>
      <c r="K384" s="372"/>
      <c r="L384" s="372" t="s">
        <v>57</v>
      </c>
      <c r="M384" s="234">
        <v>9.75</v>
      </c>
      <c r="N384" s="237">
        <f>IFERROR(VLOOKUP(H384&amp;"-"&amp;F384,Blad7!A:D,4,0),0)</f>
        <v>0</v>
      </c>
      <c r="O384" s="238">
        <v>1</v>
      </c>
      <c r="P384" s="239">
        <f t="shared" si="5"/>
        <v>0</v>
      </c>
    </row>
    <row r="385" spans="1:16" ht="15" customHeight="1" x14ac:dyDescent="0.3">
      <c r="A385" s="294" t="s">
        <v>92</v>
      </c>
      <c r="B385" s="365" t="s">
        <v>39</v>
      </c>
      <c r="C385" s="233" t="s">
        <v>92</v>
      </c>
      <c r="D385" s="293" t="s">
        <v>93</v>
      </c>
      <c r="E385" s="298" t="s">
        <v>94</v>
      </c>
      <c r="F385" s="233" t="s">
        <v>92</v>
      </c>
      <c r="G385" s="297" t="s">
        <v>593</v>
      </c>
      <c r="H385" s="297" t="s">
        <v>41</v>
      </c>
      <c r="I385" s="297" t="s">
        <v>1938</v>
      </c>
      <c r="J385" s="372" t="s">
        <v>1954</v>
      </c>
      <c r="K385" s="372"/>
      <c r="L385" s="372" t="s">
        <v>57</v>
      </c>
      <c r="M385" s="234">
        <v>6.45</v>
      </c>
      <c r="N385" s="237">
        <f>IFERROR(VLOOKUP(H385&amp;"-"&amp;F385,Blad7!A:D,4,0),0)</f>
        <v>0</v>
      </c>
      <c r="O385" s="238">
        <v>1</v>
      </c>
      <c r="P385" s="239">
        <f t="shared" si="5"/>
        <v>0</v>
      </c>
    </row>
    <row r="386" spans="1:16" ht="15" customHeight="1" x14ac:dyDescent="0.3">
      <c r="A386" s="294" t="s">
        <v>92</v>
      </c>
      <c r="B386" s="365" t="s">
        <v>39</v>
      </c>
      <c r="C386" s="233" t="s">
        <v>92</v>
      </c>
      <c r="D386" s="293" t="s">
        <v>93</v>
      </c>
      <c r="E386" s="298" t="s">
        <v>94</v>
      </c>
      <c r="F386" s="233" t="s">
        <v>92</v>
      </c>
      <c r="G386" s="297" t="s">
        <v>593</v>
      </c>
      <c r="H386" s="297" t="s">
        <v>19</v>
      </c>
      <c r="I386" s="297" t="s">
        <v>1934</v>
      </c>
      <c r="J386" s="297" t="s">
        <v>1955</v>
      </c>
      <c r="K386" s="372"/>
      <c r="L386" s="372" t="s">
        <v>62</v>
      </c>
      <c r="M386" s="234">
        <v>32.35</v>
      </c>
      <c r="N386" s="237">
        <f>IFERROR(VLOOKUP(H386&amp;"-"&amp;F386,Blad7!A:D,4,0),0)</f>
        <v>0</v>
      </c>
      <c r="O386" s="238">
        <v>1</v>
      </c>
      <c r="P386" s="239">
        <f t="shared" ref="P386:P449" si="6">IFERROR((N386*M386)*O386,"")</f>
        <v>0</v>
      </c>
    </row>
    <row r="387" spans="1:16" ht="15" customHeight="1" x14ac:dyDescent="0.3">
      <c r="A387" s="294" t="s">
        <v>92</v>
      </c>
      <c r="B387" s="365" t="s">
        <v>39</v>
      </c>
      <c r="C387" s="233" t="s">
        <v>92</v>
      </c>
      <c r="D387" s="293" t="s">
        <v>93</v>
      </c>
      <c r="E387" s="298" t="s">
        <v>94</v>
      </c>
      <c r="F387" s="233" t="s">
        <v>92</v>
      </c>
      <c r="G387" s="297" t="s">
        <v>593</v>
      </c>
      <c r="H387" s="297" t="s">
        <v>15</v>
      </c>
      <c r="I387" s="297" t="s">
        <v>15</v>
      </c>
      <c r="J387" s="297" t="s">
        <v>1956</v>
      </c>
      <c r="K387" s="372" t="s">
        <v>82</v>
      </c>
      <c r="L387" s="372" t="s">
        <v>44</v>
      </c>
      <c r="M387" s="234">
        <v>65.2</v>
      </c>
      <c r="N387" s="237">
        <f>IFERROR(VLOOKUP(H387&amp;"-"&amp;F387,Blad7!A:D,4,0),0)</f>
        <v>0</v>
      </c>
      <c r="O387" s="238">
        <v>1</v>
      </c>
      <c r="P387" s="239">
        <f t="shared" si="6"/>
        <v>0</v>
      </c>
    </row>
    <row r="388" spans="1:16" ht="15" customHeight="1" x14ac:dyDescent="0.3">
      <c r="A388" s="294" t="s">
        <v>92</v>
      </c>
      <c r="B388" s="365" t="s">
        <v>39</v>
      </c>
      <c r="C388" s="233" t="s">
        <v>92</v>
      </c>
      <c r="D388" s="293" t="s">
        <v>93</v>
      </c>
      <c r="E388" s="298" t="s">
        <v>94</v>
      </c>
      <c r="F388" s="233" t="s">
        <v>92</v>
      </c>
      <c r="G388" s="297" t="s">
        <v>593</v>
      </c>
      <c r="H388" s="297" t="s">
        <v>46</v>
      </c>
      <c r="I388" s="297" t="s">
        <v>1885</v>
      </c>
      <c r="J388" s="297" t="s">
        <v>1957</v>
      </c>
      <c r="K388" s="372" t="s">
        <v>83</v>
      </c>
      <c r="L388" s="372" t="s">
        <v>44</v>
      </c>
      <c r="M388" s="234">
        <v>12.2</v>
      </c>
      <c r="N388" s="237">
        <f>IFERROR(VLOOKUP(H388&amp;"-"&amp;F388,Blad7!A:D,4,0),0)</f>
        <v>0</v>
      </c>
      <c r="O388" s="238">
        <v>1</v>
      </c>
      <c r="P388" s="239">
        <f t="shared" si="6"/>
        <v>0</v>
      </c>
    </row>
    <row r="389" spans="1:16" ht="15" customHeight="1" x14ac:dyDescent="0.3">
      <c r="A389" s="294" t="s">
        <v>92</v>
      </c>
      <c r="B389" s="365" t="s">
        <v>39</v>
      </c>
      <c r="C389" s="233" t="s">
        <v>92</v>
      </c>
      <c r="D389" s="293" t="s">
        <v>93</v>
      </c>
      <c r="E389" s="298" t="s">
        <v>94</v>
      </c>
      <c r="F389" s="233" t="s">
        <v>92</v>
      </c>
      <c r="G389" s="297" t="s">
        <v>593</v>
      </c>
      <c r="H389" s="297" t="s">
        <v>15</v>
      </c>
      <c r="I389" s="297" t="s">
        <v>15</v>
      </c>
      <c r="J389" s="297" t="s">
        <v>1958</v>
      </c>
      <c r="K389" s="372" t="s">
        <v>159</v>
      </c>
      <c r="L389" s="372" t="s">
        <v>44</v>
      </c>
      <c r="M389" s="234">
        <v>55.75</v>
      </c>
      <c r="N389" s="237">
        <f>IFERROR(VLOOKUP(H389&amp;"-"&amp;F389,Blad7!A:D,4,0),0)</f>
        <v>0</v>
      </c>
      <c r="O389" s="238">
        <v>1</v>
      </c>
      <c r="P389" s="239">
        <f t="shared" si="6"/>
        <v>0</v>
      </c>
    </row>
    <row r="390" spans="1:16" ht="15" customHeight="1" x14ac:dyDescent="0.3">
      <c r="A390" s="294" t="s">
        <v>92</v>
      </c>
      <c r="B390" s="365" t="s">
        <v>39</v>
      </c>
      <c r="C390" s="233" t="s">
        <v>92</v>
      </c>
      <c r="D390" s="293" t="s">
        <v>93</v>
      </c>
      <c r="E390" s="298" t="s">
        <v>94</v>
      </c>
      <c r="F390" s="233" t="s">
        <v>92</v>
      </c>
      <c r="G390" s="297" t="s">
        <v>593</v>
      </c>
      <c r="H390" s="297" t="s">
        <v>15</v>
      </c>
      <c r="I390" s="297" t="s">
        <v>15</v>
      </c>
      <c r="J390" s="297" t="s">
        <v>1959</v>
      </c>
      <c r="K390" s="372" t="s">
        <v>160</v>
      </c>
      <c r="L390" s="372" t="s">
        <v>44</v>
      </c>
      <c r="M390" s="234">
        <v>53.25</v>
      </c>
      <c r="N390" s="237">
        <f>IFERROR(VLOOKUP(H390&amp;"-"&amp;F390,Blad7!A:D,4,0),0)</f>
        <v>0</v>
      </c>
      <c r="O390" s="238">
        <v>1</v>
      </c>
      <c r="P390" s="239">
        <f t="shared" si="6"/>
        <v>0</v>
      </c>
    </row>
    <row r="391" spans="1:16" ht="15" customHeight="1" x14ac:dyDescent="0.3">
      <c r="A391" s="294" t="s">
        <v>92</v>
      </c>
      <c r="B391" s="365" t="s">
        <v>39</v>
      </c>
      <c r="C391" s="233" t="s">
        <v>92</v>
      </c>
      <c r="D391" s="293" t="s">
        <v>93</v>
      </c>
      <c r="E391" s="298" t="s">
        <v>94</v>
      </c>
      <c r="F391" s="233" t="s">
        <v>92</v>
      </c>
      <c r="G391" s="297" t="s">
        <v>593</v>
      </c>
      <c r="H391" s="297" t="s">
        <v>15</v>
      </c>
      <c r="I391" s="297" t="s">
        <v>15</v>
      </c>
      <c r="J391" s="297" t="s">
        <v>1960</v>
      </c>
      <c r="K391" s="372" t="s">
        <v>161</v>
      </c>
      <c r="L391" s="372" t="s">
        <v>44</v>
      </c>
      <c r="M391" s="234">
        <v>70.75</v>
      </c>
      <c r="N391" s="237">
        <f>IFERROR(VLOOKUP(H391&amp;"-"&amp;F391,Blad7!A:D,4,0),0)</f>
        <v>0</v>
      </c>
      <c r="O391" s="238">
        <v>1</v>
      </c>
      <c r="P391" s="239">
        <f t="shared" si="6"/>
        <v>0</v>
      </c>
    </row>
    <row r="392" spans="1:16" ht="15" customHeight="1" x14ac:dyDescent="0.3">
      <c r="A392" s="294" t="s">
        <v>92</v>
      </c>
      <c r="B392" s="365" t="s">
        <v>39</v>
      </c>
      <c r="C392" s="233" t="s">
        <v>92</v>
      </c>
      <c r="D392" s="293" t="s">
        <v>93</v>
      </c>
      <c r="E392" s="298" t="s">
        <v>94</v>
      </c>
      <c r="F392" s="233" t="s">
        <v>92</v>
      </c>
      <c r="G392" s="297" t="s">
        <v>593</v>
      </c>
      <c r="H392" s="297" t="s">
        <v>19</v>
      </c>
      <c r="I392" s="297" t="s">
        <v>1913</v>
      </c>
      <c r="J392" s="297" t="s">
        <v>1961</v>
      </c>
      <c r="K392" s="372"/>
      <c r="L392" s="372" t="s">
        <v>63</v>
      </c>
      <c r="M392" s="234">
        <v>10.8</v>
      </c>
      <c r="N392" s="237">
        <f>IFERROR(VLOOKUP(H392&amp;"-"&amp;F392,Blad7!A:D,4,0),0)</f>
        <v>0</v>
      </c>
      <c r="O392" s="238">
        <v>1</v>
      </c>
      <c r="P392" s="239">
        <f t="shared" si="6"/>
        <v>0</v>
      </c>
    </row>
    <row r="393" spans="1:16" ht="14.25" customHeight="1" x14ac:dyDescent="0.3">
      <c r="A393" s="294" t="s">
        <v>92</v>
      </c>
      <c r="B393" s="365" t="s">
        <v>39</v>
      </c>
      <c r="C393" s="233" t="s">
        <v>92</v>
      </c>
      <c r="D393" s="293" t="s">
        <v>93</v>
      </c>
      <c r="E393" s="298" t="s">
        <v>94</v>
      </c>
      <c r="F393" s="233" t="s">
        <v>92</v>
      </c>
      <c r="G393" s="297" t="s">
        <v>593</v>
      </c>
      <c r="H393" s="297" t="s">
        <v>15</v>
      </c>
      <c r="I393" s="297" t="s">
        <v>15</v>
      </c>
      <c r="J393" s="297" t="s">
        <v>1962</v>
      </c>
      <c r="K393" s="372" t="s">
        <v>178</v>
      </c>
      <c r="L393" s="372" t="s">
        <v>44</v>
      </c>
      <c r="M393" s="234">
        <v>78.5</v>
      </c>
      <c r="N393" s="237">
        <f>IFERROR(VLOOKUP(H393&amp;"-"&amp;F393,Blad7!A:D,4,0),0)</f>
        <v>0</v>
      </c>
      <c r="O393" s="238">
        <v>1</v>
      </c>
      <c r="P393" s="239">
        <f t="shared" si="6"/>
        <v>0</v>
      </c>
    </row>
    <row r="394" spans="1:16" ht="15" customHeight="1" x14ac:dyDescent="0.3">
      <c r="A394" s="294" t="s">
        <v>92</v>
      </c>
      <c r="B394" s="365" t="s">
        <v>39</v>
      </c>
      <c r="C394" s="233" t="s">
        <v>92</v>
      </c>
      <c r="D394" s="293" t="s">
        <v>93</v>
      </c>
      <c r="E394" s="298" t="s">
        <v>94</v>
      </c>
      <c r="F394" s="233" t="s">
        <v>92</v>
      </c>
      <c r="G394" s="297" t="s">
        <v>593</v>
      </c>
      <c r="H394" s="297" t="s">
        <v>46</v>
      </c>
      <c r="I394" s="297" t="s">
        <v>1885</v>
      </c>
      <c r="J394" s="297" t="s">
        <v>1963</v>
      </c>
      <c r="K394" s="372" t="s">
        <v>146</v>
      </c>
      <c r="L394" s="372" t="s">
        <v>1871</v>
      </c>
      <c r="M394" s="234">
        <v>27.85</v>
      </c>
      <c r="N394" s="237">
        <f>IFERROR(VLOOKUP(H394&amp;"-"&amp;F394,Blad7!A:D,4,0),0)</f>
        <v>0</v>
      </c>
      <c r="O394" s="238">
        <v>1</v>
      </c>
      <c r="P394" s="239">
        <f t="shared" si="6"/>
        <v>0</v>
      </c>
    </row>
    <row r="395" spans="1:16" ht="15" customHeight="1" x14ac:dyDescent="0.3">
      <c r="A395" s="294" t="s">
        <v>92</v>
      </c>
      <c r="B395" s="365" t="s">
        <v>39</v>
      </c>
      <c r="C395" s="233" t="s">
        <v>92</v>
      </c>
      <c r="D395" s="293" t="s">
        <v>93</v>
      </c>
      <c r="E395" s="298" t="s">
        <v>94</v>
      </c>
      <c r="F395" s="233" t="s">
        <v>92</v>
      </c>
      <c r="G395" s="297" t="s">
        <v>593</v>
      </c>
      <c r="H395" s="297" t="s">
        <v>19</v>
      </c>
      <c r="I395" s="297" t="s">
        <v>1934</v>
      </c>
      <c r="J395" s="297" t="s">
        <v>1964</v>
      </c>
      <c r="K395" s="372"/>
      <c r="L395" s="372" t="s">
        <v>62</v>
      </c>
      <c r="M395" s="234">
        <v>35.4</v>
      </c>
      <c r="N395" s="237">
        <f>IFERROR(VLOOKUP(H395&amp;"-"&amp;F395,Blad7!A:D,4,0),0)</f>
        <v>0</v>
      </c>
      <c r="O395" s="238">
        <v>1</v>
      </c>
      <c r="P395" s="239">
        <f t="shared" si="6"/>
        <v>0</v>
      </c>
    </row>
    <row r="396" spans="1:16" ht="15" customHeight="1" x14ac:dyDescent="0.3">
      <c r="A396" s="294" t="s">
        <v>92</v>
      </c>
      <c r="B396" s="365" t="s">
        <v>39</v>
      </c>
      <c r="C396" s="233" t="s">
        <v>92</v>
      </c>
      <c r="D396" s="293" t="s">
        <v>93</v>
      </c>
      <c r="E396" s="298" t="s">
        <v>94</v>
      </c>
      <c r="F396" s="233" t="s">
        <v>92</v>
      </c>
      <c r="G396" s="297" t="s">
        <v>593</v>
      </c>
      <c r="H396" s="297" t="s">
        <v>46</v>
      </c>
      <c r="I396" s="297" t="s">
        <v>1885</v>
      </c>
      <c r="J396" s="297" t="s">
        <v>1965</v>
      </c>
      <c r="K396" s="372"/>
      <c r="L396" s="372" t="s">
        <v>1871</v>
      </c>
      <c r="M396" s="234">
        <v>45.3</v>
      </c>
      <c r="N396" s="237">
        <f>IFERROR(VLOOKUP(H396&amp;"-"&amp;F396,Blad7!A:D,4,0),0)</f>
        <v>0</v>
      </c>
      <c r="O396" s="238">
        <v>1</v>
      </c>
      <c r="P396" s="239">
        <f t="shared" si="6"/>
        <v>0</v>
      </c>
    </row>
    <row r="397" spans="1:16" ht="15" customHeight="1" x14ac:dyDescent="0.3">
      <c r="A397" s="294" t="s">
        <v>92</v>
      </c>
      <c r="B397" s="365" t="s">
        <v>39</v>
      </c>
      <c r="C397" s="233" t="s">
        <v>92</v>
      </c>
      <c r="D397" s="293" t="s">
        <v>93</v>
      </c>
      <c r="E397" s="298" t="s">
        <v>94</v>
      </c>
      <c r="F397" s="233" t="s">
        <v>92</v>
      </c>
      <c r="G397" s="297" t="s">
        <v>593</v>
      </c>
      <c r="H397" s="297" t="s">
        <v>19</v>
      </c>
      <c r="I397" s="297" t="s">
        <v>1870</v>
      </c>
      <c r="J397" s="297"/>
      <c r="K397" s="372"/>
      <c r="L397" s="372" t="s">
        <v>62</v>
      </c>
      <c r="M397" s="234">
        <v>11.85</v>
      </c>
      <c r="N397" s="237">
        <f>IFERROR(VLOOKUP(H397&amp;"-"&amp;F397,Blad7!A:D,4,0),0)</f>
        <v>0</v>
      </c>
      <c r="O397" s="238">
        <v>1</v>
      </c>
      <c r="P397" s="239">
        <f t="shared" si="6"/>
        <v>0</v>
      </c>
    </row>
    <row r="398" spans="1:16" ht="15" customHeight="1" x14ac:dyDescent="0.3">
      <c r="A398" s="294" t="s">
        <v>92</v>
      </c>
      <c r="B398" s="365" t="s">
        <v>39</v>
      </c>
      <c r="C398" s="233" t="s">
        <v>92</v>
      </c>
      <c r="D398" s="293" t="s">
        <v>93</v>
      </c>
      <c r="E398" s="298" t="s">
        <v>94</v>
      </c>
      <c r="F398" s="233" t="s">
        <v>92</v>
      </c>
      <c r="G398" s="297" t="s">
        <v>593</v>
      </c>
      <c r="H398" s="297" t="s">
        <v>19</v>
      </c>
      <c r="I398" s="297" t="s">
        <v>1913</v>
      </c>
      <c r="J398" s="297"/>
      <c r="K398" s="372"/>
      <c r="L398" s="372" t="s">
        <v>63</v>
      </c>
      <c r="M398" s="234">
        <v>10.8</v>
      </c>
      <c r="N398" s="237">
        <f>IFERROR(VLOOKUP(H398&amp;"-"&amp;F398,Blad7!A:D,4,0),0)</f>
        <v>0</v>
      </c>
      <c r="O398" s="238">
        <v>1</v>
      </c>
      <c r="P398" s="239">
        <f t="shared" si="6"/>
        <v>0</v>
      </c>
    </row>
    <row r="399" spans="1:16" ht="15" customHeight="1" x14ac:dyDescent="0.3">
      <c r="A399" s="294" t="s">
        <v>92</v>
      </c>
      <c r="B399" s="365" t="s">
        <v>39</v>
      </c>
      <c r="C399" s="233" t="s">
        <v>92</v>
      </c>
      <c r="D399" s="293" t="s">
        <v>93</v>
      </c>
      <c r="E399" s="298" t="s">
        <v>94</v>
      </c>
      <c r="F399" s="233" t="s">
        <v>92</v>
      </c>
      <c r="G399" s="297" t="s">
        <v>593</v>
      </c>
      <c r="H399" s="297" t="s">
        <v>15</v>
      </c>
      <c r="I399" s="297" t="s">
        <v>15</v>
      </c>
      <c r="J399" s="297" t="s">
        <v>1966</v>
      </c>
      <c r="K399" s="372"/>
      <c r="L399" s="372" t="s">
        <v>155</v>
      </c>
      <c r="M399" s="234">
        <v>71.45</v>
      </c>
      <c r="N399" s="237">
        <f>IFERROR(VLOOKUP(H399&amp;"-"&amp;F399,Blad7!A:D,4,0),0)</f>
        <v>0</v>
      </c>
      <c r="O399" s="238">
        <v>1</v>
      </c>
      <c r="P399" s="239">
        <f t="shared" si="6"/>
        <v>0</v>
      </c>
    </row>
    <row r="400" spans="1:16" ht="15" customHeight="1" x14ac:dyDescent="0.3">
      <c r="A400" s="294" t="s">
        <v>92</v>
      </c>
      <c r="B400" s="365" t="s">
        <v>39</v>
      </c>
      <c r="C400" s="233" t="s">
        <v>92</v>
      </c>
      <c r="D400" s="293" t="s">
        <v>93</v>
      </c>
      <c r="E400" s="298" t="s">
        <v>94</v>
      </c>
      <c r="F400" s="233" t="s">
        <v>92</v>
      </c>
      <c r="G400" s="297" t="s">
        <v>593</v>
      </c>
      <c r="H400" s="297" t="s">
        <v>15</v>
      </c>
      <c r="I400" s="297" t="s">
        <v>15</v>
      </c>
      <c r="J400" s="297" t="s">
        <v>1967</v>
      </c>
      <c r="K400" s="372" t="s">
        <v>171</v>
      </c>
      <c r="L400" s="372" t="s">
        <v>155</v>
      </c>
      <c r="M400" s="234">
        <v>73.150000000000006</v>
      </c>
      <c r="N400" s="237">
        <f>IFERROR(VLOOKUP(H400&amp;"-"&amp;F400,Blad7!A:D,4,0),0)</f>
        <v>0</v>
      </c>
      <c r="O400" s="238">
        <v>1</v>
      </c>
      <c r="P400" s="239">
        <f t="shared" si="6"/>
        <v>0</v>
      </c>
    </row>
    <row r="401" spans="1:16" ht="15" customHeight="1" x14ac:dyDescent="0.3">
      <c r="A401" s="294" t="s">
        <v>92</v>
      </c>
      <c r="B401" s="365" t="s">
        <v>39</v>
      </c>
      <c r="C401" s="233" t="s">
        <v>92</v>
      </c>
      <c r="D401" s="293" t="s">
        <v>93</v>
      </c>
      <c r="E401" s="298" t="s">
        <v>94</v>
      </c>
      <c r="F401" s="233" t="s">
        <v>92</v>
      </c>
      <c r="G401" s="297" t="s">
        <v>593</v>
      </c>
      <c r="H401" s="297" t="s">
        <v>15</v>
      </c>
      <c r="I401" s="297" t="s">
        <v>15</v>
      </c>
      <c r="J401" s="297" t="s">
        <v>1968</v>
      </c>
      <c r="K401" s="372" t="s">
        <v>170</v>
      </c>
      <c r="L401" s="372" t="s">
        <v>155</v>
      </c>
      <c r="M401" s="234">
        <v>63.8</v>
      </c>
      <c r="N401" s="237">
        <f>IFERROR(VLOOKUP(H401&amp;"-"&amp;F401,Blad7!A:D,4,0),0)</f>
        <v>0</v>
      </c>
      <c r="O401" s="238">
        <v>1</v>
      </c>
      <c r="P401" s="239">
        <f t="shared" si="6"/>
        <v>0</v>
      </c>
    </row>
    <row r="402" spans="1:16" ht="15" customHeight="1" x14ac:dyDescent="0.3">
      <c r="A402" s="294" t="s">
        <v>92</v>
      </c>
      <c r="B402" s="365" t="s">
        <v>39</v>
      </c>
      <c r="C402" s="233" t="s">
        <v>92</v>
      </c>
      <c r="D402" s="293" t="s">
        <v>93</v>
      </c>
      <c r="E402" s="298" t="s">
        <v>94</v>
      </c>
      <c r="F402" s="233" t="s">
        <v>92</v>
      </c>
      <c r="G402" s="297" t="s">
        <v>1910</v>
      </c>
      <c r="H402" s="297" t="s">
        <v>2027</v>
      </c>
      <c r="I402" s="297" t="s">
        <v>1915</v>
      </c>
      <c r="J402" s="297"/>
      <c r="K402" s="372"/>
      <c r="L402" s="372" t="s">
        <v>57</v>
      </c>
      <c r="M402" s="234" t="s">
        <v>187</v>
      </c>
      <c r="N402" s="237">
        <f>IFERROR(VLOOKUP(H402&amp;"-"&amp;F402,Blad7!A:D,4,0),0)</f>
        <v>0</v>
      </c>
      <c r="O402" s="238">
        <v>1</v>
      </c>
      <c r="P402" s="239" t="str">
        <f t="shared" si="6"/>
        <v/>
      </c>
    </row>
    <row r="403" spans="1:16" ht="15" customHeight="1" x14ac:dyDescent="0.3">
      <c r="A403" s="294" t="s">
        <v>92</v>
      </c>
      <c r="B403" s="365" t="s">
        <v>39</v>
      </c>
      <c r="C403" s="233" t="s">
        <v>92</v>
      </c>
      <c r="D403" s="293" t="s">
        <v>93</v>
      </c>
      <c r="E403" s="298" t="s">
        <v>94</v>
      </c>
      <c r="F403" s="233" t="s">
        <v>92</v>
      </c>
      <c r="G403" s="297" t="s">
        <v>593</v>
      </c>
      <c r="H403" s="297" t="s">
        <v>46</v>
      </c>
      <c r="I403" s="297" t="s">
        <v>1971</v>
      </c>
      <c r="J403" s="297"/>
      <c r="K403" s="372" t="s">
        <v>165</v>
      </c>
      <c r="L403" s="372" t="s">
        <v>44</v>
      </c>
      <c r="M403" s="234">
        <v>5.85</v>
      </c>
      <c r="N403" s="237">
        <f>IFERROR(VLOOKUP(H403&amp;"-"&amp;F403,Blad7!A:D,4,0),0)</f>
        <v>0</v>
      </c>
      <c r="O403" s="238">
        <v>1</v>
      </c>
      <c r="P403" s="239">
        <f t="shared" si="6"/>
        <v>0</v>
      </c>
    </row>
    <row r="404" spans="1:16" ht="15" customHeight="1" x14ac:dyDescent="0.3">
      <c r="A404" s="294" t="s">
        <v>92</v>
      </c>
      <c r="B404" s="365" t="s">
        <v>39</v>
      </c>
      <c r="C404" s="233" t="s">
        <v>92</v>
      </c>
      <c r="D404" s="293" t="s">
        <v>93</v>
      </c>
      <c r="E404" s="298" t="s">
        <v>94</v>
      </c>
      <c r="F404" s="233" t="s">
        <v>92</v>
      </c>
      <c r="G404" s="297" t="s">
        <v>593</v>
      </c>
      <c r="H404" s="297" t="s">
        <v>46</v>
      </c>
      <c r="I404" s="297" t="s">
        <v>1885</v>
      </c>
      <c r="J404" s="297" t="s">
        <v>1972</v>
      </c>
      <c r="K404" s="372" t="s">
        <v>145</v>
      </c>
      <c r="L404" s="372" t="s">
        <v>44</v>
      </c>
      <c r="M404" s="234">
        <v>26.85</v>
      </c>
      <c r="N404" s="237">
        <f>IFERROR(VLOOKUP(H404&amp;"-"&amp;F404,Blad7!A:D,4,0),0)</f>
        <v>0</v>
      </c>
      <c r="O404" s="238">
        <v>1</v>
      </c>
      <c r="P404" s="239">
        <f t="shared" si="6"/>
        <v>0</v>
      </c>
    </row>
    <row r="405" spans="1:16" ht="14.25" customHeight="1" x14ac:dyDescent="0.3">
      <c r="A405" s="294" t="s">
        <v>92</v>
      </c>
      <c r="B405" s="365" t="s">
        <v>39</v>
      </c>
      <c r="C405" s="233" t="s">
        <v>92</v>
      </c>
      <c r="D405" s="293" t="s">
        <v>93</v>
      </c>
      <c r="E405" s="298" t="s">
        <v>94</v>
      </c>
      <c r="F405" s="233" t="s">
        <v>92</v>
      </c>
      <c r="G405" s="297" t="s">
        <v>593</v>
      </c>
      <c r="H405" s="297" t="s">
        <v>46</v>
      </c>
      <c r="I405" s="297" t="s">
        <v>1885</v>
      </c>
      <c r="J405" s="297" t="s">
        <v>1973</v>
      </c>
      <c r="K405" s="372" t="s">
        <v>137</v>
      </c>
      <c r="L405" s="372" t="s">
        <v>44</v>
      </c>
      <c r="M405" s="234">
        <v>10.55</v>
      </c>
      <c r="N405" s="237">
        <f>IFERROR(VLOOKUP(H405&amp;"-"&amp;F405,Blad7!A:D,4,0),0)</f>
        <v>0</v>
      </c>
      <c r="O405" s="238">
        <v>1</v>
      </c>
      <c r="P405" s="239">
        <f t="shared" si="6"/>
        <v>0</v>
      </c>
    </row>
    <row r="406" spans="1:16" ht="15" customHeight="1" x14ac:dyDescent="0.3">
      <c r="A406" s="294" t="s">
        <v>92</v>
      </c>
      <c r="B406" s="365" t="s">
        <v>39</v>
      </c>
      <c r="C406" s="233" t="s">
        <v>92</v>
      </c>
      <c r="D406" s="293" t="s">
        <v>93</v>
      </c>
      <c r="E406" s="298" t="s">
        <v>94</v>
      </c>
      <c r="F406" s="233" t="s">
        <v>92</v>
      </c>
      <c r="G406" s="297" t="s">
        <v>1910</v>
      </c>
      <c r="H406" s="297" t="s">
        <v>2027</v>
      </c>
      <c r="I406" s="297" t="s">
        <v>1918</v>
      </c>
      <c r="J406" s="297"/>
      <c r="K406" s="372"/>
      <c r="L406" s="372" t="s">
        <v>62</v>
      </c>
      <c r="M406" s="234" t="s">
        <v>187</v>
      </c>
      <c r="N406" s="237">
        <f>IFERROR(VLOOKUP(H406&amp;"-"&amp;F406,Blad7!A:D,4,0),0)</f>
        <v>0</v>
      </c>
      <c r="O406" s="238">
        <v>1</v>
      </c>
      <c r="P406" s="239" t="str">
        <f t="shared" si="6"/>
        <v/>
      </c>
    </row>
    <row r="407" spans="1:16" ht="15" customHeight="1" x14ac:dyDescent="0.3">
      <c r="A407" s="294" t="s">
        <v>92</v>
      </c>
      <c r="B407" s="365" t="s">
        <v>39</v>
      </c>
      <c r="C407" s="233" t="s">
        <v>92</v>
      </c>
      <c r="D407" s="293" t="s">
        <v>93</v>
      </c>
      <c r="E407" s="298" t="s">
        <v>94</v>
      </c>
      <c r="F407" s="233" t="s">
        <v>92</v>
      </c>
      <c r="G407" s="297" t="s">
        <v>593</v>
      </c>
      <c r="H407" s="297" t="s">
        <v>41</v>
      </c>
      <c r="I407" s="297" t="s">
        <v>1936</v>
      </c>
      <c r="J407" s="372" t="s">
        <v>1975</v>
      </c>
      <c r="K407" s="372"/>
      <c r="L407" s="372" t="s">
        <v>57</v>
      </c>
      <c r="M407" s="234">
        <v>6.1</v>
      </c>
      <c r="N407" s="237">
        <f>IFERROR(VLOOKUP(H407&amp;"-"&amp;F407,Blad7!A:D,4,0),0)</f>
        <v>0</v>
      </c>
      <c r="O407" s="238">
        <v>1</v>
      </c>
      <c r="P407" s="239">
        <f t="shared" si="6"/>
        <v>0</v>
      </c>
    </row>
    <row r="408" spans="1:16" ht="15" customHeight="1" x14ac:dyDescent="0.3">
      <c r="A408" s="294" t="s">
        <v>92</v>
      </c>
      <c r="B408" s="365" t="s">
        <v>39</v>
      </c>
      <c r="C408" s="233" t="s">
        <v>92</v>
      </c>
      <c r="D408" s="293" t="s">
        <v>93</v>
      </c>
      <c r="E408" s="298" t="s">
        <v>94</v>
      </c>
      <c r="F408" s="233" t="s">
        <v>92</v>
      </c>
      <c r="G408" s="297" t="s">
        <v>593</v>
      </c>
      <c r="H408" s="297" t="s">
        <v>41</v>
      </c>
      <c r="I408" s="297" t="s">
        <v>1938</v>
      </c>
      <c r="J408" s="372" t="s">
        <v>1976</v>
      </c>
      <c r="K408" s="372"/>
      <c r="L408" s="372" t="s">
        <v>57</v>
      </c>
      <c r="M408" s="234">
        <v>6.35</v>
      </c>
      <c r="N408" s="237">
        <f>IFERROR(VLOOKUP(H408&amp;"-"&amp;F408,Blad7!A:D,4,0),0)</f>
        <v>0</v>
      </c>
      <c r="O408" s="238">
        <v>1</v>
      </c>
      <c r="P408" s="239">
        <f t="shared" si="6"/>
        <v>0</v>
      </c>
    </row>
    <row r="409" spans="1:16" ht="15" customHeight="1" x14ac:dyDescent="0.3">
      <c r="A409" s="294" t="s">
        <v>92</v>
      </c>
      <c r="B409" s="365" t="s">
        <v>39</v>
      </c>
      <c r="C409" s="233" t="s">
        <v>92</v>
      </c>
      <c r="D409" s="293" t="s">
        <v>93</v>
      </c>
      <c r="E409" s="298" t="s">
        <v>94</v>
      </c>
      <c r="F409" s="233" t="s">
        <v>92</v>
      </c>
      <c r="G409" s="297" t="s">
        <v>594</v>
      </c>
      <c r="H409" s="297" t="s">
        <v>19</v>
      </c>
      <c r="I409" s="297" t="s">
        <v>1951</v>
      </c>
      <c r="J409" s="297"/>
      <c r="K409" s="372"/>
      <c r="L409" s="372" t="s">
        <v>62</v>
      </c>
      <c r="M409" s="234">
        <v>7.3</v>
      </c>
      <c r="N409" s="237">
        <f>IFERROR(VLOOKUP(H409&amp;"-"&amp;F409,Blad7!A:D,4,0),0)</f>
        <v>0</v>
      </c>
      <c r="O409" s="238">
        <v>1</v>
      </c>
      <c r="P409" s="239">
        <f t="shared" si="6"/>
        <v>0</v>
      </c>
    </row>
    <row r="410" spans="1:16" ht="15" customHeight="1" x14ac:dyDescent="0.3">
      <c r="A410" s="294" t="s">
        <v>92</v>
      </c>
      <c r="B410" s="365" t="s">
        <v>39</v>
      </c>
      <c r="C410" s="233" t="s">
        <v>92</v>
      </c>
      <c r="D410" s="293" t="s">
        <v>93</v>
      </c>
      <c r="E410" s="298" t="s">
        <v>94</v>
      </c>
      <c r="F410" s="233" t="s">
        <v>92</v>
      </c>
      <c r="G410" s="297" t="s">
        <v>594</v>
      </c>
      <c r="H410" s="297" t="s">
        <v>19</v>
      </c>
      <c r="I410" s="297" t="s">
        <v>144</v>
      </c>
      <c r="J410" s="297" t="s">
        <v>1977</v>
      </c>
      <c r="K410" s="372"/>
      <c r="L410" s="372" t="s">
        <v>62</v>
      </c>
      <c r="M410" s="234">
        <v>23.95</v>
      </c>
      <c r="N410" s="237">
        <f>IFERROR(VLOOKUP(H410&amp;"-"&amp;F410,Blad7!A:D,4,0),0)</f>
        <v>0</v>
      </c>
      <c r="O410" s="238">
        <v>1</v>
      </c>
      <c r="P410" s="239">
        <f t="shared" si="6"/>
        <v>0</v>
      </c>
    </row>
    <row r="411" spans="1:16" ht="15" customHeight="1" x14ac:dyDescent="0.3">
      <c r="A411" s="294" t="s">
        <v>92</v>
      </c>
      <c r="B411" s="365" t="s">
        <v>39</v>
      </c>
      <c r="C411" s="233" t="s">
        <v>92</v>
      </c>
      <c r="D411" s="293" t="s">
        <v>93</v>
      </c>
      <c r="E411" s="298" t="s">
        <v>94</v>
      </c>
      <c r="F411" s="233" t="s">
        <v>92</v>
      </c>
      <c r="G411" s="297" t="s">
        <v>594</v>
      </c>
      <c r="H411" s="297" t="s">
        <v>16</v>
      </c>
      <c r="I411" s="297" t="s">
        <v>1978</v>
      </c>
      <c r="J411" s="297"/>
      <c r="K411" s="372"/>
      <c r="L411" s="372" t="s">
        <v>62</v>
      </c>
      <c r="M411" s="234">
        <v>32.299999999999997</v>
      </c>
      <c r="N411" s="237">
        <f>IFERROR(VLOOKUP(H411&amp;"-"&amp;F411,Blad7!A:D,4,0),0)</f>
        <v>0</v>
      </c>
      <c r="O411" s="238">
        <v>1</v>
      </c>
      <c r="P411" s="239">
        <f t="shared" si="6"/>
        <v>0</v>
      </c>
    </row>
    <row r="412" spans="1:16" ht="15" customHeight="1" x14ac:dyDescent="0.3">
      <c r="A412" s="294" t="s">
        <v>92</v>
      </c>
      <c r="B412" s="365" t="s">
        <v>39</v>
      </c>
      <c r="C412" s="233" t="s">
        <v>92</v>
      </c>
      <c r="D412" s="293" t="s">
        <v>93</v>
      </c>
      <c r="E412" s="298" t="s">
        <v>94</v>
      </c>
      <c r="F412" s="233" t="s">
        <v>92</v>
      </c>
      <c r="G412" s="297" t="s">
        <v>594</v>
      </c>
      <c r="H412" s="297" t="s">
        <v>41</v>
      </c>
      <c r="I412" s="297" t="s">
        <v>1936</v>
      </c>
      <c r="J412" s="372" t="s">
        <v>1979</v>
      </c>
      <c r="K412" s="372"/>
      <c r="L412" s="372" t="s">
        <v>57</v>
      </c>
      <c r="M412" s="234">
        <v>9.75</v>
      </c>
      <c r="N412" s="237">
        <f>IFERROR(VLOOKUP(H412&amp;"-"&amp;F412,Blad7!A:D,4,0),0)</f>
        <v>0</v>
      </c>
      <c r="O412" s="238">
        <v>1</v>
      </c>
      <c r="P412" s="239">
        <f t="shared" si="6"/>
        <v>0</v>
      </c>
    </row>
    <row r="413" spans="1:16" ht="15" customHeight="1" x14ac:dyDescent="0.3">
      <c r="A413" s="294" t="s">
        <v>92</v>
      </c>
      <c r="B413" s="365" t="s">
        <v>39</v>
      </c>
      <c r="C413" s="233" t="s">
        <v>92</v>
      </c>
      <c r="D413" s="293" t="s">
        <v>93</v>
      </c>
      <c r="E413" s="298" t="s">
        <v>94</v>
      </c>
      <c r="F413" s="233" t="s">
        <v>92</v>
      </c>
      <c r="G413" s="297" t="s">
        <v>594</v>
      </c>
      <c r="H413" s="297" t="s">
        <v>19</v>
      </c>
      <c r="I413" s="297" t="s">
        <v>1934</v>
      </c>
      <c r="J413" s="297" t="s">
        <v>1980</v>
      </c>
      <c r="K413" s="372"/>
      <c r="L413" s="372" t="s">
        <v>62</v>
      </c>
      <c r="M413" s="234">
        <v>24.75</v>
      </c>
      <c r="N413" s="237">
        <f>IFERROR(VLOOKUP(H413&amp;"-"&amp;F413,Blad7!A:D,4,0),0)</f>
        <v>0</v>
      </c>
      <c r="O413" s="238">
        <v>1</v>
      </c>
      <c r="P413" s="239">
        <f t="shared" si="6"/>
        <v>0</v>
      </c>
    </row>
    <row r="414" spans="1:16" ht="15" customHeight="1" x14ac:dyDescent="0.3">
      <c r="A414" s="294" t="s">
        <v>92</v>
      </c>
      <c r="B414" s="365" t="s">
        <v>39</v>
      </c>
      <c r="C414" s="233" t="s">
        <v>92</v>
      </c>
      <c r="D414" s="293" t="s">
        <v>93</v>
      </c>
      <c r="E414" s="298" t="s">
        <v>94</v>
      </c>
      <c r="F414" s="233" t="s">
        <v>92</v>
      </c>
      <c r="G414" s="297" t="s">
        <v>594</v>
      </c>
      <c r="H414" s="297" t="s">
        <v>41</v>
      </c>
      <c r="I414" s="297" t="s">
        <v>1938</v>
      </c>
      <c r="J414" s="372" t="s">
        <v>1981</v>
      </c>
      <c r="K414" s="372"/>
      <c r="L414" s="372" t="s">
        <v>57</v>
      </c>
      <c r="M414" s="234">
        <v>6.45</v>
      </c>
      <c r="N414" s="237">
        <f>IFERROR(VLOOKUP(H414&amp;"-"&amp;F414,Blad7!A:D,4,0),0)</f>
        <v>0</v>
      </c>
      <c r="O414" s="238">
        <v>1</v>
      </c>
      <c r="P414" s="239">
        <f t="shared" si="6"/>
        <v>0</v>
      </c>
    </row>
    <row r="415" spans="1:16" ht="15" customHeight="1" x14ac:dyDescent="0.3">
      <c r="A415" s="294" t="s">
        <v>92</v>
      </c>
      <c r="B415" s="365" t="s">
        <v>39</v>
      </c>
      <c r="C415" s="233" t="s">
        <v>92</v>
      </c>
      <c r="D415" s="293" t="s">
        <v>93</v>
      </c>
      <c r="E415" s="298" t="s">
        <v>94</v>
      </c>
      <c r="F415" s="233" t="s">
        <v>92</v>
      </c>
      <c r="G415" s="297" t="s">
        <v>594</v>
      </c>
      <c r="H415" s="297" t="s">
        <v>19</v>
      </c>
      <c r="I415" s="297" t="s">
        <v>1934</v>
      </c>
      <c r="J415" s="297" t="s">
        <v>1980</v>
      </c>
      <c r="K415" s="372"/>
      <c r="L415" s="372" t="s">
        <v>62</v>
      </c>
      <c r="M415" s="234">
        <v>23.65</v>
      </c>
      <c r="N415" s="237">
        <f>IFERROR(VLOOKUP(H415&amp;"-"&amp;F415,Blad7!A:D,4,0),0)</f>
        <v>0</v>
      </c>
      <c r="O415" s="238">
        <v>1</v>
      </c>
      <c r="P415" s="239">
        <f t="shared" si="6"/>
        <v>0</v>
      </c>
    </row>
    <row r="416" spans="1:16" ht="15" customHeight="1" x14ac:dyDescent="0.3">
      <c r="A416" s="294" t="s">
        <v>92</v>
      </c>
      <c r="B416" s="365" t="s">
        <v>39</v>
      </c>
      <c r="C416" s="233" t="s">
        <v>92</v>
      </c>
      <c r="D416" s="293" t="s">
        <v>93</v>
      </c>
      <c r="E416" s="298" t="s">
        <v>94</v>
      </c>
      <c r="F416" s="233" t="s">
        <v>92</v>
      </c>
      <c r="G416" s="297" t="s">
        <v>594</v>
      </c>
      <c r="H416" s="297" t="s">
        <v>15</v>
      </c>
      <c r="I416" s="297" t="s">
        <v>15</v>
      </c>
      <c r="J416" s="297" t="s">
        <v>1982</v>
      </c>
      <c r="K416" s="372" t="s">
        <v>167</v>
      </c>
      <c r="L416" s="372" t="s">
        <v>44</v>
      </c>
      <c r="M416" s="234">
        <v>62.85</v>
      </c>
      <c r="N416" s="237">
        <f>IFERROR(VLOOKUP(H416&amp;"-"&amp;F416,Blad7!A:D,4,0),0)</f>
        <v>0</v>
      </c>
      <c r="O416" s="238">
        <v>1</v>
      </c>
      <c r="P416" s="239">
        <f t="shared" si="6"/>
        <v>0</v>
      </c>
    </row>
    <row r="417" spans="1:16" ht="15" customHeight="1" x14ac:dyDescent="0.3">
      <c r="A417" s="294" t="s">
        <v>92</v>
      </c>
      <c r="B417" s="365" t="s">
        <v>39</v>
      </c>
      <c r="C417" s="233" t="s">
        <v>92</v>
      </c>
      <c r="D417" s="293" t="s">
        <v>93</v>
      </c>
      <c r="E417" s="298" t="s">
        <v>94</v>
      </c>
      <c r="F417" s="233" t="s">
        <v>92</v>
      </c>
      <c r="G417" s="297" t="s">
        <v>594</v>
      </c>
      <c r="H417" s="297" t="s">
        <v>46</v>
      </c>
      <c r="I417" s="297" t="s">
        <v>1885</v>
      </c>
      <c r="J417" s="297" t="s">
        <v>1983</v>
      </c>
      <c r="K417" s="372"/>
      <c r="L417" s="372" t="s">
        <v>44</v>
      </c>
      <c r="M417" s="234">
        <v>11.85</v>
      </c>
      <c r="N417" s="237">
        <f>IFERROR(VLOOKUP(H417&amp;"-"&amp;F417,Blad7!A:D,4,0),0)</f>
        <v>0</v>
      </c>
      <c r="O417" s="238">
        <v>1</v>
      </c>
      <c r="P417" s="239">
        <f t="shared" si="6"/>
        <v>0</v>
      </c>
    </row>
    <row r="418" spans="1:16" ht="15" customHeight="1" x14ac:dyDescent="0.3">
      <c r="A418" s="294" t="s">
        <v>92</v>
      </c>
      <c r="B418" s="365" t="s">
        <v>39</v>
      </c>
      <c r="C418" s="233" t="s">
        <v>92</v>
      </c>
      <c r="D418" s="293" t="s">
        <v>93</v>
      </c>
      <c r="E418" s="298" t="s">
        <v>94</v>
      </c>
      <c r="F418" s="233" t="s">
        <v>92</v>
      </c>
      <c r="G418" s="297" t="s">
        <v>594</v>
      </c>
      <c r="H418" s="297" t="s">
        <v>15</v>
      </c>
      <c r="I418" s="297" t="s">
        <v>15</v>
      </c>
      <c r="J418" s="297" t="s">
        <v>1984</v>
      </c>
      <c r="K418" s="372" t="s">
        <v>164</v>
      </c>
      <c r="L418" s="372" t="s">
        <v>1871</v>
      </c>
      <c r="M418" s="234">
        <v>23.55</v>
      </c>
      <c r="N418" s="237">
        <f>IFERROR(VLOOKUP(H418&amp;"-"&amp;F418,Blad7!A:D,4,0),0)</f>
        <v>0</v>
      </c>
      <c r="O418" s="238">
        <v>1</v>
      </c>
      <c r="P418" s="239">
        <f t="shared" si="6"/>
        <v>0</v>
      </c>
    </row>
    <row r="419" spans="1:16" ht="14.25" customHeight="1" x14ac:dyDescent="0.3">
      <c r="A419" s="294" t="s">
        <v>92</v>
      </c>
      <c r="B419" s="365" t="s">
        <v>39</v>
      </c>
      <c r="C419" s="233" t="s">
        <v>92</v>
      </c>
      <c r="D419" s="293" t="s">
        <v>93</v>
      </c>
      <c r="E419" s="298" t="s">
        <v>94</v>
      </c>
      <c r="F419" s="233" t="s">
        <v>92</v>
      </c>
      <c r="G419" s="297" t="s">
        <v>594</v>
      </c>
      <c r="H419" s="297" t="s">
        <v>46</v>
      </c>
      <c r="I419" s="297" t="s">
        <v>1894</v>
      </c>
      <c r="J419" s="297"/>
      <c r="K419" s="372"/>
      <c r="L419" s="372" t="s">
        <v>62</v>
      </c>
      <c r="M419" s="234">
        <v>23.8</v>
      </c>
      <c r="N419" s="237">
        <f>IFERROR(VLOOKUP(H419&amp;"-"&amp;F419,Blad7!A:D,4,0),0)</f>
        <v>0</v>
      </c>
      <c r="O419" s="238">
        <v>1</v>
      </c>
      <c r="P419" s="239">
        <f t="shared" si="6"/>
        <v>0</v>
      </c>
    </row>
    <row r="420" spans="1:16" ht="15" customHeight="1" x14ac:dyDescent="0.3">
      <c r="A420" s="294" t="s">
        <v>92</v>
      </c>
      <c r="B420" s="365" t="s">
        <v>39</v>
      </c>
      <c r="C420" s="233" t="s">
        <v>92</v>
      </c>
      <c r="D420" s="293" t="s">
        <v>93</v>
      </c>
      <c r="E420" s="298" t="s">
        <v>94</v>
      </c>
      <c r="F420" s="233" t="s">
        <v>92</v>
      </c>
      <c r="G420" s="297" t="s">
        <v>594</v>
      </c>
      <c r="H420" s="297" t="s">
        <v>15</v>
      </c>
      <c r="I420" s="297" t="s">
        <v>15</v>
      </c>
      <c r="J420" s="297"/>
      <c r="K420" s="372" t="s">
        <v>1985</v>
      </c>
      <c r="L420" s="372" t="s">
        <v>44</v>
      </c>
      <c r="M420" s="234">
        <v>32.65</v>
      </c>
      <c r="N420" s="237">
        <f>IFERROR(VLOOKUP(H420&amp;"-"&amp;F420,Blad7!A:D,4,0),0)</f>
        <v>0</v>
      </c>
      <c r="O420" s="238">
        <v>1</v>
      </c>
      <c r="P420" s="239">
        <f t="shared" si="6"/>
        <v>0</v>
      </c>
    </row>
    <row r="421" spans="1:16" ht="15" customHeight="1" x14ac:dyDescent="0.3">
      <c r="A421" s="294" t="s">
        <v>92</v>
      </c>
      <c r="B421" s="365" t="s">
        <v>39</v>
      </c>
      <c r="C421" s="233" t="s">
        <v>92</v>
      </c>
      <c r="D421" s="293" t="s">
        <v>93</v>
      </c>
      <c r="E421" s="298" t="s">
        <v>94</v>
      </c>
      <c r="F421" s="233" t="s">
        <v>92</v>
      </c>
      <c r="G421" s="297" t="s">
        <v>594</v>
      </c>
      <c r="H421" s="297" t="s">
        <v>46</v>
      </c>
      <c r="I421" s="297" t="s">
        <v>1885</v>
      </c>
      <c r="J421" s="297" t="s">
        <v>1986</v>
      </c>
      <c r="K421" s="372" t="s">
        <v>131</v>
      </c>
      <c r="L421" s="372" t="s">
        <v>44</v>
      </c>
      <c r="M421" s="234">
        <v>10.85</v>
      </c>
      <c r="N421" s="237">
        <f>IFERROR(VLOOKUP(H421&amp;"-"&amp;F421,Blad7!A:D,4,0),0)</f>
        <v>0</v>
      </c>
      <c r="O421" s="238">
        <v>1</v>
      </c>
      <c r="P421" s="239">
        <f t="shared" si="6"/>
        <v>0</v>
      </c>
    </row>
    <row r="422" spans="1:16" ht="15" customHeight="1" x14ac:dyDescent="0.3">
      <c r="A422" s="294" t="s">
        <v>92</v>
      </c>
      <c r="B422" s="365" t="s">
        <v>39</v>
      </c>
      <c r="C422" s="233" t="s">
        <v>92</v>
      </c>
      <c r="D422" s="293" t="s">
        <v>93</v>
      </c>
      <c r="E422" s="298" t="s">
        <v>94</v>
      </c>
      <c r="F422" s="233" t="s">
        <v>92</v>
      </c>
      <c r="G422" s="297" t="s">
        <v>594</v>
      </c>
      <c r="H422" s="297" t="s">
        <v>46</v>
      </c>
      <c r="I422" s="297" t="s">
        <v>1885</v>
      </c>
      <c r="J422" s="297" t="s">
        <v>1987</v>
      </c>
      <c r="K422" s="372" t="s">
        <v>138</v>
      </c>
      <c r="L422" s="372" t="s">
        <v>1871</v>
      </c>
      <c r="M422" s="234">
        <v>12.75</v>
      </c>
      <c r="N422" s="237">
        <f>IFERROR(VLOOKUP(H422&amp;"-"&amp;F422,Blad7!A:D,4,0),0)</f>
        <v>0</v>
      </c>
      <c r="O422" s="238">
        <v>1</v>
      </c>
      <c r="P422" s="239">
        <f t="shared" si="6"/>
        <v>0</v>
      </c>
    </row>
    <row r="423" spans="1:16" ht="15" customHeight="1" x14ac:dyDescent="0.3">
      <c r="A423" s="294" t="s">
        <v>92</v>
      </c>
      <c r="B423" s="365" t="s">
        <v>39</v>
      </c>
      <c r="C423" s="233" t="s">
        <v>92</v>
      </c>
      <c r="D423" s="293" t="s">
        <v>93</v>
      </c>
      <c r="E423" s="298" t="s">
        <v>94</v>
      </c>
      <c r="F423" s="233" t="s">
        <v>92</v>
      </c>
      <c r="G423" s="297" t="s">
        <v>594</v>
      </c>
      <c r="H423" s="297" t="s">
        <v>15</v>
      </c>
      <c r="I423" s="297" t="s">
        <v>15</v>
      </c>
      <c r="J423" s="297"/>
      <c r="K423" s="372" t="s">
        <v>1988</v>
      </c>
      <c r="L423" s="372" t="s">
        <v>44</v>
      </c>
      <c r="M423" s="234">
        <v>26.85</v>
      </c>
      <c r="N423" s="237">
        <f>IFERROR(VLOOKUP(H423&amp;"-"&amp;F423,Blad7!A:D,4,0),0)</f>
        <v>0</v>
      </c>
      <c r="O423" s="238">
        <v>1</v>
      </c>
      <c r="P423" s="239">
        <f t="shared" si="6"/>
        <v>0</v>
      </c>
    </row>
    <row r="424" spans="1:16" ht="15" customHeight="1" x14ac:dyDescent="0.3">
      <c r="A424" s="294" t="s">
        <v>92</v>
      </c>
      <c r="B424" s="365" t="s">
        <v>39</v>
      </c>
      <c r="C424" s="233" t="s">
        <v>92</v>
      </c>
      <c r="D424" s="293" t="s">
        <v>93</v>
      </c>
      <c r="E424" s="298" t="s">
        <v>94</v>
      </c>
      <c r="F424" s="233" t="s">
        <v>92</v>
      </c>
      <c r="G424" s="297" t="s">
        <v>594</v>
      </c>
      <c r="H424" s="297" t="s">
        <v>19</v>
      </c>
      <c r="I424" s="297" t="s">
        <v>1870</v>
      </c>
      <c r="J424" s="297"/>
      <c r="K424" s="372"/>
      <c r="L424" s="372" t="s">
        <v>62</v>
      </c>
      <c r="M424" s="234">
        <v>11.85</v>
      </c>
      <c r="N424" s="237">
        <f>IFERROR(VLOOKUP(H424&amp;"-"&amp;F424,Blad7!A:D,4,0),0)</f>
        <v>0</v>
      </c>
      <c r="O424" s="238">
        <v>1</v>
      </c>
      <c r="P424" s="239">
        <f t="shared" si="6"/>
        <v>0</v>
      </c>
    </row>
    <row r="425" spans="1:16" ht="15" customHeight="1" x14ac:dyDescent="0.3">
      <c r="A425" s="294" t="s">
        <v>92</v>
      </c>
      <c r="B425" s="365" t="s">
        <v>39</v>
      </c>
      <c r="C425" s="233" t="s">
        <v>92</v>
      </c>
      <c r="D425" s="293" t="s">
        <v>93</v>
      </c>
      <c r="E425" s="298" t="s">
        <v>94</v>
      </c>
      <c r="F425" s="233" t="s">
        <v>92</v>
      </c>
      <c r="G425" s="297" t="s">
        <v>594</v>
      </c>
      <c r="H425" s="297" t="s">
        <v>15</v>
      </c>
      <c r="I425" s="297" t="s">
        <v>15</v>
      </c>
      <c r="J425" s="297" t="s">
        <v>1989</v>
      </c>
      <c r="K425" s="372" t="s">
        <v>1990</v>
      </c>
      <c r="L425" s="372" t="s">
        <v>44</v>
      </c>
      <c r="M425" s="234">
        <v>27.85</v>
      </c>
      <c r="N425" s="237">
        <f>IFERROR(VLOOKUP(H425&amp;"-"&amp;F425,Blad7!A:D,4,0),0)</f>
        <v>0</v>
      </c>
      <c r="O425" s="238">
        <v>1</v>
      </c>
      <c r="P425" s="239">
        <f t="shared" si="6"/>
        <v>0</v>
      </c>
    </row>
    <row r="426" spans="1:16" ht="15" customHeight="1" x14ac:dyDescent="0.3">
      <c r="A426" s="294" t="s">
        <v>92</v>
      </c>
      <c r="B426" s="365" t="s">
        <v>39</v>
      </c>
      <c r="C426" s="233" t="s">
        <v>92</v>
      </c>
      <c r="D426" s="293" t="s">
        <v>93</v>
      </c>
      <c r="E426" s="298" t="s">
        <v>94</v>
      </c>
      <c r="F426" s="233" t="s">
        <v>92</v>
      </c>
      <c r="G426" s="297" t="s">
        <v>594</v>
      </c>
      <c r="H426" s="297" t="s">
        <v>19</v>
      </c>
      <c r="I426" s="297" t="s">
        <v>1913</v>
      </c>
      <c r="J426" s="297"/>
      <c r="K426" s="372"/>
      <c r="L426" s="372" t="s">
        <v>63</v>
      </c>
      <c r="M426" s="234">
        <v>10.8</v>
      </c>
      <c r="N426" s="237">
        <f>IFERROR(VLOOKUP(H426&amp;"-"&amp;F426,Blad7!A:D,4,0),0)</f>
        <v>0</v>
      </c>
      <c r="O426" s="238">
        <v>1</v>
      </c>
      <c r="P426" s="239">
        <f t="shared" si="6"/>
        <v>0</v>
      </c>
    </row>
    <row r="427" spans="1:16" ht="15" customHeight="1" x14ac:dyDescent="0.3">
      <c r="A427" s="294" t="s">
        <v>92</v>
      </c>
      <c r="B427" s="365" t="s">
        <v>39</v>
      </c>
      <c r="C427" s="233" t="s">
        <v>92</v>
      </c>
      <c r="D427" s="293" t="s">
        <v>93</v>
      </c>
      <c r="E427" s="298" t="s">
        <v>94</v>
      </c>
      <c r="F427" s="233" t="s">
        <v>92</v>
      </c>
      <c r="G427" s="297" t="s">
        <v>594</v>
      </c>
      <c r="H427" s="297" t="s">
        <v>46</v>
      </c>
      <c r="I427" s="297" t="s">
        <v>1885</v>
      </c>
      <c r="J427" s="297" t="s">
        <v>1991</v>
      </c>
      <c r="K427" s="372" t="s">
        <v>150</v>
      </c>
      <c r="L427" s="372" t="s">
        <v>1871</v>
      </c>
      <c r="M427" s="234">
        <v>41.7</v>
      </c>
      <c r="N427" s="237">
        <f>IFERROR(VLOOKUP(H427&amp;"-"&amp;F427,Blad7!A:D,4,0),0)</f>
        <v>0</v>
      </c>
      <c r="O427" s="238">
        <v>1</v>
      </c>
      <c r="P427" s="239">
        <f t="shared" si="6"/>
        <v>0</v>
      </c>
    </row>
    <row r="428" spans="1:16" ht="15" customHeight="1" x14ac:dyDescent="0.3">
      <c r="A428" s="294" t="s">
        <v>92</v>
      </c>
      <c r="B428" s="365" t="s">
        <v>39</v>
      </c>
      <c r="C428" s="233" t="s">
        <v>92</v>
      </c>
      <c r="D428" s="293" t="s">
        <v>93</v>
      </c>
      <c r="E428" s="298" t="s">
        <v>94</v>
      </c>
      <c r="F428" s="233" t="s">
        <v>92</v>
      </c>
      <c r="G428" s="297" t="s">
        <v>594</v>
      </c>
      <c r="H428" s="297" t="s">
        <v>46</v>
      </c>
      <c r="I428" s="297" t="s">
        <v>1885</v>
      </c>
      <c r="J428" s="297" t="s">
        <v>1992</v>
      </c>
      <c r="K428" s="372" t="s">
        <v>149</v>
      </c>
      <c r="L428" s="372" t="s">
        <v>44</v>
      </c>
      <c r="M428" s="234">
        <v>30.1</v>
      </c>
      <c r="N428" s="237">
        <f>IFERROR(VLOOKUP(H428&amp;"-"&amp;F428,Blad7!A:D,4,0),0)</f>
        <v>0</v>
      </c>
      <c r="O428" s="238">
        <v>1</v>
      </c>
      <c r="P428" s="239">
        <f t="shared" si="6"/>
        <v>0</v>
      </c>
    </row>
    <row r="429" spans="1:16" ht="15" customHeight="1" x14ac:dyDescent="0.3">
      <c r="A429" s="294" t="s">
        <v>92</v>
      </c>
      <c r="B429" s="365" t="s">
        <v>39</v>
      </c>
      <c r="C429" s="233" t="s">
        <v>92</v>
      </c>
      <c r="D429" s="293" t="s">
        <v>93</v>
      </c>
      <c r="E429" s="298" t="s">
        <v>94</v>
      </c>
      <c r="F429" s="233" t="s">
        <v>92</v>
      </c>
      <c r="G429" s="297" t="s">
        <v>594</v>
      </c>
      <c r="H429" s="297" t="s">
        <v>19</v>
      </c>
      <c r="I429" s="297" t="s">
        <v>1934</v>
      </c>
      <c r="J429" s="297"/>
      <c r="K429" s="372"/>
      <c r="L429" s="372" t="s">
        <v>62</v>
      </c>
      <c r="M429" s="234">
        <f>12.45+22</f>
        <v>34.450000000000003</v>
      </c>
      <c r="N429" s="237">
        <f>IFERROR(VLOOKUP(H429&amp;"-"&amp;F429,Blad7!A:D,4,0),0)</f>
        <v>0</v>
      </c>
      <c r="O429" s="238">
        <v>1</v>
      </c>
      <c r="P429" s="239">
        <f t="shared" si="6"/>
        <v>0</v>
      </c>
    </row>
    <row r="430" spans="1:16" ht="15" customHeight="1" x14ac:dyDescent="0.3">
      <c r="A430" s="294" t="s">
        <v>92</v>
      </c>
      <c r="B430" s="365" t="s">
        <v>39</v>
      </c>
      <c r="C430" s="233" t="s">
        <v>92</v>
      </c>
      <c r="D430" s="293" t="s">
        <v>93</v>
      </c>
      <c r="E430" s="298" t="s">
        <v>94</v>
      </c>
      <c r="F430" s="233" t="s">
        <v>92</v>
      </c>
      <c r="G430" s="297" t="s">
        <v>594</v>
      </c>
      <c r="H430" s="297" t="s">
        <v>46</v>
      </c>
      <c r="I430" s="297" t="s">
        <v>1885</v>
      </c>
      <c r="J430" s="297" t="s">
        <v>1993</v>
      </c>
      <c r="K430" s="372" t="s">
        <v>163</v>
      </c>
      <c r="L430" s="372" t="s">
        <v>44</v>
      </c>
      <c r="M430" s="234">
        <v>54.35</v>
      </c>
      <c r="N430" s="237">
        <f>IFERROR(VLOOKUP(H430&amp;"-"&amp;F430,Blad7!A:D,4,0),0)</f>
        <v>0</v>
      </c>
      <c r="O430" s="238">
        <v>1</v>
      </c>
      <c r="P430" s="239">
        <f t="shared" si="6"/>
        <v>0</v>
      </c>
    </row>
    <row r="431" spans="1:16" ht="15" customHeight="1" x14ac:dyDescent="0.3">
      <c r="A431" s="294" t="s">
        <v>92</v>
      </c>
      <c r="B431" s="365" t="s">
        <v>39</v>
      </c>
      <c r="C431" s="233" t="s">
        <v>92</v>
      </c>
      <c r="D431" s="293" t="s">
        <v>93</v>
      </c>
      <c r="E431" s="298" t="s">
        <v>94</v>
      </c>
      <c r="F431" s="233" t="s">
        <v>92</v>
      </c>
      <c r="G431" s="297" t="s">
        <v>594</v>
      </c>
      <c r="H431" s="297" t="s">
        <v>19</v>
      </c>
      <c r="I431" s="297" t="s">
        <v>1870</v>
      </c>
      <c r="J431" s="297" t="s">
        <v>1994</v>
      </c>
      <c r="K431" s="372"/>
      <c r="L431" s="372" t="s">
        <v>62</v>
      </c>
      <c r="M431" s="234">
        <v>11.3</v>
      </c>
      <c r="N431" s="237">
        <f>IFERROR(VLOOKUP(H431&amp;"-"&amp;F431,Blad7!A:D,4,0),0)</f>
        <v>0</v>
      </c>
      <c r="O431" s="238">
        <v>1</v>
      </c>
      <c r="P431" s="239">
        <f t="shared" si="6"/>
        <v>0</v>
      </c>
    </row>
    <row r="432" spans="1:16" ht="15" customHeight="1" x14ac:dyDescent="0.3">
      <c r="A432" s="294" t="s">
        <v>92</v>
      </c>
      <c r="B432" s="365" t="s">
        <v>39</v>
      </c>
      <c r="C432" s="233" t="s">
        <v>92</v>
      </c>
      <c r="D432" s="293" t="s">
        <v>93</v>
      </c>
      <c r="E432" s="298" t="s">
        <v>94</v>
      </c>
      <c r="F432" s="233" t="s">
        <v>92</v>
      </c>
      <c r="G432" s="297" t="s">
        <v>594</v>
      </c>
      <c r="H432" s="297" t="s">
        <v>19</v>
      </c>
      <c r="I432" s="297" t="s">
        <v>1913</v>
      </c>
      <c r="J432" s="297" t="s">
        <v>1994</v>
      </c>
      <c r="K432" s="372"/>
      <c r="L432" s="372" t="s">
        <v>63</v>
      </c>
      <c r="M432" s="234">
        <v>10.8</v>
      </c>
      <c r="N432" s="237">
        <f>IFERROR(VLOOKUP(H432&amp;"-"&amp;F432,Blad7!A:D,4,0),0)</f>
        <v>0</v>
      </c>
      <c r="O432" s="238">
        <v>1</v>
      </c>
      <c r="P432" s="239">
        <f t="shared" si="6"/>
        <v>0</v>
      </c>
    </row>
    <row r="433" spans="1:16" ht="15" customHeight="1" x14ac:dyDescent="0.3">
      <c r="A433" s="294" t="s">
        <v>92</v>
      </c>
      <c r="B433" s="365" t="s">
        <v>39</v>
      </c>
      <c r="C433" s="233" t="s">
        <v>92</v>
      </c>
      <c r="D433" s="293" t="s">
        <v>93</v>
      </c>
      <c r="E433" s="298" t="s">
        <v>94</v>
      </c>
      <c r="F433" s="233" t="s">
        <v>92</v>
      </c>
      <c r="G433" s="297" t="s">
        <v>594</v>
      </c>
      <c r="H433" s="297" t="s">
        <v>15</v>
      </c>
      <c r="I433" s="297" t="s">
        <v>15</v>
      </c>
      <c r="J433" s="297" t="s">
        <v>1995</v>
      </c>
      <c r="K433" s="372" t="s">
        <v>175</v>
      </c>
      <c r="L433" s="372" t="s">
        <v>155</v>
      </c>
      <c r="M433" s="234">
        <v>73.75</v>
      </c>
      <c r="N433" s="237">
        <f>IFERROR(VLOOKUP(H433&amp;"-"&amp;F433,Blad7!A:D,4,0),0)</f>
        <v>0</v>
      </c>
      <c r="O433" s="238">
        <v>1</v>
      </c>
      <c r="P433" s="239">
        <f t="shared" si="6"/>
        <v>0</v>
      </c>
    </row>
    <row r="434" spans="1:16" ht="15" customHeight="1" x14ac:dyDescent="0.3">
      <c r="A434" s="294" t="s">
        <v>92</v>
      </c>
      <c r="B434" s="365" t="s">
        <v>39</v>
      </c>
      <c r="C434" s="233" t="s">
        <v>92</v>
      </c>
      <c r="D434" s="293" t="s">
        <v>93</v>
      </c>
      <c r="E434" s="298" t="s">
        <v>94</v>
      </c>
      <c r="F434" s="233" t="s">
        <v>92</v>
      </c>
      <c r="G434" s="297" t="s">
        <v>594</v>
      </c>
      <c r="H434" s="297" t="s">
        <v>15</v>
      </c>
      <c r="I434" s="297" t="s">
        <v>15</v>
      </c>
      <c r="J434" s="297" t="s">
        <v>1996</v>
      </c>
      <c r="K434" s="372" t="s">
        <v>173</v>
      </c>
      <c r="L434" s="372" t="s">
        <v>155</v>
      </c>
      <c r="M434" s="234">
        <v>73.25</v>
      </c>
      <c r="N434" s="237">
        <f>IFERROR(VLOOKUP(H434&amp;"-"&amp;F434,Blad7!A:D,4,0),0)</f>
        <v>0</v>
      </c>
      <c r="O434" s="238">
        <v>1</v>
      </c>
      <c r="P434" s="239">
        <f t="shared" si="6"/>
        <v>0</v>
      </c>
    </row>
    <row r="435" spans="1:16" ht="14.25" customHeight="1" x14ac:dyDescent="0.3">
      <c r="A435" s="294" t="s">
        <v>92</v>
      </c>
      <c r="B435" s="365" t="s">
        <v>39</v>
      </c>
      <c r="C435" s="233" t="s">
        <v>92</v>
      </c>
      <c r="D435" s="293" t="s">
        <v>93</v>
      </c>
      <c r="E435" s="298" t="s">
        <v>94</v>
      </c>
      <c r="F435" s="233" t="s">
        <v>92</v>
      </c>
      <c r="G435" s="297" t="s">
        <v>594</v>
      </c>
      <c r="H435" s="297" t="s">
        <v>15</v>
      </c>
      <c r="I435" s="297" t="s">
        <v>15</v>
      </c>
      <c r="J435" s="297" t="s">
        <v>1997</v>
      </c>
      <c r="K435" s="372"/>
      <c r="L435" s="372" t="s">
        <v>155</v>
      </c>
      <c r="M435" s="234">
        <v>73.25</v>
      </c>
      <c r="N435" s="237">
        <f>IFERROR(VLOOKUP(H435&amp;"-"&amp;F435,Blad7!A:D,4,0),0)</f>
        <v>0</v>
      </c>
      <c r="O435" s="238">
        <v>1</v>
      </c>
      <c r="P435" s="239">
        <f t="shared" si="6"/>
        <v>0</v>
      </c>
    </row>
    <row r="436" spans="1:16" ht="15" customHeight="1" x14ac:dyDescent="0.3">
      <c r="A436" s="294" t="s">
        <v>92</v>
      </c>
      <c r="B436" s="365" t="s">
        <v>39</v>
      </c>
      <c r="C436" s="233" t="s">
        <v>92</v>
      </c>
      <c r="D436" s="293" t="s">
        <v>93</v>
      </c>
      <c r="E436" s="298" t="s">
        <v>94</v>
      </c>
      <c r="F436" s="233" t="s">
        <v>92</v>
      </c>
      <c r="G436" s="297" t="s">
        <v>1910</v>
      </c>
      <c r="H436" s="297" t="s">
        <v>2027</v>
      </c>
      <c r="I436" s="297" t="s">
        <v>1918</v>
      </c>
      <c r="J436" s="297"/>
      <c r="K436" s="372"/>
      <c r="L436" s="372" t="s">
        <v>57</v>
      </c>
      <c r="M436" s="234" t="s">
        <v>187</v>
      </c>
      <c r="N436" s="237">
        <f>IFERROR(VLOOKUP(H436&amp;"-"&amp;F436,Blad7!A:D,4,0),0)</f>
        <v>0</v>
      </c>
      <c r="O436" s="238">
        <v>1</v>
      </c>
      <c r="P436" s="239" t="str">
        <f t="shared" si="6"/>
        <v/>
      </c>
    </row>
    <row r="437" spans="1:16" ht="15" customHeight="1" x14ac:dyDescent="0.3">
      <c r="A437" s="294" t="s">
        <v>92</v>
      </c>
      <c r="B437" s="365" t="s">
        <v>39</v>
      </c>
      <c r="C437" s="233" t="s">
        <v>92</v>
      </c>
      <c r="D437" s="293" t="s">
        <v>93</v>
      </c>
      <c r="E437" s="298" t="s">
        <v>94</v>
      </c>
      <c r="F437" s="233" t="s">
        <v>92</v>
      </c>
      <c r="G437" s="297" t="s">
        <v>594</v>
      </c>
      <c r="H437" s="297" t="s">
        <v>15</v>
      </c>
      <c r="I437" s="297" t="s">
        <v>15</v>
      </c>
      <c r="J437" s="297" t="s">
        <v>1999</v>
      </c>
      <c r="K437" s="372" t="s">
        <v>153</v>
      </c>
      <c r="L437" s="372" t="s">
        <v>1871</v>
      </c>
      <c r="M437" s="234">
        <v>46.75</v>
      </c>
      <c r="N437" s="237">
        <f>IFERROR(VLOOKUP(H437&amp;"-"&amp;F437,Blad7!A:D,4,0),0)</f>
        <v>0</v>
      </c>
      <c r="O437" s="238">
        <v>1</v>
      </c>
      <c r="P437" s="239">
        <f t="shared" si="6"/>
        <v>0</v>
      </c>
    </row>
    <row r="438" spans="1:16" ht="15" customHeight="1" x14ac:dyDescent="0.3">
      <c r="A438" s="294" t="s">
        <v>92</v>
      </c>
      <c r="B438" s="365" t="s">
        <v>39</v>
      </c>
      <c r="C438" s="233" t="s">
        <v>92</v>
      </c>
      <c r="D438" s="293" t="s">
        <v>93</v>
      </c>
      <c r="E438" s="298" t="s">
        <v>94</v>
      </c>
      <c r="F438" s="233" t="s">
        <v>92</v>
      </c>
      <c r="G438" s="297" t="s">
        <v>594</v>
      </c>
      <c r="H438" s="297" t="s">
        <v>41</v>
      </c>
      <c r="I438" s="297" t="s">
        <v>1936</v>
      </c>
      <c r="J438" s="372" t="s">
        <v>2000</v>
      </c>
      <c r="K438" s="372"/>
      <c r="L438" s="372" t="s">
        <v>57</v>
      </c>
      <c r="M438" s="234">
        <v>6.1</v>
      </c>
      <c r="N438" s="237">
        <f>IFERROR(VLOOKUP(H438&amp;"-"&amp;F438,Blad7!A:D,4,0),0)</f>
        <v>0</v>
      </c>
      <c r="O438" s="238">
        <v>1</v>
      </c>
      <c r="P438" s="239">
        <f t="shared" si="6"/>
        <v>0</v>
      </c>
    </row>
    <row r="439" spans="1:16" ht="15" customHeight="1" x14ac:dyDescent="0.3">
      <c r="A439" s="294" t="s">
        <v>92</v>
      </c>
      <c r="B439" s="365" t="s">
        <v>39</v>
      </c>
      <c r="C439" s="233" t="s">
        <v>92</v>
      </c>
      <c r="D439" s="293" t="s">
        <v>93</v>
      </c>
      <c r="E439" s="298" t="s">
        <v>94</v>
      </c>
      <c r="F439" s="233" t="s">
        <v>92</v>
      </c>
      <c r="G439" s="297" t="s">
        <v>594</v>
      </c>
      <c r="H439" s="297" t="s">
        <v>41</v>
      </c>
      <c r="I439" s="297" t="s">
        <v>1938</v>
      </c>
      <c r="J439" s="372" t="s">
        <v>2001</v>
      </c>
      <c r="K439" s="372"/>
      <c r="L439" s="372" t="s">
        <v>57</v>
      </c>
      <c r="M439" s="234">
        <v>6.45</v>
      </c>
      <c r="N439" s="237">
        <f>IFERROR(VLOOKUP(H439&amp;"-"&amp;F439,Blad7!A:D,4,0),0)</f>
        <v>0</v>
      </c>
      <c r="O439" s="238">
        <v>1</v>
      </c>
      <c r="P439" s="239">
        <f t="shared" si="6"/>
        <v>0</v>
      </c>
    </row>
    <row r="440" spans="1:16" ht="15" customHeight="1" x14ac:dyDescent="0.3">
      <c r="A440" s="294" t="s">
        <v>92</v>
      </c>
      <c r="B440" s="365" t="s">
        <v>39</v>
      </c>
      <c r="C440" s="233" t="s">
        <v>92</v>
      </c>
      <c r="D440" s="293" t="s">
        <v>93</v>
      </c>
      <c r="E440" s="298" t="s">
        <v>94</v>
      </c>
      <c r="F440" s="233" t="s">
        <v>92</v>
      </c>
      <c r="G440" s="297" t="s">
        <v>2002</v>
      </c>
      <c r="H440" s="297" t="s">
        <v>19</v>
      </c>
      <c r="I440" s="297" t="s">
        <v>144</v>
      </c>
      <c r="J440" s="297" t="s">
        <v>2003</v>
      </c>
      <c r="K440" s="372"/>
      <c r="L440" s="372" t="s">
        <v>62</v>
      </c>
      <c r="M440" s="234">
        <v>35.85</v>
      </c>
      <c r="N440" s="237">
        <f>IFERROR(VLOOKUP(H440&amp;"-"&amp;F440,Blad7!A:D,4,0),0)</f>
        <v>0</v>
      </c>
      <c r="O440" s="238">
        <v>1</v>
      </c>
      <c r="P440" s="239">
        <f t="shared" si="6"/>
        <v>0</v>
      </c>
    </row>
    <row r="441" spans="1:16" ht="15" customHeight="1" x14ac:dyDescent="0.3">
      <c r="A441" s="294" t="s">
        <v>92</v>
      </c>
      <c r="B441" s="365" t="s">
        <v>39</v>
      </c>
      <c r="C441" s="233" t="s">
        <v>92</v>
      </c>
      <c r="D441" s="293" t="s">
        <v>93</v>
      </c>
      <c r="E441" s="298" t="s">
        <v>94</v>
      </c>
      <c r="F441" s="233" t="s">
        <v>92</v>
      </c>
      <c r="G441" s="297" t="s">
        <v>2002</v>
      </c>
      <c r="H441" s="297" t="s">
        <v>41</v>
      </c>
      <c r="I441" s="297" t="s">
        <v>1936</v>
      </c>
      <c r="J441" s="372" t="s">
        <v>2004</v>
      </c>
      <c r="K441" s="372" t="s">
        <v>2005</v>
      </c>
      <c r="L441" s="372" t="s">
        <v>57</v>
      </c>
      <c r="M441" s="234">
        <v>9.75</v>
      </c>
      <c r="N441" s="237">
        <f>IFERROR(VLOOKUP(H441&amp;"-"&amp;F441,Blad7!A:D,4,0),0)</f>
        <v>0</v>
      </c>
      <c r="O441" s="238">
        <v>1</v>
      </c>
      <c r="P441" s="239">
        <f t="shared" si="6"/>
        <v>0</v>
      </c>
    </row>
    <row r="442" spans="1:16" ht="15" customHeight="1" x14ac:dyDescent="0.3">
      <c r="A442" s="294" t="s">
        <v>92</v>
      </c>
      <c r="B442" s="365" t="s">
        <v>39</v>
      </c>
      <c r="C442" s="233" t="s">
        <v>92</v>
      </c>
      <c r="D442" s="293" t="s">
        <v>93</v>
      </c>
      <c r="E442" s="298" t="s">
        <v>94</v>
      </c>
      <c r="F442" s="233" t="s">
        <v>92</v>
      </c>
      <c r="G442" s="297" t="s">
        <v>2002</v>
      </c>
      <c r="H442" s="297" t="s">
        <v>19</v>
      </c>
      <c r="I442" s="297" t="s">
        <v>1934</v>
      </c>
      <c r="J442" s="297"/>
      <c r="K442" s="372"/>
      <c r="L442" s="372" t="s">
        <v>62</v>
      </c>
      <c r="M442" s="234">
        <v>39.200000000000003</v>
      </c>
      <c r="N442" s="237">
        <f>IFERROR(VLOOKUP(H442&amp;"-"&amp;F442,Blad7!A:D,4,0),0)</f>
        <v>0</v>
      </c>
      <c r="O442" s="238">
        <v>1</v>
      </c>
      <c r="P442" s="239">
        <f t="shared" si="6"/>
        <v>0</v>
      </c>
    </row>
    <row r="443" spans="1:16" ht="15" customHeight="1" x14ac:dyDescent="0.3">
      <c r="A443" s="294" t="s">
        <v>92</v>
      </c>
      <c r="B443" s="365" t="s">
        <v>39</v>
      </c>
      <c r="C443" s="233" t="s">
        <v>92</v>
      </c>
      <c r="D443" s="293" t="s">
        <v>93</v>
      </c>
      <c r="E443" s="298" t="s">
        <v>94</v>
      </c>
      <c r="F443" s="233" t="s">
        <v>92</v>
      </c>
      <c r="G443" s="297" t="s">
        <v>2002</v>
      </c>
      <c r="H443" s="297" t="s">
        <v>41</v>
      </c>
      <c r="I443" s="297" t="s">
        <v>1938</v>
      </c>
      <c r="J443" s="372" t="s">
        <v>2006</v>
      </c>
      <c r="K443" s="372"/>
      <c r="L443" s="372" t="s">
        <v>57</v>
      </c>
      <c r="M443" s="234">
        <v>6.45</v>
      </c>
      <c r="N443" s="237">
        <f>IFERROR(VLOOKUP(H443&amp;"-"&amp;F443,Blad7!A:D,4,0),0)</f>
        <v>0</v>
      </c>
      <c r="O443" s="238">
        <v>1</v>
      </c>
      <c r="P443" s="239">
        <f t="shared" si="6"/>
        <v>0</v>
      </c>
    </row>
    <row r="444" spans="1:16" ht="15" customHeight="1" x14ac:dyDescent="0.3">
      <c r="A444" s="294" t="s">
        <v>92</v>
      </c>
      <c r="B444" s="365" t="s">
        <v>39</v>
      </c>
      <c r="C444" s="233" t="s">
        <v>92</v>
      </c>
      <c r="D444" s="293" t="s">
        <v>93</v>
      </c>
      <c r="E444" s="298" t="s">
        <v>94</v>
      </c>
      <c r="F444" s="233" t="s">
        <v>92</v>
      </c>
      <c r="G444" s="297" t="s">
        <v>1910</v>
      </c>
      <c r="H444" s="297" t="s">
        <v>2027</v>
      </c>
      <c r="I444" s="297" t="s">
        <v>1922</v>
      </c>
      <c r="J444" s="297" t="s">
        <v>1923</v>
      </c>
      <c r="K444" s="372"/>
      <c r="L444" s="372" t="s">
        <v>57</v>
      </c>
      <c r="M444" s="234" t="s">
        <v>187</v>
      </c>
      <c r="N444" s="237">
        <f>IFERROR(VLOOKUP(H444&amp;"-"&amp;F444,Blad7!A:D,4,0),0)</f>
        <v>0</v>
      </c>
      <c r="O444" s="238">
        <v>1</v>
      </c>
      <c r="P444" s="239" t="str">
        <f t="shared" si="6"/>
        <v/>
      </c>
    </row>
    <row r="445" spans="1:16" ht="15" customHeight="1" x14ac:dyDescent="0.3">
      <c r="A445" s="294" t="s">
        <v>92</v>
      </c>
      <c r="B445" s="365" t="s">
        <v>39</v>
      </c>
      <c r="C445" s="233" t="s">
        <v>92</v>
      </c>
      <c r="D445" s="293" t="s">
        <v>93</v>
      </c>
      <c r="E445" s="298" t="s">
        <v>94</v>
      </c>
      <c r="F445" s="233" t="s">
        <v>92</v>
      </c>
      <c r="G445" s="297" t="s">
        <v>2002</v>
      </c>
      <c r="H445" s="297" t="s">
        <v>15</v>
      </c>
      <c r="I445" s="297" t="s">
        <v>15</v>
      </c>
      <c r="J445" s="297" t="s">
        <v>2007</v>
      </c>
      <c r="K445" s="372" t="s">
        <v>168</v>
      </c>
      <c r="L445" s="372" t="s">
        <v>1871</v>
      </c>
      <c r="M445" s="234">
        <v>62.85</v>
      </c>
      <c r="N445" s="237">
        <f>IFERROR(VLOOKUP(H445&amp;"-"&amp;F445,Blad7!A:D,4,0),0)</f>
        <v>0</v>
      </c>
      <c r="O445" s="238">
        <v>1</v>
      </c>
      <c r="P445" s="239">
        <f t="shared" si="6"/>
        <v>0</v>
      </c>
    </row>
    <row r="446" spans="1:16" ht="15" customHeight="1" x14ac:dyDescent="0.3">
      <c r="A446" s="294" t="s">
        <v>92</v>
      </c>
      <c r="B446" s="365" t="s">
        <v>39</v>
      </c>
      <c r="C446" s="233" t="s">
        <v>92</v>
      </c>
      <c r="D446" s="293" t="s">
        <v>93</v>
      </c>
      <c r="E446" s="298" t="s">
        <v>94</v>
      </c>
      <c r="F446" s="233" t="s">
        <v>92</v>
      </c>
      <c r="G446" s="297" t="s">
        <v>2002</v>
      </c>
      <c r="H446" s="297" t="s">
        <v>15</v>
      </c>
      <c r="I446" s="297" t="s">
        <v>15</v>
      </c>
      <c r="J446" s="297" t="s">
        <v>2008</v>
      </c>
      <c r="K446" s="372" t="s">
        <v>162</v>
      </c>
      <c r="L446" s="372" t="s">
        <v>1871</v>
      </c>
      <c r="M446" s="234">
        <v>55.8</v>
      </c>
      <c r="N446" s="237">
        <f>IFERROR(VLOOKUP(H446&amp;"-"&amp;F446,Blad7!A:D,4,0),0)</f>
        <v>0</v>
      </c>
      <c r="O446" s="238">
        <v>1</v>
      </c>
      <c r="P446" s="239">
        <f t="shared" si="6"/>
        <v>0</v>
      </c>
    </row>
    <row r="447" spans="1:16" ht="15" customHeight="1" x14ac:dyDescent="0.3">
      <c r="A447" s="294" t="s">
        <v>92</v>
      </c>
      <c r="B447" s="365" t="s">
        <v>39</v>
      </c>
      <c r="C447" s="233" t="s">
        <v>92</v>
      </c>
      <c r="D447" s="293" t="s">
        <v>93</v>
      </c>
      <c r="E447" s="298" t="s">
        <v>94</v>
      </c>
      <c r="F447" s="233" t="s">
        <v>92</v>
      </c>
      <c r="G447" s="297" t="s">
        <v>2002</v>
      </c>
      <c r="H447" s="297" t="s">
        <v>15</v>
      </c>
      <c r="I447" s="297" t="s">
        <v>15</v>
      </c>
      <c r="J447" s="297" t="s">
        <v>2009</v>
      </c>
      <c r="K447" s="372" t="s">
        <v>2010</v>
      </c>
      <c r="L447" s="372" t="s">
        <v>62</v>
      </c>
      <c r="M447" s="234">
        <v>110.15</v>
      </c>
      <c r="N447" s="237">
        <f>IFERROR(VLOOKUP(H447&amp;"-"&amp;F447,Blad7!A:D,4,0),0)</f>
        <v>0</v>
      </c>
      <c r="O447" s="238">
        <v>1</v>
      </c>
      <c r="P447" s="239">
        <f t="shared" si="6"/>
        <v>0</v>
      </c>
    </row>
    <row r="448" spans="1:16" ht="15" customHeight="1" x14ac:dyDescent="0.3">
      <c r="A448" s="294" t="s">
        <v>92</v>
      </c>
      <c r="B448" s="365" t="s">
        <v>39</v>
      </c>
      <c r="C448" s="233" t="s">
        <v>92</v>
      </c>
      <c r="D448" s="293" t="s">
        <v>93</v>
      </c>
      <c r="E448" s="298" t="s">
        <v>94</v>
      </c>
      <c r="F448" s="233" t="s">
        <v>92</v>
      </c>
      <c r="G448" s="297" t="s">
        <v>2002</v>
      </c>
      <c r="H448" s="297" t="s">
        <v>15</v>
      </c>
      <c r="I448" s="297" t="s">
        <v>15</v>
      </c>
      <c r="J448" s="297" t="s">
        <v>2011</v>
      </c>
      <c r="K448" s="372" t="s">
        <v>179</v>
      </c>
      <c r="L448" s="372" t="s">
        <v>1871</v>
      </c>
      <c r="M448" s="234">
        <v>73.099999999999994</v>
      </c>
      <c r="N448" s="237">
        <f>IFERROR(VLOOKUP(H448&amp;"-"&amp;F448,Blad7!A:D,4,0),0)</f>
        <v>0</v>
      </c>
      <c r="O448" s="238">
        <v>1</v>
      </c>
      <c r="P448" s="239">
        <f t="shared" si="6"/>
        <v>0</v>
      </c>
    </row>
    <row r="449" spans="1:16" ht="15" customHeight="1" x14ac:dyDescent="0.3">
      <c r="A449" s="294" t="s">
        <v>92</v>
      </c>
      <c r="B449" s="365" t="s">
        <v>39</v>
      </c>
      <c r="C449" s="233" t="s">
        <v>92</v>
      </c>
      <c r="D449" s="293" t="s">
        <v>93</v>
      </c>
      <c r="E449" s="298" t="s">
        <v>94</v>
      </c>
      <c r="F449" s="233" t="s">
        <v>92</v>
      </c>
      <c r="G449" s="297" t="s">
        <v>2002</v>
      </c>
      <c r="H449" s="297" t="s">
        <v>19</v>
      </c>
      <c r="I449" s="297" t="s">
        <v>144</v>
      </c>
      <c r="J449" s="297"/>
      <c r="K449" s="372"/>
      <c r="L449" s="372" t="s">
        <v>62</v>
      </c>
      <c r="M449" s="234">
        <v>8.1999999999999993</v>
      </c>
      <c r="N449" s="237">
        <f>IFERROR(VLOOKUP(H449&amp;"-"&amp;F449,Blad7!A:D,4,0),0)</f>
        <v>0</v>
      </c>
      <c r="O449" s="238">
        <v>1</v>
      </c>
      <c r="P449" s="239">
        <f t="shared" si="6"/>
        <v>0</v>
      </c>
    </row>
    <row r="450" spans="1:16" ht="15" customHeight="1" x14ac:dyDescent="0.3">
      <c r="A450" s="294" t="s">
        <v>92</v>
      </c>
      <c r="B450" s="365" t="s">
        <v>39</v>
      </c>
      <c r="C450" s="233" t="s">
        <v>92</v>
      </c>
      <c r="D450" s="293" t="s">
        <v>93</v>
      </c>
      <c r="E450" s="298" t="s">
        <v>94</v>
      </c>
      <c r="F450" s="233" t="s">
        <v>92</v>
      </c>
      <c r="G450" s="297" t="s">
        <v>2002</v>
      </c>
      <c r="H450" s="297" t="s">
        <v>19</v>
      </c>
      <c r="I450" s="297" t="s">
        <v>144</v>
      </c>
      <c r="J450" s="297"/>
      <c r="K450" s="372"/>
      <c r="L450" s="372" t="s">
        <v>44</v>
      </c>
      <c r="M450" s="234">
        <v>29.2</v>
      </c>
      <c r="N450" s="237">
        <f>IFERROR(VLOOKUP(H450&amp;"-"&amp;F450,Blad7!A:D,4,0),0)</f>
        <v>0</v>
      </c>
      <c r="O450" s="238">
        <v>1</v>
      </c>
      <c r="P450" s="239">
        <f t="shared" ref="P450:P513" si="7">IFERROR((N450*M450)*O450,"")</f>
        <v>0</v>
      </c>
    </row>
    <row r="451" spans="1:16" ht="15" customHeight="1" x14ac:dyDescent="0.3">
      <c r="A451" s="294" t="s">
        <v>92</v>
      </c>
      <c r="B451" s="365" t="s">
        <v>39</v>
      </c>
      <c r="C451" s="233" t="s">
        <v>92</v>
      </c>
      <c r="D451" s="293" t="s">
        <v>93</v>
      </c>
      <c r="E451" s="298" t="s">
        <v>94</v>
      </c>
      <c r="F451" s="233" t="s">
        <v>92</v>
      </c>
      <c r="G451" s="297" t="s">
        <v>2002</v>
      </c>
      <c r="H451" s="297" t="s">
        <v>46</v>
      </c>
      <c r="I451" s="297" t="s">
        <v>1885</v>
      </c>
      <c r="J451" s="297" t="s">
        <v>2003</v>
      </c>
      <c r="K451" s="372" t="s">
        <v>158</v>
      </c>
      <c r="L451" s="372" t="s">
        <v>44</v>
      </c>
      <c r="M451" s="234">
        <v>56.2</v>
      </c>
      <c r="N451" s="237">
        <f>IFERROR(VLOOKUP(H451&amp;"-"&amp;F451,Blad7!A:D,4,0),0)</f>
        <v>0</v>
      </c>
      <c r="O451" s="238">
        <v>1</v>
      </c>
      <c r="P451" s="239">
        <f t="shared" si="7"/>
        <v>0</v>
      </c>
    </row>
    <row r="452" spans="1:16" ht="15" customHeight="1" x14ac:dyDescent="0.3">
      <c r="A452" s="294" t="s">
        <v>92</v>
      </c>
      <c r="B452" s="365" t="s">
        <v>39</v>
      </c>
      <c r="C452" s="233" t="s">
        <v>92</v>
      </c>
      <c r="D452" s="293" t="s">
        <v>93</v>
      </c>
      <c r="E452" s="298" t="s">
        <v>94</v>
      </c>
      <c r="F452" s="233" t="s">
        <v>92</v>
      </c>
      <c r="G452" s="297" t="s">
        <v>2002</v>
      </c>
      <c r="H452" s="297" t="s">
        <v>19</v>
      </c>
      <c r="I452" s="297" t="s">
        <v>1870</v>
      </c>
      <c r="J452" s="297" t="s">
        <v>2012</v>
      </c>
      <c r="K452" s="372"/>
      <c r="L452" s="372" t="s">
        <v>62</v>
      </c>
      <c r="M452" s="234">
        <v>11.6</v>
      </c>
      <c r="N452" s="237">
        <f>IFERROR(VLOOKUP(H452&amp;"-"&amp;F452,Blad7!A:D,4,0),0)</f>
        <v>0</v>
      </c>
      <c r="O452" s="238">
        <v>1</v>
      </c>
      <c r="P452" s="239">
        <f t="shared" si="7"/>
        <v>0</v>
      </c>
    </row>
    <row r="453" spans="1:16" ht="15" customHeight="1" x14ac:dyDescent="0.3">
      <c r="A453" s="294" t="s">
        <v>92</v>
      </c>
      <c r="B453" s="365" t="s">
        <v>39</v>
      </c>
      <c r="C453" s="233" t="s">
        <v>92</v>
      </c>
      <c r="D453" s="293" t="s">
        <v>93</v>
      </c>
      <c r="E453" s="298" t="s">
        <v>94</v>
      </c>
      <c r="F453" s="233" t="s">
        <v>92</v>
      </c>
      <c r="G453" s="297" t="s">
        <v>593</v>
      </c>
      <c r="H453" s="297" t="s">
        <v>2027</v>
      </c>
      <c r="I453" s="297" t="s">
        <v>1969</v>
      </c>
      <c r="J453" s="297" t="s">
        <v>1970</v>
      </c>
      <c r="K453" s="372"/>
      <c r="L453" s="372" t="s">
        <v>155</v>
      </c>
      <c r="M453" s="234" t="s">
        <v>187</v>
      </c>
      <c r="N453" s="237">
        <f>IFERROR(VLOOKUP(H453&amp;"-"&amp;F453,Blad7!A:D,4,0),0)</f>
        <v>0</v>
      </c>
      <c r="O453" s="238">
        <v>1</v>
      </c>
      <c r="P453" s="239" t="str">
        <f t="shared" si="7"/>
        <v/>
      </c>
    </row>
    <row r="454" spans="1:16" ht="15" customHeight="1" x14ac:dyDescent="0.3">
      <c r="A454" s="294" t="s">
        <v>92</v>
      </c>
      <c r="B454" s="365" t="s">
        <v>39</v>
      </c>
      <c r="C454" s="233" t="s">
        <v>92</v>
      </c>
      <c r="D454" s="293" t="s">
        <v>93</v>
      </c>
      <c r="E454" s="298" t="s">
        <v>94</v>
      </c>
      <c r="F454" s="233" t="s">
        <v>92</v>
      </c>
      <c r="G454" s="297" t="s">
        <v>2002</v>
      </c>
      <c r="H454" s="297" t="s">
        <v>19</v>
      </c>
      <c r="I454" s="297" t="s">
        <v>144</v>
      </c>
      <c r="J454" s="297" t="s">
        <v>2015</v>
      </c>
      <c r="K454" s="372"/>
      <c r="L454" s="372" t="s">
        <v>62</v>
      </c>
      <c r="M454" s="234">
        <v>11.55</v>
      </c>
      <c r="N454" s="237">
        <f>IFERROR(VLOOKUP(H454&amp;"-"&amp;F454,Blad7!A:D,4,0),0)</f>
        <v>0</v>
      </c>
      <c r="O454" s="238">
        <v>1</v>
      </c>
      <c r="P454" s="239">
        <f t="shared" si="7"/>
        <v>0</v>
      </c>
    </row>
    <row r="455" spans="1:16" ht="14.25" customHeight="1" x14ac:dyDescent="0.3">
      <c r="A455" s="294" t="s">
        <v>92</v>
      </c>
      <c r="B455" s="365" t="s">
        <v>39</v>
      </c>
      <c r="C455" s="233" t="s">
        <v>92</v>
      </c>
      <c r="D455" s="293" t="s">
        <v>93</v>
      </c>
      <c r="E455" s="298" t="s">
        <v>94</v>
      </c>
      <c r="F455" s="233" t="s">
        <v>92</v>
      </c>
      <c r="G455" s="297" t="s">
        <v>2002</v>
      </c>
      <c r="H455" s="297" t="s">
        <v>46</v>
      </c>
      <c r="I455" s="297" t="s">
        <v>1885</v>
      </c>
      <c r="J455" s="297" t="s">
        <v>2016</v>
      </c>
      <c r="K455" s="372" t="s">
        <v>134</v>
      </c>
      <c r="L455" s="372" t="s">
        <v>44</v>
      </c>
      <c r="M455" s="234">
        <v>15.8</v>
      </c>
      <c r="N455" s="237">
        <f>IFERROR(VLOOKUP(H455&amp;"-"&amp;F455,Blad7!A:D,4,0),0)</f>
        <v>0</v>
      </c>
      <c r="O455" s="238">
        <v>1</v>
      </c>
      <c r="P455" s="239">
        <f t="shared" si="7"/>
        <v>0</v>
      </c>
    </row>
    <row r="456" spans="1:16" ht="15" customHeight="1" x14ac:dyDescent="0.3">
      <c r="A456" s="294" t="s">
        <v>92</v>
      </c>
      <c r="B456" s="365" t="s">
        <v>39</v>
      </c>
      <c r="C456" s="233" t="s">
        <v>92</v>
      </c>
      <c r="D456" s="293" t="s">
        <v>93</v>
      </c>
      <c r="E456" s="298" t="s">
        <v>94</v>
      </c>
      <c r="F456" s="233" t="s">
        <v>92</v>
      </c>
      <c r="G456" s="297" t="s">
        <v>2002</v>
      </c>
      <c r="H456" s="297" t="s">
        <v>46</v>
      </c>
      <c r="I456" s="297" t="s">
        <v>1885</v>
      </c>
      <c r="J456" s="297" t="s">
        <v>2017</v>
      </c>
      <c r="K456" s="372" t="s">
        <v>133</v>
      </c>
      <c r="L456" s="372" t="s">
        <v>1871</v>
      </c>
      <c r="M456" s="234">
        <v>14.3</v>
      </c>
      <c r="N456" s="237">
        <f>IFERROR(VLOOKUP(H456&amp;"-"&amp;F456,Blad7!A:D,4,0),0)</f>
        <v>0</v>
      </c>
      <c r="O456" s="238">
        <v>1</v>
      </c>
      <c r="P456" s="239">
        <f t="shared" si="7"/>
        <v>0</v>
      </c>
    </row>
    <row r="457" spans="1:16" ht="15" customHeight="1" x14ac:dyDescent="0.3">
      <c r="A457" s="294" t="s">
        <v>92</v>
      </c>
      <c r="B457" s="365" t="s">
        <v>39</v>
      </c>
      <c r="C457" s="233" t="s">
        <v>92</v>
      </c>
      <c r="D457" s="293" t="s">
        <v>93</v>
      </c>
      <c r="E457" s="298" t="s">
        <v>94</v>
      </c>
      <c r="F457" s="233" t="s">
        <v>92</v>
      </c>
      <c r="G457" s="297" t="s">
        <v>2002</v>
      </c>
      <c r="H457" s="297" t="s">
        <v>46</v>
      </c>
      <c r="I457" s="297" t="s">
        <v>1885</v>
      </c>
      <c r="J457" s="297" t="s">
        <v>2018</v>
      </c>
      <c r="K457" s="372" t="s">
        <v>140</v>
      </c>
      <c r="L457" s="372" t="s">
        <v>44</v>
      </c>
      <c r="M457" s="234">
        <v>20.05</v>
      </c>
      <c r="N457" s="237">
        <f>IFERROR(VLOOKUP(H457&amp;"-"&amp;F457,Blad7!A:D,4,0),0)</f>
        <v>0</v>
      </c>
      <c r="O457" s="238">
        <v>1</v>
      </c>
      <c r="P457" s="239">
        <f t="shared" si="7"/>
        <v>0</v>
      </c>
    </row>
    <row r="458" spans="1:16" ht="15" customHeight="1" x14ac:dyDescent="0.3">
      <c r="A458" s="294" t="s">
        <v>92</v>
      </c>
      <c r="B458" s="365" t="s">
        <v>39</v>
      </c>
      <c r="C458" s="233" t="s">
        <v>92</v>
      </c>
      <c r="D458" s="293" t="s">
        <v>93</v>
      </c>
      <c r="E458" s="298" t="s">
        <v>94</v>
      </c>
      <c r="F458" s="233" t="s">
        <v>92</v>
      </c>
      <c r="G458" s="297" t="s">
        <v>2002</v>
      </c>
      <c r="H458" s="297" t="s">
        <v>46</v>
      </c>
      <c r="I458" s="297" t="s">
        <v>1885</v>
      </c>
      <c r="J458" s="297" t="s">
        <v>2019</v>
      </c>
      <c r="K458" s="372" t="s">
        <v>141</v>
      </c>
      <c r="L458" s="372" t="s">
        <v>44</v>
      </c>
      <c r="M458" s="234">
        <v>19.75</v>
      </c>
      <c r="N458" s="237">
        <f>IFERROR(VLOOKUP(H458&amp;"-"&amp;F458,Blad7!A:D,4,0),0)</f>
        <v>0</v>
      </c>
      <c r="O458" s="238">
        <v>1</v>
      </c>
      <c r="P458" s="239">
        <f t="shared" si="7"/>
        <v>0</v>
      </c>
    </row>
    <row r="459" spans="1:16" ht="15" customHeight="1" x14ac:dyDescent="0.3">
      <c r="A459" s="294" t="s">
        <v>92</v>
      </c>
      <c r="B459" s="365" t="s">
        <v>39</v>
      </c>
      <c r="C459" s="233" t="s">
        <v>92</v>
      </c>
      <c r="D459" s="293" t="s">
        <v>93</v>
      </c>
      <c r="E459" s="298" t="s">
        <v>94</v>
      </c>
      <c r="F459" s="233" t="s">
        <v>92</v>
      </c>
      <c r="G459" s="297" t="s">
        <v>2002</v>
      </c>
      <c r="H459" s="297" t="s">
        <v>46</v>
      </c>
      <c r="I459" s="297" t="s">
        <v>1885</v>
      </c>
      <c r="J459" s="297" t="s">
        <v>2020</v>
      </c>
      <c r="K459" s="372" t="s">
        <v>127</v>
      </c>
      <c r="L459" s="372" t="s">
        <v>1871</v>
      </c>
      <c r="M459" s="234">
        <v>13</v>
      </c>
      <c r="N459" s="237">
        <f>IFERROR(VLOOKUP(H459&amp;"-"&amp;F459,Blad7!A:D,4,0),0)</f>
        <v>0</v>
      </c>
      <c r="O459" s="238">
        <v>1</v>
      </c>
      <c r="P459" s="239">
        <f t="shared" si="7"/>
        <v>0</v>
      </c>
    </row>
    <row r="460" spans="1:16" ht="15" customHeight="1" x14ac:dyDescent="0.3">
      <c r="A460" s="294" t="s">
        <v>92</v>
      </c>
      <c r="B460" s="365" t="s">
        <v>39</v>
      </c>
      <c r="C460" s="233" t="s">
        <v>92</v>
      </c>
      <c r="D460" s="293" t="s">
        <v>93</v>
      </c>
      <c r="E460" s="298" t="s">
        <v>94</v>
      </c>
      <c r="F460" s="233" t="s">
        <v>92</v>
      </c>
      <c r="G460" s="297" t="s">
        <v>2002</v>
      </c>
      <c r="H460" s="297" t="s">
        <v>46</v>
      </c>
      <c r="I460" s="297" t="s">
        <v>1885</v>
      </c>
      <c r="J460" s="297" t="s">
        <v>2021</v>
      </c>
      <c r="K460" s="372" t="s">
        <v>135</v>
      </c>
      <c r="L460" s="372" t="s">
        <v>1871</v>
      </c>
      <c r="M460" s="234">
        <v>16.399999999999999</v>
      </c>
      <c r="N460" s="237">
        <f>IFERROR(VLOOKUP(H460&amp;"-"&amp;F460,Blad7!A:D,4,0),0)</f>
        <v>0</v>
      </c>
      <c r="O460" s="238">
        <v>1</v>
      </c>
      <c r="P460" s="239">
        <f t="shared" si="7"/>
        <v>0</v>
      </c>
    </row>
    <row r="461" spans="1:16" ht="15" customHeight="1" x14ac:dyDescent="0.3">
      <c r="A461" s="294" t="s">
        <v>92</v>
      </c>
      <c r="B461" s="365" t="s">
        <v>39</v>
      </c>
      <c r="C461" s="233" t="s">
        <v>92</v>
      </c>
      <c r="D461" s="293" t="s">
        <v>93</v>
      </c>
      <c r="E461" s="298" t="s">
        <v>94</v>
      </c>
      <c r="F461" s="233" t="s">
        <v>92</v>
      </c>
      <c r="G461" s="297" t="s">
        <v>2002</v>
      </c>
      <c r="H461" s="297" t="s">
        <v>46</v>
      </c>
      <c r="I461" s="297" t="s">
        <v>1885</v>
      </c>
      <c r="J461" s="297" t="s">
        <v>2022</v>
      </c>
      <c r="K461" s="372">
        <v>3.12</v>
      </c>
      <c r="L461" s="372" t="s">
        <v>1871</v>
      </c>
      <c r="M461" s="234">
        <v>16.8</v>
      </c>
      <c r="N461" s="237">
        <f>IFERROR(VLOOKUP(H461&amp;"-"&amp;F461,Blad7!A:D,4,0),0)</f>
        <v>0</v>
      </c>
      <c r="O461" s="238">
        <v>1</v>
      </c>
      <c r="P461" s="239">
        <f t="shared" si="7"/>
        <v>0</v>
      </c>
    </row>
    <row r="462" spans="1:16" ht="15" customHeight="1" x14ac:dyDescent="0.3">
      <c r="A462" s="294" t="s">
        <v>92</v>
      </c>
      <c r="B462" s="365" t="s">
        <v>39</v>
      </c>
      <c r="C462" s="233" t="s">
        <v>92</v>
      </c>
      <c r="D462" s="293" t="s">
        <v>93</v>
      </c>
      <c r="E462" s="298" t="s">
        <v>94</v>
      </c>
      <c r="F462" s="233" t="s">
        <v>92</v>
      </c>
      <c r="G462" s="297" t="s">
        <v>2002</v>
      </c>
      <c r="H462" s="297" t="s">
        <v>16</v>
      </c>
      <c r="I462" s="297" t="s">
        <v>51</v>
      </c>
      <c r="J462" s="297" t="s">
        <v>2023</v>
      </c>
      <c r="K462" s="372"/>
      <c r="L462" s="372" t="s">
        <v>44</v>
      </c>
      <c r="M462" s="234">
        <v>67.2</v>
      </c>
      <c r="N462" s="237">
        <f>IFERROR(VLOOKUP(H462&amp;"-"&amp;F462,Blad7!A:D,4,0),0)</f>
        <v>0</v>
      </c>
      <c r="O462" s="238">
        <v>1</v>
      </c>
      <c r="P462" s="239">
        <f t="shared" si="7"/>
        <v>0</v>
      </c>
    </row>
    <row r="463" spans="1:16" ht="15" customHeight="1" x14ac:dyDescent="0.3">
      <c r="A463" s="294" t="s">
        <v>92</v>
      </c>
      <c r="B463" s="365" t="s">
        <v>39</v>
      </c>
      <c r="C463" s="233" t="s">
        <v>92</v>
      </c>
      <c r="D463" s="293" t="s">
        <v>93</v>
      </c>
      <c r="E463" s="298" t="s">
        <v>94</v>
      </c>
      <c r="F463" s="233" t="s">
        <v>92</v>
      </c>
      <c r="G463" s="297" t="s">
        <v>2002</v>
      </c>
      <c r="H463" s="297" t="s">
        <v>16</v>
      </c>
      <c r="I463" s="297" t="s">
        <v>51</v>
      </c>
      <c r="J463" s="297" t="s">
        <v>2023</v>
      </c>
      <c r="K463" s="372"/>
      <c r="L463" s="372" t="s">
        <v>155</v>
      </c>
      <c r="M463" s="234">
        <v>5.6</v>
      </c>
      <c r="N463" s="237">
        <f>IFERROR(VLOOKUP(H463&amp;"-"&amp;F463,Blad7!A:D,4,0),0)</f>
        <v>0</v>
      </c>
      <c r="O463" s="238">
        <v>1</v>
      </c>
      <c r="P463" s="239">
        <f t="shared" si="7"/>
        <v>0</v>
      </c>
    </row>
    <row r="464" spans="1:16" ht="15" customHeight="1" x14ac:dyDescent="0.3">
      <c r="A464" s="294" t="s">
        <v>92</v>
      </c>
      <c r="B464" s="365" t="s">
        <v>39</v>
      </c>
      <c r="C464" s="233" t="s">
        <v>92</v>
      </c>
      <c r="D464" s="293" t="s">
        <v>93</v>
      </c>
      <c r="E464" s="298" t="s">
        <v>94</v>
      </c>
      <c r="F464" s="233" t="s">
        <v>92</v>
      </c>
      <c r="G464" s="297" t="s">
        <v>2002</v>
      </c>
      <c r="H464" s="297" t="s">
        <v>46</v>
      </c>
      <c r="I464" s="297" t="s">
        <v>1885</v>
      </c>
      <c r="J464" s="297" t="s">
        <v>2024</v>
      </c>
      <c r="K464" s="372" t="s">
        <v>151</v>
      </c>
      <c r="L464" s="372" t="s">
        <v>44</v>
      </c>
      <c r="M464" s="234">
        <v>47.6</v>
      </c>
      <c r="N464" s="237">
        <f>IFERROR(VLOOKUP(H464&amp;"-"&amp;F464,Blad7!A:D,4,0),0)</f>
        <v>0</v>
      </c>
      <c r="O464" s="238">
        <v>1</v>
      </c>
      <c r="P464" s="239">
        <f t="shared" si="7"/>
        <v>0</v>
      </c>
    </row>
    <row r="465" spans="1:16" ht="15" customHeight="1" x14ac:dyDescent="0.3">
      <c r="A465" s="294" t="s">
        <v>92</v>
      </c>
      <c r="B465" s="365" t="s">
        <v>39</v>
      </c>
      <c r="C465" s="233" t="s">
        <v>92</v>
      </c>
      <c r="D465" s="293" t="s">
        <v>93</v>
      </c>
      <c r="E465" s="298" t="s">
        <v>94</v>
      </c>
      <c r="F465" s="233" t="s">
        <v>92</v>
      </c>
      <c r="G465" s="297" t="s">
        <v>2002</v>
      </c>
      <c r="H465" s="297" t="s">
        <v>41</v>
      </c>
      <c r="I465" s="297" t="s">
        <v>1936</v>
      </c>
      <c r="J465" s="372" t="s">
        <v>2025</v>
      </c>
      <c r="K465" s="372"/>
      <c r="L465" s="372" t="s">
        <v>57</v>
      </c>
      <c r="M465" s="234">
        <v>6.1</v>
      </c>
      <c r="N465" s="237">
        <f>IFERROR(VLOOKUP(H465&amp;"-"&amp;F465,Blad7!A:D,4,0),0)</f>
        <v>0</v>
      </c>
      <c r="O465" s="238">
        <v>1</v>
      </c>
      <c r="P465" s="239">
        <f t="shared" si="7"/>
        <v>0</v>
      </c>
    </row>
    <row r="466" spans="1:16" ht="15" customHeight="1" x14ac:dyDescent="0.3">
      <c r="A466" s="294" t="s">
        <v>92</v>
      </c>
      <c r="B466" s="365" t="s">
        <v>39</v>
      </c>
      <c r="C466" s="233" t="s">
        <v>92</v>
      </c>
      <c r="D466" s="293" t="s">
        <v>93</v>
      </c>
      <c r="E466" s="298" t="s">
        <v>94</v>
      </c>
      <c r="F466" s="233" t="s">
        <v>92</v>
      </c>
      <c r="G466" s="297" t="s">
        <v>2002</v>
      </c>
      <c r="H466" s="297" t="s">
        <v>41</v>
      </c>
      <c r="I466" s="297" t="s">
        <v>1938</v>
      </c>
      <c r="J466" s="372" t="s">
        <v>2026</v>
      </c>
      <c r="K466" s="372"/>
      <c r="L466" s="372" t="s">
        <v>57</v>
      </c>
      <c r="M466" s="234">
        <v>6.35</v>
      </c>
      <c r="N466" s="237">
        <f>IFERROR(VLOOKUP(H466&amp;"-"&amp;F466,Blad7!A:D,4,0),0)</f>
        <v>0</v>
      </c>
      <c r="O466" s="238">
        <v>1</v>
      </c>
      <c r="P466" s="239">
        <f t="shared" si="7"/>
        <v>0</v>
      </c>
    </row>
    <row r="467" spans="1:16" ht="15" customHeight="1" x14ac:dyDescent="0.3">
      <c r="A467" s="294" t="s">
        <v>92</v>
      </c>
      <c r="B467" s="365" t="s">
        <v>39</v>
      </c>
      <c r="C467" s="233" t="s">
        <v>92</v>
      </c>
      <c r="D467" s="293" t="s">
        <v>93</v>
      </c>
      <c r="E467" s="298" t="s">
        <v>94</v>
      </c>
      <c r="F467" s="233" t="s">
        <v>92</v>
      </c>
      <c r="G467" s="297" t="s">
        <v>593</v>
      </c>
      <c r="H467" s="297" t="s">
        <v>2027</v>
      </c>
      <c r="I467" s="297" t="s">
        <v>1974</v>
      </c>
      <c r="J467" s="297"/>
      <c r="K467" s="372"/>
      <c r="L467" s="372" t="s">
        <v>44</v>
      </c>
      <c r="M467" s="234" t="s">
        <v>187</v>
      </c>
      <c r="N467" s="237">
        <f>IFERROR(VLOOKUP(H467&amp;"-"&amp;F467,Blad7!A:D,4,0),0)</f>
        <v>0</v>
      </c>
      <c r="O467" s="238">
        <v>1</v>
      </c>
      <c r="P467" s="239" t="str">
        <f t="shared" si="7"/>
        <v/>
      </c>
    </row>
    <row r="468" spans="1:16" ht="15" customHeight="1" x14ac:dyDescent="0.3">
      <c r="A468" s="294" t="s">
        <v>92</v>
      </c>
      <c r="B468" s="365" t="s">
        <v>39</v>
      </c>
      <c r="C468" s="233" t="s">
        <v>92</v>
      </c>
      <c r="D468" s="293" t="s">
        <v>93</v>
      </c>
      <c r="E468" s="298" t="s">
        <v>94</v>
      </c>
      <c r="F468" s="233" t="s">
        <v>92</v>
      </c>
      <c r="G468" s="297" t="s">
        <v>594</v>
      </c>
      <c r="H468" s="297" t="s">
        <v>2027</v>
      </c>
      <c r="I468" s="297" t="s">
        <v>1918</v>
      </c>
      <c r="J468" s="297" t="s">
        <v>1998</v>
      </c>
      <c r="K468" s="372" t="s">
        <v>124</v>
      </c>
      <c r="L468" s="372" t="s">
        <v>62</v>
      </c>
      <c r="M468" s="234" t="s">
        <v>187</v>
      </c>
      <c r="N468" s="237">
        <f>IFERROR(VLOOKUP(H468&amp;"-"&amp;F468,Blad7!A:D,4,0),0)</f>
        <v>0</v>
      </c>
      <c r="O468" s="238">
        <v>1</v>
      </c>
      <c r="P468" s="239" t="str">
        <f t="shared" si="7"/>
        <v/>
      </c>
    </row>
    <row r="469" spans="1:16" ht="15" customHeight="1" x14ac:dyDescent="0.3">
      <c r="A469" s="294" t="s">
        <v>92</v>
      </c>
      <c r="B469" s="365" t="s">
        <v>39</v>
      </c>
      <c r="C469" s="233" t="s">
        <v>92</v>
      </c>
      <c r="D469" s="293" t="s">
        <v>93</v>
      </c>
      <c r="E469" s="298" t="s">
        <v>94</v>
      </c>
      <c r="F469" s="233" t="s">
        <v>92</v>
      </c>
      <c r="G469" s="297" t="s">
        <v>2002</v>
      </c>
      <c r="H469" s="297" t="s">
        <v>2027</v>
      </c>
      <c r="I469" s="297" t="s">
        <v>1696</v>
      </c>
      <c r="J469" s="297"/>
      <c r="K469" s="372"/>
      <c r="L469" s="372" t="s">
        <v>57</v>
      </c>
      <c r="M469" s="234" t="s">
        <v>187</v>
      </c>
      <c r="N469" s="237">
        <f>IFERROR(VLOOKUP(H469&amp;"-"&amp;F469,Blad7!A:D,4,0),0)</f>
        <v>0</v>
      </c>
      <c r="O469" s="238">
        <v>1</v>
      </c>
      <c r="P469" s="239" t="str">
        <f t="shared" si="7"/>
        <v/>
      </c>
    </row>
    <row r="470" spans="1:16" ht="15" customHeight="1" x14ac:dyDescent="0.3">
      <c r="A470" s="294" t="s">
        <v>92</v>
      </c>
      <c r="B470" s="365" t="s">
        <v>39</v>
      </c>
      <c r="C470" s="233" t="s">
        <v>92</v>
      </c>
      <c r="D470" s="293" t="s">
        <v>93</v>
      </c>
      <c r="E470" s="298" t="s">
        <v>94</v>
      </c>
      <c r="F470" s="233" t="s">
        <v>92</v>
      </c>
      <c r="G470" s="297" t="s">
        <v>2002</v>
      </c>
      <c r="H470" s="297" t="s">
        <v>2027</v>
      </c>
      <c r="I470" s="297" t="s">
        <v>2013</v>
      </c>
      <c r="J470" s="297" t="s">
        <v>2014</v>
      </c>
      <c r="K470" s="372" t="s">
        <v>200</v>
      </c>
      <c r="L470" s="372" t="s">
        <v>62</v>
      </c>
      <c r="M470" s="234" t="s">
        <v>187</v>
      </c>
      <c r="N470" s="237">
        <f>IFERROR(VLOOKUP(H470&amp;"-"&amp;F470,Blad7!A:D,4,0),0)</f>
        <v>0</v>
      </c>
      <c r="O470" s="238">
        <v>1</v>
      </c>
      <c r="P470" s="239" t="str">
        <f t="shared" si="7"/>
        <v/>
      </c>
    </row>
    <row r="471" spans="1:16" ht="15" customHeight="1" x14ac:dyDescent="0.3">
      <c r="A471" s="294" t="s">
        <v>38</v>
      </c>
      <c r="B471" s="236" t="s">
        <v>39</v>
      </c>
      <c r="C471" s="236" t="s">
        <v>38</v>
      </c>
      <c r="D471" s="293" t="str">
        <f t="shared" ref="D471:D502" si="8">IF(E471="Anna Paulownalaan 1-3","Anna Paulowna","")</f>
        <v>Anna Paulowna</v>
      </c>
      <c r="E471" s="298" t="s">
        <v>40</v>
      </c>
      <c r="F471" s="236" t="s">
        <v>38</v>
      </c>
      <c r="G471" s="295" t="s">
        <v>589</v>
      </c>
      <c r="H471" s="295" t="s">
        <v>19</v>
      </c>
      <c r="I471" s="295" t="s">
        <v>56</v>
      </c>
      <c r="J471" s="308" t="s">
        <v>1121</v>
      </c>
      <c r="K471" s="295"/>
      <c r="L471" s="451" t="s">
        <v>57</v>
      </c>
      <c r="M471" s="234">
        <v>3</v>
      </c>
      <c r="N471" s="237">
        <f>IFERROR(VLOOKUP(H471&amp;"-"&amp;F471,Blad7!A:D,4,0),0)</f>
        <v>0</v>
      </c>
      <c r="O471" s="238">
        <v>1</v>
      </c>
      <c r="P471" s="239">
        <f t="shared" si="7"/>
        <v>0</v>
      </c>
    </row>
    <row r="472" spans="1:16" ht="15" customHeight="1" x14ac:dyDescent="0.3">
      <c r="A472" s="294" t="s">
        <v>38</v>
      </c>
      <c r="B472" s="236" t="s">
        <v>39</v>
      </c>
      <c r="C472" s="236" t="s">
        <v>38</v>
      </c>
      <c r="D472" s="293" t="str">
        <f t="shared" si="8"/>
        <v>Anna Paulowna</v>
      </c>
      <c r="E472" s="298" t="s">
        <v>40</v>
      </c>
      <c r="F472" s="236" t="s">
        <v>38</v>
      </c>
      <c r="G472" s="295" t="s">
        <v>589</v>
      </c>
      <c r="H472" s="295" t="s">
        <v>19</v>
      </c>
      <c r="I472" s="295" t="s">
        <v>56</v>
      </c>
      <c r="J472" s="308" t="s">
        <v>1011</v>
      </c>
      <c r="K472" s="295"/>
      <c r="L472" s="451" t="s">
        <v>42</v>
      </c>
      <c r="M472" s="234">
        <v>4</v>
      </c>
      <c r="N472" s="237">
        <f>IFERROR(VLOOKUP(H472&amp;"-"&amp;F472,Blad7!A:D,4,0),0)</f>
        <v>0</v>
      </c>
      <c r="O472" s="238">
        <v>1</v>
      </c>
      <c r="P472" s="239">
        <f t="shared" si="7"/>
        <v>0</v>
      </c>
    </row>
    <row r="473" spans="1:16" ht="15" customHeight="1" x14ac:dyDescent="0.3">
      <c r="A473" s="294" t="s">
        <v>38</v>
      </c>
      <c r="B473" s="236" t="s">
        <v>39</v>
      </c>
      <c r="C473" s="236" t="s">
        <v>38</v>
      </c>
      <c r="D473" s="293" t="str">
        <f t="shared" si="8"/>
        <v>Anna Paulowna</v>
      </c>
      <c r="E473" s="298" t="s">
        <v>40</v>
      </c>
      <c r="F473" s="236" t="s">
        <v>38</v>
      </c>
      <c r="G473" s="295" t="s">
        <v>589</v>
      </c>
      <c r="H473" s="295" t="s">
        <v>41</v>
      </c>
      <c r="I473" s="295" t="s">
        <v>1622</v>
      </c>
      <c r="J473" s="463" t="s">
        <v>1058</v>
      </c>
      <c r="K473" s="295"/>
      <c r="L473" s="451" t="s">
        <v>57</v>
      </c>
      <c r="M473" s="234">
        <v>4</v>
      </c>
      <c r="N473" s="237">
        <f>IFERROR(VLOOKUP(H473&amp;"-"&amp;F473,Blad7!A:D,4,0),0)</f>
        <v>0</v>
      </c>
      <c r="O473" s="238">
        <v>1</v>
      </c>
      <c r="P473" s="239">
        <f t="shared" si="7"/>
        <v>0</v>
      </c>
    </row>
    <row r="474" spans="1:16" ht="15" customHeight="1" x14ac:dyDescent="0.3">
      <c r="A474" s="294" t="s">
        <v>38</v>
      </c>
      <c r="B474" s="236" t="s">
        <v>39</v>
      </c>
      <c r="C474" s="236" t="s">
        <v>38</v>
      </c>
      <c r="D474" s="293" t="str">
        <f t="shared" si="8"/>
        <v>Anna Paulowna</v>
      </c>
      <c r="E474" s="298" t="s">
        <v>40</v>
      </c>
      <c r="F474" s="236" t="s">
        <v>38</v>
      </c>
      <c r="G474" s="295" t="s">
        <v>589</v>
      </c>
      <c r="H474" s="295" t="s">
        <v>45</v>
      </c>
      <c r="I474" s="295" t="s">
        <v>45</v>
      </c>
      <c r="J474" s="308" t="s">
        <v>119</v>
      </c>
      <c r="K474" s="295"/>
      <c r="L474" s="451"/>
      <c r="M474" s="234" t="s">
        <v>187</v>
      </c>
      <c r="N474" s="237">
        <f>IFERROR(VLOOKUP(H474&amp;"-"&amp;F474,Blad7!A:D,4,0),0)</f>
        <v>0</v>
      </c>
      <c r="O474" s="238">
        <v>1</v>
      </c>
      <c r="P474" s="239" t="str">
        <f t="shared" si="7"/>
        <v/>
      </c>
    </row>
    <row r="475" spans="1:16" ht="15" customHeight="1" x14ac:dyDescent="0.3">
      <c r="A475" s="294" t="s">
        <v>38</v>
      </c>
      <c r="B475" s="236" t="s">
        <v>39</v>
      </c>
      <c r="C475" s="236" t="s">
        <v>38</v>
      </c>
      <c r="D475" s="293" t="str">
        <f t="shared" si="8"/>
        <v>Anna Paulowna</v>
      </c>
      <c r="E475" s="298" t="s">
        <v>40</v>
      </c>
      <c r="F475" s="236" t="s">
        <v>38</v>
      </c>
      <c r="G475" s="295" t="s">
        <v>589</v>
      </c>
      <c r="H475" s="295" t="s">
        <v>41</v>
      </c>
      <c r="I475" s="295" t="s">
        <v>1622</v>
      </c>
      <c r="J475" s="463" t="s">
        <v>1057</v>
      </c>
      <c r="K475" s="295"/>
      <c r="L475" s="451" t="s">
        <v>42</v>
      </c>
      <c r="M475" s="234">
        <v>5</v>
      </c>
      <c r="N475" s="237">
        <f>IFERROR(VLOOKUP(H475&amp;"-"&amp;F475,Blad7!A:D,4,0),0)</f>
        <v>0</v>
      </c>
      <c r="O475" s="238">
        <v>1</v>
      </c>
      <c r="P475" s="239">
        <f t="shared" si="7"/>
        <v>0</v>
      </c>
    </row>
    <row r="476" spans="1:16" ht="15" customHeight="1" x14ac:dyDescent="0.3">
      <c r="A476" s="294" t="s">
        <v>38</v>
      </c>
      <c r="B476" s="236" t="s">
        <v>39</v>
      </c>
      <c r="C476" s="236" t="s">
        <v>38</v>
      </c>
      <c r="D476" s="293" t="str">
        <f t="shared" si="8"/>
        <v>Anna Paulowna</v>
      </c>
      <c r="E476" s="298" t="s">
        <v>40</v>
      </c>
      <c r="F476" s="236" t="s">
        <v>38</v>
      </c>
      <c r="G476" s="295" t="s">
        <v>589</v>
      </c>
      <c r="H476" s="295" t="s">
        <v>19</v>
      </c>
      <c r="I476" s="295" t="s">
        <v>56</v>
      </c>
      <c r="J476" s="308" t="s">
        <v>1067</v>
      </c>
      <c r="K476" s="295"/>
      <c r="L476" s="451" t="s">
        <v>42</v>
      </c>
      <c r="M476" s="234">
        <v>6</v>
      </c>
      <c r="N476" s="237">
        <f>IFERROR(VLOOKUP(H476&amp;"-"&amp;F476,Blad7!A:D,4,0),0)</f>
        <v>0</v>
      </c>
      <c r="O476" s="238">
        <v>1</v>
      </c>
      <c r="P476" s="239">
        <f t="shared" si="7"/>
        <v>0</v>
      </c>
    </row>
    <row r="477" spans="1:16" ht="15" customHeight="1" x14ac:dyDescent="0.3">
      <c r="A477" s="294" t="s">
        <v>38</v>
      </c>
      <c r="B477" s="236" t="s">
        <v>39</v>
      </c>
      <c r="C477" s="236" t="s">
        <v>38</v>
      </c>
      <c r="D477" s="293" t="str">
        <f t="shared" si="8"/>
        <v>Anna Paulowna</v>
      </c>
      <c r="E477" s="294" t="s">
        <v>40</v>
      </c>
      <c r="F477" s="236" t="s">
        <v>38</v>
      </c>
      <c r="G477" s="295" t="s">
        <v>589</v>
      </c>
      <c r="H477" s="295" t="s">
        <v>45</v>
      </c>
      <c r="I477" s="295" t="s">
        <v>45</v>
      </c>
      <c r="J477" s="308" t="s">
        <v>177</v>
      </c>
      <c r="K477" s="295"/>
      <c r="L477" s="451" t="s">
        <v>62</v>
      </c>
      <c r="M477" s="234" t="s">
        <v>187</v>
      </c>
      <c r="N477" s="237">
        <f>IFERROR(VLOOKUP(H477&amp;"-"&amp;F477,Blad7!A:D,4,0),0)</f>
        <v>0</v>
      </c>
      <c r="O477" s="238">
        <v>1</v>
      </c>
      <c r="P477" s="239" t="str">
        <f t="shared" si="7"/>
        <v/>
      </c>
    </row>
    <row r="478" spans="1:16" ht="15" customHeight="1" x14ac:dyDescent="0.3">
      <c r="A478" s="294" t="s">
        <v>38</v>
      </c>
      <c r="B478" s="236" t="s">
        <v>39</v>
      </c>
      <c r="C478" s="236" t="s">
        <v>38</v>
      </c>
      <c r="D478" s="293" t="str">
        <f t="shared" si="8"/>
        <v>Anna Paulowna</v>
      </c>
      <c r="E478" s="298" t="s">
        <v>40</v>
      </c>
      <c r="F478" s="236" t="s">
        <v>38</v>
      </c>
      <c r="G478" s="295" t="s">
        <v>589</v>
      </c>
      <c r="H478" s="295" t="s">
        <v>45</v>
      </c>
      <c r="I478" s="295" t="s">
        <v>45</v>
      </c>
      <c r="J478" s="308" t="s">
        <v>1123</v>
      </c>
      <c r="K478" s="295"/>
      <c r="L478" s="451" t="s">
        <v>57</v>
      </c>
      <c r="M478" s="234" t="s">
        <v>187</v>
      </c>
      <c r="N478" s="237">
        <f>IFERROR(VLOOKUP(H478&amp;"-"&amp;F478,Blad7!A:D,4,0),0)</f>
        <v>0</v>
      </c>
      <c r="O478" s="238">
        <v>1</v>
      </c>
      <c r="P478" s="239" t="str">
        <f t="shared" si="7"/>
        <v/>
      </c>
    </row>
    <row r="479" spans="1:16" ht="15" customHeight="1" x14ac:dyDescent="0.3">
      <c r="A479" s="294" t="s">
        <v>38</v>
      </c>
      <c r="B479" s="236" t="s">
        <v>39</v>
      </c>
      <c r="C479" s="236" t="s">
        <v>38</v>
      </c>
      <c r="D479" s="293" t="str">
        <f t="shared" si="8"/>
        <v>Anna Paulowna</v>
      </c>
      <c r="E479" s="298" t="s">
        <v>40</v>
      </c>
      <c r="F479" s="236" t="s">
        <v>38</v>
      </c>
      <c r="G479" s="295" t="s">
        <v>589</v>
      </c>
      <c r="H479" s="295" t="s">
        <v>18</v>
      </c>
      <c r="I479" s="295" t="s">
        <v>249</v>
      </c>
      <c r="J479" s="308" t="s">
        <v>1080</v>
      </c>
      <c r="K479" s="295"/>
      <c r="L479" s="451" t="s">
        <v>57</v>
      </c>
      <c r="M479" s="234">
        <v>6</v>
      </c>
      <c r="N479" s="237">
        <f>IFERROR(VLOOKUP(H479&amp;"-"&amp;F479,Blad7!A:D,4,0),0)</f>
        <v>0</v>
      </c>
      <c r="O479" s="238">
        <v>1</v>
      </c>
      <c r="P479" s="239">
        <f t="shared" si="7"/>
        <v>0</v>
      </c>
    </row>
    <row r="480" spans="1:16" ht="15" customHeight="1" x14ac:dyDescent="0.3">
      <c r="A480" s="294" t="s">
        <v>38</v>
      </c>
      <c r="B480" s="236" t="s">
        <v>39</v>
      </c>
      <c r="C480" s="236" t="s">
        <v>38</v>
      </c>
      <c r="D480" s="293" t="str">
        <f t="shared" si="8"/>
        <v>Anna Paulowna</v>
      </c>
      <c r="E480" s="298" t="s">
        <v>40</v>
      </c>
      <c r="F480" s="236" t="s">
        <v>38</v>
      </c>
      <c r="G480" s="295" t="s">
        <v>589</v>
      </c>
      <c r="H480" s="295" t="s">
        <v>45</v>
      </c>
      <c r="I480" s="295" t="s">
        <v>45</v>
      </c>
      <c r="J480" s="308" t="s">
        <v>148</v>
      </c>
      <c r="K480" s="295"/>
      <c r="L480" s="451" t="s">
        <v>42</v>
      </c>
      <c r="M480" s="234" t="s">
        <v>187</v>
      </c>
      <c r="N480" s="237">
        <f>IFERROR(VLOOKUP(H480&amp;"-"&amp;F480,Blad7!A:D,4,0),0)</f>
        <v>0</v>
      </c>
      <c r="O480" s="238">
        <v>1</v>
      </c>
      <c r="P480" s="239" t="str">
        <f t="shared" si="7"/>
        <v/>
      </c>
    </row>
    <row r="481" spans="1:16" ht="15" customHeight="1" x14ac:dyDescent="0.3">
      <c r="A481" s="294" t="s">
        <v>38</v>
      </c>
      <c r="B481" s="236" t="s">
        <v>39</v>
      </c>
      <c r="C481" s="236" t="s">
        <v>38</v>
      </c>
      <c r="D481" s="293" t="str">
        <f t="shared" si="8"/>
        <v>Anna Paulowna</v>
      </c>
      <c r="E481" s="298" t="s">
        <v>40</v>
      </c>
      <c r="F481" s="236" t="s">
        <v>38</v>
      </c>
      <c r="G481" s="295" t="s">
        <v>589</v>
      </c>
      <c r="H481" s="295" t="s">
        <v>45</v>
      </c>
      <c r="I481" s="295" t="s">
        <v>45</v>
      </c>
      <c r="J481" s="308" t="s">
        <v>154</v>
      </c>
      <c r="K481" s="295"/>
      <c r="L481" s="451" t="s">
        <v>44</v>
      </c>
      <c r="M481" s="234" t="s">
        <v>187</v>
      </c>
      <c r="N481" s="237">
        <f>IFERROR(VLOOKUP(H481&amp;"-"&amp;F481,Blad7!A:D,4,0),0)</f>
        <v>0</v>
      </c>
      <c r="O481" s="238">
        <v>1</v>
      </c>
      <c r="P481" s="239" t="str">
        <f t="shared" si="7"/>
        <v/>
      </c>
    </row>
    <row r="482" spans="1:16" ht="15" customHeight="1" x14ac:dyDescent="0.3">
      <c r="A482" s="294" t="s">
        <v>38</v>
      </c>
      <c r="B482" s="236" t="s">
        <v>39</v>
      </c>
      <c r="C482" s="236" t="s">
        <v>38</v>
      </c>
      <c r="D482" s="293" t="str">
        <f t="shared" si="8"/>
        <v>Anna Paulowna</v>
      </c>
      <c r="E482" s="294" t="s">
        <v>40</v>
      </c>
      <c r="F482" s="236" t="s">
        <v>38</v>
      </c>
      <c r="G482" s="295" t="s">
        <v>589</v>
      </c>
      <c r="H482" s="295" t="s">
        <v>41</v>
      </c>
      <c r="I482" s="295" t="s">
        <v>1622</v>
      </c>
      <c r="J482" s="463" t="s">
        <v>97</v>
      </c>
      <c r="K482" s="295"/>
      <c r="L482" s="451" t="s">
        <v>42</v>
      </c>
      <c r="M482" s="234">
        <v>7</v>
      </c>
      <c r="N482" s="237">
        <f>IFERROR(VLOOKUP(H482&amp;"-"&amp;F482,Blad7!A:D,4,0),0)</f>
        <v>0</v>
      </c>
      <c r="O482" s="238">
        <v>1</v>
      </c>
      <c r="P482" s="239">
        <f t="shared" si="7"/>
        <v>0</v>
      </c>
    </row>
    <row r="483" spans="1:16" ht="15" customHeight="1" x14ac:dyDescent="0.3">
      <c r="A483" s="294" t="s">
        <v>38</v>
      </c>
      <c r="B483" s="236" t="s">
        <v>39</v>
      </c>
      <c r="C483" s="236" t="s">
        <v>38</v>
      </c>
      <c r="D483" s="293" t="str">
        <f t="shared" si="8"/>
        <v>Anna Paulowna</v>
      </c>
      <c r="E483" s="294" t="s">
        <v>40</v>
      </c>
      <c r="F483" s="236" t="s">
        <v>38</v>
      </c>
      <c r="G483" s="295" t="s">
        <v>589</v>
      </c>
      <c r="H483" s="295" t="s">
        <v>45</v>
      </c>
      <c r="I483" s="295" t="s">
        <v>45</v>
      </c>
      <c r="J483" s="308" t="s">
        <v>157</v>
      </c>
      <c r="K483" s="295"/>
      <c r="L483" s="451" t="s">
        <v>62</v>
      </c>
      <c r="M483" s="234" t="s">
        <v>187</v>
      </c>
      <c r="N483" s="237">
        <f>IFERROR(VLOOKUP(H483&amp;"-"&amp;F483,Blad7!A:D,4,0),0)</f>
        <v>0</v>
      </c>
      <c r="O483" s="238">
        <v>1</v>
      </c>
      <c r="P483" s="239" t="str">
        <f t="shared" si="7"/>
        <v/>
      </c>
    </row>
    <row r="484" spans="1:16" ht="15" customHeight="1" x14ac:dyDescent="0.3">
      <c r="A484" s="294" t="s">
        <v>38</v>
      </c>
      <c r="B484" s="236" t="s">
        <v>39</v>
      </c>
      <c r="C484" s="236" t="s">
        <v>38</v>
      </c>
      <c r="D484" s="293" t="str">
        <f t="shared" si="8"/>
        <v>Anna Paulowna</v>
      </c>
      <c r="E484" s="298" t="s">
        <v>40</v>
      </c>
      <c r="F484" s="236" t="s">
        <v>38</v>
      </c>
      <c r="G484" s="295" t="s">
        <v>589</v>
      </c>
      <c r="H484" s="295" t="s">
        <v>19</v>
      </c>
      <c r="I484" s="295" t="s">
        <v>204</v>
      </c>
      <c r="J484" s="308" t="s">
        <v>125</v>
      </c>
      <c r="K484" s="295"/>
      <c r="L484" s="451" t="s">
        <v>44</v>
      </c>
      <c r="M484" s="234">
        <v>9</v>
      </c>
      <c r="N484" s="237">
        <f>IFERROR(VLOOKUP(H484&amp;"-"&amp;F484,Blad7!A:D,4,0),0)</f>
        <v>0</v>
      </c>
      <c r="O484" s="238">
        <v>1</v>
      </c>
      <c r="P484" s="239">
        <f t="shared" si="7"/>
        <v>0</v>
      </c>
    </row>
    <row r="485" spans="1:16" ht="15" customHeight="1" x14ac:dyDescent="0.3">
      <c r="A485" s="294" t="s">
        <v>38</v>
      </c>
      <c r="B485" s="236" t="s">
        <v>39</v>
      </c>
      <c r="C485" s="236" t="s">
        <v>38</v>
      </c>
      <c r="D485" s="293" t="str">
        <f t="shared" si="8"/>
        <v>Anna Paulowna</v>
      </c>
      <c r="E485" s="294" t="s">
        <v>40</v>
      </c>
      <c r="F485" s="236" t="s">
        <v>38</v>
      </c>
      <c r="G485" s="295" t="s">
        <v>589</v>
      </c>
      <c r="H485" s="295" t="s">
        <v>41</v>
      </c>
      <c r="I485" s="295" t="s">
        <v>1622</v>
      </c>
      <c r="J485" s="463" t="s">
        <v>104</v>
      </c>
      <c r="K485" s="295"/>
      <c r="L485" s="451" t="s">
        <v>57</v>
      </c>
      <c r="M485" s="234">
        <v>9</v>
      </c>
      <c r="N485" s="237">
        <f>IFERROR(VLOOKUP(H485&amp;"-"&amp;F485,Blad7!A:D,4,0),0)</f>
        <v>0</v>
      </c>
      <c r="O485" s="238">
        <v>1</v>
      </c>
      <c r="P485" s="239">
        <f t="shared" si="7"/>
        <v>0</v>
      </c>
    </row>
    <row r="486" spans="1:16" ht="15" customHeight="1" x14ac:dyDescent="0.3">
      <c r="A486" s="294" t="s">
        <v>38</v>
      </c>
      <c r="B486" s="236" t="s">
        <v>39</v>
      </c>
      <c r="C486" s="236" t="s">
        <v>38</v>
      </c>
      <c r="D486" s="293" t="str">
        <f t="shared" si="8"/>
        <v>Anna Paulowna</v>
      </c>
      <c r="E486" s="298" t="s">
        <v>40</v>
      </c>
      <c r="F486" s="236" t="s">
        <v>38</v>
      </c>
      <c r="G486" s="295" t="s">
        <v>589</v>
      </c>
      <c r="H486" s="295" t="s">
        <v>45</v>
      </c>
      <c r="I486" s="295" t="s">
        <v>45</v>
      </c>
      <c r="J486" s="308" t="s">
        <v>1124</v>
      </c>
      <c r="K486" s="295"/>
      <c r="L486" s="451" t="s">
        <v>57</v>
      </c>
      <c r="M486" s="234" t="s">
        <v>187</v>
      </c>
      <c r="N486" s="237">
        <f>IFERROR(VLOOKUP(H486&amp;"-"&amp;F486,Blad7!A:D,4,0),0)</f>
        <v>0</v>
      </c>
      <c r="O486" s="238">
        <v>1</v>
      </c>
      <c r="P486" s="239" t="str">
        <f t="shared" si="7"/>
        <v/>
      </c>
    </row>
    <row r="487" spans="1:16" ht="15" customHeight="1" x14ac:dyDescent="0.3">
      <c r="A487" s="294" t="s">
        <v>38</v>
      </c>
      <c r="B487" s="236" t="s">
        <v>39</v>
      </c>
      <c r="C487" s="236" t="s">
        <v>38</v>
      </c>
      <c r="D487" s="293" t="str">
        <f t="shared" si="8"/>
        <v>Anna Paulowna</v>
      </c>
      <c r="E487" s="298" t="s">
        <v>40</v>
      </c>
      <c r="F487" s="236" t="s">
        <v>38</v>
      </c>
      <c r="G487" s="295" t="s">
        <v>589</v>
      </c>
      <c r="H487" s="295" t="s">
        <v>19</v>
      </c>
      <c r="I487" s="295" t="s">
        <v>19</v>
      </c>
      <c r="J487" s="308" t="s">
        <v>1097</v>
      </c>
      <c r="K487" s="295"/>
      <c r="L487" s="457" t="s">
        <v>1665</v>
      </c>
      <c r="M487" s="234">
        <v>9</v>
      </c>
      <c r="N487" s="237">
        <f>IFERROR(VLOOKUP(H487&amp;"-"&amp;F487,Blad7!A:D,4,0),0)</f>
        <v>0</v>
      </c>
      <c r="O487" s="238">
        <v>1</v>
      </c>
      <c r="P487" s="239">
        <f t="shared" si="7"/>
        <v>0</v>
      </c>
    </row>
    <row r="488" spans="1:16" ht="14.25" customHeight="1" x14ac:dyDescent="0.3">
      <c r="A488" s="294" t="s">
        <v>38</v>
      </c>
      <c r="B488" s="236" t="s">
        <v>39</v>
      </c>
      <c r="C488" s="236" t="s">
        <v>38</v>
      </c>
      <c r="D488" s="293" t="str">
        <f t="shared" si="8"/>
        <v>Anna Paulowna</v>
      </c>
      <c r="E488" s="298" t="s">
        <v>40</v>
      </c>
      <c r="F488" s="236" t="s">
        <v>38</v>
      </c>
      <c r="G488" s="295" t="s">
        <v>589</v>
      </c>
      <c r="H488" s="295" t="s">
        <v>19</v>
      </c>
      <c r="I488" s="295" t="s">
        <v>43</v>
      </c>
      <c r="J488" s="308" t="s">
        <v>1061</v>
      </c>
      <c r="K488" s="295"/>
      <c r="L488" s="451" t="s">
        <v>44</v>
      </c>
      <c r="M488" s="234">
        <v>10</v>
      </c>
      <c r="N488" s="237">
        <f>IFERROR(VLOOKUP(H488&amp;"-"&amp;F488,Blad7!A:D,4,0),0)</f>
        <v>0</v>
      </c>
      <c r="O488" s="238">
        <v>1</v>
      </c>
      <c r="P488" s="239">
        <f t="shared" si="7"/>
        <v>0</v>
      </c>
    </row>
    <row r="489" spans="1:16" ht="15" customHeight="1" x14ac:dyDescent="0.3">
      <c r="A489" s="294" t="s">
        <v>38</v>
      </c>
      <c r="B489" s="236" t="s">
        <v>39</v>
      </c>
      <c r="C489" s="236" t="s">
        <v>38</v>
      </c>
      <c r="D489" s="293" t="str">
        <f t="shared" si="8"/>
        <v>Anna Paulowna</v>
      </c>
      <c r="E489" s="294" t="s">
        <v>40</v>
      </c>
      <c r="F489" s="236" t="s">
        <v>38</v>
      </c>
      <c r="G489" s="295" t="s">
        <v>589</v>
      </c>
      <c r="H489" s="295" t="s">
        <v>19</v>
      </c>
      <c r="I489" s="295" t="s">
        <v>56</v>
      </c>
      <c r="J489" s="308" t="s">
        <v>132</v>
      </c>
      <c r="K489" s="295"/>
      <c r="L489" s="451" t="s">
        <v>57</v>
      </c>
      <c r="M489" s="234">
        <v>10</v>
      </c>
      <c r="N489" s="237">
        <f>IFERROR(VLOOKUP(H489&amp;"-"&amp;F489,Blad7!A:D,4,0),0)</f>
        <v>0</v>
      </c>
      <c r="O489" s="238">
        <v>1</v>
      </c>
      <c r="P489" s="239">
        <f t="shared" si="7"/>
        <v>0</v>
      </c>
    </row>
    <row r="490" spans="1:16" ht="15" customHeight="1" x14ac:dyDescent="0.3">
      <c r="A490" s="294" t="s">
        <v>38</v>
      </c>
      <c r="B490" s="236" t="s">
        <v>39</v>
      </c>
      <c r="C490" s="236" t="s">
        <v>38</v>
      </c>
      <c r="D490" s="293" t="str">
        <f t="shared" si="8"/>
        <v>Anna Paulowna</v>
      </c>
      <c r="E490" s="298" t="s">
        <v>40</v>
      </c>
      <c r="F490" s="236" t="s">
        <v>38</v>
      </c>
      <c r="G490" s="295" t="s">
        <v>589</v>
      </c>
      <c r="H490" s="295" t="s">
        <v>19</v>
      </c>
      <c r="I490" s="295" t="s">
        <v>56</v>
      </c>
      <c r="J490" s="308" t="s">
        <v>100</v>
      </c>
      <c r="K490" s="295"/>
      <c r="L490" s="451" t="s">
        <v>44</v>
      </c>
      <c r="M490" s="234">
        <v>10</v>
      </c>
      <c r="N490" s="237">
        <f>IFERROR(VLOOKUP(H490&amp;"-"&amp;F490,Blad7!A:D,4,0),0)</f>
        <v>0</v>
      </c>
      <c r="O490" s="238">
        <v>1</v>
      </c>
      <c r="P490" s="239">
        <f t="shared" si="7"/>
        <v>0</v>
      </c>
    </row>
    <row r="491" spans="1:16" ht="15" customHeight="1" x14ac:dyDescent="0.3">
      <c r="A491" s="294" t="s">
        <v>38</v>
      </c>
      <c r="B491" s="236" t="s">
        <v>39</v>
      </c>
      <c r="C491" s="236" t="s">
        <v>38</v>
      </c>
      <c r="D491" s="293" t="str">
        <f t="shared" si="8"/>
        <v>Anna Paulowna</v>
      </c>
      <c r="E491" s="298" t="s">
        <v>40</v>
      </c>
      <c r="F491" s="236" t="s">
        <v>38</v>
      </c>
      <c r="G491" s="295" t="s">
        <v>589</v>
      </c>
      <c r="H491" s="295" t="s">
        <v>19</v>
      </c>
      <c r="I491" s="295" t="s">
        <v>56</v>
      </c>
      <c r="J491" s="308" t="s">
        <v>80</v>
      </c>
      <c r="K491" s="295"/>
      <c r="L491" s="451" t="s">
        <v>62</v>
      </c>
      <c r="M491" s="234">
        <v>10</v>
      </c>
      <c r="N491" s="237">
        <f>IFERROR(VLOOKUP(H491&amp;"-"&amp;F491,Blad7!A:D,4,0),0)</f>
        <v>0</v>
      </c>
      <c r="O491" s="238">
        <v>1</v>
      </c>
      <c r="P491" s="239">
        <f t="shared" si="7"/>
        <v>0</v>
      </c>
    </row>
    <row r="492" spans="1:16" ht="15" customHeight="1" x14ac:dyDescent="0.3">
      <c r="A492" s="294" t="s">
        <v>38</v>
      </c>
      <c r="B492" s="236" t="s">
        <v>39</v>
      </c>
      <c r="C492" s="236" t="s">
        <v>38</v>
      </c>
      <c r="D492" s="293" t="str">
        <f t="shared" si="8"/>
        <v>Anna Paulowna</v>
      </c>
      <c r="E492" s="298" t="s">
        <v>40</v>
      </c>
      <c r="F492" s="236" t="s">
        <v>38</v>
      </c>
      <c r="G492" s="295" t="s">
        <v>589</v>
      </c>
      <c r="H492" s="295" t="s">
        <v>19</v>
      </c>
      <c r="I492" s="295" t="s">
        <v>19</v>
      </c>
      <c r="J492" s="308" t="s">
        <v>1126</v>
      </c>
      <c r="K492" s="295"/>
      <c r="L492" s="451" t="s">
        <v>42</v>
      </c>
      <c r="M492" s="234">
        <v>10</v>
      </c>
      <c r="N492" s="237">
        <f>IFERROR(VLOOKUP(H492&amp;"-"&amp;F492,Blad7!A:D,4,0),0)</f>
        <v>0</v>
      </c>
      <c r="O492" s="238">
        <v>1</v>
      </c>
      <c r="P492" s="239">
        <f t="shared" si="7"/>
        <v>0</v>
      </c>
    </row>
    <row r="493" spans="1:16" ht="15" customHeight="1" x14ac:dyDescent="0.3">
      <c r="A493" s="294" t="s">
        <v>38</v>
      </c>
      <c r="B493" s="236" t="s">
        <v>39</v>
      </c>
      <c r="C493" s="236" t="s">
        <v>38</v>
      </c>
      <c r="D493" s="293" t="str">
        <f t="shared" si="8"/>
        <v>Anna Paulowna</v>
      </c>
      <c r="E493" s="298" t="s">
        <v>40</v>
      </c>
      <c r="F493" s="236" t="s">
        <v>38</v>
      </c>
      <c r="G493" s="295" t="s">
        <v>589</v>
      </c>
      <c r="H493" s="295" t="s">
        <v>19</v>
      </c>
      <c r="I493" s="295" t="s">
        <v>43</v>
      </c>
      <c r="J493" s="308" t="s">
        <v>1120</v>
      </c>
      <c r="K493" s="295"/>
      <c r="L493" s="451" t="s">
        <v>262</v>
      </c>
      <c r="M493" s="234">
        <v>10</v>
      </c>
      <c r="N493" s="237">
        <f>IFERROR(VLOOKUP(H493&amp;"-"&amp;F493,Blad7!A:D,4,0),0)</f>
        <v>0</v>
      </c>
      <c r="O493" s="238">
        <v>1</v>
      </c>
      <c r="P493" s="239">
        <f t="shared" si="7"/>
        <v>0</v>
      </c>
    </row>
    <row r="494" spans="1:16" ht="15" customHeight="1" x14ac:dyDescent="0.3">
      <c r="A494" s="294" t="s">
        <v>38</v>
      </c>
      <c r="B494" s="236" t="s">
        <v>39</v>
      </c>
      <c r="C494" s="236" t="s">
        <v>38</v>
      </c>
      <c r="D494" s="293" t="str">
        <f t="shared" si="8"/>
        <v>Anna Paulowna</v>
      </c>
      <c r="E494" s="298" t="s">
        <v>40</v>
      </c>
      <c r="F494" s="236" t="s">
        <v>38</v>
      </c>
      <c r="G494" s="295" t="s">
        <v>589</v>
      </c>
      <c r="H494" s="295" t="s">
        <v>45</v>
      </c>
      <c r="I494" s="295" t="s">
        <v>45</v>
      </c>
      <c r="J494" s="308" t="s">
        <v>1127</v>
      </c>
      <c r="K494" s="295"/>
      <c r="L494" s="451" t="s">
        <v>57</v>
      </c>
      <c r="M494" s="234" t="s">
        <v>187</v>
      </c>
      <c r="N494" s="237">
        <f>IFERROR(VLOOKUP(H494&amp;"-"&amp;F494,Blad7!A:D,4,0),0)</f>
        <v>0</v>
      </c>
      <c r="O494" s="238">
        <v>1</v>
      </c>
      <c r="P494" s="239" t="str">
        <f t="shared" si="7"/>
        <v/>
      </c>
    </row>
    <row r="495" spans="1:16" ht="15" customHeight="1" x14ac:dyDescent="0.3">
      <c r="A495" s="294" t="s">
        <v>38</v>
      </c>
      <c r="B495" s="236" t="s">
        <v>39</v>
      </c>
      <c r="C495" s="236" t="s">
        <v>38</v>
      </c>
      <c r="D495" s="293" t="str">
        <f t="shared" si="8"/>
        <v>Anna Paulowna</v>
      </c>
      <c r="E495" s="294" t="s">
        <v>40</v>
      </c>
      <c r="F495" s="236" t="s">
        <v>38</v>
      </c>
      <c r="G495" s="295" t="s">
        <v>589</v>
      </c>
      <c r="H495" s="295" t="s">
        <v>18</v>
      </c>
      <c r="I495" s="295" t="s">
        <v>249</v>
      </c>
      <c r="J495" s="308" t="s">
        <v>1075</v>
      </c>
      <c r="K495" s="295"/>
      <c r="L495" s="451" t="s">
        <v>57</v>
      </c>
      <c r="M495" s="234">
        <v>11</v>
      </c>
      <c r="N495" s="237">
        <f>IFERROR(VLOOKUP(H495&amp;"-"&amp;F495,Blad7!A:D,4,0),0)</f>
        <v>0</v>
      </c>
      <c r="O495" s="238">
        <v>1</v>
      </c>
      <c r="P495" s="239">
        <f t="shared" si="7"/>
        <v>0</v>
      </c>
    </row>
    <row r="496" spans="1:16" ht="15" customHeight="1" x14ac:dyDescent="0.3">
      <c r="A496" s="294" t="s">
        <v>38</v>
      </c>
      <c r="B496" s="236" t="s">
        <v>39</v>
      </c>
      <c r="C496" s="236" t="s">
        <v>38</v>
      </c>
      <c r="D496" s="293" t="str">
        <f t="shared" si="8"/>
        <v>Anna Paulowna</v>
      </c>
      <c r="E496" s="294" t="s">
        <v>40</v>
      </c>
      <c r="F496" s="236" t="s">
        <v>38</v>
      </c>
      <c r="G496" s="295" t="s">
        <v>589</v>
      </c>
      <c r="H496" s="295" t="s">
        <v>18</v>
      </c>
      <c r="I496" s="295" t="s">
        <v>249</v>
      </c>
      <c r="J496" s="308" t="s">
        <v>1092</v>
      </c>
      <c r="K496" s="295"/>
      <c r="L496" s="451" t="s">
        <v>57</v>
      </c>
      <c r="M496" s="234">
        <v>11</v>
      </c>
      <c r="N496" s="237">
        <f>IFERROR(VLOOKUP(H496&amp;"-"&amp;F496,Blad7!A:D,4,0),0)</f>
        <v>0</v>
      </c>
      <c r="O496" s="238">
        <v>1</v>
      </c>
      <c r="P496" s="239">
        <f t="shared" si="7"/>
        <v>0</v>
      </c>
    </row>
    <row r="497" spans="1:16" ht="15" customHeight="1" x14ac:dyDescent="0.3">
      <c r="A497" s="294" t="s">
        <v>38</v>
      </c>
      <c r="B497" s="236" t="s">
        <v>39</v>
      </c>
      <c r="C497" s="236" t="s">
        <v>38</v>
      </c>
      <c r="D497" s="293" t="str">
        <f t="shared" si="8"/>
        <v>Anna Paulowna</v>
      </c>
      <c r="E497" s="294" t="s">
        <v>40</v>
      </c>
      <c r="F497" s="236" t="s">
        <v>38</v>
      </c>
      <c r="G497" s="295" t="s">
        <v>589</v>
      </c>
      <c r="H497" s="295" t="s">
        <v>41</v>
      </c>
      <c r="I497" s="295" t="s">
        <v>1622</v>
      </c>
      <c r="J497" s="463" t="s">
        <v>1104</v>
      </c>
      <c r="K497" s="295"/>
      <c r="L497" s="451" t="s">
        <v>42</v>
      </c>
      <c r="M497" s="234">
        <v>12</v>
      </c>
      <c r="N497" s="237">
        <f>IFERROR(VLOOKUP(H497&amp;"-"&amp;F497,Blad7!A:D,4,0),0)</f>
        <v>0</v>
      </c>
      <c r="O497" s="238">
        <v>1</v>
      </c>
      <c r="P497" s="239">
        <f t="shared" si="7"/>
        <v>0</v>
      </c>
    </row>
    <row r="498" spans="1:16" ht="15" customHeight="1" x14ac:dyDescent="0.3">
      <c r="A498" s="294" t="s">
        <v>38</v>
      </c>
      <c r="B498" s="236" t="s">
        <v>39</v>
      </c>
      <c r="C498" s="236" t="s">
        <v>38</v>
      </c>
      <c r="D498" s="293" t="str">
        <f t="shared" si="8"/>
        <v>Anna Paulowna</v>
      </c>
      <c r="E498" s="298" t="s">
        <v>40</v>
      </c>
      <c r="F498" s="236" t="s">
        <v>38</v>
      </c>
      <c r="G498" s="295" t="s">
        <v>589</v>
      </c>
      <c r="H498" s="295" t="s">
        <v>19</v>
      </c>
      <c r="I498" s="295" t="s">
        <v>19</v>
      </c>
      <c r="J498" s="308" t="s">
        <v>1090</v>
      </c>
      <c r="K498" s="295"/>
      <c r="L498" s="451" t="s">
        <v>42</v>
      </c>
      <c r="M498" s="234">
        <v>13</v>
      </c>
      <c r="N498" s="237">
        <f>IFERROR(VLOOKUP(H498&amp;"-"&amp;F498,Blad7!A:D,4,0),0)</f>
        <v>0</v>
      </c>
      <c r="O498" s="238">
        <v>1</v>
      </c>
      <c r="P498" s="239">
        <f t="shared" si="7"/>
        <v>0</v>
      </c>
    </row>
    <row r="499" spans="1:16" ht="15" customHeight="1" x14ac:dyDescent="0.3">
      <c r="A499" s="294" t="s">
        <v>38</v>
      </c>
      <c r="B499" s="236" t="s">
        <v>39</v>
      </c>
      <c r="C499" s="236" t="s">
        <v>38</v>
      </c>
      <c r="D499" s="293" t="str">
        <f t="shared" si="8"/>
        <v>Anna Paulowna</v>
      </c>
      <c r="E499" s="298" t="s">
        <v>40</v>
      </c>
      <c r="F499" s="236" t="s">
        <v>38</v>
      </c>
      <c r="G499" s="295" t="s">
        <v>589</v>
      </c>
      <c r="H499" s="295" t="s">
        <v>18</v>
      </c>
      <c r="I499" s="295" t="s">
        <v>249</v>
      </c>
      <c r="J499" s="308" t="s">
        <v>1071</v>
      </c>
      <c r="K499" s="295"/>
      <c r="L499" s="451" t="s">
        <v>57</v>
      </c>
      <c r="M499" s="234">
        <v>14</v>
      </c>
      <c r="N499" s="237">
        <f>IFERROR(VLOOKUP(H499&amp;"-"&amp;F499,Blad7!A:D,4,0),0)</f>
        <v>0</v>
      </c>
      <c r="O499" s="238">
        <v>1</v>
      </c>
      <c r="P499" s="239">
        <f t="shared" si="7"/>
        <v>0</v>
      </c>
    </row>
    <row r="500" spans="1:16" ht="15" customHeight="1" x14ac:dyDescent="0.3">
      <c r="A500" s="294" t="s">
        <v>38</v>
      </c>
      <c r="B500" s="236" t="s">
        <v>39</v>
      </c>
      <c r="C500" s="236" t="s">
        <v>38</v>
      </c>
      <c r="D500" s="293" t="str">
        <f t="shared" si="8"/>
        <v>Anna Paulowna</v>
      </c>
      <c r="E500" s="294" t="s">
        <v>40</v>
      </c>
      <c r="F500" s="236" t="s">
        <v>38</v>
      </c>
      <c r="G500" s="295" t="s">
        <v>589</v>
      </c>
      <c r="H500" s="295" t="s">
        <v>18</v>
      </c>
      <c r="I500" s="295" t="s">
        <v>249</v>
      </c>
      <c r="J500" s="308" t="s">
        <v>1084</v>
      </c>
      <c r="K500" s="295"/>
      <c r="L500" s="451" t="s">
        <v>57</v>
      </c>
      <c r="M500" s="234">
        <v>14</v>
      </c>
      <c r="N500" s="237">
        <f>IFERROR(VLOOKUP(H500&amp;"-"&amp;F500,Blad7!A:D,4,0),0)</f>
        <v>0</v>
      </c>
      <c r="O500" s="238">
        <v>1</v>
      </c>
      <c r="P500" s="239">
        <f t="shared" si="7"/>
        <v>0</v>
      </c>
    </row>
    <row r="501" spans="1:16" ht="15" customHeight="1" x14ac:dyDescent="0.3">
      <c r="A501" s="294" t="s">
        <v>38</v>
      </c>
      <c r="B501" s="236" t="s">
        <v>39</v>
      </c>
      <c r="C501" s="236" t="s">
        <v>38</v>
      </c>
      <c r="D501" s="293" t="str">
        <f t="shared" si="8"/>
        <v>Anna Paulowna</v>
      </c>
      <c r="E501" s="298" t="s">
        <v>40</v>
      </c>
      <c r="F501" s="236" t="s">
        <v>38</v>
      </c>
      <c r="G501" s="295" t="s">
        <v>589</v>
      </c>
      <c r="H501" s="295" t="s">
        <v>18</v>
      </c>
      <c r="I501" s="295" t="s">
        <v>249</v>
      </c>
      <c r="J501" s="308" t="s">
        <v>1096</v>
      </c>
      <c r="K501" s="295"/>
      <c r="L501" s="451" t="s">
        <v>57</v>
      </c>
      <c r="M501" s="234">
        <v>14</v>
      </c>
      <c r="N501" s="237">
        <f>IFERROR(VLOOKUP(H501&amp;"-"&amp;F501,Blad7!A:D,4,0),0)</f>
        <v>0</v>
      </c>
      <c r="O501" s="238">
        <v>1</v>
      </c>
      <c r="P501" s="239">
        <f t="shared" si="7"/>
        <v>0</v>
      </c>
    </row>
    <row r="502" spans="1:16" ht="15" customHeight="1" x14ac:dyDescent="0.3">
      <c r="A502" s="294" t="s">
        <v>38</v>
      </c>
      <c r="B502" s="236" t="s">
        <v>39</v>
      </c>
      <c r="C502" s="236" t="s">
        <v>38</v>
      </c>
      <c r="D502" s="293" t="str">
        <f t="shared" si="8"/>
        <v>Anna Paulowna</v>
      </c>
      <c r="E502" s="298" t="s">
        <v>40</v>
      </c>
      <c r="F502" s="236" t="s">
        <v>38</v>
      </c>
      <c r="G502" s="295" t="s">
        <v>589</v>
      </c>
      <c r="H502" s="295" t="s">
        <v>18</v>
      </c>
      <c r="I502" s="295" t="s">
        <v>249</v>
      </c>
      <c r="J502" s="308" t="s">
        <v>87</v>
      </c>
      <c r="K502" s="295"/>
      <c r="L502" s="451" t="s">
        <v>62</v>
      </c>
      <c r="M502" s="234">
        <v>15</v>
      </c>
      <c r="N502" s="237">
        <f>IFERROR(VLOOKUP(H502&amp;"-"&amp;F502,Blad7!A:D,4,0),0)</f>
        <v>0</v>
      </c>
      <c r="O502" s="238">
        <v>1</v>
      </c>
      <c r="P502" s="239">
        <f t="shared" si="7"/>
        <v>0</v>
      </c>
    </row>
    <row r="503" spans="1:16" ht="15" customHeight="1" x14ac:dyDescent="0.3">
      <c r="A503" s="294" t="s">
        <v>38</v>
      </c>
      <c r="B503" s="236" t="s">
        <v>39</v>
      </c>
      <c r="C503" s="236" t="s">
        <v>38</v>
      </c>
      <c r="D503" s="293" t="str">
        <f t="shared" ref="D503:D534" si="9">IF(E503="Anna Paulownalaan 1-3","Anna Paulowna","")</f>
        <v>Anna Paulowna</v>
      </c>
      <c r="E503" s="298" t="s">
        <v>40</v>
      </c>
      <c r="F503" s="236" t="s">
        <v>38</v>
      </c>
      <c r="G503" s="295" t="s">
        <v>589</v>
      </c>
      <c r="H503" s="295" t="s">
        <v>18</v>
      </c>
      <c r="I503" s="295" t="s">
        <v>249</v>
      </c>
      <c r="J503" s="308" t="s">
        <v>1081</v>
      </c>
      <c r="K503" s="295"/>
      <c r="L503" s="451" t="s">
        <v>57</v>
      </c>
      <c r="M503" s="234">
        <v>15</v>
      </c>
      <c r="N503" s="237">
        <f>IFERROR(VLOOKUP(H503&amp;"-"&amp;F503,Blad7!A:D,4,0),0)</f>
        <v>0</v>
      </c>
      <c r="O503" s="238">
        <v>1</v>
      </c>
      <c r="P503" s="239">
        <f t="shared" si="7"/>
        <v>0</v>
      </c>
    </row>
    <row r="504" spans="1:16" x14ac:dyDescent="0.3">
      <c r="A504" s="294" t="s">
        <v>38</v>
      </c>
      <c r="B504" s="236" t="s">
        <v>39</v>
      </c>
      <c r="C504" s="236" t="s">
        <v>38</v>
      </c>
      <c r="D504" s="293" t="str">
        <f t="shared" si="9"/>
        <v>Anna Paulowna</v>
      </c>
      <c r="E504" s="294" t="s">
        <v>40</v>
      </c>
      <c r="F504" s="236" t="s">
        <v>38</v>
      </c>
      <c r="G504" s="295" t="s">
        <v>589</v>
      </c>
      <c r="H504" s="295" t="s">
        <v>18</v>
      </c>
      <c r="I504" s="295" t="s">
        <v>249</v>
      </c>
      <c r="J504" s="308" t="s">
        <v>1082</v>
      </c>
      <c r="K504" s="295"/>
      <c r="L504" s="451" t="s">
        <v>57</v>
      </c>
      <c r="M504" s="234">
        <v>15</v>
      </c>
      <c r="N504" s="237">
        <f>IFERROR(VLOOKUP(H504&amp;"-"&amp;F504,Blad7!A:D,4,0),0)</f>
        <v>0</v>
      </c>
      <c r="O504" s="238">
        <v>1</v>
      </c>
      <c r="P504" s="239">
        <f t="shared" si="7"/>
        <v>0</v>
      </c>
    </row>
    <row r="505" spans="1:16" x14ac:dyDescent="0.3">
      <c r="A505" s="294" t="s">
        <v>38</v>
      </c>
      <c r="B505" s="236" t="s">
        <v>39</v>
      </c>
      <c r="C505" s="236" t="s">
        <v>38</v>
      </c>
      <c r="D505" s="293" t="str">
        <f t="shared" si="9"/>
        <v>Anna Paulowna</v>
      </c>
      <c r="E505" s="298" t="s">
        <v>40</v>
      </c>
      <c r="F505" s="236" t="s">
        <v>38</v>
      </c>
      <c r="G505" s="295" t="s">
        <v>589</v>
      </c>
      <c r="H505" s="295" t="s">
        <v>18</v>
      </c>
      <c r="I505" s="295" t="s">
        <v>249</v>
      </c>
      <c r="J505" s="308" t="s">
        <v>1128</v>
      </c>
      <c r="K505" s="295"/>
      <c r="L505" s="451" t="s">
        <v>57</v>
      </c>
      <c r="M505" s="234">
        <v>15</v>
      </c>
      <c r="N505" s="237">
        <f>IFERROR(VLOOKUP(H505&amp;"-"&amp;F505,Blad7!A:D,4,0),0)</f>
        <v>0</v>
      </c>
      <c r="O505" s="238">
        <v>1</v>
      </c>
      <c r="P505" s="239">
        <f t="shared" si="7"/>
        <v>0</v>
      </c>
    </row>
    <row r="506" spans="1:16" x14ac:dyDescent="0.3">
      <c r="A506" s="294" t="s">
        <v>38</v>
      </c>
      <c r="B506" s="236" t="s">
        <v>39</v>
      </c>
      <c r="C506" s="236" t="s">
        <v>38</v>
      </c>
      <c r="D506" s="293" t="str">
        <f t="shared" si="9"/>
        <v>Anna Paulowna</v>
      </c>
      <c r="E506" s="298" t="s">
        <v>40</v>
      </c>
      <c r="F506" s="236" t="s">
        <v>38</v>
      </c>
      <c r="G506" s="295" t="s">
        <v>589</v>
      </c>
      <c r="H506" s="295" t="s">
        <v>18</v>
      </c>
      <c r="I506" s="295" t="s">
        <v>249</v>
      </c>
      <c r="J506" s="308" t="s">
        <v>1129</v>
      </c>
      <c r="K506" s="295"/>
      <c r="L506" s="451" t="s">
        <v>57</v>
      </c>
      <c r="M506" s="234">
        <v>15</v>
      </c>
      <c r="N506" s="237">
        <f>IFERROR(VLOOKUP(H506&amp;"-"&amp;F506,Blad7!A:D,4,0),0)</f>
        <v>0</v>
      </c>
      <c r="O506" s="238">
        <v>1</v>
      </c>
      <c r="P506" s="239">
        <f t="shared" si="7"/>
        <v>0</v>
      </c>
    </row>
    <row r="507" spans="1:16" x14ac:dyDescent="0.3">
      <c r="A507" s="294" t="s">
        <v>38</v>
      </c>
      <c r="B507" s="236" t="s">
        <v>39</v>
      </c>
      <c r="C507" s="236" t="s">
        <v>38</v>
      </c>
      <c r="D507" s="293" t="str">
        <f t="shared" si="9"/>
        <v>Anna Paulowna</v>
      </c>
      <c r="E507" s="294" t="s">
        <v>40</v>
      </c>
      <c r="F507" s="236" t="s">
        <v>38</v>
      </c>
      <c r="G507" s="295" t="s">
        <v>589</v>
      </c>
      <c r="H507" s="295" t="s">
        <v>18</v>
      </c>
      <c r="I507" s="295" t="s">
        <v>249</v>
      </c>
      <c r="J507" s="308" t="s">
        <v>1074</v>
      </c>
      <c r="K507" s="295"/>
      <c r="L507" s="451" t="s">
        <v>57</v>
      </c>
      <c r="M507" s="234">
        <v>16</v>
      </c>
      <c r="N507" s="237">
        <f>IFERROR(VLOOKUP(H507&amp;"-"&amp;F507,Blad7!A:D,4,0),0)</f>
        <v>0</v>
      </c>
      <c r="O507" s="238">
        <v>1</v>
      </c>
      <c r="P507" s="239">
        <f t="shared" si="7"/>
        <v>0</v>
      </c>
    </row>
    <row r="508" spans="1:16" x14ac:dyDescent="0.3">
      <c r="A508" s="294" t="s">
        <v>38</v>
      </c>
      <c r="B508" s="236" t="s">
        <v>39</v>
      </c>
      <c r="C508" s="236" t="s">
        <v>38</v>
      </c>
      <c r="D508" s="293" t="str">
        <f t="shared" si="9"/>
        <v>Anna Paulowna</v>
      </c>
      <c r="E508" s="298" t="s">
        <v>40</v>
      </c>
      <c r="F508" s="236" t="s">
        <v>38</v>
      </c>
      <c r="G508" s="295" t="s">
        <v>589</v>
      </c>
      <c r="H508" s="295" t="s">
        <v>19</v>
      </c>
      <c r="I508" s="295" t="s">
        <v>19</v>
      </c>
      <c r="J508" s="308" t="s">
        <v>1125</v>
      </c>
      <c r="K508" s="295"/>
      <c r="L508" s="451" t="s">
        <v>42</v>
      </c>
      <c r="M508" s="234">
        <v>17</v>
      </c>
      <c r="N508" s="237">
        <f>IFERROR(VLOOKUP(H508&amp;"-"&amp;F508,Blad7!A:D,4,0),0)</f>
        <v>0</v>
      </c>
      <c r="O508" s="238">
        <v>1</v>
      </c>
      <c r="P508" s="239">
        <f t="shared" si="7"/>
        <v>0</v>
      </c>
    </row>
    <row r="509" spans="1:16" x14ac:dyDescent="0.3">
      <c r="A509" s="294" t="s">
        <v>38</v>
      </c>
      <c r="B509" s="236" t="s">
        <v>39</v>
      </c>
      <c r="C509" s="236" t="s">
        <v>38</v>
      </c>
      <c r="D509" s="293" t="str">
        <f t="shared" si="9"/>
        <v>Anna Paulowna</v>
      </c>
      <c r="E509" s="294" t="s">
        <v>40</v>
      </c>
      <c r="F509" s="236" t="s">
        <v>38</v>
      </c>
      <c r="G509" s="295" t="s">
        <v>589</v>
      </c>
      <c r="H509" s="295" t="s">
        <v>18</v>
      </c>
      <c r="I509" s="295" t="s">
        <v>249</v>
      </c>
      <c r="J509" s="308" t="s">
        <v>1102</v>
      </c>
      <c r="K509" s="295"/>
      <c r="L509" s="451" t="s">
        <v>57</v>
      </c>
      <c r="M509" s="234">
        <v>17</v>
      </c>
      <c r="N509" s="237">
        <f>IFERROR(VLOOKUP(H509&amp;"-"&amp;F509,Blad7!A:D,4,0),0)</f>
        <v>0</v>
      </c>
      <c r="O509" s="238">
        <v>1</v>
      </c>
      <c r="P509" s="239">
        <f t="shared" si="7"/>
        <v>0</v>
      </c>
    </row>
    <row r="510" spans="1:16" x14ac:dyDescent="0.3">
      <c r="A510" s="294" t="s">
        <v>38</v>
      </c>
      <c r="B510" s="236" t="s">
        <v>39</v>
      </c>
      <c r="C510" s="236" t="s">
        <v>38</v>
      </c>
      <c r="D510" s="293" t="str">
        <f t="shared" si="9"/>
        <v>Anna Paulowna</v>
      </c>
      <c r="E510" s="298" t="s">
        <v>40</v>
      </c>
      <c r="F510" s="236" t="s">
        <v>38</v>
      </c>
      <c r="G510" s="295" t="s">
        <v>589</v>
      </c>
      <c r="H510" s="295" t="s">
        <v>18</v>
      </c>
      <c r="I510" s="295" t="s">
        <v>249</v>
      </c>
      <c r="J510" s="308" t="s">
        <v>1095</v>
      </c>
      <c r="K510" s="295"/>
      <c r="L510" s="451" t="s">
        <v>57</v>
      </c>
      <c r="M510" s="234">
        <v>17</v>
      </c>
      <c r="N510" s="237">
        <f>IFERROR(VLOOKUP(H510&amp;"-"&amp;F510,Blad7!A:D,4,0),0)</f>
        <v>0</v>
      </c>
      <c r="O510" s="238">
        <v>1</v>
      </c>
      <c r="P510" s="239">
        <f t="shared" si="7"/>
        <v>0</v>
      </c>
    </row>
    <row r="511" spans="1:16" x14ac:dyDescent="0.3">
      <c r="A511" s="294" t="s">
        <v>38</v>
      </c>
      <c r="B511" s="236" t="s">
        <v>39</v>
      </c>
      <c r="C511" s="236" t="s">
        <v>38</v>
      </c>
      <c r="D511" s="293" t="str">
        <f t="shared" si="9"/>
        <v>Anna Paulowna</v>
      </c>
      <c r="E511" s="298" t="s">
        <v>40</v>
      </c>
      <c r="F511" s="236" t="s">
        <v>38</v>
      </c>
      <c r="G511" s="295" t="s">
        <v>589</v>
      </c>
      <c r="H511" s="295" t="s">
        <v>41</v>
      </c>
      <c r="I511" s="295" t="s">
        <v>1622</v>
      </c>
      <c r="J511" s="463" t="s">
        <v>1119</v>
      </c>
      <c r="K511" s="295"/>
      <c r="L511" s="451" t="s">
        <v>57</v>
      </c>
      <c r="M511" s="234">
        <v>17</v>
      </c>
      <c r="N511" s="237">
        <f>IFERROR(VLOOKUP(H511&amp;"-"&amp;F511,Blad7!A:D,4,0),0)</f>
        <v>0</v>
      </c>
      <c r="O511" s="238">
        <v>1</v>
      </c>
      <c r="P511" s="239">
        <f t="shared" si="7"/>
        <v>0</v>
      </c>
    </row>
    <row r="512" spans="1:16" x14ac:dyDescent="0.3">
      <c r="A512" s="294" t="s">
        <v>38</v>
      </c>
      <c r="B512" s="236" t="s">
        <v>39</v>
      </c>
      <c r="C512" s="236" t="s">
        <v>38</v>
      </c>
      <c r="D512" s="293" t="str">
        <f t="shared" si="9"/>
        <v>Anna Paulowna</v>
      </c>
      <c r="E512" s="298" t="s">
        <v>40</v>
      </c>
      <c r="F512" s="236" t="s">
        <v>38</v>
      </c>
      <c r="G512" s="295" t="s">
        <v>589</v>
      </c>
      <c r="H512" s="295" t="s">
        <v>46</v>
      </c>
      <c r="I512" s="301" t="s">
        <v>46</v>
      </c>
      <c r="J512" s="308">
        <v>105</v>
      </c>
      <c r="K512" s="295"/>
      <c r="L512" s="451" t="s">
        <v>44</v>
      </c>
      <c r="M512" s="234">
        <v>17</v>
      </c>
      <c r="N512" s="237">
        <f>IFERROR(VLOOKUP(H512&amp;"-"&amp;F512,Blad7!A:D,4,0),0)</f>
        <v>0</v>
      </c>
      <c r="O512" s="238">
        <v>1</v>
      </c>
      <c r="P512" s="239">
        <f t="shared" si="7"/>
        <v>0</v>
      </c>
    </row>
    <row r="513" spans="1:16" x14ac:dyDescent="0.3">
      <c r="A513" s="294" t="s">
        <v>38</v>
      </c>
      <c r="B513" s="236" t="s">
        <v>39</v>
      </c>
      <c r="C513" s="236" t="s">
        <v>38</v>
      </c>
      <c r="D513" s="293" t="str">
        <f t="shared" si="9"/>
        <v>Anna Paulowna</v>
      </c>
      <c r="E513" s="298" t="s">
        <v>40</v>
      </c>
      <c r="F513" s="236" t="s">
        <v>38</v>
      </c>
      <c r="G513" s="295" t="s">
        <v>589</v>
      </c>
      <c r="H513" s="295" t="s">
        <v>45</v>
      </c>
      <c r="I513" s="295" t="s">
        <v>45</v>
      </c>
      <c r="J513" s="308" t="s">
        <v>1105</v>
      </c>
      <c r="K513" s="295"/>
      <c r="L513" s="457" t="s">
        <v>1665</v>
      </c>
      <c r="M513" s="234" t="s">
        <v>187</v>
      </c>
      <c r="N513" s="237">
        <f>IFERROR(VLOOKUP(H513&amp;"-"&amp;F513,Blad7!A:D,4,0),0)</f>
        <v>0</v>
      </c>
      <c r="O513" s="238">
        <v>1</v>
      </c>
      <c r="P513" s="239" t="str">
        <f t="shared" si="7"/>
        <v/>
      </c>
    </row>
    <row r="514" spans="1:16" x14ac:dyDescent="0.3">
      <c r="A514" s="294" t="s">
        <v>38</v>
      </c>
      <c r="B514" s="236" t="s">
        <v>39</v>
      </c>
      <c r="C514" s="236" t="s">
        <v>38</v>
      </c>
      <c r="D514" s="293" t="str">
        <f t="shared" si="9"/>
        <v>Anna Paulowna</v>
      </c>
      <c r="E514" s="298" t="s">
        <v>40</v>
      </c>
      <c r="F514" s="236" t="s">
        <v>38</v>
      </c>
      <c r="G514" s="295" t="s">
        <v>589</v>
      </c>
      <c r="H514" s="295" t="s">
        <v>46</v>
      </c>
      <c r="I514" s="295" t="s">
        <v>46</v>
      </c>
      <c r="J514" s="308" t="s">
        <v>1010</v>
      </c>
      <c r="K514" s="295"/>
      <c r="L514" s="451" t="s">
        <v>44</v>
      </c>
      <c r="M514" s="234">
        <v>18</v>
      </c>
      <c r="N514" s="237">
        <f>IFERROR(VLOOKUP(H514&amp;"-"&amp;F514,Blad7!A:D,4,0),0)</f>
        <v>0</v>
      </c>
      <c r="O514" s="238">
        <v>1</v>
      </c>
      <c r="P514" s="239">
        <f t="shared" ref="P514:P577" si="10">IFERROR((N514*M514)*O514,"")</f>
        <v>0</v>
      </c>
    </row>
    <row r="515" spans="1:16" x14ac:dyDescent="0.3">
      <c r="A515" s="294" t="s">
        <v>38</v>
      </c>
      <c r="B515" s="236" t="s">
        <v>39</v>
      </c>
      <c r="C515" s="236" t="s">
        <v>38</v>
      </c>
      <c r="D515" s="293" t="str">
        <f t="shared" si="9"/>
        <v>Anna Paulowna</v>
      </c>
      <c r="E515" s="298" t="s">
        <v>40</v>
      </c>
      <c r="F515" s="236" t="s">
        <v>38</v>
      </c>
      <c r="G515" s="295" t="s">
        <v>589</v>
      </c>
      <c r="H515" s="295" t="s">
        <v>2271</v>
      </c>
      <c r="I515" s="295" t="s">
        <v>1724</v>
      </c>
      <c r="J515" s="308" t="s">
        <v>1118</v>
      </c>
      <c r="K515" s="295"/>
      <c r="L515" s="451" t="s">
        <v>57</v>
      </c>
      <c r="M515" s="234">
        <v>18</v>
      </c>
      <c r="N515" s="237">
        <f>IFERROR(VLOOKUP(H515&amp;"-"&amp;F515,Blad7!A:D,4,0),0)</f>
        <v>0</v>
      </c>
      <c r="O515" s="238">
        <v>1</v>
      </c>
      <c r="P515" s="239">
        <f t="shared" si="10"/>
        <v>0</v>
      </c>
    </row>
    <row r="516" spans="1:16" x14ac:dyDescent="0.3">
      <c r="A516" s="294" t="s">
        <v>38</v>
      </c>
      <c r="B516" s="236" t="s">
        <v>39</v>
      </c>
      <c r="C516" s="236" t="s">
        <v>38</v>
      </c>
      <c r="D516" s="293" t="str">
        <f t="shared" si="9"/>
        <v>Anna Paulowna</v>
      </c>
      <c r="E516" s="298" t="s">
        <v>40</v>
      </c>
      <c r="F516" s="236" t="s">
        <v>38</v>
      </c>
      <c r="G516" s="295" t="s">
        <v>589</v>
      </c>
      <c r="H516" s="295" t="s">
        <v>46</v>
      </c>
      <c r="I516" s="295" t="s">
        <v>130</v>
      </c>
      <c r="J516" s="308">
        <v>102</v>
      </c>
      <c r="K516" s="295"/>
      <c r="L516" s="451" t="s">
        <v>42</v>
      </c>
      <c r="M516" s="234">
        <v>18</v>
      </c>
      <c r="N516" s="237">
        <f>IFERROR(VLOOKUP(H516&amp;"-"&amp;F516,Blad7!A:D,4,0),0)</f>
        <v>0</v>
      </c>
      <c r="O516" s="238">
        <v>1</v>
      </c>
      <c r="P516" s="239">
        <f t="shared" si="10"/>
        <v>0</v>
      </c>
    </row>
    <row r="517" spans="1:16" x14ac:dyDescent="0.3">
      <c r="A517" s="294" t="s">
        <v>38</v>
      </c>
      <c r="B517" s="236" t="s">
        <v>39</v>
      </c>
      <c r="C517" s="236" t="s">
        <v>38</v>
      </c>
      <c r="D517" s="293" t="str">
        <f t="shared" si="9"/>
        <v>Anna Paulowna</v>
      </c>
      <c r="E517" s="298" t="s">
        <v>40</v>
      </c>
      <c r="F517" s="236" t="s">
        <v>38</v>
      </c>
      <c r="G517" s="295" t="s">
        <v>589</v>
      </c>
      <c r="H517" s="295" t="s">
        <v>15</v>
      </c>
      <c r="I517" s="297" t="s">
        <v>15</v>
      </c>
      <c r="J517" s="308" t="s">
        <v>1108</v>
      </c>
      <c r="K517" s="295"/>
      <c r="L517" s="451" t="s">
        <v>44</v>
      </c>
      <c r="M517" s="234">
        <v>20</v>
      </c>
      <c r="N517" s="237">
        <f>IFERROR(VLOOKUP(H517&amp;"-"&amp;F517,Blad7!A:D,4,0),0)</f>
        <v>0</v>
      </c>
      <c r="O517" s="238">
        <v>1</v>
      </c>
      <c r="P517" s="239">
        <f t="shared" si="10"/>
        <v>0</v>
      </c>
    </row>
    <row r="518" spans="1:16" x14ac:dyDescent="0.3">
      <c r="A518" s="294" t="s">
        <v>38</v>
      </c>
      <c r="B518" s="236" t="s">
        <v>39</v>
      </c>
      <c r="C518" s="236" t="s">
        <v>38</v>
      </c>
      <c r="D518" s="293" t="str">
        <f t="shared" si="9"/>
        <v>Anna Paulowna</v>
      </c>
      <c r="E518" s="294" t="s">
        <v>40</v>
      </c>
      <c r="F518" s="236" t="s">
        <v>38</v>
      </c>
      <c r="G518" s="295" t="s">
        <v>589</v>
      </c>
      <c r="H518" s="295" t="s">
        <v>15</v>
      </c>
      <c r="I518" s="297" t="s">
        <v>15</v>
      </c>
      <c r="J518" s="308" t="s">
        <v>1063</v>
      </c>
      <c r="K518" s="295"/>
      <c r="L518" s="451" t="s">
        <v>44</v>
      </c>
      <c r="M518" s="234">
        <v>21</v>
      </c>
      <c r="N518" s="237">
        <f>IFERROR(VLOOKUP(H518&amp;"-"&amp;F518,Blad7!A:D,4,0),0)</f>
        <v>0</v>
      </c>
      <c r="O518" s="238">
        <v>1</v>
      </c>
      <c r="P518" s="239">
        <f t="shared" si="10"/>
        <v>0</v>
      </c>
    </row>
    <row r="519" spans="1:16" x14ac:dyDescent="0.3">
      <c r="A519" s="294" t="s">
        <v>38</v>
      </c>
      <c r="B519" s="236" t="s">
        <v>39</v>
      </c>
      <c r="C519" s="236" t="s">
        <v>38</v>
      </c>
      <c r="D519" s="293" t="str">
        <f t="shared" si="9"/>
        <v>Anna Paulowna</v>
      </c>
      <c r="E519" s="294" t="s">
        <v>40</v>
      </c>
      <c r="F519" s="236" t="s">
        <v>38</v>
      </c>
      <c r="G519" s="295" t="s">
        <v>589</v>
      </c>
      <c r="H519" s="295" t="s">
        <v>41</v>
      </c>
      <c r="I519" s="295" t="s">
        <v>1622</v>
      </c>
      <c r="J519" s="463" t="s">
        <v>1055</v>
      </c>
      <c r="K519" s="295"/>
      <c r="L519" s="451" t="s">
        <v>57</v>
      </c>
      <c r="M519" s="234">
        <v>21</v>
      </c>
      <c r="N519" s="237">
        <f>IFERROR(VLOOKUP(H519&amp;"-"&amp;F519,Blad7!A:D,4,0),0)</f>
        <v>0</v>
      </c>
      <c r="O519" s="238">
        <v>1</v>
      </c>
      <c r="P519" s="239">
        <f t="shared" si="10"/>
        <v>0</v>
      </c>
    </row>
    <row r="520" spans="1:16" x14ac:dyDescent="0.3">
      <c r="A520" s="294" t="s">
        <v>38</v>
      </c>
      <c r="B520" s="236" t="s">
        <v>39</v>
      </c>
      <c r="C520" s="236" t="s">
        <v>38</v>
      </c>
      <c r="D520" s="293" t="str">
        <f t="shared" si="9"/>
        <v>Anna Paulowna</v>
      </c>
      <c r="E520" s="298" t="s">
        <v>40</v>
      </c>
      <c r="F520" s="236" t="s">
        <v>38</v>
      </c>
      <c r="G520" s="295" t="s">
        <v>589</v>
      </c>
      <c r="H520" s="295" t="s">
        <v>41</v>
      </c>
      <c r="I520" s="295" t="s">
        <v>1622</v>
      </c>
      <c r="J520" s="463" t="s">
        <v>1056</v>
      </c>
      <c r="K520" s="295"/>
      <c r="L520" s="451" t="s">
        <v>57</v>
      </c>
      <c r="M520" s="234">
        <v>21</v>
      </c>
      <c r="N520" s="237">
        <f>IFERROR(VLOOKUP(H520&amp;"-"&amp;F520,Blad7!A:D,4,0),0)</f>
        <v>0</v>
      </c>
      <c r="O520" s="238">
        <v>1</v>
      </c>
      <c r="P520" s="239">
        <f t="shared" si="10"/>
        <v>0</v>
      </c>
    </row>
    <row r="521" spans="1:16" x14ac:dyDescent="0.3">
      <c r="A521" s="294" t="s">
        <v>38</v>
      </c>
      <c r="B521" s="236" t="s">
        <v>39</v>
      </c>
      <c r="C521" s="236" t="s">
        <v>38</v>
      </c>
      <c r="D521" s="293" t="str">
        <f t="shared" si="9"/>
        <v>Anna Paulowna</v>
      </c>
      <c r="E521" s="294" t="s">
        <v>40</v>
      </c>
      <c r="F521" s="236" t="s">
        <v>38</v>
      </c>
      <c r="G521" s="295" t="s">
        <v>589</v>
      </c>
      <c r="H521" s="295" t="s">
        <v>19</v>
      </c>
      <c r="I521" s="295" t="s">
        <v>19</v>
      </c>
      <c r="J521" s="308" t="s">
        <v>1091</v>
      </c>
      <c r="K521" s="295"/>
      <c r="L521" s="451" t="s">
        <v>42</v>
      </c>
      <c r="M521" s="234">
        <v>21</v>
      </c>
      <c r="N521" s="237">
        <f>IFERROR(VLOOKUP(H521&amp;"-"&amp;F521,Blad7!A:D,4,0),0)</f>
        <v>0</v>
      </c>
      <c r="O521" s="238">
        <v>1</v>
      </c>
      <c r="P521" s="239">
        <f t="shared" si="10"/>
        <v>0</v>
      </c>
    </row>
    <row r="522" spans="1:16" x14ac:dyDescent="0.3">
      <c r="A522" s="294" t="s">
        <v>38</v>
      </c>
      <c r="B522" s="236" t="s">
        <v>39</v>
      </c>
      <c r="C522" s="236" t="s">
        <v>38</v>
      </c>
      <c r="D522" s="293" t="str">
        <f t="shared" si="9"/>
        <v>Anna Paulowna</v>
      </c>
      <c r="E522" s="298" t="s">
        <v>40</v>
      </c>
      <c r="F522" s="236" t="s">
        <v>38</v>
      </c>
      <c r="G522" s="295" t="s">
        <v>589</v>
      </c>
      <c r="H522" s="295" t="s">
        <v>19</v>
      </c>
      <c r="I522" s="295" t="s">
        <v>56</v>
      </c>
      <c r="J522" s="308" t="s">
        <v>75</v>
      </c>
      <c r="K522" s="295"/>
      <c r="L522" s="451" t="s">
        <v>42</v>
      </c>
      <c r="M522" s="234">
        <v>22</v>
      </c>
      <c r="N522" s="237">
        <f>IFERROR(VLOOKUP(H522&amp;"-"&amp;F522,Blad7!A:D,4,0),0)</f>
        <v>0</v>
      </c>
      <c r="O522" s="238">
        <v>1</v>
      </c>
      <c r="P522" s="239">
        <f t="shared" si="10"/>
        <v>0</v>
      </c>
    </row>
    <row r="523" spans="1:16" x14ac:dyDescent="0.3">
      <c r="A523" s="294" t="s">
        <v>38</v>
      </c>
      <c r="B523" s="236" t="s">
        <v>39</v>
      </c>
      <c r="C523" s="236" t="s">
        <v>38</v>
      </c>
      <c r="D523" s="293" t="str">
        <f t="shared" si="9"/>
        <v>Anna Paulowna</v>
      </c>
      <c r="E523" s="298" t="s">
        <v>40</v>
      </c>
      <c r="F523" s="236" t="s">
        <v>38</v>
      </c>
      <c r="G523" s="295" t="s">
        <v>589</v>
      </c>
      <c r="H523" s="295" t="s">
        <v>19</v>
      </c>
      <c r="I523" s="295" t="s">
        <v>56</v>
      </c>
      <c r="J523" s="308" t="s">
        <v>81</v>
      </c>
      <c r="K523" s="295"/>
      <c r="L523" s="451" t="s">
        <v>42</v>
      </c>
      <c r="M523" s="234">
        <v>23</v>
      </c>
      <c r="N523" s="237">
        <f>IFERROR(VLOOKUP(H523&amp;"-"&amp;F523,Blad7!A:D,4,0),0)</f>
        <v>0</v>
      </c>
      <c r="O523" s="238">
        <v>1</v>
      </c>
      <c r="P523" s="239">
        <f t="shared" si="10"/>
        <v>0</v>
      </c>
    </row>
    <row r="524" spans="1:16" x14ac:dyDescent="0.3">
      <c r="A524" s="294" t="s">
        <v>38</v>
      </c>
      <c r="B524" s="236" t="s">
        <v>39</v>
      </c>
      <c r="C524" s="236" t="s">
        <v>38</v>
      </c>
      <c r="D524" s="293" t="str">
        <f t="shared" si="9"/>
        <v>Anna Paulowna</v>
      </c>
      <c r="E524" s="294" t="s">
        <v>40</v>
      </c>
      <c r="F524" s="236" t="s">
        <v>38</v>
      </c>
      <c r="G524" s="295" t="s">
        <v>589</v>
      </c>
      <c r="H524" s="295" t="s">
        <v>46</v>
      </c>
      <c r="I524" s="295" t="s">
        <v>46</v>
      </c>
      <c r="J524" s="308" t="s">
        <v>1083</v>
      </c>
      <c r="K524" s="295"/>
      <c r="L524" s="451" t="s">
        <v>42</v>
      </c>
      <c r="M524" s="234">
        <v>24</v>
      </c>
      <c r="N524" s="237">
        <f>IFERROR(VLOOKUP(H524&amp;"-"&amp;F524,Blad7!A:D,4,0),0)</f>
        <v>0</v>
      </c>
      <c r="O524" s="238">
        <v>1</v>
      </c>
      <c r="P524" s="239">
        <f t="shared" si="10"/>
        <v>0</v>
      </c>
    </row>
    <row r="525" spans="1:16" x14ac:dyDescent="0.3">
      <c r="A525" s="294" t="s">
        <v>38</v>
      </c>
      <c r="B525" s="236" t="s">
        <v>39</v>
      </c>
      <c r="C525" s="236" t="s">
        <v>38</v>
      </c>
      <c r="D525" s="293" t="str">
        <f t="shared" si="9"/>
        <v>Anna Paulowna</v>
      </c>
      <c r="E525" s="298" t="s">
        <v>40</v>
      </c>
      <c r="F525" s="236" t="s">
        <v>38</v>
      </c>
      <c r="G525" s="295" t="s">
        <v>589</v>
      </c>
      <c r="H525" s="295" t="s">
        <v>46</v>
      </c>
      <c r="I525" s="301" t="s">
        <v>46</v>
      </c>
      <c r="J525" s="308" t="s">
        <v>1101</v>
      </c>
      <c r="K525" s="295"/>
      <c r="L525" s="451" t="s">
        <v>44</v>
      </c>
      <c r="M525" s="234">
        <v>24</v>
      </c>
      <c r="N525" s="237">
        <f>IFERROR(VLOOKUP(H525&amp;"-"&amp;F525,Blad7!A:D,4,0),0)</f>
        <v>0</v>
      </c>
      <c r="O525" s="238">
        <v>1</v>
      </c>
      <c r="P525" s="239">
        <f t="shared" si="10"/>
        <v>0</v>
      </c>
    </row>
    <row r="526" spans="1:16" x14ac:dyDescent="0.3">
      <c r="A526" s="294" t="s">
        <v>38</v>
      </c>
      <c r="B526" s="236" t="s">
        <v>39</v>
      </c>
      <c r="C526" s="236" t="s">
        <v>38</v>
      </c>
      <c r="D526" s="293" t="str">
        <f t="shared" si="9"/>
        <v>Anna Paulowna</v>
      </c>
      <c r="E526" s="298" t="s">
        <v>40</v>
      </c>
      <c r="F526" s="236" t="s">
        <v>38</v>
      </c>
      <c r="G526" s="295" t="s">
        <v>589</v>
      </c>
      <c r="H526" s="295" t="s">
        <v>15</v>
      </c>
      <c r="I526" s="297" t="s">
        <v>15</v>
      </c>
      <c r="J526" s="308" t="s">
        <v>1107</v>
      </c>
      <c r="K526" s="295"/>
      <c r="L526" s="451" t="s">
        <v>44</v>
      </c>
      <c r="M526" s="234">
        <v>25</v>
      </c>
      <c r="N526" s="237">
        <f>IFERROR(VLOOKUP(H526&amp;"-"&amp;F526,Blad7!A:D,4,0),0)</f>
        <v>0</v>
      </c>
      <c r="O526" s="238">
        <v>1</v>
      </c>
      <c r="P526" s="239">
        <f t="shared" si="10"/>
        <v>0</v>
      </c>
    </row>
    <row r="527" spans="1:16" x14ac:dyDescent="0.3">
      <c r="A527" s="294" t="s">
        <v>38</v>
      </c>
      <c r="B527" s="236" t="s">
        <v>39</v>
      </c>
      <c r="C527" s="236" t="s">
        <v>38</v>
      </c>
      <c r="D527" s="293" t="str">
        <f t="shared" si="9"/>
        <v>Anna Paulowna</v>
      </c>
      <c r="E527" s="298" t="s">
        <v>40</v>
      </c>
      <c r="F527" s="236" t="s">
        <v>38</v>
      </c>
      <c r="G527" s="295" t="s">
        <v>589</v>
      </c>
      <c r="H527" s="295" t="s">
        <v>18</v>
      </c>
      <c r="I527" s="295" t="s">
        <v>249</v>
      </c>
      <c r="J527" s="308" t="s">
        <v>1079</v>
      </c>
      <c r="K527" s="295"/>
      <c r="L527" s="451" t="s">
        <v>57</v>
      </c>
      <c r="M527" s="234">
        <v>26</v>
      </c>
      <c r="N527" s="237">
        <f>IFERROR(VLOOKUP(H527&amp;"-"&amp;F527,Blad7!A:D,4,0),0)</f>
        <v>0</v>
      </c>
      <c r="O527" s="238">
        <v>1</v>
      </c>
      <c r="P527" s="239">
        <f t="shared" si="10"/>
        <v>0</v>
      </c>
    </row>
    <row r="528" spans="1:16" x14ac:dyDescent="0.3">
      <c r="A528" s="294" t="s">
        <v>38</v>
      </c>
      <c r="B528" s="236" t="s">
        <v>39</v>
      </c>
      <c r="C528" s="236" t="s">
        <v>38</v>
      </c>
      <c r="D528" s="293" t="str">
        <f t="shared" si="9"/>
        <v>Anna Paulowna</v>
      </c>
      <c r="E528" s="294" t="s">
        <v>40</v>
      </c>
      <c r="F528" s="236" t="s">
        <v>38</v>
      </c>
      <c r="G528" s="295" t="s">
        <v>589</v>
      </c>
      <c r="H528" s="295" t="s">
        <v>19</v>
      </c>
      <c r="I528" s="295" t="s">
        <v>19</v>
      </c>
      <c r="J528" s="308" t="s">
        <v>1131</v>
      </c>
      <c r="K528" s="295"/>
      <c r="L528" s="451" t="s">
        <v>57</v>
      </c>
      <c r="M528" s="234">
        <v>27</v>
      </c>
      <c r="N528" s="237">
        <f>IFERROR(VLOOKUP(H528&amp;"-"&amp;F528,Blad7!A:D,4,0),0)</f>
        <v>0</v>
      </c>
      <c r="O528" s="238">
        <v>1</v>
      </c>
      <c r="P528" s="239">
        <f t="shared" si="10"/>
        <v>0</v>
      </c>
    </row>
    <row r="529" spans="1:16" x14ac:dyDescent="0.3">
      <c r="A529" s="294" t="s">
        <v>38</v>
      </c>
      <c r="B529" s="236" t="s">
        <v>39</v>
      </c>
      <c r="C529" s="236" t="s">
        <v>38</v>
      </c>
      <c r="D529" s="293" t="str">
        <f t="shared" si="9"/>
        <v>Anna Paulowna</v>
      </c>
      <c r="E529" s="298" t="s">
        <v>40</v>
      </c>
      <c r="F529" s="236" t="s">
        <v>38</v>
      </c>
      <c r="G529" s="295" t="s">
        <v>589</v>
      </c>
      <c r="H529" s="295" t="s">
        <v>15</v>
      </c>
      <c r="I529" s="297" t="s">
        <v>15</v>
      </c>
      <c r="J529" s="308" t="s">
        <v>117</v>
      </c>
      <c r="K529" s="295"/>
      <c r="L529" s="451" t="s">
        <v>44</v>
      </c>
      <c r="M529" s="234">
        <v>28</v>
      </c>
      <c r="N529" s="237">
        <f>IFERROR(VLOOKUP(H529&amp;"-"&amp;F529,Blad7!A:D,4,0),0)</f>
        <v>0</v>
      </c>
      <c r="O529" s="238">
        <v>1</v>
      </c>
      <c r="P529" s="239">
        <f t="shared" si="10"/>
        <v>0</v>
      </c>
    </row>
    <row r="530" spans="1:16" x14ac:dyDescent="0.3">
      <c r="A530" s="294" t="s">
        <v>38</v>
      </c>
      <c r="B530" s="236" t="s">
        <v>39</v>
      </c>
      <c r="C530" s="236" t="s">
        <v>38</v>
      </c>
      <c r="D530" s="293" t="str">
        <f t="shared" si="9"/>
        <v>Anna Paulowna</v>
      </c>
      <c r="E530" s="298" t="s">
        <v>40</v>
      </c>
      <c r="F530" s="236" t="s">
        <v>38</v>
      </c>
      <c r="G530" s="295" t="s">
        <v>589</v>
      </c>
      <c r="H530" s="295" t="s">
        <v>18</v>
      </c>
      <c r="I530" s="295" t="s">
        <v>249</v>
      </c>
      <c r="J530" s="308" t="s">
        <v>88</v>
      </c>
      <c r="K530" s="295"/>
      <c r="L530" s="451" t="s">
        <v>62</v>
      </c>
      <c r="M530" s="234">
        <v>28</v>
      </c>
      <c r="N530" s="237">
        <f>IFERROR(VLOOKUP(H530&amp;"-"&amp;F530,Blad7!A:D,4,0),0)</f>
        <v>0</v>
      </c>
      <c r="O530" s="238">
        <v>1</v>
      </c>
      <c r="P530" s="239">
        <f t="shared" si="10"/>
        <v>0</v>
      </c>
    </row>
    <row r="531" spans="1:16" x14ac:dyDescent="0.3">
      <c r="A531" s="294" t="s">
        <v>38</v>
      </c>
      <c r="B531" s="236" t="s">
        <v>39</v>
      </c>
      <c r="C531" s="236" t="s">
        <v>38</v>
      </c>
      <c r="D531" s="293" t="str">
        <f t="shared" si="9"/>
        <v>Anna Paulowna</v>
      </c>
      <c r="E531" s="294" t="s">
        <v>40</v>
      </c>
      <c r="F531" s="236" t="s">
        <v>38</v>
      </c>
      <c r="G531" s="295" t="s">
        <v>589</v>
      </c>
      <c r="H531" s="295" t="s">
        <v>46</v>
      </c>
      <c r="I531" s="295" t="s">
        <v>46</v>
      </c>
      <c r="J531" s="308" t="s">
        <v>95</v>
      </c>
      <c r="K531" s="295"/>
      <c r="L531" s="451" t="s">
        <v>44</v>
      </c>
      <c r="M531" s="234">
        <v>29</v>
      </c>
      <c r="N531" s="237">
        <f>IFERROR(VLOOKUP(H531&amp;"-"&amp;F531,Blad7!A:D,4,0),0)</f>
        <v>0</v>
      </c>
      <c r="O531" s="238">
        <v>1</v>
      </c>
      <c r="P531" s="239">
        <f t="shared" si="10"/>
        <v>0</v>
      </c>
    </row>
    <row r="532" spans="1:16" x14ac:dyDescent="0.3">
      <c r="A532" s="294" t="s">
        <v>38</v>
      </c>
      <c r="B532" s="236" t="s">
        <v>39</v>
      </c>
      <c r="C532" s="236" t="s">
        <v>38</v>
      </c>
      <c r="D532" s="293" t="str">
        <f t="shared" si="9"/>
        <v>Anna Paulowna</v>
      </c>
      <c r="E532" s="298" t="s">
        <v>40</v>
      </c>
      <c r="F532" s="236" t="s">
        <v>38</v>
      </c>
      <c r="G532" s="295" t="s">
        <v>589</v>
      </c>
      <c r="H532" s="295" t="s">
        <v>15</v>
      </c>
      <c r="I532" s="297" t="s">
        <v>15</v>
      </c>
      <c r="J532" s="308" t="s">
        <v>1113</v>
      </c>
      <c r="K532" s="295"/>
      <c r="L532" s="451" t="s">
        <v>44</v>
      </c>
      <c r="M532" s="234">
        <v>30</v>
      </c>
      <c r="N532" s="237">
        <f>IFERROR(VLOOKUP(H532&amp;"-"&amp;F532,Blad7!A:D,4,0),0)</f>
        <v>0</v>
      </c>
      <c r="O532" s="238">
        <v>1</v>
      </c>
      <c r="P532" s="239">
        <f t="shared" si="10"/>
        <v>0</v>
      </c>
    </row>
    <row r="533" spans="1:16" x14ac:dyDescent="0.3">
      <c r="A533" s="294" t="s">
        <v>38</v>
      </c>
      <c r="B533" s="236" t="s">
        <v>39</v>
      </c>
      <c r="C533" s="236" t="s">
        <v>38</v>
      </c>
      <c r="D533" s="293" t="str">
        <f t="shared" si="9"/>
        <v>Anna Paulowna</v>
      </c>
      <c r="E533" s="298" t="s">
        <v>40</v>
      </c>
      <c r="F533" s="236" t="s">
        <v>38</v>
      </c>
      <c r="G533" s="295" t="s">
        <v>589</v>
      </c>
      <c r="H533" s="295" t="s">
        <v>15</v>
      </c>
      <c r="I533" s="297" t="s">
        <v>15</v>
      </c>
      <c r="J533" s="308" t="s">
        <v>169</v>
      </c>
      <c r="K533" s="295"/>
      <c r="L533" s="451" t="s">
        <v>44</v>
      </c>
      <c r="M533" s="234">
        <v>31</v>
      </c>
      <c r="N533" s="237">
        <f>IFERROR(VLOOKUP(H533&amp;"-"&amp;F533,Blad7!A:D,4,0),0)</f>
        <v>0</v>
      </c>
      <c r="O533" s="238">
        <v>1</v>
      </c>
      <c r="P533" s="239">
        <f t="shared" si="10"/>
        <v>0</v>
      </c>
    </row>
    <row r="534" spans="1:16" x14ac:dyDescent="0.3">
      <c r="A534" s="294" t="s">
        <v>38</v>
      </c>
      <c r="B534" s="236" t="s">
        <v>39</v>
      </c>
      <c r="C534" s="236" t="s">
        <v>38</v>
      </c>
      <c r="D534" s="293" t="str">
        <f t="shared" si="9"/>
        <v>Anna Paulowna</v>
      </c>
      <c r="E534" s="294" t="s">
        <v>40</v>
      </c>
      <c r="F534" s="236" t="s">
        <v>38</v>
      </c>
      <c r="G534" s="295" t="s">
        <v>589</v>
      </c>
      <c r="H534" s="295" t="s">
        <v>15</v>
      </c>
      <c r="I534" s="297" t="s">
        <v>15</v>
      </c>
      <c r="J534" s="308" t="s">
        <v>96</v>
      </c>
      <c r="K534" s="295"/>
      <c r="L534" s="451" t="s">
        <v>44</v>
      </c>
      <c r="M534" s="234">
        <v>31</v>
      </c>
      <c r="N534" s="237">
        <f>IFERROR(VLOOKUP(H534&amp;"-"&amp;F534,Blad7!A:D,4,0),0)</f>
        <v>0</v>
      </c>
      <c r="O534" s="238">
        <v>1</v>
      </c>
      <c r="P534" s="239">
        <f t="shared" si="10"/>
        <v>0</v>
      </c>
    </row>
    <row r="535" spans="1:16" x14ac:dyDescent="0.3">
      <c r="A535" s="294" t="s">
        <v>38</v>
      </c>
      <c r="B535" s="236" t="s">
        <v>39</v>
      </c>
      <c r="C535" s="236" t="s">
        <v>38</v>
      </c>
      <c r="D535" s="293" t="str">
        <f t="shared" ref="D535:D566" si="11">IF(E535="Anna Paulownalaan 1-3","Anna Paulowna","")</f>
        <v>Anna Paulowna</v>
      </c>
      <c r="E535" s="298" t="s">
        <v>40</v>
      </c>
      <c r="F535" s="236" t="s">
        <v>38</v>
      </c>
      <c r="G535" s="295" t="s">
        <v>589</v>
      </c>
      <c r="H535" s="295" t="s">
        <v>46</v>
      </c>
      <c r="I535" s="295" t="s">
        <v>47</v>
      </c>
      <c r="J535" s="308" t="s">
        <v>142</v>
      </c>
      <c r="K535" s="295"/>
      <c r="L535" s="451" t="s">
        <v>44</v>
      </c>
      <c r="M535" s="234">
        <v>32</v>
      </c>
      <c r="N535" s="237">
        <f>IFERROR(VLOOKUP(H535&amp;"-"&amp;F535,Blad7!A:D,4,0),0)</f>
        <v>0</v>
      </c>
      <c r="O535" s="238">
        <v>1</v>
      </c>
      <c r="P535" s="239">
        <f t="shared" si="10"/>
        <v>0</v>
      </c>
    </row>
    <row r="536" spans="1:16" x14ac:dyDescent="0.3">
      <c r="A536" s="294" t="s">
        <v>38</v>
      </c>
      <c r="B536" s="236" t="s">
        <v>39</v>
      </c>
      <c r="C536" s="236" t="s">
        <v>38</v>
      </c>
      <c r="D536" s="293" t="str">
        <f t="shared" si="11"/>
        <v>Anna Paulowna</v>
      </c>
      <c r="E536" s="298" t="s">
        <v>40</v>
      </c>
      <c r="F536" s="236" t="s">
        <v>38</v>
      </c>
      <c r="G536" s="295" t="s">
        <v>589</v>
      </c>
      <c r="H536" s="295" t="s">
        <v>18</v>
      </c>
      <c r="I536" s="295" t="s">
        <v>249</v>
      </c>
      <c r="J536" s="308" t="s">
        <v>1076</v>
      </c>
      <c r="K536" s="295"/>
      <c r="L536" s="451" t="s">
        <v>57</v>
      </c>
      <c r="M536" s="234">
        <v>33</v>
      </c>
      <c r="N536" s="237">
        <f>IFERROR(VLOOKUP(H536&amp;"-"&amp;F536,Blad7!A:D,4,0),0)</f>
        <v>0</v>
      </c>
      <c r="O536" s="238">
        <v>1</v>
      </c>
      <c r="P536" s="239">
        <f t="shared" si="10"/>
        <v>0</v>
      </c>
    </row>
    <row r="537" spans="1:16" x14ac:dyDescent="0.3">
      <c r="A537" s="294" t="s">
        <v>38</v>
      </c>
      <c r="B537" s="236" t="s">
        <v>39</v>
      </c>
      <c r="C537" s="236" t="s">
        <v>38</v>
      </c>
      <c r="D537" s="293" t="str">
        <f t="shared" si="11"/>
        <v>Anna Paulowna</v>
      </c>
      <c r="E537" s="298" t="s">
        <v>40</v>
      </c>
      <c r="F537" s="236" t="s">
        <v>38</v>
      </c>
      <c r="G537" s="295" t="s">
        <v>589</v>
      </c>
      <c r="H537" s="295" t="s">
        <v>15</v>
      </c>
      <c r="I537" s="297" t="s">
        <v>15</v>
      </c>
      <c r="J537" s="308" t="s">
        <v>1111</v>
      </c>
      <c r="K537" s="295"/>
      <c r="L537" s="451" t="s">
        <v>44</v>
      </c>
      <c r="M537" s="234">
        <v>33</v>
      </c>
      <c r="N537" s="237">
        <f>IFERROR(VLOOKUP(H537&amp;"-"&amp;F537,Blad7!A:D,4,0),0)</f>
        <v>0</v>
      </c>
      <c r="O537" s="238">
        <v>1</v>
      </c>
      <c r="P537" s="239">
        <f t="shared" si="10"/>
        <v>0</v>
      </c>
    </row>
    <row r="538" spans="1:16" x14ac:dyDescent="0.3">
      <c r="A538" s="294" t="s">
        <v>38</v>
      </c>
      <c r="B538" s="236" t="s">
        <v>39</v>
      </c>
      <c r="C538" s="236" t="s">
        <v>38</v>
      </c>
      <c r="D538" s="293" t="str">
        <f t="shared" si="11"/>
        <v>Anna Paulowna</v>
      </c>
      <c r="E538" s="298" t="s">
        <v>40</v>
      </c>
      <c r="F538" s="236" t="s">
        <v>38</v>
      </c>
      <c r="G538" s="295" t="s">
        <v>589</v>
      </c>
      <c r="H538" s="295" t="s">
        <v>15</v>
      </c>
      <c r="I538" s="297" t="s">
        <v>15</v>
      </c>
      <c r="J538" s="308" t="s">
        <v>1114</v>
      </c>
      <c r="K538" s="295"/>
      <c r="L538" s="451" t="s">
        <v>44</v>
      </c>
      <c r="M538" s="234">
        <v>33</v>
      </c>
      <c r="N538" s="237">
        <f>IFERROR(VLOOKUP(H538&amp;"-"&amp;F538,Blad7!A:D,4,0),0)</f>
        <v>0</v>
      </c>
      <c r="O538" s="238">
        <v>1</v>
      </c>
      <c r="P538" s="239">
        <f t="shared" si="10"/>
        <v>0</v>
      </c>
    </row>
    <row r="539" spans="1:16" x14ac:dyDescent="0.3">
      <c r="A539" s="294" t="s">
        <v>38</v>
      </c>
      <c r="B539" s="236" t="s">
        <v>39</v>
      </c>
      <c r="C539" s="236" t="s">
        <v>38</v>
      </c>
      <c r="D539" s="293" t="str">
        <f t="shared" si="11"/>
        <v>Anna Paulowna</v>
      </c>
      <c r="E539" s="298" t="s">
        <v>40</v>
      </c>
      <c r="F539" s="236" t="s">
        <v>38</v>
      </c>
      <c r="G539" s="295" t="s">
        <v>589</v>
      </c>
      <c r="H539" s="295" t="s">
        <v>19</v>
      </c>
      <c r="I539" s="295" t="s">
        <v>56</v>
      </c>
      <c r="J539" s="308">
        <v>100</v>
      </c>
      <c r="K539" s="295"/>
      <c r="L539" s="451" t="s">
        <v>57</v>
      </c>
      <c r="M539" s="234">
        <v>33</v>
      </c>
      <c r="N539" s="237">
        <f>IFERROR(VLOOKUP(H539&amp;"-"&amp;F539,Blad7!A:D,4,0),0)</f>
        <v>0</v>
      </c>
      <c r="O539" s="238">
        <v>1</v>
      </c>
      <c r="P539" s="239">
        <f t="shared" si="10"/>
        <v>0</v>
      </c>
    </row>
    <row r="540" spans="1:16" x14ac:dyDescent="0.3">
      <c r="A540" s="294" t="s">
        <v>38</v>
      </c>
      <c r="B540" s="236" t="s">
        <v>39</v>
      </c>
      <c r="C540" s="236" t="s">
        <v>38</v>
      </c>
      <c r="D540" s="293" t="str">
        <f t="shared" si="11"/>
        <v>Anna Paulowna</v>
      </c>
      <c r="E540" s="294" t="s">
        <v>40</v>
      </c>
      <c r="F540" s="236" t="s">
        <v>38</v>
      </c>
      <c r="G540" s="295" t="s">
        <v>589</v>
      </c>
      <c r="H540" s="295" t="s">
        <v>15</v>
      </c>
      <c r="I540" s="297" t="s">
        <v>15</v>
      </c>
      <c r="J540" s="308" t="s">
        <v>185</v>
      </c>
      <c r="K540" s="295"/>
      <c r="L540" s="451" t="s">
        <v>44</v>
      </c>
      <c r="M540" s="234">
        <v>34</v>
      </c>
      <c r="N540" s="237">
        <f>IFERROR(VLOOKUP(H540&amp;"-"&amp;F540,Blad7!A:D,4,0),0)</f>
        <v>0</v>
      </c>
      <c r="O540" s="238">
        <v>1</v>
      </c>
      <c r="P540" s="239">
        <f t="shared" si="10"/>
        <v>0</v>
      </c>
    </row>
    <row r="541" spans="1:16" x14ac:dyDescent="0.3">
      <c r="A541" s="294" t="s">
        <v>38</v>
      </c>
      <c r="B541" s="236" t="s">
        <v>39</v>
      </c>
      <c r="C541" s="236" t="s">
        <v>38</v>
      </c>
      <c r="D541" s="293" t="str">
        <f t="shared" si="11"/>
        <v>Anna Paulowna</v>
      </c>
      <c r="E541" s="298" t="s">
        <v>40</v>
      </c>
      <c r="F541" s="236" t="s">
        <v>38</v>
      </c>
      <c r="G541" s="295" t="s">
        <v>589</v>
      </c>
      <c r="H541" s="295" t="s">
        <v>19</v>
      </c>
      <c r="I541" s="295" t="s">
        <v>56</v>
      </c>
      <c r="J541" s="308" t="s">
        <v>1100</v>
      </c>
      <c r="K541" s="295"/>
      <c r="L541" s="451" t="s">
        <v>62</v>
      </c>
      <c r="M541" s="234">
        <v>35</v>
      </c>
      <c r="N541" s="237">
        <f>IFERROR(VLOOKUP(H541&amp;"-"&amp;F541,Blad7!A:D,4,0),0)</f>
        <v>0</v>
      </c>
      <c r="O541" s="238">
        <v>1</v>
      </c>
      <c r="P541" s="239">
        <f t="shared" si="10"/>
        <v>0</v>
      </c>
    </row>
    <row r="542" spans="1:16" x14ac:dyDescent="0.3">
      <c r="A542" s="294" t="s">
        <v>38</v>
      </c>
      <c r="B542" s="236" t="s">
        <v>39</v>
      </c>
      <c r="C542" s="236" t="s">
        <v>38</v>
      </c>
      <c r="D542" s="293" t="str">
        <f t="shared" si="11"/>
        <v>Anna Paulowna</v>
      </c>
      <c r="E542" s="298" t="s">
        <v>40</v>
      </c>
      <c r="F542" s="236" t="s">
        <v>38</v>
      </c>
      <c r="G542" s="295" t="s">
        <v>589</v>
      </c>
      <c r="H542" s="295" t="s">
        <v>18</v>
      </c>
      <c r="I542" s="295" t="s">
        <v>249</v>
      </c>
      <c r="J542" s="308" t="s">
        <v>1072</v>
      </c>
      <c r="K542" s="295"/>
      <c r="L542" s="451" t="s">
        <v>57</v>
      </c>
      <c r="M542" s="234">
        <v>37</v>
      </c>
      <c r="N542" s="237">
        <f>IFERROR(VLOOKUP(H542&amp;"-"&amp;F542,Blad7!A:D,4,0),0)</f>
        <v>0</v>
      </c>
      <c r="O542" s="238">
        <v>1</v>
      </c>
      <c r="P542" s="239">
        <f t="shared" si="10"/>
        <v>0</v>
      </c>
    </row>
    <row r="543" spans="1:16" x14ac:dyDescent="0.3">
      <c r="A543" s="294" t="s">
        <v>38</v>
      </c>
      <c r="B543" s="236" t="s">
        <v>39</v>
      </c>
      <c r="C543" s="236" t="s">
        <v>38</v>
      </c>
      <c r="D543" s="293" t="str">
        <f t="shared" si="11"/>
        <v>Anna Paulowna</v>
      </c>
      <c r="E543" s="298" t="s">
        <v>40</v>
      </c>
      <c r="F543" s="236" t="s">
        <v>38</v>
      </c>
      <c r="G543" s="295" t="s">
        <v>589</v>
      </c>
      <c r="H543" s="295" t="s">
        <v>18</v>
      </c>
      <c r="I543" s="295" t="s">
        <v>249</v>
      </c>
      <c r="J543" s="308" t="s">
        <v>1130</v>
      </c>
      <c r="K543" s="295"/>
      <c r="L543" s="451" t="s">
        <v>57</v>
      </c>
      <c r="M543" s="234">
        <v>37</v>
      </c>
      <c r="N543" s="237">
        <f>IFERROR(VLOOKUP(H543&amp;"-"&amp;F543,Blad7!A:D,4,0),0)</f>
        <v>0</v>
      </c>
      <c r="O543" s="238">
        <v>1</v>
      </c>
      <c r="P543" s="239">
        <f t="shared" si="10"/>
        <v>0</v>
      </c>
    </row>
    <row r="544" spans="1:16" x14ac:dyDescent="0.3">
      <c r="A544" s="294" t="s">
        <v>38</v>
      </c>
      <c r="B544" s="236" t="s">
        <v>39</v>
      </c>
      <c r="C544" s="236" t="s">
        <v>38</v>
      </c>
      <c r="D544" s="293" t="str">
        <f t="shared" si="11"/>
        <v>Anna Paulowna</v>
      </c>
      <c r="E544" s="298" t="s">
        <v>40</v>
      </c>
      <c r="F544" s="236" t="s">
        <v>38</v>
      </c>
      <c r="G544" s="295" t="s">
        <v>589</v>
      </c>
      <c r="H544" s="295" t="s">
        <v>15</v>
      </c>
      <c r="I544" s="297" t="s">
        <v>15</v>
      </c>
      <c r="J544" s="308" t="s">
        <v>1134</v>
      </c>
      <c r="K544" s="295"/>
      <c r="L544" s="451" t="s">
        <v>44</v>
      </c>
      <c r="M544" s="234">
        <v>40</v>
      </c>
      <c r="N544" s="237">
        <f>IFERROR(VLOOKUP(H544&amp;"-"&amp;F544,Blad7!A:D,4,0),0)</f>
        <v>0</v>
      </c>
      <c r="O544" s="238">
        <v>1</v>
      </c>
      <c r="P544" s="239">
        <f t="shared" si="10"/>
        <v>0</v>
      </c>
    </row>
    <row r="545" spans="1:16" x14ac:dyDescent="0.3">
      <c r="A545" s="294" t="s">
        <v>38</v>
      </c>
      <c r="B545" s="236" t="s">
        <v>39</v>
      </c>
      <c r="C545" s="236" t="s">
        <v>38</v>
      </c>
      <c r="D545" s="293" t="str">
        <f t="shared" si="11"/>
        <v>Anna Paulowna</v>
      </c>
      <c r="E545" s="298" t="s">
        <v>40</v>
      </c>
      <c r="F545" s="236" t="s">
        <v>38</v>
      </c>
      <c r="G545" s="295" t="s">
        <v>589</v>
      </c>
      <c r="H545" s="295" t="s">
        <v>15</v>
      </c>
      <c r="I545" s="297" t="s">
        <v>15</v>
      </c>
      <c r="J545" s="308" t="s">
        <v>1110</v>
      </c>
      <c r="K545" s="295"/>
      <c r="L545" s="451" t="s">
        <v>44</v>
      </c>
      <c r="M545" s="234">
        <v>40</v>
      </c>
      <c r="N545" s="237">
        <f>IFERROR(VLOOKUP(H545&amp;"-"&amp;F545,Blad7!A:D,4,0),0)</f>
        <v>0</v>
      </c>
      <c r="O545" s="238">
        <v>1</v>
      </c>
      <c r="P545" s="239">
        <f t="shared" si="10"/>
        <v>0</v>
      </c>
    </row>
    <row r="546" spans="1:16" x14ac:dyDescent="0.3">
      <c r="A546" s="294" t="s">
        <v>38</v>
      </c>
      <c r="B546" s="236" t="s">
        <v>39</v>
      </c>
      <c r="C546" s="236" t="s">
        <v>38</v>
      </c>
      <c r="D546" s="293" t="str">
        <f t="shared" si="11"/>
        <v>Anna Paulowna</v>
      </c>
      <c r="E546" s="298" t="s">
        <v>40</v>
      </c>
      <c r="F546" s="236" t="s">
        <v>38</v>
      </c>
      <c r="G546" s="295" t="s">
        <v>589</v>
      </c>
      <c r="H546" s="295" t="s">
        <v>15</v>
      </c>
      <c r="I546" s="297" t="s">
        <v>15</v>
      </c>
      <c r="J546" s="308" t="s">
        <v>1112</v>
      </c>
      <c r="K546" s="295"/>
      <c r="L546" s="451" t="s">
        <v>44</v>
      </c>
      <c r="M546" s="234">
        <v>42</v>
      </c>
      <c r="N546" s="237">
        <f>IFERROR(VLOOKUP(H546&amp;"-"&amp;F546,Blad7!A:D,4,0),0)</f>
        <v>0</v>
      </c>
      <c r="O546" s="238">
        <v>1</v>
      </c>
      <c r="P546" s="239">
        <f t="shared" si="10"/>
        <v>0</v>
      </c>
    </row>
    <row r="547" spans="1:16" x14ac:dyDescent="0.3">
      <c r="A547" s="294" t="s">
        <v>38</v>
      </c>
      <c r="B547" s="236" t="s">
        <v>39</v>
      </c>
      <c r="C547" s="236" t="s">
        <v>38</v>
      </c>
      <c r="D547" s="293" t="str">
        <f t="shared" si="11"/>
        <v>Anna Paulowna</v>
      </c>
      <c r="E547" s="298" t="s">
        <v>40</v>
      </c>
      <c r="F547" s="236" t="s">
        <v>38</v>
      </c>
      <c r="G547" s="295" t="s">
        <v>589</v>
      </c>
      <c r="H547" s="295" t="s">
        <v>19</v>
      </c>
      <c r="I547" s="295" t="s">
        <v>19</v>
      </c>
      <c r="J547" s="308" t="s">
        <v>1088</v>
      </c>
      <c r="K547" s="295"/>
      <c r="L547" s="451" t="s">
        <v>44</v>
      </c>
      <c r="M547" s="234">
        <v>44</v>
      </c>
      <c r="N547" s="237">
        <f>IFERROR(VLOOKUP(H547&amp;"-"&amp;F547,Blad7!A:D,4,0),0)</f>
        <v>0</v>
      </c>
      <c r="O547" s="238">
        <v>1</v>
      </c>
      <c r="P547" s="239">
        <f t="shared" si="10"/>
        <v>0</v>
      </c>
    </row>
    <row r="548" spans="1:16" x14ac:dyDescent="0.3">
      <c r="A548" s="294" t="s">
        <v>38</v>
      </c>
      <c r="B548" s="236" t="s">
        <v>39</v>
      </c>
      <c r="C548" s="236" t="s">
        <v>38</v>
      </c>
      <c r="D548" s="293" t="str">
        <f t="shared" si="11"/>
        <v>Anna Paulowna</v>
      </c>
      <c r="E548" s="294" t="s">
        <v>40</v>
      </c>
      <c r="F548" s="236" t="s">
        <v>38</v>
      </c>
      <c r="G548" s="295" t="s">
        <v>589</v>
      </c>
      <c r="H548" s="295" t="s">
        <v>19</v>
      </c>
      <c r="I548" s="295" t="s">
        <v>56</v>
      </c>
      <c r="J548" s="308" t="s">
        <v>1062</v>
      </c>
      <c r="K548" s="295"/>
      <c r="L548" s="451" t="s">
        <v>57</v>
      </c>
      <c r="M548" s="234">
        <v>46</v>
      </c>
      <c r="N548" s="237">
        <f>IFERROR(VLOOKUP(H548&amp;"-"&amp;F548,Blad7!A:D,4,0),0)</f>
        <v>0</v>
      </c>
      <c r="O548" s="238">
        <v>1</v>
      </c>
      <c r="P548" s="239">
        <f t="shared" si="10"/>
        <v>0</v>
      </c>
    </row>
    <row r="549" spans="1:16" x14ac:dyDescent="0.3">
      <c r="A549" s="294" t="s">
        <v>38</v>
      </c>
      <c r="B549" s="236" t="s">
        <v>39</v>
      </c>
      <c r="C549" s="236" t="s">
        <v>38</v>
      </c>
      <c r="D549" s="293" t="str">
        <f t="shared" si="11"/>
        <v>Anna Paulowna</v>
      </c>
      <c r="E549" s="294" t="s">
        <v>40</v>
      </c>
      <c r="F549" s="236" t="s">
        <v>38</v>
      </c>
      <c r="G549" s="295" t="s">
        <v>589</v>
      </c>
      <c r="H549" s="295" t="s">
        <v>19</v>
      </c>
      <c r="I549" s="295" t="s">
        <v>19</v>
      </c>
      <c r="J549" s="308" t="s">
        <v>1069</v>
      </c>
      <c r="K549" s="295"/>
      <c r="L549" s="451" t="s">
        <v>57</v>
      </c>
      <c r="M549" s="234">
        <v>47</v>
      </c>
      <c r="N549" s="237">
        <f>IFERROR(VLOOKUP(H549&amp;"-"&amp;F549,Blad7!A:D,4,0),0)</f>
        <v>0</v>
      </c>
      <c r="O549" s="238">
        <v>1</v>
      </c>
      <c r="P549" s="239">
        <f t="shared" si="10"/>
        <v>0</v>
      </c>
    </row>
    <row r="550" spans="1:16" x14ac:dyDescent="0.3">
      <c r="A550" s="294" t="s">
        <v>38</v>
      </c>
      <c r="B550" s="236" t="s">
        <v>39</v>
      </c>
      <c r="C550" s="236" t="s">
        <v>38</v>
      </c>
      <c r="D550" s="293" t="str">
        <f t="shared" si="11"/>
        <v>Anna Paulowna</v>
      </c>
      <c r="E550" s="298" t="s">
        <v>40</v>
      </c>
      <c r="F550" s="236" t="s">
        <v>38</v>
      </c>
      <c r="G550" s="295" t="s">
        <v>589</v>
      </c>
      <c r="H550" s="295" t="s">
        <v>15</v>
      </c>
      <c r="I550" s="297" t="s">
        <v>15</v>
      </c>
      <c r="J550" s="308">
        <v>101</v>
      </c>
      <c r="K550" s="295"/>
      <c r="L550" s="451" t="s">
        <v>44</v>
      </c>
      <c r="M550" s="234">
        <v>49</v>
      </c>
      <c r="N550" s="237">
        <f>IFERROR(VLOOKUP(H550&amp;"-"&amp;F550,Blad7!A:D,4,0),0)</f>
        <v>0</v>
      </c>
      <c r="O550" s="238">
        <v>1</v>
      </c>
      <c r="P550" s="239">
        <f t="shared" si="10"/>
        <v>0</v>
      </c>
    </row>
    <row r="551" spans="1:16" x14ac:dyDescent="0.3">
      <c r="A551" s="294" t="s">
        <v>38</v>
      </c>
      <c r="B551" s="236" t="s">
        <v>39</v>
      </c>
      <c r="C551" s="236" t="s">
        <v>38</v>
      </c>
      <c r="D551" s="293" t="str">
        <f t="shared" si="11"/>
        <v>Anna Paulowna</v>
      </c>
      <c r="E551" s="298" t="s">
        <v>40</v>
      </c>
      <c r="F551" s="236" t="s">
        <v>38</v>
      </c>
      <c r="G551" s="295" t="s">
        <v>589</v>
      </c>
      <c r="H551" s="295" t="s">
        <v>15</v>
      </c>
      <c r="I551" s="297" t="s">
        <v>15</v>
      </c>
      <c r="J551" s="308" t="s">
        <v>1065</v>
      </c>
      <c r="K551" s="295"/>
      <c r="L551" s="451" t="s">
        <v>62</v>
      </c>
      <c r="M551" s="234">
        <v>50</v>
      </c>
      <c r="N551" s="237">
        <f>IFERROR(VLOOKUP(H551&amp;"-"&amp;F551,Blad7!A:D,4,0),0)</f>
        <v>0</v>
      </c>
      <c r="O551" s="238">
        <v>1</v>
      </c>
      <c r="P551" s="239">
        <f t="shared" si="10"/>
        <v>0</v>
      </c>
    </row>
    <row r="552" spans="1:16" x14ac:dyDescent="0.3">
      <c r="A552" s="294" t="s">
        <v>38</v>
      </c>
      <c r="B552" s="236" t="s">
        <v>39</v>
      </c>
      <c r="C552" s="236" t="s">
        <v>38</v>
      </c>
      <c r="D552" s="293" t="str">
        <f t="shared" si="11"/>
        <v>Anna Paulowna</v>
      </c>
      <c r="E552" s="298" t="s">
        <v>40</v>
      </c>
      <c r="F552" s="236" t="s">
        <v>38</v>
      </c>
      <c r="G552" s="295" t="s">
        <v>589</v>
      </c>
      <c r="H552" s="295" t="s">
        <v>15</v>
      </c>
      <c r="I552" s="297" t="s">
        <v>15</v>
      </c>
      <c r="J552" s="308" t="s">
        <v>87</v>
      </c>
      <c r="K552" s="295"/>
      <c r="L552" s="451" t="s">
        <v>62</v>
      </c>
      <c r="M552" s="234">
        <v>53</v>
      </c>
      <c r="N552" s="237">
        <f>IFERROR(VLOOKUP(H552&amp;"-"&amp;F552,Blad7!A:D,4,0),0)</f>
        <v>0</v>
      </c>
      <c r="O552" s="238">
        <v>1</v>
      </c>
      <c r="P552" s="239">
        <f t="shared" si="10"/>
        <v>0</v>
      </c>
    </row>
    <row r="553" spans="1:16" x14ac:dyDescent="0.3">
      <c r="A553" s="294" t="s">
        <v>38</v>
      </c>
      <c r="B553" s="236" t="s">
        <v>39</v>
      </c>
      <c r="C553" s="236" t="s">
        <v>38</v>
      </c>
      <c r="D553" s="293" t="str">
        <f t="shared" si="11"/>
        <v>Anna Paulowna</v>
      </c>
      <c r="E553" s="298" t="s">
        <v>40</v>
      </c>
      <c r="F553" s="236" t="s">
        <v>38</v>
      </c>
      <c r="G553" s="295" t="s">
        <v>589</v>
      </c>
      <c r="H553" s="295" t="s">
        <v>15</v>
      </c>
      <c r="I553" s="297" t="s">
        <v>15</v>
      </c>
      <c r="J553" s="308" t="s">
        <v>1066</v>
      </c>
      <c r="K553" s="295"/>
      <c r="L553" s="451" t="s">
        <v>62</v>
      </c>
      <c r="M553" s="234">
        <v>53</v>
      </c>
      <c r="N553" s="237">
        <f>IFERROR(VLOOKUP(H553&amp;"-"&amp;F553,Blad7!A:D,4,0),0)</f>
        <v>0</v>
      </c>
      <c r="O553" s="238">
        <v>1</v>
      </c>
      <c r="P553" s="239">
        <f t="shared" si="10"/>
        <v>0</v>
      </c>
    </row>
    <row r="554" spans="1:16" x14ac:dyDescent="0.3">
      <c r="A554" s="294" t="s">
        <v>38</v>
      </c>
      <c r="B554" s="236" t="s">
        <v>39</v>
      </c>
      <c r="C554" s="236" t="s">
        <v>38</v>
      </c>
      <c r="D554" s="293" t="str">
        <f t="shared" si="11"/>
        <v>Anna Paulowna</v>
      </c>
      <c r="E554" s="294" t="s">
        <v>40</v>
      </c>
      <c r="F554" s="236" t="s">
        <v>38</v>
      </c>
      <c r="G554" s="295" t="s">
        <v>589</v>
      </c>
      <c r="H554" s="295" t="s">
        <v>18</v>
      </c>
      <c r="I554" s="295" t="s">
        <v>249</v>
      </c>
      <c r="J554" s="308" t="s">
        <v>1103</v>
      </c>
      <c r="K554" s="295"/>
      <c r="L554" s="451" t="s">
        <v>57</v>
      </c>
      <c r="M554" s="234">
        <v>56</v>
      </c>
      <c r="N554" s="237">
        <f>IFERROR(VLOOKUP(H554&amp;"-"&amp;F554,Blad7!A:D,4,0),0)</f>
        <v>0</v>
      </c>
      <c r="O554" s="238">
        <v>1</v>
      </c>
      <c r="P554" s="239">
        <f t="shared" si="10"/>
        <v>0</v>
      </c>
    </row>
    <row r="555" spans="1:16" x14ac:dyDescent="0.3">
      <c r="A555" s="294" t="s">
        <v>38</v>
      </c>
      <c r="B555" s="236" t="s">
        <v>39</v>
      </c>
      <c r="C555" s="236" t="s">
        <v>38</v>
      </c>
      <c r="D555" s="293" t="str">
        <f t="shared" si="11"/>
        <v>Anna Paulowna</v>
      </c>
      <c r="E555" s="294" t="s">
        <v>40</v>
      </c>
      <c r="F555" s="236" t="s">
        <v>38</v>
      </c>
      <c r="G555" s="295" t="s">
        <v>589</v>
      </c>
      <c r="H555" s="295" t="s">
        <v>18</v>
      </c>
      <c r="I555" s="295" t="s">
        <v>18</v>
      </c>
      <c r="J555" s="308" t="s">
        <v>1098</v>
      </c>
      <c r="K555" s="295"/>
      <c r="L555" s="451" t="s">
        <v>62</v>
      </c>
      <c r="M555" s="234">
        <v>57</v>
      </c>
      <c r="N555" s="237">
        <f>IFERROR(VLOOKUP(H555&amp;"-"&amp;F555,Blad7!A:D,4,0),0)</f>
        <v>0</v>
      </c>
      <c r="O555" s="238">
        <v>1</v>
      </c>
      <c r="P555" s="239">
        <f t="shared" si="10"/>
        <v>0</v>
      </c>
    </row>
    <row r="556" spans="1:16" x14ac:dyDescent="0.3">
      <c r="A556" s="294" t="s">
        <v>38</v>
      </c>
      <c r="B556" s="236" t="s">
        <v>39</v>
      </c>
      <c r="C556" s="236" t="s">
        <v>38</v>
      </c>
      <c r="D556" s="293" t="str">
        <f t="shared" si="11"/>
        <v>Anna Paulowna</v>
      </c>
      <c r="E556" s="298" t="s">
        <v>40</v>
      </c>
      <c r="F556" s="236" t="s">
        <v>38</v>
      </c>
      <c r="G556" s="295" t="s">
        <v>589</v>
      </c>
      <c r="H556" s="295" t="s">
        <v>18</v>
      </c>
      <c r="I556" s="295" t="s">
        <v>249</v>
      </c>
      <c r="J556" s="308" t="s">
        <v>1077</v>
      </c>
      <c r="K556" s="295"/>
      <c r="L556" s="451" t="s">
        <v>57</v>
      </c>
      <c r="M556" s="234">
        <v>59</v>
      </c>
      <c r="N556" s="237">
        <f>IFERROR(VLOOKUP(H556&amp;"-"&amp;F556,Blad7!A:D,4,0),0)</f>
        <v>0</v>
      </c>
      <c r="O556" s="238">
        <v>1</v>
      </c>
      <c r="P556" s="239">
        <f t="shared" si="10"/>
        <v>0</v>
      </c>
    </row>
    <row r="557" spans="1:16" x14ac:dyDescent="0.3">
      <c r="A557" s="294" t="s">
        <v>38</v>
      </c>
      <c r="B557" s="236" t="s">
        <v>39</v>
      </c>
      <c r="C557" s="236" t="s">
        <v>38</v>
      </c>
      <c r="D557" s="293" t="str">
        <f t="shared" si="11"/>
        <v>Anna Paulowna</v>
      </c>
      <c r="E557" s="294" t="s">
        <v>40</v>
      </c>
      <c r="F557" s="236" t="s">
        <v>38</v>
      </c>
      <c r="G557" s="295" t="s">
        <v>589</v>
      </c>
      <c r="H557" s="295" t="s">
        <v>15</v>
      </c>
      <c r="I557" s="297" t="s">
        <v>15</v>
      </c>
      <c r="J557" s="308" t="s">
        <v>103</v>
      </c>
      <c r="K557" s="295"/>
      <c r="L557" s="451" t="s">
        <v>44</v>
      </c>
      <c r="M557" s="234">
        <v>61</v>
      </c>
      <c r="N557" s="237">
        <f>IFERROR(VLOOKUP(H557&amp;"-"&amp;F557,Blad7!A:D,4,0),0)</f>
        <v>0</v>
      </c>
      <c r="O557" s="238">
        <v>1</v>
      </c>
      <c r="P557" s="239">
        <f t="shared" si="10"/>
        <v>0</v>
      </c>
    </row>
    <row r="558" spans="1:16" x14ac:dyDescent="0.3">
      <c r="A558" s="294" t="s">
        <v>38</v>
      </c>
      <c r="B558" s="236" t="s">
        <v>39</v>
      </c>
      <c r="C558" s="236" t="s">
        <v>38</v>
      </c>
      <c r="D558" s="293" t="str">
        <f t="shared" si="11"/>
        <v>Anna Paulowna</v>
      </c>
      <c r="E558" s="298" t="s">
        <v>40</v>
      </c>
      <c r="F558" s="236" t="s">
        <v>38</v>
      </c>
      <c r="G558" s="295" t="s">
        <v>589</v>
      </c>
      <c r="H558" s="295" t="s">
        <v>15</v>
      </c>
      <c r="I558" s="297" t="s">
        <v>15</v>
      </c>
      <c r="J558" s="308" t="s">
        <v>1116</v>
      </c>
      <c r="K558" s="295"/>
      <c r="L558" s="451" t="s">
        <v>44</v>
      </c>
      <c r="M558" s="234">
        <v>61</v>
      </c>
      <c r="N558" s="237">
        <f>IFERROR(VLOOKUP(H558&amp;"-"&amp;F558,Blad7!A:D,4,0),0)</f>
        <v>0</v>
      </c>
      <c r="O558" s="238">
        <v>1</v>
      </c>
      <c r="P558" s="239">
        <f t="shared" si="10"/>
        <v>0</v>
      </c>
    </row>
    <row r="559" spans="1:16" x14ac:dyDescent="0.3">
      <c r="A559" s="294" t="s">
        <v>38</v>
      </c>
      <c r="B559" s="236" t="s">
        <v>39</v>
      </c>
      <c r="C559" s="236" t="s">
        <v>38</v>
      </c>
      <c r="D559" s="293" t="str">
        <f t="shared" si="11"/>
        <v>Anna Paulowna</v>
      </c>
      <c r="E559" s="294" t="s">
        <v>40</v>
      </c>
      <c r="F559" s="236" t="s">
        <v>38</v>
      </c>
      <c r="G559" s="295" t="s">
        <v>589</v>
      </c>
      <c r="H559" s="295" t="s">
        <v>19</v>
      </c>
      <c r="I559" s="295" t="s">
        <v>56</v>
      </c>
      <c r="J559" s="308" t="s">
        <v>181</v>
      </c>
      <c r="K559" s="295"/>
      <c r="L559" s="451" t="s">
        <v>42</v>
      </c>
      <c r="M559" s="234">
        <v>63</v>
      </c>
      <c r="N559" s="237">
        <f>IFERROR(VLOOKUP(H559&amp;"-"&amp;F559,Blad7!A:D,4,0),0)</f>
        <v>0</v>
      </c>
      <c r="O559" s="238">
        <v>1</v>
      </c>
      <c r="P559" s="239">
        <f t="shared" si="10"/>
        <v>0</v>
      </c>
    </row>
    <row r="560" spans="1:16" x14ac:dyDescent="0.3">
      <c r="A560" s="294" t="s">
        <v>38</v>
      </c>
      <c r="B560" s="236" t="s">
        <v>39</v>
      </c>
      <c r="C560" s="236" t="s">
        <v>38</v>
      </c>
      <c r="D560" s="293" t="str">
        <f t="shared" si="11"/>
        <v>Anna Paulowna</v>
      </c>
      <c r="E560" s="298" t="s">
        <v>40</v>
      </c>
      <c r="F560" s="236" t="s">
        <v>38</v>
      </c>
      <c r="G560" s="295" t="s">
        <v>589</v>
      </c>
      <c r="H560" s="295" t="s">
        <v>19</v>
      </c>
      <c r="I560" s="295" t="s">
        <v>56</v>
      </c>
      <c r="J560" s="308" t="s">
        <v>1122</v>
      </c>
      <c r="K560" s="295"/>
      <c r="L560" s="451" t="s">
        <v>57</v>
      </c>
      <c r="M560" s="234">
        <v>63</v>
      </c>
      <c r="N560" s="237">
        <f>IFERROR(VLOOKUP(H560&amp;"-"&amp;F560,Blad7!A:D,4,0),0)</f>
        <v>0</v>
      </c>
      <c r="O560" s="238">
        <v>1</v>
      </c>
      <c r="P560" s="239">
        <f t="shared" si="10"/>
        <v>0</v>
      </c>
    </row>
    <row r="561" spans="1:16" x14ac:dyDescent="0.3">
      <c r="A561" s="294" t="s">
        <v>38</v>
      </c>
      <c r="B561" s="236" t="s">
        <v>39</v>
      </c>
      <c r="C561" s="236" t="s">
        <v>38</v>
      </c>
      <c r="D561" s="293" t="str">
        <f t="shared" si="11"/>
        <v>Anna Paulowna</v>
      </c>
      <c r="E561" s="294" t="s">
        <v>40</v>
      </c>
      <c r="F561" s="236" t="s">
        <v>38</v>
      </c>
      <c r="G561" s="295" t="s">
        <v>589</v>
      </c>
      <c r="H561" s="295" t="s">
        <v>16</v>
      </c>
      <c r="I561" s="295" t="s">
        <v>50</v>
      </c>
      <c r="J561" s="308" t="s">
        <v>79</v>
      </c>
      <c r="K561" s="295"/>
      <c r="L561" s="451" t="s">
        <v>42</v>
      </c>
      <c r="M561" s="234">
        <v>65</v>
      </c>
      <c r="N561" s="237">
        <f>IFERROR(VLOOKUP(H561&amp;"-"&amp;F561,Blad7!A:D,4,0),0)</f>
        <v>0</v>
      </c>
      <c r="O561" s="238">
        <v>1</v>
      </c>
      <c r="P561" s="239">
        <f t="shared" si="10"/>
        <v>0</v>
      </c>
    </row>
    <row r="562" spans="1:16" x14ac:dyDescent="0.3">
      <c r="A562" s="294" t="s">
        <v>38</v>
      </c>
      <c r="B562" s="236" t="s">
        <v>39</v>
      </c>
      <c r="C562" s="236" t="s">
        <v>38</v>
      </c>
      <c r="D562" s="293" t="str">
        <f t="shared" si="11"/>
        <v>Anna Paulowna</v>
      </c>
      <c r="E562" s="294" t="s">
        <v>40</v>
      </c>
      <c r="F562" s="236" t="s">
        <v>38</v>
      </c>
      <c r="G562" s="295" t="s">
        <v>589</v>
      </c>
      <c r="H562" s="295" t="s">
        <v>15</v>
      </c>
      <c r="I562" s="297" t="s">
        <v>15</v>
      </c>
      <c r="J562" s="308" t="s">
        <v>128</v>
      </c>
      <c r="K562" s="295"/>
      <c r="L562" s="451" t="s">
        <v>44</v>
      </c>
      <c r="M562" s="234">
        <v>67</v>
      </c>
      <c r="N562" s="237">
        <f>IFERROR(VLOOKUP(H562&amp;"-"&amp;F562,Blad7!A:D,4,0),0)</f>
        <v>0</v>
      </c>
      <c r="O562" s="238">
        <v>1</v>
      </c>
      <c r="P562" s="239">
        <f t="shared" si="10"/>
        <v>0</v>
      </c>
    </row>
    <row r="563" spans="1:16" x14ac:dyDescent="0.3">
      <c r="A563" s="294" t="s">
        <v>38</v>
      </c>
      <c r="B563" s="236" t="s">
        <v>39</v>
      </c>
      <c r="C563" s="236" t="s">
        <v>38</v>
      </c>
      <c r="D563" s="293" t="str">
        <f t="shared" si="11"/>
        <v>Anna Paulowna</v>
      </c>
      <c r="E563" s="298" t="s">
        <v>40</v>
      </c>
      <c r="F563" s="236" t="s">
        <v>38</v>
      </c>
      <c r="G563" s="295" t="s">
        <v>589</v>
      </c>
      <c r="H563" s="295" t="s">
        <v>15</v>
      </c>
      <c r="I563" s="297" t="s">
        <v>15</v>
      </c>
      <c r="J563" s="308" t="s">
        <v>99</v>
      </c>
      <c r="K563" s="295"/>
      <c r="L563" s="451" t="s">
        <v>44</v>
      </c>
      <c r="M563" s="234">
        <v>69</v>
      </c>
      <c r="N563" s="237">
        <f>IFERROR(VLOOKUP(H563&amp;"-"&amp;F563,Blad7!A:D,4,0),0)</f>
        <v>0</v>
      </c>
      <c r="O563" s="238">
        <v>1</v>
      </c>
      <c r="P563" s="239">
        <f t="shared" si="10"/>
        <v>0</v>
      </c>
    </row>
    <row r="564" spans="1:16" x14ac:dyDescent="0.3">
      <c r="A564" s="294" t="s">
        <v>38</v>
      </c>
      <c r="B564" s="236" t="s">
        <v>39</v>
      </c>
      <c r="C564" s="236" t="s">
        <v>38</v>
      </c>
      <c r="D564" s="293" t="str">
        <f t="shared" si="11"/>
        <v>Anna Paulowna</v>
      </c>
      <c r="E564" s="298" t="s">
        <v>40</v>
      </c>
      <c r="F564" s="236" t="s">
        <v>38</v>
      </c>
      <c r="G564" s="295" t="s">
        <v>589</v>
      </c>
      <c r="H564" s="295" t="s">
        <v>15</v>
      </c>
      <c r="I564" s="297" t="s">
        <v>15</v>
      </c>
      <c r="J564" s="308" t="s">
        <v>182</v>
      </c>
      <c r="K564" s="295"/>
      <c r="L564" s="451" t="s">
        <v>44</v>
      </c>
      <c r="M564" s="234">
        <v>71</v>
      </c>
      <c r="N564" s="237">
        <f>IFERROR(VLOOKUP(H564&amp;"-"&amp;F564,Blad7!A:D,4,0),0)</f>
        <v>0</v>
      </c>
      <c r="O564" s="238">
        <v>1</v>
      </c>
      <c r="P564" s="239">
        <f t="shared" si="10"/>
        <v>0</v>
      </c>
    </row>
    <row r="565" spans="1:16" x14ac:dyDescent="0.3">
      <c r="A565" s="294" t="s">
        <v>38</v>
      </c>
      <c r="B565" s="236" t="s">
        <v>39</v>
      </c>
      <c r="C565" s="236" t="s">
        <v>38</v>
      </c>
      <c r="D565" s="293" t="str">
        <f t="shared" si="11"/>
        <v>Anna Paulowna</v>
      </c>
      <c r="E565" s="298" t="s">
        <v>40</v>
      </c>
      <c r="F565" s="236" t="s">
        <v>38</v>
      </c>
      <c r="G565" s="295" t="s">
        <v>589</v>
      </c>
      <c r="H565" s="295" t="s">
        <v>15</v>
      </c>
      <c r="I565" s="297" t="s">
        <v>15</v>
      </c>
      <c r="J565" s="308" t="s">
        <v>1109</v>
      </c>
      <c r="K565" s="295"/>
      <c r="L565" s="451" t="s">
        <v>44</v>
      </c>
      <c r="M565" s="234">
        <v>73</v>
      </c>
      <c r="N565" s="237">
        <f>IFERROR(VLOOKUP(H565&amp;"-"&amp;F565,Blad7!A:D,4,0),0)</f>
        <v>0</v>
      </c>
      <c r="O565" s="238">
        <v>1</v>
      </c>
      <c r="P565" s="239">
        <f t="shared" si="10"/>
        <v>0</v>
      </c>
    </row>
    <row r="566" spans="1:16" x14ac:dyDescent="0.3">
      <c r="A566" s="294" t="s">
        <v>38</v>
      </c>
      <c r="B566" s="236" t="s">
        <v>39</v>
      </c>
      <c r="C566" s="236" t="s">
        <v>38</v>
      </c>
      <c r="D566" s="293" t="str">
        <f t="shared" si="11"/>
        <v>Anna Paulowna</v>
      </c>
      <c r="E566" s="298" t="s">
        <v>40</v>
      </c>
      <c r="F566" s="236" t="s">
        <v>38</v>
      </c>
      <c r="G566" s="295" t="s">
        <v>589</v>
      </c>
      <c r="H566" s="295" t="s">
        <v>15</v>
      </c>
      <c r="I566" s="297" t="s">
        <v>15</v>
      </c>
      <c r="J566" s="308" t="s">
        <v>184</v>
      </c>
      <c r="K566" s="295"/>
      <c r="L566" s="451" t="s">
        <v>44</v>
      </c>
      <c r="M566" s="234">
        <v>74</v>
      </c>
      <c r="N566" s="237">
        <f>IFERROR(VLOOKUP(H566&amp;"-"&amp;F566,Blad7!A:D,4,0),0)</f>
        <v>0</v>
      </c>
      <c r="O566" s="238">
        <v>1</v>
      </c>
      <c r="P566" s="239">
        <f t="shared" si="10"/>
        <v>0</v>
      </c>
    </row>
    <row r="567" spans="1:16" x14ac:dyDescent="0.3">
      <c r="A567" s="294" t="s">
        <v>38</v>
      </c>
      <c r="B567" s="236" t="s">
        <v>39</v>
      </c>
      <c r="C567" s="236" t="s">
        <v>38</v>
      </c>
      <c r="D567" s="293" t="str">
        <f t="shared" ref="D567:D593" si="12">IF(E567="Anna Paulownalaan 1-3","Anna Paulowna","")</f>
        <v>Anna Paulowna</v>
      </c>
      <c r="E567" s="298" t="s">
        <v>40</v>
      </c>
      <c r="F567" s="236" t="s">
        <v>38</v>
      </c>
      <c r="G567" s="295" t="s">
        <v>589</v>
      </c>
      <c r="H567" s="295" t="s">
        <v>19</v>
      </c>
      <c r="I567" s="295" t="s">
        <v>56</v>
      </c>
      <c r="J567" s="308" t="s">
        <v>1089</v>
      </c>
      <c r="K567" s="295"/>
      <c r="L567" s="451" t="s">
        <v>42</v>
      </c>
      <c r="M567" s="234">
        <v>75</v>
      </c>
      <c r="N567" s="237">
        <f>IFERROR(VLOOKUP(H567&amp;"-"&amp;F567,Blad7!A:D,4,0),0)</f>
        <v>0</v>
      </c>
      <c r="O567" s="238">
        <v>1</v>
      </c>
      <c r="P567" s="239">
        <f t="shared" si="10"/>
        <v>0</v>
      </c>
    </row>
    <row r="568" spans="1:16" x14ac:dyDescent="0.3">
      <c r="A568" s="294" t="s">
        <v>38</v>
      </c>
      <c r="B568" s="236" t="s">
        <v>39</v>
      </c>
      <c r="C568" s="236" t="s">
        <v>38</v>
      </c>
      <c r="D568" s="293" t="str">
        <f t="shared" si="12"/>
        <v>Anna Paulowna</v>
      </c>
      <c r="E568" s="294" t="s">
        <v>40</v>
      </c>
      <c r="F568" s="236" t="s">
        <v>38</v>
      </c>
      <c r="G568" s="295" t="s">
        <v>589</v>
      </c>
      <c r="H568" s="295" t="s">
        <v>19</v>
      </c>
      <c r="I568" s="295" t="s">
        <v>56</v>
      </c>
      <c r="J568" s="308" t="s">
        <v>1093</v>
      </c>
      <c r="K568" s="295"/>
      <c r="L568" s="451" t="s">
        <v>42</v>
      </c>
      <c r="M568" s="234">
        <v>84</v>
      </c>
      <c r="N568" s="237">
        <f>IFERROR(VLOOKUP(H568&amp;"-"&amp;F568,Blad7!A:D,4,0),0)</f>
        <v>0</v>
      </c>
      <c r="O568" s="238">
        <v>1</v>
      </c>
      <c r="P568" s="239">
        <f t="shared" si="10"/>
        <v>0</v>
      </c>
    </row>
    <row r="569" spans="1:16" x14ac:dyDescent="0.3">
      <c r="A569" s="294" t="s">
        <v>38</v>
      </c>
      <c r="B569" s="236" t="s">
        <v>39</v>
      </c>
      <c r="C569" s="236" t="s">
        <v>38</v>
      </c>
      <c r="D569" s="293" t="str">
        <f t="shared" si="12"/>
        <v>Anna Paulowna</v>
      </c>
      <c r="E569" s="298" t="s">
        <v>40</v>
      </c>
      <c r="F569" s="236" t="s">
        <v>38</v>
      </c>
      <c r="G569" s="295" t="s">
        <v>589</v>
      </c>
      <c r="H569" s="295" t="s">
        <v>15</v>
      </c>
      <c r="I569" s="297" t="s">
        <v>15</v>
      </c>
      <c r="J569" s="308" t="s">
        <v>1064</v>
      </c>
      <c r="K569" s="295"/>
      <c r="L569" s="451" t="s">
        <v>62</v>
      </c>
      <c r="M569" s="234">
        <v>86</v>
      </c>
      <c r="N569" s="237">
        <f>IFERROR(VLOOKUP(H569&amp;"-"&amp;F569,Blad7!A:D,4,0),0)</f>
        <v>0</v>
      </c>
      <c r="O569" s="238">
        <v>1</v>
      </c>
      <c r="P569" s="239">
        <f t="shared" si="10"/>
        <v>0</v>
      </c>
    </row>
    <row r="570" spans="1:16" x14ac:dyDescent="0.3">
      <c r="A570" s="294" t="s">
        <v>38</v>
      </c>
      <c r="B570" s="236" t="s">
        <v>39</v>
      </c>
      <c r="C570" s="236" t="s">
        <v>38</v>
      </c>
      <c r="D570" s="293" t="str">
        <f t="shared" si="12"/>
        <v>Anna Paulowna</v>
      </c>
      <c r="E570" s="298" t="s">
        <v>40</v>
      </c>
      <c r="F570" s="236" t="s">
        <v>38</v>
      </c>
      <c r="G570" s="295" t="s">
        <v>589</v>
      </c>
      <c r="H570" s="295" t="s">
        <v>15</v>
      </c>
      <c r="I570" s="297" t="s">
        <v>15</v>
      </c>
      <c r="J570" s="308" t="s">
        <v>1115</v>
      </c>
      <c r="K570" s="295"/>
      <c r="L570" s="451" t="s">
        <v>44</v>
      </c>
      <c r="M570" s="234">
        <v>86</v>
      </c>
      <c r="N570" s="237">
        <f>IFERROR(VLOOKUP(H570&amp;"-"&amp;F570,Blad7!A:D,4,0),0)</f>
        <v>0</v>
      </c>
      <c r="O570" s="238">
        <v>1</v>
      </c>
      <c r="P570" s="239">
        <f t="shared" si="10"/>
        <v>0</v>
      </c>
    </row>
    <row r="571" spans="1:16" x14ac:dyDescent="0.3">
      <c r="A571" s="294" t="s">
        <v>38</v>
      </c>
      <c r="B571" s="236" t="s">
        <v>39</v>
      </c>
      <c r="C571" s="236" t="s">
        <v>38</v>
      </c>
      <c r="D571" s="293" t="str">
        <f t="shared" si="12"/>
        <v>Anna Paulowna</v>
      </c>
      <c r="E571" s="298" t="s">
        <v>40</v>
      </c>
      <c r="F571" s="236" t="s">
        <v>38</v>
      </c>
      <c r="G571" s="295" t="s">
        <v>589</v>
      </c>
      <c r="H571" s="295" t="s">
        <v>16</v>
      </c>
      <c r="I571" s="295" t="s">
        <v>51</v>
      </c>
      <c r="J571" s="308" t="s">
        <v>1106</v>
      </c>
      <c r="K571" s="295"/>
      <c r="L571" s="451" t="s">
        <v>62</v>
      </c>
      <c r="M571" s="234">
        <v>87</v>
      </c>
      <c r="N571" s="237">
        <f>IFERROR(VLOOKUP(H571&amp;"-"&amp;F571,Blad7!A:D,4,0),0)</f>
        <v>0</v>
      </c>
      <c r="O571" s="238">
        <v>1</v>
      </c>
      <c r="P571" s="239">
        <f t="shared" si="10"/>
        <v>0</v>
      </c>
    </row>
    <row r="572" spans="1:16" x14ac:dyDescent="0.3">
      <c r="A572" s="294" t="s">
        <v>38</v>
      </c>
      <c r="B572" s="236" t="s">
        <v>39</v>
      </c>
      <c r="C572" s="236" t="s">
        <v>38</v>
      </c>
      <c r="D572" s="293" t="str">
        <f t="shared" si="12"/>
        <v>Anna Paulowna</v>
      </c>
      <c r="E572" s="298" t="s">
        <v>40</v>
      </c>
      <c r="F572" s="236" t="s">
        <v>38</v>
      </c>
      <c r="G572" s="295" t="s">
        <v>589</v>
      </c>
      <c r="H572" s="295" t="s">
        <v>18</v>
      </c>
      <c r="I572" s="295" t="s">
        <v>249</v>
      </c>
      <c r="J572" s="308" t="s">
        <v>1060</v>
      </c>
      <c r="K572" s="295"/>
      <c r="L572" s="451" t="s">
        <v>57</v>
      </c>
      <c r="M572" s="234">
        <v>92</v>
      </c>
      <c r="N572" s="237">
        <f>IFERROR(VLOOKUP(H572&amp;"-"&amp;F572,Blad7!A:D,4,0),0)</f>
        <v>0</v>
      </c>
      <c r="O572" s="238">
        <v>1</v>
      </c>
      <c r="P572" s="239">
        <f t="shared" si="10"/>
        <v>0</v>
      </c>
    </row>
    <row r="573" spans="1:16" x14ac:dyDescent="0.3">
      <c r="A573" s="294" t="s">
        <v>38</v>
      </c>
      <c r="B573" s="236" t="s">
        <v>39</v>
      </c>
      <c r="C573" s="236" t="s">
        <v>38</v>
      </c>
      <c r="D573" s="293" t="str">
        <f t="shared" si="12"/>
        <v>Anna Paulowna</v>
      </c>
      <c r="E573" s="298" t="s">
        <v>40</v>
      </c>
      <c r="F573" s="236" t="s">
        <v>38</v>
      </c>
      <c r="G573" s="295" t="s">
        <v>589</v>
      </c>
      <c r="H573" s="295" t="s">
        <v>19</v>
      </c>
      <c r="I573" s="295" t="s">
        <v>56</v>
      </c>
      <c r="J573" s="308">
        <v>103</v>
      </c>
      <c r="K573" s="295"/>
      <c r="L573" s="457" t="s">
        <v>1665</v>
      </c>
      <c r="M573" s="234">
        <v>115</v>
      </c>
      <c r="N573" s="237">
        <f>IFERROR(VLOOKUP(H573&amp;"-"&amp;F573,Blad7!A:D,4,0),0)</f>
        <v>0</v>
      </c>
      <c r="O573" s="238">
        <v>1</v>
      </c>
      <c r="P573" s="239">
        <f t="shared" si="10"/>
        <v>0</v>
      </c>
    </row>
    <row r="574" spans="1:16" x14ac:dyDescent="0.3">
      <c r="A574" s="294" t="s">
        <v>38</v>
      </c>
      <c r="B574" s="236" t="s">
        <v>39</v>
      </c>
      <c r="C574" s="236" t="s">
        <v>38</v>
      </c>
      <c r="D574" s="293" t="str">
        <f t="shared" si="12"/>
        <v>Anna Paulowna</v>
      </c>
      <c r="E574" s="298" t="s">
        <v>40</v>
      </c>
      <c r="F574" s="236" t="s">
        <v>38</v>
      </c>
      <c r="G574" s="295" t="s">
        <v>589</v>
      </c>
      <c r="H574" s="295" t="s">
        <v>18</v>
      </c>
      <c r="I574" s="295" t="s">
        <v>249</v>
      </c>
      <c r="J574" s="308" t="s">
        <v>1085</v>
      </c>
      <c r="K574" s="295"/>
      <c r="L574" s="451" t="s">
        <v>57</v>
      </c>
      <c r="M574" s="234">
        <v>118</v>
      </c>
      <c r="N574" s="237">
        <f>IFERROR(VLOOKUP(H574&amp;"-"&amp;F574,Blad7!A:D,4,0),0)</f>
        <v>0</v>
      </c>
      <c r="O574" s="238">
        <v>1</v>
      </c>
      <c r="P574" s="239">
        <f t="shared" si="10"/>
        <v>0</v>
      </c>
    </row>
    <row r="575" spans="1:16" x14ac:dyDescent="0.3">
      <c r="A575" s="294" t="s">
        <v>38</v>
      </c>
      <c r="B575" s="236" t="s">
        <v>39</v>
      </c>
      <c r="C575" s="236" t="s">
        <v>38</v>
      </c>
      <c r="D575" s="293" t="str">
        <f t="shared" si="12"/>
        <v>Anna Paulowna</v>
      </c>
      <c r="E575" s="298" t="s">
        <v>40</v>
      </c>
      <c r="F575" s="236" t="s">
        <v>38</v>
      </c>
      <c r="G575" s="295" t="s">
        <v>589</v>
      </c>
      <c r="H575" s="295" t="s">
        <v>19</v>
      </c>
      <c r="I575" s="295" t="s">
        <v>56</v>
      </c>
      <c r="J575" s="308" t="s">
        <v>1133</v>
      </c>
      <c r="K575" s="295"/>
      <c r="L575" s="451" t="s">
        <v>62</v>
      </c>
      <c r="M575" s="234">
        <v>130</v>
      </c>
      <c r="N575" s="237">
        <f>IFERROR(VLOOKUP(H575&amp;"-"&amp;F575,Blad7!A:D,4,0),0)</f>
        <v>0</v>
      </c>
      <c r="O575" s="238">
        <v>1</v>
      </c>
      <c r="P575" s="239">
        <f t="shared" si="10"/>
        <v>0</v>
      </c>
    </row>
    <row r="576" spans="1:16" x14ac:dyDescent="0.3">
      <c r="A576" s="294" t="s">
        <v>38</v>
      </c>
      <c r="B576" s="236" t="s">
        <v>39</v>
      </c>
      <c r="C576" s="236" t="s">
        <v>38</v>
      </c>
      <c r="D576" s="293" t="str">
        <f t="shared" si="12"/>
        <v>Anna Paulowna</v>
      </c>
      <c r="E576" s="298" t="s">
        <v>40</v>
      </c>
      <c r="F576" s="236" t="s">
        <v>38</v>
      </c>
      <c r="G576" s="295" t="s">
        <v>589</v>
      </c>
      <c r="H576" s="295" t="s">
        <v>18</v>
      </c>
      <c r="I576" s="295" t="s">
        <v>249</v>
      </c>
      <c r="J576" s="308" t="s">
        <v>1094</v>
      </c>
      <c r="K576" s="295"/>
      <c r="L576" s="451" t="s">
        <v>57</v>
      </c>
      <c r="M576" s="234">
        <v>153</v>
      </c>
      <c r="N576" s="237">
        <f>IFERROR(VLOOKUP(H576&amp;"-"&amp;F576,Blad7!A:D,4,0),0)</f>
        <v>0</v>
      </c>
      <c r="O576" s="238">
        <v>1</v>
      </c>
      <c r="P576" s="239">
        <f t="shared" si="10"/>
        <v>0</v>
      </c>
    </row>
    <row r="577" spans="1:16" x14ac:dyDescent="0.3">
      <c r="A577" s="294" t="s">
        <v>38</v>
      </c>
      <c r="B577" s="236" t="s">
        <v>39</v>
      </c>
      <c r="C577" s="236" t="s">
        <v>38</v>
      </c>
      <c r="D577" s="293" t="str">
        <f t="shared" si="12"/>
        <v>Anna Paulowna</v>
      </c>
      <c r="E577" s="294" t="s">
        <v>40</v>
      </c>
      <c r="F577" s="236" t="s">
        <v>38</v>
      </c>
      <c r="G577" s="295" t="s">
        <v>589</v>
      </c>
      <c r="H577" s="295" t="s">
        <v>19</v>
      </c>
      <c r="I577" s="295" t="s">
        <v>43</v>
      </c>
      <c r="J577" s="308" t="s">
        <v>122</v>
      </c>
      <c r="K577" s="295"/>
      <c r="L577" s="451" t="s">
        <v>57</v>
      </c>
      <c r="M577" s="234">
        <v>158</v>
      </c>
      <c r="N577" s="237">
        <f>IFERROR(VLOOKUP(H577&amp;"-"&amp;F577,Blad7!A:D,4,0),0)</f>
        <v>0</v>
      </c>
      <c r="O577" s="238">
        <v>1</v>
      </c>
      <c r="P577" s="239">
        <f t="shared" si="10"/>
        <v>0</v>
      </c>
    </row>
    <row r="578" spans="1:16" x14ac:dyDescent="0.3">
      <c r="A578" s="294" t="s">
        <v>38</v>
      </c>
      <c r="B578" s="236" t="s">
        <v>39</v>
      </c>
      <c r="C578" s="236" t="s">
        <v>38</v>
      </c>
      <c r="D578" s="293" t="str">
        <f t="shared" si="12"/>
        <v>Anna Paulowna</v>
      </c>
      <c r="E578" s="294" t="s">
        <v>40</v>
      </c>
      <c r="F578" s="236" t="s">
        <v>38</v>
      </c>
      <c r="G578" s="295" t="s">
        <v>589</v>
      </c>
      <c r="H578" s="295" t="s">
        <v>18</v>
      </c>
      <c r="I578" s="295" t="s">
        <v>249</v>
      </c>
      <c r="J578" s="308" t="s">
        <v>1068</v>
      </c>
      <c r="K578" s="295"/>
      <c r="L578" s="451" t="s">
        <v>57</v>
      </c>
      <c r="M578" s="234">
        <v>170</v>
      </c>
      <c r="N578" s="237">
        <f>IFERROR(VLOOKUP(H578&amp;"-"&amp;F578,Blad7!A:D,4,0),0)</f>
        <v>0</v>
      </c>
      <c r="O578" s="238">
        <v>1</v>
      </c>
      <c r="P578" s="239">
        <f t="shared" ref="P578:P641" si="13">IFERROR((N578*M578)*O578,"")</f>
        <v>0</v>
      </c>
    </row>
    <row r="579" spans="1:16" x14ac:dyDescent="0.3">
      <c r="A579" s="294" t="s">
        <v>38</v>
      </c>
      <c r="B579" s="236" t="s">
        <v>39</v>
      </c>
      <c r="C579" s="236" t="s">
        <v>38</v>
      </c>
      <c r="D579" s="293" t="str">
        <f t="shared" si="12"/>
        <v>Anna Paulowna</v>
      </c>
      <c r="E579" s="298" t="s">
        <v>40</v>
      </c>
      <c r="F579" s="236" t="s">
        <v>38</v>
      </c>
      <c r="G579" s="295" t="s">
        <v>589</v>
      </c>
      <c r="H579" s="295" t="s">
        <v>18</v>
      </c>
      <c r="I579" s="295" t="s">
        <v>249</v>
      </c>
      <c r="J579" s="308" t="s">
        <v>1099</v>
      </c>
      <c r="K579" s="295"/>
      <c r="L579" s="451" t="s">
        <v>57</v>
      </c>
      <c r="M579" s="234">
        <v>185</v>
      </c>
      <c r="N579" s="237">
        <f>IFERROR(VLOOKUP(H579&amp;"-"&amp;F579,Blad7!A:D,4,0),0)</f>
        <v>0</v>
      </c>
      <c r="O579" s="238">
        <v>1</v>
      </c>
      <c r="P579" s="239">
        <f t="shared" si="13"/>
        <v>0</v>
      </c>
    </row>
    <row r="580" spans="1:16" x14ac:dyDescent="0.3">
      <c r="A580" s="294" t="s">
        <v>38</v>
      </c>
      <c r="B580" s="236" t="s">
        <v>39</v>
      </c>
      <c r="C580" s="236" t="s">
        <v>38</v>
      </c>
      <c r="D580" s="293" t="str">
        <f t="shared" si="12"/>
        <v>Anna Paulowna</v>
      </c>
      <c r="E580" s="298" t="s">
        <v>40</v>
      </c>
      <c r="F580" s="236" t="s">
        <v>38</v>
      </c>
      <c r="G580" s="295" t="s">
        <v>589</v>
      </c>
      <c r="H580" s="295" t="s">
        <v>16</v>
      </c>
      <c r="I580" s="295" t="s">
        <v>51</v>
      </c>
      <c r="J580" s="308" t="s">
        <v>1117</v>
      </c>
      <c r="K580" s="295"/>
      <c r="L580" s="451" t="s">
        <v>62</v>
      </c>
      <c r="M580" s="234">
        <v>186</v>
      </c>
      <c r="N580" s="237">
        <f>IFERROR(VLOOKUP(H580&amp;"-"&amp;F580,Blad7!A:D,4,0),0)</f>
        <v>0</v>
      </c>
      <c r="O580" s="238">
        <v>1</v>
      </c>
      <c r="P580" s="239">
        <f t="shared" si="13"/>
        <v>0</v>
      </c>
    </row>
    <row r="581" spans="1:16" x14ac:dyDescent="0.3">
      <c r="A581" s="294" t="s">
        <v>38</v>
      </c>
      <c r="B581" s="236" t="s">
        <v>39</v>
      </c>
      <c r="C581" s="236" t="s">
        <v>38</v>
      </c>
      <c r="D581" s="293" t="str">
        <f t="shared" si="12"/>
        <v>Anna Paulowna</v>
      </c>
      <c r="E581" s="298" t="s">
        <v>40</v>
      </c>
      <c r="F581" s="236" t="s">
        <v>38</v>
      </c>
      <c r="G581" s="295" t="s">
        <v>589</v>
      </c>
      <c r="H581" s="295" t="s">
        <v>19</v>
      </c>
      <c r="I581" s="295" t="s">
        <v>56</v>
      </c>
      <c r="J581" s="308" t="s">
        <v>1009</v>
      </c>
      <c r="K581" s="295"/>
      <c r="L581" s="451" t="s">
        <v>57</v>
      </c>
      <c r="M581" s="234">
        <v>197</v>
      </c>
      <c r="N581" s="237">
        <f>IFERROR(VLOOKUP(H581&amp;"-"&amp;F581,Blad7!A:D,4,0),0)</f>
        <v>0</v>
      </c>
      <c r="O581" s="238">
        <v>1</v>
      </c>
      <c r="P581" s="239">
        <f t="shared" si="13"/>
        <v>0</v>
      </c>
    </row>
    <row r="582" spans="1:16" x14ac:dyDescent="0.3">
      <c r="A582" s="294" t="s">
        <v>38</v>
      </c>
      <c r="B582" s="236" t="s">
        <v>39</v>
      </c>
      <c r="C582" s="236" t="s">
        <v>38</v>
      </c>
      <c r="D582" s="293" t="str">
        <f t="shared" si="12"/>
        <v>Anna Paulowna</v>
      </c>
      <c r="E582" s="298" t="s">
        <v>40</v>
      </c>
      <c r="F582" s="236" t="s">
        <v>38</v>
      </c>
      <c r="G582" s="295" t="s">
        <v>589</v>
      </c>
      <c r="H582" s="295" t="s">
        <v>18</v>
      </c>
      <c r="I582" s="295" t="s">
        <v>249</v>
      </c>
      <c r="J582" s="308" t="s">
        <v>1059</v>
      </c>
      <c r="K582" s="295"/>
      <c r="L582" s="451" t="s">
        <v>42</v>
      </c>
      <c r="M582" s="234">
        <v>199</v>
      </c>
      <c r="N582" s="237">
        <f>IFERROR(VLOOKUP(H582&amp;"-"&amp;F582,Blad7!A:D,4,0),0)</f>
        <v>0</v>
      </c>
      <c r="O582" s="238">
        <v>1</v>
      </c>
      <c r="P582" s="239">
        <f t="shared" si="13"/>
        <v>0</v>
      </c>
    </row>
    <row r="583" spans="1:16" x14ac:dyDescent="0.3">
      <c r="A583" s="294" t="s">
        <v>38</v>
      </c>
      <c r="B583" s="236" t="s">
        <v>39</v>
      </c>
      <c r="C583" s="236" t="s">
        <v>38</v>
      </c>
      <c r="D583" s="293" t="str">
        <f t="shared" si="12"/>
        <v>Anna Paulowna</v>
      </c>
      <c r="E583" s="298" t="s">
        <v>40</v>
      </c>
      <c r="F583" s="236" t="s">
        <v>38</v>
      </c>
      <c r="G583" s="295" t="s">
        <v>589</v>
      </c>
      <c r="H583" s="295" t="s">
        <v>18</v>
      </c>
      <c r="I583" s="295" t="s">
        <v>249</v>
      </c>
      <c r="J583" s="308" t="s">
        <v>1086</v>
      </c>
      <c r="K583" s="295"/>
      <c r="L583" s="451" t="s">
        <v>57</v>
      </c>
      <c r="M583" s="234">
        <v>268</v>
      </c>
      <c r="N583" s="237">
        <f>IFERROR(VLOOKUP(H583&amp;"-"&amp;F583,Blad7!A:D,4,0),0)</f>
        <v>0</v>
      </c>
      <c r="O583" s="238">
        <v>1</v>
      </c>
      <c r="P583" s="239">
        <f t="shared" si="13"/>
        <v>0</v>
      </c>
    </row>
    <row r="584" spans="1:16" x14ac:dyDescent="0.3">
      <c r="A584" s="294" t="s">
        <v>38</v>
      </c>
      <c r="B584" s="236" t="s">
        <v>39</v>
      </c>
      <c r="C584" s="236" t="s">
        <v>38</v>
      </c>
      <c r="D584" s="293" t="str">
        <f t="shared" si="12"/>
        <v>Anna Paulowna</v>
      </c>
      <c r="E584" s="298" t="s">
        <v>40</v>
      </c>
      <c r="F584" s="236" t="s">
        <v>38</v>
      </c>
      <c r="G584" s="295" t="s">
        <v>589</v>
      </c>
      <c r="H584" s="295" t="s">
        <v>18</v>
      </c>
      <c r="I584" s="295" t="s">
        <v>249</v>
      </c>
      <c r="J584" s="308" t="s">
        <v>1073</v>
      </c>
      <c r="K584" s="295"/>
      <c r="L584" s="451" t="s">
        <v>57</v>
      </c>
      <c r="M584" s="234">
        <v>425</v>
      </c>
      <c r="N584" s="237">
        <f>IFERROR(VLOOKUP(H584&amp;"-"&amp;F584,Blad7!A:D,4,0),0)</f>
        <v>0</v>
      </c>
      <c r="O584" s="238">
        <v>1</v>
      </c>
      <c r="P584" s="239">
        <f t="shared" si="13"/>
        <v>0</v>
      </c>
    </row>
    <row r="585" spans="1:16" x14ac:dyDescent="0.3">
      <c r="A585" s="294" t="s">
        <v>38</v>
      </c>
      <c r="B585" s="236" t="s">
        <v>39</v>
      </c>
      <c r="C585" s="236" t="s">
        <v>38</v>
      </c>
      <c r="D585" s="293" t="str">
        <f t="shared" si="12"/>
        <v>Anna Paulowna</v>
      </c>
      <c r="E585" s="298" t="s">
        <v>40</v>
      </c>
      <c r="F585" s="236" t="s">
        <v>38</v>
      </c>
      <c r="G585" s="295" t="s">
        <v>589</v>
      </c>
      <c r="H585" s="295" t="s">
        <v>18</v>
      </c>
      <c r="I585" s="295" t="s">
        <v>249</v>
      </c>
      <c r="J585" s="308" t="s">
        <v>1078</v>
      </c>
      <c r="K585" s="295"/>
      <c r="L585" s="451" t="s">
        <v>57</v>
      </c>
      <c r="M585" s="234">
        <v>497</v>
      </c>
      <c r="N585" s="237">
        <f>IFERROR(VLOOKUP(H585&amp;"-"&amp;F585,Blad7!A:D,4,0),0)</f>
        <v>0</v>
      </c>
      <c r="O585" s="238">
        <v>1</v>
      </c>
      <c r="P585" s="239">
        <f t="shared" si="13"/>
        <v>0</v>
      </c>
    </row>
    <row r="586" spans="1:16" x14ac:dyDescent="0.3">
      <c r="A586" s="294" t="s">
        <v>38</v>
      </c>
      <c r="B586" s="236" t="s">
        <v>39</v>
      </c>
      <c r="C586" s="236" t="s">
        <v>38</v>
      </c>
      <c r="D586" s="293" t="str">
        <f t="shared" si="12"/>
        <v>Anna Paulowna</v>
      </c>
      <c r="E586" s="298" t="s">
        <v>40</v>
      </c>
      <c r="F586" s="236" t="s">
        <v>38</v>
      </c>
      <c r="G586" s="295" t="s">
        <v>589</v>
      </c>
      <c r="H586" s="295" t="s">
        <v>45</v>
      </c>
      <c r="I586" s="295" t="s">
        <v>45</v>
      </c>
      <c r="J586" s="308" t="s">
        <v>98</v>
      </c>
      <c r="K586" s="295"/>
      <c r="L586" s="451" t="s">
        <v>42</v>
      </c>
      <c r="M586" s="234" t="s">
        <v>187</v>
      </c>
      <c r="N586" s="237">
        <f>IFERROR(VLOOKUP(H586&amp;"-"&amp;F586,Blad7!A:D,4,0),0)</f>
        <v>0</v>
      </c>
      <c r="O586" s="238">
        <v>1</v>
      </c>
      <c r="P586" s="239" t="str">
        <f t="shared" si="13"/>
        <v/>
      </c>
    </row>
    <row r="587" spans="1:16" x14ac:dyDescent="0.3">
      <c r="A587" s="294" t="s">
        <v>38</v>
      </c>
      <c r="B587" s="236" t="s">
        <v>39</v>
      </c>
      <c r="C587" s="236" t="s">
        <v>38</v>
      </c>
      <c r="D587" s="293" t="str">
        <f t="shared" si="12"/>
        <v>Anna Paulowna</v>
      </c>
      <c r="E587" s="298" t="s">
        <v>40</v>
      </c>
      <c r="F587" s="236" t="s">
        <v>38</v>
      </c>
      <c r="G587" s="295" t="s">
        <v>589</v>
      </c>
      <c r="H587" s="295" t="s">
        <v>45</v>
      </c>
      <c r="I587" s="295" t="s">
        <v>45</v>
      </c>
      <c r="J587" s="308" t="s">
        <v>1087</v>
      </c>
      <c r="K587" s="295"/>
      <c r="L587" s="451" t="s">
        <v>187</v>
      </c>
      <c r="M587" s="234" t="s">
        <v>187</v>
      </c>
      <c r="N587" s="237">
        <f>IFERROR(VLOOKUP(H587&amp;"-"&amp;F587,Blad7!A:D,4,0),0)</f>
        <v>0</v>
      </c>
      <c r="O587" s="238">
        <v>1</v>
      </c>
      <c r="P587" s="239" t="str">
        <f t="shared" si="13"/>
        <v/>
      </c>
    </row>
    <row r="588" spans="1:16" x14ac:dyDescent="0.3">
      <c r="A588" s="294" t="s">
        <v>38</v>
      </c>
      <c r="B588" s="236" t="s">
        <v>39</v>
      </c>
      <c r="C588" s="236" t="s">
        <v>38</v>
      </c>
      <c r="D588" s="293" t="str">
        <f t="shared" si="12"/>
        <v>Anna Paulowna</v>
      </c>
      <c r="E588" s="294" t="s">
        <v>40</v>
      </c>
      <c r="F588" s="236" t="s">
        <v>38</v>
      </c>
      <c r="G588" s="295" t="s">
        <v>589</v>
      </c>
      <c r="H588" s="295" t="s">
        <v>45</v>
      </c>
      <c r="I588" s="295" t="s">
        <v>45</v>
      </c>
      <c r="J588" s="308" t="s">
        <v>113</v>
      </c>
      <c r="K588" s="295"/>
      <c r="L588" s="451" t="s">
        <v>42</v>
      </c>
      <c r="M588" s="234" t="s">
        <v>187</v>
      </c>
      <c r="N588" s="237">
        <f>IFERROR(VLOOKUP(H588&amp;"-"&amp;F588,Blad7!A:D,4,0),0)</f>
        <v>0</v>
      </c>
      <c r="O588" s="238">
        <v>1</v>
      </c>
      <c r="P588" s="239" t="str">
        <f t="shared" si="13"/>
        <v/>
      </c>
    </row>
    <row r="589" spans="1:16" x14ac:dyDescent="0.3">
      <c r="A589" s="294" t="s">
        <v>38</v>
      </c>
      <c r="B589" s="236" t="s">
        <v>39</v>
      </c>
      <c r="C589" s="236" t="s">
        <v>38</v>
      </c>
      <c r="D589" s="293" t="str">
        <f t="shared" si="12"/>
        <v>Anna Paulowna</v>
      </c>
      <c r="E589" s="298" t="s">
        <v>40</v>
      </c>
      <c r="F589" s="236" t="s">
        <v>38</v>
      </c>
      <c r="G589" s="295" t="s">
        <v>589</v>
      </c>
      <c r="H589" s="295" t="s">
        <v>45</v>
      </c>
      <c r="I589" s="295" t="s">
        <v>45</v>
      </c>
      <c r="J589" s="308" t="s">
        <v>203</v>
      </c>
      <c r="K589" s="295"/>
      <c r="L589" s="451" t="s">
        <v>42</v>
      </c>
      <c r="M589" s="234" t="s">
        <v>187</v>
      </c>
      <c r="N589" s="237">
        <f>IFERROR(VLOOKUP(H589&amp;"-"&amp;F589,Blad7!A:D,4,0),0)</f>
        <v>0</v>
      </c>
      <c r="O589" s="238">
        <v>1</v>
      </c>
      <c r="P589" s="239" t="str">
        <f t="shared" si="13"/>
        <v/>
      </c>
    </row>
    <row r="590" spans="1:16" x14ac:dyDescent="0.3">
      <c r="A590" s="294" t="s">
        <v>38</v>
      </c>
      <c r="B590" s="236" t="s">
        <v>39</v>
      </c>
      <c r="C590" s="236" t="s">
        <v>38</v>
      </c>
      <c r="D590" s="293" t="str">
        <f t="shared" si="12"/>
        <v>Anna Paulowna</v>
      </c>
      <c r="E590" s="294" t="s">
        <v>40</v>
      </c>
      <c r="F590" s="236" t="s">
        <v>38</v>
      </c>
      <c r="G590" s="295" t="s">
        <v>589</v>
      </c>
      <c r="H590" s="295" t="s">
        <v>45</v>
      </c>
      <c r="I590" s="295" t="s">
        <v>45</v>
      </c>
      <c r="J590" s="308" t="s">
        <v>102</v>
      </c>
      <c r="K590" s="295"/>
      <c r="L590" s="451" t="s">
        <v>1717</v>
      </c>
      <c r="M590" s="234" t="s">
        <v>187</v>
      </c>
      <c r="N590" s="237">
        <f>IFERROR(VLOOKUP(H590&amp;"-"&amp;F590,Blad7!A:D,4,0),0)</f>
        <v>0</v>
      </c>
      <c r="O590" s="238">
        <v>1</v>
      </c>
      <c r="P590" s="239" t="str">
        <f t="shared" si="13"/>
        <v/>
      </c>
    </row>
    <row r="591" spans="1:16" x14ac:dyDescent="0.3">
      <c r="A591" s="294" t="s">
        <v>38</v>
      </c>
      <c r="B591" s="236" t="s">
        <v>39</v>
      </c>
      <c r="C591" s="236" t="s">
        <v>38</v>
      </c>
      <c r="D591" s="293" t="str">
        <f t="shared" si="12"/>
        <v>Anna Paulowna</v>
      </c>
      <c r="E591" s="298" t="s">
        <v>40</v>
      </c>
      <c r="F591" s="236" t="s">
        <v>38</v>
      </c>
      <c r="G591" s="295" t="s">
        <v>589</v>
      </c>
      <c r="H591" s="295" t="s">
        <v>45</v>
      </c>
      <c r="I591" s="295" t="s">
        <v>45</v>
      </c>
      <c r="J591" s="308" t="s">
        <v>1070</v>
      </c>
      <c r="K591" s="295"/>
      <c r="L591" s="451" t="s">
        <v>1717</v>
      </c>
      <c r="M591" s="234" t="s">
        <v>187</v>
      </c>
      <c r="N591" s="237">
        <f>IFERROR(VLOOKUP(H591&amp;"-"&amp;F591,Blad7!A:D,4,0),0)</f>
        <v>0</v>
      </c>
      <c r="O591" s="238">
        <v>1</v>
      </c>
      <c r="P591" s="239" t="str">
        <f t="shared" si="13"/>
        <v/>
      </c>
    </row>
    <row r="592" spans="1:16" x14ac:dyDescent="0.3">
      <c r="A592" s="294" t="s">
        <v>38</v>
      </c>
      <c r="B592" s="236" t="s">
        <v>39</v>
      </c>
      <c r="C592" s="236" t="s">
        <v>38</v>
      </c>
      <c r="D592" s="293" t="str">
        <f t="shared" si="12"/>
        <v>Anna Paulowna</v>
      </c>
      <c r="E592" s="298" t="s">
        <v>40</v>
      </c>
      <c r="F592" s="236" t="s">
        <v>38</v>
      </c>
      <c r="G592" s="295" t="s">
        <v>589</v>
      </c>
      <c r="H592" s="295" t="s">
        <v>45</v>
      </c>
      <c r="I592" s="295" t="s">
        <v>45</v>
      </c>
      <c r="J592" s="308" t="s">
        <v>1132</v>
      </c>
      <c r="K592" s="295"/>
      <c r="L592" s="451" t="s">
        <v>1717</v>
      </c>
      <c r="M592" s="234" t="s">
        <v>187</v>
      </c>
      <c r="N592" s="237">
        <f>IFERROR(VLOOKUP(H592&amp;"-"&amp;F592,Blad7!A:D,4,0),0)</f>
        <v>0</v>
      </c>
      <c r="O592" s="238">
        <v>1</v>
      </c>
      <c r="P592" s="239" t="str">
        <f t="shared" si="13"/>
        <v/>
      </c>
    </row>
    <row r="593" spans="1:16" x14ac:dyDescent="0.3">
      <c r="A593" s="294" t="s">
        <v>38</v>
      </c>
      <c r="B593" s="236" t="s">
        <v>39</v>
      </c>
      <c r="C593" s="236" t="s">
        <v>38</v>
      </c>
      <c r="D593" s="293" t="str">
        <f t="shared" si="12"/>
        <v>Anna Paulowna</v>
      </c>
      <c r="E593" s="298" t="s">
        <v>40</v>
      </c>
      <c r="F593" s="236" t="s">
        <v>38</v>
      </c>
      <c r="G593" s="295" t="s">
        <v>589</v>
      </c>
      <c r="H593" s="295" t="s">
        <v>45</v>
      </c>
      <c r="I593" s="295" t="s">
        <v>45</v>
      </c>
      <c r="J593" s="308">
        <v>104</v>
      </c>
      <c r="K593" s="295"/>
      <c r="L593" s="451" t="s">
        <v>1717</v>
      </c>
      <c r="M593" s="234" t="s">
        <v>187</v>
      </c>
      <c r="N593" s="237">
        <f>IFERROR(VLOOKUP(H593&amp;"-"&amp;F593,Blad7!A:D,4,0),0)</f>
        <v>0</v>
      </c>
      <c r="O593" s="238">
        <v>1</v>
      </c>
      <c r="P593" s="239" t="str">
        <f t="shared" si="13"/>
        <v/>
      </c>
    </row>
    <row r="594" spans="1:16" x14ac:dyDescent="0.3">
      <c r="A594" s="305" t="s">
        <v>52</v>
      </c>
      <c r="B594" s="292" t="s">
        <v>39</v>
      </c>
      <c r="C594" s="316" t="s">
        <v>52</v>
      </c>
      <c r="D594" s="304" t="s">
        <v>53</v>
      </c>
      <c r="E594" s="305" t="s">
        <v>54</v>
      </c>
      <c r="F594" s="316" t="s">
        <v>52</v>
      </c>
      <c r="G594" s="296" t="s">
        <v>59</v>
      </c>
      <c r="H594" s="295" t="s">
        <v>41</v>
      </c>
      <c r="I594" s="295" t="s">
        <v>1622</v>
      </c>
      <c r="J594" s="462" t="s">
        <v>1467</v>
      </c>
      <c r="K594" s="296"/>
      <c r="L594" s="451" t="s">
        <v>42</v>
      </c>
      <c r="M594" s="234">
        <v>1.1100000000000001</v>
      </c>
      <c r="N594" s="237">
        <f>IFERROR(VLOOKUP(H594&amp;"-"&amp;F594,Blad7!A:D,4,0),0)</f>
        <v>0</v>
      </c>
      <c r="O594" s="238">
        <v>1</v>
      </c>
      <c r="P594" s="239">
        <f t="shared" si="13"/>
        <v>0</v>
      </c>
    </row>
    <row r="595" spans="1:16" x14ac:dyDescent="0.3">
      <c r="A595" s="305" t="s">
        <v>52</v>
      </c>
      <c r="B595" s="292" t="s">
        <v>39</v>
      </c>
      <c r="C595" s="316" t="s">
        <v>52</v>
      </c>
      <c r="D595" s="304" t="s">
        <v>53</v>
      </c>
      <c r="E595" s="305" t="s">
        <v>54</v>
      </c>
      <c r="F595" s="316" t="s">
        <v>52</v>
      </c>
      <c r="G595" s="296" t="s">
        <v>59</v>
      </c>
      <c r="H595" s="295" t="s">
        <v>41</v>
      </c>
      <c r="I595" s="295" t="s">
        <v>1622</v>
      </c>
      <c r="J595" s="462" t="s">
        <v>273</v>
      </c>
      <c r="K595" s="296"/>
      <c r="L595" s="451" t="s">
        <v>42</v>
      </c>
      <c r="M595" s="234">
        <v>1.1100000000000001</v>
      </c>
      <c r="N595" s="237">
        <f>IFERROR(VLOOKUP(H595&amp;"-"&amp;F595,Blad7!A:D,4,0),0)</f>
        <v>0</v>
      </c>
      <c r="O595" s="238">
        <v>1</v>
      </c>
      <c r="P595" s="239">
        <f t="shared" si="13"/>
        <v>0</v>
      </c>
    </row>
    <row r="596" spans="1:16" x14ac:dyDescent="0.3">
      <c r="A596" s="305" t="s">
        <v>52</v>
      </c>
      <c r="B596" s="292" t="s">
        <v>39</v>
      </c>
      <c r="C596" s="316" t="s">
        <v>52</v>
      </c>
      <c r="D596" s="304" t="s">
        <v>53</v>
      </c>
      <c r="E596" s="305" t="s">
        <v>54</v>
      </c>
      <c r="F596" s="316" t="s">
        <v>52</v>
      </c>
      <c r="G596" s="296" t="s">
        <v>59</v>
      </c>
      <c r="H596" s="295" t="s">
        <v>19</v>
      </c>
      <c r="I596" s="241" t="s">
        <v>1704</v>
      </c>
      <c r="J596" s="310" t="s">
        <v>198</v>
      </c>
      <c r="K596" s="296"/>
      <c r="L596" s="457" t="s">
        <v>1827</v>
      </c>
      <c r="M596" s="234">
        <v>10.25</v>
      </c>
      <c r="N596" s="237">
        <f>IFERROR(VLOOKUP(H596&amp;"-"&amp;F596,Blad7!A:D,4,0),0)</f>
        <v>0</v>
      </c>
      <c r="O596" s="238">
        <v>1</v>
      </c>
      <c r="P596" s="239">
        <f t="shared" si="13"/>
        <v>0</v>
      </c>
    </row>
    <row r="597" spans="1:16" x14ac:dyDescent="0.3">
      <c r="A597" s="305" t="s">
        <v>52</v>
      </c>
      <c r="B597" s="292" t="s">
        <v>39</v>
      </c>
      <c r="C597" s="316" t="s">
        <v>52</v>
      </c>
      <c r="D597" s="304" t="s">
        <v>53</v>
      </c>
      <c r="E597" s="305" t="s">
        <v>54</v>
      </c>
      <c r="F597" s="316" t="s">
        <v>52</v>
      </c>
      <c r="G597" s="296" t="s">
        <v>59</v>
      </c>
      <c r="H597" s="295" t="s">
        <v>46</v>
      </c>
      <c r="I597" s="295" t="s">
        <v>47</v>
      </c>
      <c r="J597" s="310" t="s">
        <v>146</v>
      </c>
      <c r="K597" s="296"/>
      <c r="L597" s="451" t="s">
        <v>44</v>
      </c>
      <c r="M597" s="234">
        <v>10.98</v>
      </c>
      <c r="N597" s="237">
        <f>IFERROR(VLOOKUP(H597&amp;"-"&amp;F597,Blad7!A:D,4,0),0)</f>
        <v>0</v>
      </c>
      <c r="O597" s="238">
        <v>1</v>
      </c>
      <c r="P597" s="239">
        <f t="shared" si="13"/>
        <v>0</v>
      </c>
    </row>
    <row r="598" spans="1:16" x14ac:dyDescent="0.3">
      <c r="A598" s="305" t="s">
        <v>52</v>
      </c>
      <c r="B598" s="292" t="s">
        <v>39</v>
      </c>
      <c r="C598" s="316" t="s">
        <v>52</v>
      </c>
      <c r="D598" s="304" t="s">
        <v>53</v>
      </c>
      <c r="E598" s="305" t="s">
        <v>54</v>
      </c>
      <c r="F598" s="316" t="s">
        <v>52</v>
      </c>
      <c r="G598" s="296" t="s">
        <v>59</v>
      </c>
      <c r="H598" s="295" t="s">
        <v>19</v>
      </c>
      <c r="I598" s="241" t="s">
        <v>1704</v>
      </c>
      <c r="J598" s="310" t="s">
        <v>84</v>
      </c>
      <c r="K598" s="296"/>
      <c r="L598" s="457" t="s">
        <v>1827</v>
      </c>
      <c r="M598" s="234">
        <v>12.18</v>
      </c>
      <c r="N598" s="237">
        <f>IFERROR(VLOOKUP(H598&amp;"-"&amp;F598,Blad7!A:D,4,0),0)</f>
        <v>0</v>
      </c>
      <c r="O598" s="238">
        <v>1</v>
      </c>
      <c r="P598" s="239">
        <f t="shared" si="13"/>
        <v>0</v>
      </c>
    </row>
    <row r="599" spans="1:16" x14ac:dyDescent="0.3">
      <c r="A599" s="305" t="s">
        <v>52</v>
      </c>
      <c r="B599" s="292" t="s">
        <v>39</v>
      </c>
      <c r="C599" s="316" t="s">
        <v>52</v>
      </c>
      <c r="D599" s="304" t="s">
        <v>53</v>
      </c>
      <c r="E599" s="305" t="s">
        <v>54</v>
      </c>
      <c r="F599" s="316" t="s">
        <v>52</v>
      </c>
      <c r="G599" s="296" t="s">
        <v>59</v>
      </c>
      <c r="H599" s="295" t="s">
        <v>46</v>
      </c>
      <c r="I599" s="295" t="s">
        <v>47</v>
      </c>
      <c r="J599" s="310" t="s">
        <v>1764</v>
      </c>
      <c r="K599" s="296"/>
      <c r="L599" s="451" t="s">
        <v>44</v>
      </c>
      <c r="M599" s="234">
        <v>12.97</v>
      </c>
      <c r="N599" s="237">
        <f>IFERROR(VLOOKUP(H599&amp;"-"&amp;F599,Blad7!A:D,4,0),0)</f>
        <v>0</v>
      </c>
      <c r="O599" s="238">
        <v>1</v>
      </c>
      <c r="P599" s="239">
        <f t="shared" si="13"/>
        <v>0</v>
      </c>
    </row>
    <row r="600" spans="1:16" x14ac:dyDescent="0.3">
      <c r="A600" s="305" t="s">
        <v>52</v>
      </c>
      <c r="B600" s="292" t="s">
        <v>39</v>
      </c>
      <c r="C600" s="316" t="s">
        <v>52</v>
      </c>
      <c r="D600" s="304" t="s">
        <v>53</v>
      </c>
      <c r="E600" s="305" t="s">
        <v>54</v>
      </c>
      <c r="F600" s="316" t="s">
        <v>52</v>
      </c>
      <c r="G600" s="296" t="s">
        <v>59</v>
      </c>
      <c r="H600" s="295" t="s">
        <v>18</v>
      </c>
      <c r="I600" s="245" t="s">
        <v>1826</v>
      </c>
      <c r="J600" s="310" t="s">
        <v>171</v>
      </c>
      <c r="K600" s="296"/>
      <c r="L600" s="457" t="s">
        <v>1665</v>
      </c>
      <c r="M600" s="234">
        <v>13.16</v>
      </c>
      <c r="N600" s="237">
        <f>IFERROR(VLOOKUP(H600&amp;"-"&amp;F600,Blad7!A:D,4,0),0)</f>
        <v>0</v>
      </c>
      <c r="O600" s="238">
        <v>1</v>
      </c>
      <c r="P600" s="239">
        <f t="shared" si="13"/>
        <v>0</v>
      </c>
    </row>
    <row r="601" spans="1:16" x14ac:dyDescent="0.3">
      <c r="A601" s="305" t="s">
        <v>52</v>
      </c>
      <c r="B601" s="292" t="s">
        <v>39</v>
      </c>
      <c r="C601" s="316" t="s">
        <v>52</v>
      </c>
      <c r="D601" s="304" t="s">
        <v>53</v>
      </c>
      <c r="E601" s="305" t="s">
        <v>54</v>
      </c>
      <c r="F601" s="316" t="s">
        <v>52</v>
      </c>
      <c r="G601" s="296" t="s">
        <v>59</v>
      </c>
      <c r="H601" s="295" t="s">
        <v>19</v>
      </c>
      <c r="I601" s="295" t="s">
        <v>56</v>
      </c>
      <c r="J601" s="310" t="s">
        <v>147</v>
      </c>
      <c r="K601" s="296"/>
      <c r="L601" s="457" t="s">
        <v>1827</v>
      </c>
      <c r="M601" s="234">
        <v>137.07</v>
      </c>
      <c r="N601" s="237">
        <f>IFERROR(VLOOKUP(H601&amp;"-"&amp;F601,Blad7!A:D,4,0),0)</f>
        <v>0</v>
      </c>
      <c r="O601" s="238">
        <v>1</v>
      </c>
      <c r="P601" s="239">
        <f t="shared" si="13"/>
        <v>0</v>
      </c>
    </row>
    <row r="602" spans="1:16" x14ac:dyDescent="0.3">
      <c r="A602" s="305" t="s">
        <v>52</v>
      </c>
      <c r="B602" s="292" t="s">
        <v>39</v>
      </c>
      <c r="C602" s="316" t="s">
        <v>52</v>
      </c>
      <c r="D602" s="304" t="s">
        <v>53</v>
      </c>
      <c r="E602" s="305" t="s">
        <v>54</v>
      </c>
      <c r="F602" s="316" t="s">
        <v>52</v>
      </c>
      <c r="G602" s="296" t="s">
        <v>59</v>
      </c>
      <c r="H602" s="297" t="s">
        <v>1694</v>
      </c>
      <c r="I602" s="245" t="s">
        <v>65</v>
      </c>
      <c r="J602" s="310" t="s">
        <v>1139</v>
      </c>
      <c r="K602" s="296"/>
      <c r="L602" s="451" t="s">
        <v>42</v>
      </c>
      <c r="M602" s="234">
        <v>15.23</v>
      </c>
      <c r="N602" s="237">
        <f>IFERROR(VLOOKUP(H602&amp;"-"&amp;F602,Blad7!A:D,4,0),0)</f>
        <v>0</v>
      </c>
      <c r="O602" s="238">
        <v>1</v>
      </c>
      <c r="P602" s="239">
        <f t="shared" si="13"/>
        <v>0</v>
      </c>
    </row>
    <row r="603" spans="1:16" x14ac:dyDescent="0.3">
      <c r="A603" s="305" t="s">
        <v>52</v>
      </c>
      <c r="B603" s="292" t="s">
        <v>39</v>
      </c>
      <c r="C603" s="316" t="s">
        <v>52</v>
      </c>
      <c r="D603" s="304" t="s">
        <v>53</v>
      </c>
      <c r="E603" s="305" t="s">
        <v>54</v>
      </c>
      <c r="F603" s="316" t="s">
        <v>52</v>
      </c>
      <c r="G603" s="296" t="s">
        <v>59</v>
      </c>
      <c r="H603" s="295" t="s">
        <v>46</v>
      </c>
      <c r="I603" s="295" t="s">
        <v>47</v>
      </c>
      <c r="J603" s="310" t="s">
        <v>1763</v>
      </c>
      <c r="K603" s="296"/>
      <c r="L603" s="451" t="s">
        <v>44</v>
      </c>
      <c r="M603" s="234">
        <v>17.149999999999999</v>
      </c>
      <c r="N603" s="237">
        <f>IFERROR(VLOOKUP(H603&amp;"-"&amp;F603,Blad7!A:D,4,0),0)</f>
        <v>0</v>
      </c>
      <c r="O603" s="238">
        <v>1</v>
      </c>
      <c r="P603" s="239">
        <f t="shared" si="13"/>
        <v>0</v>
      </c>
    </row>
    <row r="604" spans="1:16" x14ac:dyDescent="0.3">
      <c r="A604" s="305" t="s">
        <v>52</v>
      </c>
      <c r="B604" s="292" t="s">
        <v>39</v>
      </c>
      <c r="C604" s="316" t="s">
        <v>52</v>
      </c>
      <c r="D604" s="304" t="s">
        <v>53</v>
      </c>
      <c r="E604" s="305" t="s">
        <v>54</v>
      </c>
      <c r="F604" s="316" t="s">
        <v>52</v>
      </c>
      <c r="G604" s="296" t="s">
        <v>59</v>
      </c>
      <c r="H604" s="295" t="s">
        <v>46</v>
      </c>
      <c r="I604" s="295" t="s">
        <v>47</v>
      </c>
      <c r="J604" s="310" t="s">
        <v>105</v>
      </c>
      <c r="K604" s="296"/>
      <c r="L604" s="451" t="s">
        <v>44</v>
      </c>
      <c r="M604" s="234">
        <v>17.98</v>
      </c>
      <c r="N604" s="237">
        <f>IFERROR(VLOOKUP(H604&amp;"-"&amp;F604,Blad7!A:D,4,0),0)</f>
        <v>0</v>
      </c>
      <c r="O604" s="238">
        <v>1</v>
      </c>
      <c r="P604" s="239">
        <f t="shared" si="13"/>
        <v>0</v>
      </c>
    </row>
    <row r="605" spans="1:16" x14ac:dyDescent="0.3">
      <c r="A605" s="305" t="s">
        <v>52</v>
      </c>
      <c r="B605" s="292" t="s">
        <v>39</v>
      </c>
      <c r="C605" s="316" t="s">
        <v>52</v>
      </c>
      <c r="D605" s="304" t="s">
        <v>53</v>
      </c>
      <c r="E605" s="305" t="s">
        <v>54</v>
      </c>
      <c r="F605" s="316" t="s">
        <v>52</v>
      </c>
      <c r="G605" s="296" t="s">
        <v>59</v>
      </c>
      <c r="H605" s="295" t="s">
        <v>18</v>
      </c>
      <c r="I605" s="245" t="s">
        <v>249</v>
      </c>
      <c r="J605" s="310" t="s">
        <v>1135</v>
      </c>
      <c r="K605" s="296"/>
      <c r="L605" s="457" t="s">
        <v>1665</v>
      </c>
      <c r="M605" s="234">
        <v>172.33</v>
      </c>
      <c r="N605" s="237">
        <f>IFERROR(VLOOKUP(H605&amp;"-"&amp;F605,Blad7!A:D,4,0),0)</f>
        <v>0</v>
      </c>
      <c r="O605" s="238">
        <v>1</v>
      </c>
      <c r="P605" s="239">
        <f t="shared" si="13"/>
        <v>0</v>
      </c>
    </row>
    <row r="606" spans="1:16" x14ac:dyDescent="0.3">
      <c r="A606" s="305" t="s">
        <v>52</v>
      </c>
      <c r="B606" s="292" t="s">
        <v>39</v>
      </c>
      <c r="C606" s="316" t="s">
        <v>52</v>
      </c>
      <c r="D606" s="304" t="s">
        <v>53</v>
      </c>
      <c r="E606" s="305" t="s">
        <v>54</v>
      </c>
      <c r="F606" s="316" t="s">
        <v>52</v>
      </c>
      <c r="G606" s="296" t="s">
        <v>59</v>
      </c>
      <c r="H606" s="295" t="s">
        <v>41</v>
      </c>
      <c r="I606" s="295" t="s">
        <v>1622</v>
      </c>
      <c r="J606" s="462" t="s">
        <v>199</v>
      </c>
      <c r="K606" s="296"/>
      <c r="L606" s="451" t="s">
        <v>42</v>
      </c>
      <c r="M606" s="234">
        <v>2.69</v>
      </c>
      <c r="N606" s="237">
        <f>IFERROR(VLOOKUP(H606&amp;"-"&amp;F606,Blad7!A:D,4,0),0)</f>
        <v>0</v>
      </c>
      <c r="O606" s="238">
        <v>1</v>
      </c>
      <c r="P606" s="239">
        <f t="shared" si="13"/>
        <v>0</v>
      </c>
    </row>
    <row r="607" spans="1:16" x14ac:dyDescent="0.3">
      <c r="A607" s="305" t="s">
        <v>52</v>
      </c>
      <c r="B607" s="292" t="s">
        <v>39</v>
      </c>
      <c r="C607" s="316" t="s">
        <v>52</v>
      </c>
      <c r="D607" s="304" t="s">
        <v>53</v>
      </c>
      <c r="E607" s="305" t="s">
        <v>54</v>
      </c>
      <c r="F607" s="316" t="s">
        <v>52</v>
      </c>
      <c r="G607" s="296" t="s">
        <v>59</v>
      </c>
      <c r="H607" s="295" t="s">
        <v>19</v>
      </c>
      <c r="I607" s="295" t="s">
        <v>61</v>
      </c>
      <c r="J607" s="310" t="s">
        <v>85</v>
      </c>
      <c r="K607" s="296"/>
      <c r="L607" s="457" t="s">
        <v>1701</v>
      </c>
      <c r="M607" s="234">
        <v>2.97</v>
      </c>
      <c r="N607" s="237">
        <f>IFERROR(VLOOKUP(H607&amp;"-"&amp;F607,Blad7!A:D,4,0),0)</f>
        <v>0</v>
      </c>
      <c r="O607" s="238">
        <v>1</v>
      </c>
      <c r="P607" s="239">
        <f t="shared" si="13"/>
        <v>0</v>
      </c>
    </row>
    <row r="608" spans="1:16" x14ac:dyDescent="0.3">
      <c r="A608" s="305" t="s">
        <v>52</v>
      </c>
      <c r="B608" s="292" t="s">
        <v>39</v>
      </c>
      <c r="C608" s="316" t="s">
        <v>52</v>
      </c>
      <c r="D608" s="304" t="s">
        <v>53</v>
      </c>
      <c r="E608" s="305" t="s">
        <v>54</v>
      </c>
      <c r="F608" s="316" t="s">
        <v>52</v>
      </c>
      <c r="G608" s="296" t="s">
        <v>59</v>
      </c>
      <c r="H608" s="295" t="s">
        <v>46</v>
      </c>
      <c r="I608" s="295" t="s">
        <v>47</v>
      </c>
      <c r="J608" s="310" t="s">
        <v>1761</v>
      </c>
      <c r="K608" s="296"/>
      <c r="L608" s="451" t="s">
        <v>44</v>
      </c>
      <c r="M608" s="234">
        <v>21.36</v>
      </c>
      <c r="N608" s="237">
        <f>IFERROR(VLOOKUP(H608&amp;"-"&amp;F608,Blad7!A:D,4,0),0)</f>
        <v>0</v>
      </c>
      <c r="O608" s="238">
        <v>1</v>
      </c>
      <c r="P608" s="239">
        <f t="shared" si="13"/>
        <v>0</v>
      </c>
    </row>
    <row r="609" spans="1:16" x14ac:dyDescent="0.3">
      <c r="A609" s="305" t="s">
        <v>52</v>
      </c>
      <c r="B609" s="292" t="s">
        <v>39</v>
      </c>
      <c r="C609" s="316" t="s">
        <v>52</v>
      </c>
      <c r="D609" s="304" t="s">
        <v>53</v>
      </c>
      <c r="E609" s="305" t="s">
        <v>54</v>
      </c>
      <c r="F609" s="316" t="s">
        <v>52</v>
      </c>
      <c r="G609" s="296" t="s">
        <v>59</v>
      </c>
      <c r="H609" s="295" t="s">
        <v>18</v>
      </c>
      <c r="I609" s="245" t="s">
        <v>1826</v>
      </c>
      <c r="J609" s="310" t="s">
        <v>1766</v>
      </c>
      <c r="K609" s="296"/>
      <c r="L609" s="457" t="s">
        <v>1827</v>
      </c>
      <c r="M609" s="234">
        <v>24.49</v>
      </c>
      <c r="N609" s="237">
        <f>IFERROR(VLOOKUP(H609&amp;"-"&amp;F609,Blad7!A:D,4,0),0)</f>
        <v>0</v>
      </c>
      <c r="O609" s="238">
        <v>1</v>
      </c>
      <c r="P609" s="239">
        <f t="shared" si="13"/>
        <v>0</v>
      </c>
    </row>
    <row r="610" spans="1:16" x14ac:dyDescent="0.3">
      <c r="A610" s="305" t="s">
        <v>52</v>
      </c>
      <c r="B610" s="292" t="s">
        <v>39</v>
      </c>
      <c r="C610" s="316" t="s">
        <v>52</v>
      </c>
      <c r="D610" s="304" t="s">
        <v>53</v>
      </c>
      <c r="E610" s="305" t="s">
        <v>54</v>
      </c>
      <c r="F610" s="316" t="s">
        <v>52</v>
      </c>
      <c r="G610" s="296" t="s">
        <v>59</v>
      </c>
      <c r="H610" s="295" t="s">
        <v>46</v>
      </c>
      <c r="I610" s="295" t="s">
        <v>47</v>
      </c>
      <c r="J610" s="310" t="s">
        <v>1145</v>
      </c>
      <c r="K610" s="296"/>
      <c r="L610" s="451" t="s">
        <v>44</v>
      </c>
      <c r="M610" s="234">
        <v>25.39</v>
      </c>
      <c r="N610" s="237">
        <f>IFERROR(VLOOKUP(H610&amp;"-"&amp;F610,Blad7!A:D,4,0),0)</f>
        <v>0</v>
      </c>
      <c r="O610" s="238">
        <v>1</v>
      </c>
      <c r="P610" s="239">
        <f t="shared" si="13"/>
        <v>0</v>
      </c>
    </row>
    <row r="611" spans="1:16" x14ac:dyDescent="0.3">
      <c r="A611" s="305" t="s">
        <v>52</v>
      </c>
      <c r="B611" s="292" t="s">
        <v>39</v>
      </c>
      <c r="C611" s="316" t="s">
        <v>52</v>
      </c>
      <c r="D611" s="304" t="s">
        <v>53</v>
      </c>
      <c r="E611" s="305" t="s">
        <v>54</v>
      </c>
      <c r="F611" s="316" t="s">
        <v>52</v>
      </c>
      <c r="G611" s="296" t="s">
        <v>59</v>
      </c>
      <c r="H611" s="295" t="s">
        <v>18</v>
      </c>
      <c r="I611" s="245" t="s">
        <v>1842</v>
      </c>
      <c r="J611" s="310" t="s">
        <v>1768</v>
      </c>
      <c r="K611" s="296"/>
      <c r="L611" s="457" t="s">
        <v>1665</v>
      </c>
      <c r="M611" s="234">
        <v>261.63</v>
      </c>
      <c r="N611" s="237">
        <f>IFERROR(VLOOKUP(H611&amp;"-"&amp;F611,Blad7!A:D,4,0),0)</f>
        <v>0</v>
      </c>
      <c r="O611" s="238">
        <v>1</v>
      </c>
      <c r="P611" s="239">
        <f t="shared" si="13"/>
        <v>0</v>
      </c>
    </row>
    <row r="612" spans="1:16" x14ac:dyDescent="0.3">
      <c r="A612" s="305" t="s">
        <v>52</v>
      </c>
      <c r="B612" s="292" t="s">
        <v>39</v>
      </c>
      <c r="C612" s="316" t="s">
        <v>52</v>
      </c>
      <c r="D612" s="304" t="s">
        <v>53</v>
      </c>
      <c r="E612" s="305" t="s">
        <v>54</v>
      </c>
      <c r="F612" s="316" t="s">
        <v>52</v>
      </c>
      <c r="G612" s="296" t="s">
        <v>59</v>
      </c>
      <c r="H612" s="295" t="s">
        <v>19</v>
      </c>
      <c r="I612" s="295" t="s">
        <v>56</v>
      </c>
      <c r="J612" s="310" t="s">
        <v>126</v>
      </c>
      <c r="K612" s="296"/>
      <c r="L612" s="457" t="s">
        <v>1827</v>
      </c>
      <c r="M612" s="234">
        <v>31.59</v>
      </c>
      <c r="N612" s="237">
        <f>IFERROR(VLOOKUP(H612&amp;"-"&amp;F612,Blad7!A:D,4,0),0)</f>
        <v>0</v>
      </c>
      <c r="O612" s="238">
        <v>1</v>
      </c>
      <c r="P612" s="239">
        <f t="shared" si="13"/>
        <v>0</v>
      </c>
    </row>
    <row r="613" spans="1:16" x14ac:dyDescent="0.3">
      <c r="A613" s="305" t="s">
        <v>52</v>
      </c>
      <c r="B613" s="292" t="s">
        <v>39</v>
      </c>
      <c r="C613" s="316" t="s">
        <v>52</v>
      </c>
      <c r="D613" s="304" t="s">
        <v>53</v>
      </c>
      <c r="E613" s="305" t="s">
        <v>54</v>
      </c>
      <c r="F613" s="316" t="s">
        <v>52</v>
      </c>
      <c r="G613" s="296" t="s">
        <v>59</v>
      </c>
      <c r="H613" s="295" t="s">
        <v>19</v>
      </c>
      <c r="I613" s="295" t="s">
        <v>56</v>
      </c>
      <c r="J613" s="310" t="s">
        <v>115</v>
      </c>
      <c r="K613" s="296"/>
      <c r="L613" s="451" t="s">
        <v>44</v>
      </c>
      <c r="M613" s="234">
        <v>4</v>
      </c>
      <c r="N613" s="237">
        <f>IFERROR(VLOOKUP(H613&amp;"-"&amp;F613,Blad7!A:D,4,0),0)</f>
        <v>0</v>
      </c>
      <c r="O613" s="238">
        <v>1</v>
      </c>
      <c r="P613" s="239">
        <f t="shared" si="13"/>
        <v>0</v>
      </c>
    </row>
    <row r="614" spans="1:16" x14ac:dyDescent="0.3">
      <c r="A614" s="305" t="s">
        <v>52</v>
      </c>
      <c r="B614" s="292" t="s">
        <v>39</v>
      </c>
      <c r="C614" s="316" t="s">
        <v>52</v>
      </c>
      <c r="D614" s="304" t="s">
        <v>53</v>
      </c>
      <c r="E614" s="305" t="s">
        <v>54</v>
      </c>
      <c r="F614" s="316" t="s">
        <v>52</v>
      </c>
      <c r="G614" s="296" t="s">
        <v>59</v>
      </c>
      <c r="H614" s="295" t="s">
        <v>19</v>
      </c>
      <c r="I614" s="295" t="s">
        <v>56</v>
      </c>
      <c r="J614" s="310" t="s">
        <v>180</v>
      </c>
      <c r="K614" s="296"/>
      <c r="L614" s="451" t="s">
        <v>44</v>
      </c>
      <c r="M614" s="234">
        <v>4.07</v>
      </c>
      <c r="N614" s="237">
        <f>IFERROR(VLOOKUP(H614&amp;"-"&amp;F614,Blad7!A:D,4,0),0)</f>
        <v>0</v>
      </c>
      <c r="O614" s="238">
        <v>1</v>
      </c>
      <c r="P614" s="239">
        <f t="shared" si="13"/>
        <v>0</v>
      </c>
    </row>
    <row r="615" spans="1:16" x14ac:dyDescent="0.3">
      <c r="A615" s="305" t="s">
        <v>52</v>
      </c>
      <c r="B615" s="292" t="s">
        <v>39</v>
      </c>
      <c r="C615" s="316" t="s">
        <v>52</v>
      </c>
      <c r="D615" s="304" t="s">
        <v>53</v>
      </c>
      <c r="E615" s="305" t="s">
        <v>54</v>
      </c>
      <c r="F615" s="316" t="s">
        <v>52</v>
      </c>
      <c r="G615" s="296" t="s">
        <v>59</v>
      </c>
      <c r="H615" s="295" t="s">
        <v>45</v>
      </c>
      <c r="I615" s="295" t="s">
        <v>1696</v>
      </c>
      <c r="J615" s="310" t="s">
        <v>274</v>
      </c>
      <c r="K615" s="296"/>
      <c r="L615" s="451" t="s">
        <v>42</v>
      </c>
      <c r="M615" s="234" t="s">
        <v>187</v>
      </c>
      <c r="N615" s="237">
        <f>IFERROR(VLOOKUP(H615&amp;"-"&amp;F615,Blad7!A:D,4,0),0)</f>
        <v>0</v>
      </c>
      <c r="O615" s="238">
        <v>1</v>
      </c>
      <c r="P615" s="239" t="str">
        <f t="shared" si="13"/>
        <v/>
      </c>
    </row>
    <row r="616" spans="1:16" x14ac:dyDescent="0.3">
      <c r="A616" s="305" t="s">
        <v>52</v>
      </c>
      <c r="B616" s="292" t="s">
        <v>39</v>
      </c>
      <c r="C616" s="316" t="s">
        <v>52</v>
      </c>
      <c r="D616" s="304" t="s">
        <v>53</v>
      </c>
      <c r="E616" s="305" t="s">
        <v>54</v>
      </c>
      <c r="F616" s="316" t="s">
        <v>52</v>
      </c>
      <c r="G616" s="296" t="s">
        <v>59</v>
      </c>
      <c r="H616" s="295" t="s">
        <v>15</v>
      </c>
      <c r="I616" s="297" t="s">
        <v>15</v>
      </c>
      <c r="J616" s="310" t="s">
        <v>137</v>
      </c>
      <c r="K616" s="296"/>
      <c r="L616" s="451" t="s">
        <v>44</v>
      </c>
      <c r="M616" s="234">
        <v>53.28</v>
      </c>
      <c r="N616" s="237">
        <f>IFERROR(VLOOKUP(H616&amp;"-"&amp;F616,Blad7!A:D,4,0),0)</f>
        <v>0</v>
      </c>
      <c r="O616" s="238">
        <v>1</v>
      </c>
      <c r="P616" s="239">
        <f t="shared" si="13"/>
        <v>0</v>
      </c>
    </row>
    <row r="617" spans="1:16" x14ac:dyDescent="0.3">
      <c r="A617" s="305" t="s">
        <v>52</v>
      </c>
      <c r="B617" s="292" t="s">
        <v>39</v>
      </c>
      <c r="C617" s="316" t="s">
        <v>52</v>
      </c>
      <c r="D617" s="304" t="s">
        <v>53</v>
      </c>
      <c r="E617" s="305" t="s">
        <v>54</v>
      </c>
      <c r="F617" s="316" t="s">
        <v>52</v>
      </c>
      <c r="G617" s="296" t="s">
        <v>59</v>
      </c>
      <c r="H617" s="295" t="s">
        <v>15</v>
      </c>
      <c r="I617" s="297" t="s">
        <v>15</v>
      </c>
      <c r="J617" s="310" t="s">
        <v>1141</v>
      </c>
      <c r="K617" s="296"/>
      <c r="L617" s="457" t="s">
        <v>1701</v>
      </c>
      <c r="M617" s="234">
        <v>56.82</v>
      </c>
      <c r="N617" s="237">
        <f>IFERROR(VLOOKUP(H617&amp;"-"&amp;F617,Blad7!A:D,4,0),0)</f>
        <v>0</v>
      </c>
      <c r="O617" s="238">
        <v>1</v>
      </c>
      <c r="P617" s="239">
        <f t="shared" si="13"/>
        <v>0</v>
      </c>
    </row>
    <row r="618" spans="1:16" x14ac:dyDescent="0.3">
      <c r="A618" s="305" t="s">
        <v>52</v>
      </c>
      <c r="B618" s="292" t="s">
        <v>39</v>
      </c>
      <c r="C618" s="316" t="s">
        <v>52</v>
      </c>
      <c r="D618" s="304" t="s">
        <v>53</v>
      </c>
      <c r="E618" s="305" t="s">
        <v>54</v>
      </c>
      <c r="F618" s="316" t="s">
        <v>52</v>
      </c>
      <c r="G618" s="296" t="s">
        <v>59</v>
      </c>
      <c r="H618" s="295" t="s">
        <v>45</v>
      </c>
      <c r="I618" s="295" t="s">
        <v>1021</v>
      </c>
      <c r="J618" s="310" t="s">
        <v>1468</v>
      </c>
      <c r="K618" s="296"/>
      <c r="L618" s="457" t="s">
        <v>1701</v>
      </c>
      <c r="M618" s="234" t="s">
        <v>187</v>
      </c>
      <c r="N618" s="237">
        <f>IFERROR(VLOOKUP(H618&amp;"-"&amp;F618,Blad7!A:D,4,0),0)</f>
        <v>0</v>
      </c>
      <c r="O618" s="238">
        <v>1</v>
      </c>
      <c r="P618" s="239" t="str">
        <f t="shared" si="13"/>
        <v/>
      </c>
    </row>
    <row r="619" spans="1:16" x14ac:dyDescent="0.3">
      <c r="A619" s="305" t="s">
        <v>52</v>
      </c>
      <c r="B619" s="292" t="s">
        <v>39</v>
      </c>
      <c r="C619" s="316" t="s">
        <v>52</v>
      </c>
      <c r="D619" s="304" t="s">
        <v>53</v>
      </c>
      <c r="E619" s="305" t="s">
        <v>54</v>
      </c>
      <c r="F619" s="316" t="s">
        <v>52</v>
      </c>
      <c r="G619" s="296" t="s">
        <v>59</v>
      </c>
      <c r="H619" s="295" t="s">
        <v>19</v>
      </c>
      <c r="I619" s="241" t="s">
        <v>1704</v>
      </c>
      <c r="J619" s="310" t="s">
        <v>1136</v>
      </c>
      <c r="K619" s="296"/>
      <c r="L619" s="457" t="s">
        <v>1701</v>
      </c>
      <c r="M619" s="234">
        <v>7.86</v>
      </c>
      <c r="N619" s="237">
        <f>IFERROR(VLOOKUP(H619&amp;"-"&amp;F619,Blad7!A:D,4,0),0)</f>
        <v>0</v>
      </c>
      <c r="O619" s="238">
        <v>1</v>
      </c>
      <c r="P619" s="239">
        <f t="shared" si="13"/>
        <v>0</v>
      </c>
    </row>
    <row r="620" spans="1:16" x14ac:dyDescent="0.3">
      <c r="A620" s="305" t="s">
        <v>52</v>
      </c>
      <c r="B620" s="292" t="s">
        <v>39</v>
      </c>
      <c r="C620" s="316" t="s">
        <v>52</v>
      </c>
      <c r="D620" s="304" t="s">
        <v>53</v>
      </c>
      <c r="E620" s="305" t="s">
        <v>54</v>
      </c>
      <c r="F620" s="316" t="s">
        <v>52</v>
      </c>
      <c r="G620" s="296" t="s">
        <v>59</v>
      </c>
      <c r="H620" s="295" t="s">
        <v>18</v>
      </c>
      <c r="I620" s="245" t="s">
        <v>1826</v>
      </c>
      <c r="J620" s="310" t="s">
        <v>1767</v>
      </c>
      <c r="K620" s="296"/>
      <c r="L620" s="451" t="s">
        <v>44</v>
      </c>
      <c r="M620" s="234">
        <v>70.09</v>
      </c>
      <c r="N620" s="237">
        <f>IFERROR(VLOOKUP(H620&amp;"-"&amp;F620,Blad7!A:D,4,0),0)</f>
        <v>0</v>
      </c>
      <c r="O620" s="238">
        <v>1</v>
      </c>
      <c r="P620" s="239">
        <f t="shared" si="13"/>
        <v>0</v>
      </c>
    </row>
    <row r="621" spans="1:16" x14ac:dyDescent="0.3">
      <c r="A621" s="305" t="s">
        <v>52</v>
      </c>
      <c r="B621" s="292" t="s">
        <v>39</v>
      </c>
      <c r="C621" s="316" t="s">
        <v>52</v>
      </c>
      <c r="D621" s="304" t="s">
        <v>53</v>
      </c>
      <c r="E621" s="305" t="s">
        <v>54</v>
      </c>
      <c r="F621" s="316" t="s">
        <v>52</v>
      </c>
      <c r="G621" s="296" t="s">
        <v>59</v>
      </c>
      <c r="H621" s="295" t="s">
        <v>15</v>
      </c>
      <c r="I621" s="297" t="s">
        <v>15</v>
      </c>
      <c r="J621" s="310" t="s">
        <v>1137</v>
      </c>
      <c r="K621" s="296"/>
      <c r="L621" s="457" t="s">
        <v>1827</v>
      </c>
      <c r="M621" s="234">
        <v>72.11</v>
      </c>
      <c r="N621" s="237">
        <f>IFERROR(VLOOKUP(H621&amp;"-"&amp;F621,Blad7!A:D,4,0),0)</f>
        <v>0</v>
      </c>
      <c r="O621" s="238">
        <v>1</v>
      </c>
      <c r="P621" s="239">
        <f t="shared" si="13"/>
        <v>0</v>
      </c>
    </row>
    <row r="622" spans="1:16" x14ac:dyDescent="0.3">
      <c r="A622" s="305" t="s">
        <v>52</v>
      </c>
      <c r="B622" s="292" t="s">
        <v>39</v>
      </c>
      <c r="C622" s="316" t="s">
        <v>52</v>
      </c>
      <c r="D622" s="304" t="s">
        <v>53</v>
      </c>
      <c r="E622" s="305" t="s">
        <v>54</v>
      </c>
      <c r="F622" s="316" t="s">
        <v>52</v>
      </c>
      <c r="G622" s="296" t="s">
        <v>59</v>
      </c>
      <c r="H622" s="295" t="s">
        <v>41</v>
      </c>
      <c r="I622" s="295" t="s">
        <v>1622</v>
      </c>
      <c r="J622" s="462" t="s">
        <v>106</v>
      </c>
      <c r="K622" s="296"/>
      <c r="L622" s="451" t="s">
        <v>42</v>
      </c>
      <c r="M622" s="234">
        <v>8.77</v>
      </c>
      <c r="N622" s="237">
        <f>IFERROR(VLOOKUP(H622&amp;"-"&amp;F622,Blad7!A:D,4,0),0)</f>
        <v>0</v>
      </c>
      <c r="O622" s="238">
        <v>1</v>
      </c>
      <c r="P622" s="239">
        <f t="shared" si="13"/>
        <v>0</v>
      </c>
    </row>
    <row r="623" spans="1:16" x14ac:dyDescent="0.3">
      <c r="A623" s="305" t="s">
        <v>52</v>
      </c>
      <c r="B623" s="292" t="s">
        <v>39</v>
      </c>
      <c r="C623" s="316" t="s">
        <v>52</v>
      </c>
      <c r="D623" s="304" t="s">
        <v>53</v>
      </c>
      <c r="E623" s="305" t="s">
        <v>54</v>
      </c>
      <c r="F623" s="316" t="s">
        <v>52</v>
      </c>
      <c r="G623" s="296" t="s">
        <v>59</v>
      </c>
      <c r="H623" s="295" t="s">
        <v>46</v>
      </c>
      <c r="I623" s="295" t="s">
        <v>47</v>
      </c>
      <c r="J623" s="310" t="s">
        <v>1765</v>
      </c>
      <c r="K623" s="296"/>
      <c r="L623" s="451" t="s">
        <v>44</v>
      </c>
      <c r="M623" s="234">
        <v>9.11</v>
      </c>
      <c r="N623" s="237">
        <f>IFERROR(VLOOKUP(H623&amp;"-"&amp;F623,Blad7!A:D,4,0),0)</f>
        <v>0</v>
      </c>
      <c r="O623" s="238">
        <v>1</v>
      </c>
      <c r="P623" s="239">
        <f t="shared" si="13"/>
        <v>0</v>
      </c>
    </row>
    <row r="624" spans="1:16" x14ac:dyDescent="0.3">
      <c r="A624" s="305" t="s">
        <v>52</v>
      </c>
      <c r="B624" s="292" t="s">
        <v>39</v>
      </c>
      <c r="C624" s="316" t="s">
        <v>52</v>
      </c>
      <c r="D624" s="304" t="s">
        <v>53</v>
      </c>
      <c r="E624" s="305" t="s">
        <v>54</v>
      </c>
      <c r="F624" s="316" t="s">
        <v>52</v>
      </c>
      <c r="G624" s="296" t="s">
        <v>59</v>
      </c>
      <c r="H624" s="295" t="s">
        <v>46</v>
      </c>
      <c r="I624" s="295" t="s">
        <v>47</v>
      </c>
      <c r="J624" s="310" t="s">
        <v>1762</v>
      </c>
      <c r="K624" s="296"/>
      <c r="L624" s="451" t="s">
        <v>44</v>
      </c>
      <c r="M624" s="234">
        <v>9.74</v>
      </c>
      <c r="N624" s="237">
        <f>IFERROR(VLOOKUP(H624&amp;"-"&amp;F624,Blad7!A:D,4,0),0)</f>
        <v>0</v>
      </c>
      <c r="O624" s="238">
        <v>1</v>
      </c>
      <c r="P624" s="239">
        <f t="shared" si="13"/>
        <v>0</v>
      </c>
    </row>
    <row r="625" spans="1:16" x14ac:dyDescent="0.3">
      <c r="A625" s="305" t="s">
        <v>52</v>
      </c>
      <c r="B625" s="292" t="s">
        <v>39</v>
      </c>
      <c r="C625" s="316" t="s">
        <v>52</v>
      </c>
      <c r="D625" s="304" t="s">
        <v>53</v>
      </c>
      <c r="E625" s="305" t="s">
        <v>54</v>
      </c>
      <c r="F625" s="316" t="s">
        <v>52</v>
      </c>
      <c r="G625" s="296" t="s">
        <v>60</v>
      </c>
      <c r="H625" s="295" t="s">
        <v>15</v>
      </c>
      <c r="I625" s="297" t="s">
        <v>15</v>
      </c>
      <c r="J625" s="310" t="s">
        <v>1144</v>
      </c>
      <c r="K625" s="296"/>
      <c r="L625" s="451" t="s">
        <v>44</v>
      </c>
      <c r="M625" s="234">
        <v>100.09</v>
      </c>
      <c r="N625" s="237">
        <f>IFERROR(VLOOKUP(H625&amp;"-"&amp;F625,Blad7!A:D,4,0),0)</f>
        <v>0</v>
      </c>
      <c r="O625" s="238">
        <v>1</v>
      </c>
      <c r="P625" s="239">
        <f t="shared" si="13"/>
        <v>0</v>
      </c>
    </row>
    <row r="626" spans="1:16" x14ac:dyDescent="0.3">
      <c r="A626" s="305" t="s">
        <v>52</v>
      </c>
      <c r="B626" s="292" t="s">
        <v>39</v>
      </c>
      <c r="C626" s="316" t="s">
        <v>52</v>
      </c>
      <c r="D626" s="304" t="s">
        <v>53</v>
      </c>
      <c r="E626" s="305" t="s">
        <v>54</v>
      </c>
      <c r="F626" s="316" t="s">
        <v>52</v>
      </c>
      <c r="G626" s="296" t="s">
        <v>60</v>
      </c>
      <c r="H626" s="295" t="s">
        <v>19</v>
      </c>
      <c r="I626" s="241" t="s">
        <v>1704</v>
      </c>
      <c r="J626" s="310" t="s">
        <v>167</v>
      </c>
      <c r="K626" s="296"/>
      <c r="L626" s="457" t="s">
        <v>1825</v>
      </c>
      <c r="M626" s="234">
        <v>12.18</v>
      </c>
      <c r="N626" s="237">
        <f>IFERROR(VLOOKUP(H626&amp;"-"&amp;F626,Blad7!A:D,4,0),0)</f>
        <v>0</v>
      </c>
      <c r="O626" s="238">
        <v>1</v>
      </c>
      <c r="P626" s="239">
        <f t="shared" si="13"/>
        <v>0</v>
      </c>
    </row>
    <row r="627" spans="1:16" x14ac:dyDescent="0.3">
      <c r="A627" s="305" t="s">
        <v>52</v>
      </c>
      <c r="B627" s="292" t="s">
        <v>39</v>
      </c>
      <c r="C627" s="316" t="s">
        <v>52</v>
      </c>
      <c r="D627" s="304" t="s">
        <v>53</v>
      </c>
      <c r="E627" s="305" t="s">
        <v>54</v>
      </c>
      <c r="F627" s="316" t="s">
        <v>52</v>
      </c>
      <c r="G627" s="296" t="s">
        <v>60</v>
      </c>
      <c r="H627" s="295" t="s">
        <v>19</v>
      </c>
      <c r="I627" s="295" t="s">
        <v>56</v>
      </c>
      <c r="J627" s="310" t="s">
        <v>116</v>
      </c>
      <c r="K627" s="296"/>
      <c r="L627" s="457" t="s">
        <v>1827</v>
      </c>
      <c r="M627" s="234">
        <v>13.01</v>
      </c>
      <c r="N627" s="237">
        <f>IFERROR(VLOOKUP(H627&amp;"-"&amp;F627,Blad7!A:D,4,0),0)</f>
        <v>0</v>
      </c>
      <c r="O627" s="238">
        <v>1</v>
      </c>
      <c r="P627" s="239">
        <f t="shared" si="13"/>
        <v>0</v>
      </c>
    </row>
    <row r="628" spans="1:16" x14ac:dyDescent="0.3">
      <c r="A628" s="305" t="s">
        <v>52</v>
      </c>
      <c r="B628" s="292" t="s">
        <v>39</v>
      </c>
      <c r="C628" s="316" t="s">
        <v>52</v>
      </c>
      <c r="D628" s="304" t="s">
        <v>53</v>
      </c>
      <c r="E628" s="305" t="s">
        <v>54</v>
      </c>
      <c r="F628" s="316" t="s">
        <v>52</v>
      </c>
      <c r="G628" s="296" t="s">
        <v>60</v>
      </c>
      <c r="H628" s="295" t="s">
        <v>15</v>
      </c>
      <c r="I628" s="297" t="s">
        <v>15</v>
      </c>
      <c r="J628" s="310" t="s">
        <v>124</v>
      </c>
      <c r="K628" s="296"/>
      <c r="L628" s="457" t="s">
        <v>1665</v>
      </c>
      <c r="M628" s="234">
        <v>20.02</v>
      </c>
      <c r="N628" s="237">
        <f>IFERROR(VLOOKUP(H628&amp;"-"&amp;F628,Blad7!A:D,4,0),0)</f>
        <v>0</v>
      </c>
      <c r="O628" s="238">
        <v>1</v>
      </c>
      <c r="P628" s="239">
        <f t="shared" si="13"/>
        <v>0</v>
      </c>
    </row>
    <row r="629" spans="1:16" x14ac:dyDescent="0.3">
      <c r="A629" s="305" t="s">
        <v>52</v>
      </c>
      <c r="B629" s="292" t="s">
        <v>39</v>
      </c>
      <c r="C629" s="316" t="s">
        <v>52</v>
      </c>
      <c r="D629" s="304" t="s">
        <v>53</v>
      </c>
      <c r="E629" s="305" t="s">
        <v>54</v>
      </c>
      <c r="F629" s="316" t="s">
        <v>52</v>
      </c>
      <c r="G629" s="296" t="s">
        <v>60</v>
      </c>
      <c r="H629" s="295" t="s">
        <v>19</v>
      </c>
      <c r="I629" s="295" t="s">
        <v>61</v>
      </c>
      <c r="J629" s="310" t="s">
        <v>193</v>
      </c>
      <c r="K629" s="296"/>
      <c r="L629" s="457" t="s">
        <v>1701</v>
      </c>
      <c r="M629" s="234">
        <v>3.23</v>
      </c>
      <c r="N629" s="237">
        <f>IFERROR(VLOOKUP(H629&amp;"-"&amp;F629,Blad7!A:D,4,0),0)</f>
        <v>0</v>
      </c>
      <c r="O629" s="238">
        <v>1</v>
      </c>
      <c r="P629" s="239">
        <f t="shared" si="13"/>
        <v>0</v>
      </c>
    </row>
    <row r="630" spans="1:16" x14ac:dyDescent="0.3">
      <c r="A630" s="305" t="s">
        <v>52</v>
      </c>
      <c r="B630" s="292" t="s">
        <v>39</v>
      </c>
      <c r="C630" s="316" t="s">
        <v>52</v>
      </c>
      <c r="D630" s="304" t="s">
        <v>53</v>
      </c>
      <c r="E630" s="305" t="s">
        <v>54</v>
      </c>
      <c r="F630" s="316" t="s">
        <v>52</v>
      </c>
      <c r="G630" s="296" t="s">
        <v>59</v>
      </c>
      <c r="H630" s="295" t="s">
        <v>45</v>
      </c>
      <c r="I630" s="295" t="s">
        <v>1021</v>
      </c>
      <c r="J630" s="310" t="s">
        <v>271</v>
      </c>
      <c r="K630" s="296"/>
      <c r="L630" s="457" t="s">
        <v>1701</v>
      </c>
      <c r="M630" s="234" t="s">
        <v>187</v>
      </c>
      <c r="N630" s="237">
        <f>IFERROR(VLOOKUP(H630&amp;"-"&amp;F630,Blad7!A:D,4,0),0)</f>
        <v>0</v>
      </c>
      <c r="O630" s="238">
        <v>1</v>
      </c>
      <c r="P630" s="239" t="str">
        <f t="shared" si="13"/>
        <v/>
      </c>
    </row>
    <row r="631" spans="1:16" x14ac:dyDescent="0.3">
      <c r="A631" s="305" t="s">
        <v>52</v>
      </c>
      <c r="B631" s="292" t="s">
        <v>39</v>
      </c>
      <c r="C631" s="316" t="s">
        <v>52</v>
      </c>
      <c r="D631" s="304" t="s">
        <v>53</v>
      </c>
      <c r="E631" s="305" t="s">
        <v>54</v>
      </c>
      <c r="F631" s="316" t="s">
        <v>52</v>
      </c>
      <c r="G631" s="296" t="s">
        <v>59</v>
      </c>
      <c r="H631" s="295" t="s">
        <v>45</v>
      </c>
      <c r="I631" s="295" t="s">
        <v>1696</v>
      </c>
      <c r="J631" s="310" t="s">
        <v>90</v>
      </c>
      <c r="K631" s="296"/>
      <c r="L631" s="457" t="s">
        <v>1701</v>
      </c>
      <c r="M631" s="234" t="s">
        <v>187</v>
      </c>
      <c r="N631" s="237">
        <f>IFERROR(VLOOKUP(H631&amp;"-"&amp;F631,Blad7!A:D,4,0),0)</f>
        <v>0</v>
      </c>
      <c r="O631" s="238">
        <v>1</v>
      </c>
      <c r="P631" s="239" t="str">
        <f t="shared" si="13"/>
        <v/>
      </c>
    </row>
    <row r="632" spans="1:16" x14ac:dyDescent="0.3">
      <c r="A632" s="305" t="s">
        <v>52</v>
      </c>
      <c r="B632" s="292" t="s">
        <v>39</v>
      </c>
      <c r="C632" s="316" t="s">
        <v>52</v>
      </c>
      <c r="D632" s="304" t="s">
        <v>53</v>
      </c>
      <c r="E632" s="305" t="s">
        <v>54</v>
      </c>
      <c r="F632" s="316" t="s">
        <v>52</v>
      </c>
      <c r="G632" s="296" t="s">
        <v>59</v>
      </c>
      <c r="H632" s="295" t="s">
        <v>45</v>
      </c>
      <c r="I632" s="295" t="s">
        <v>1696</v>
      </c>
      <c r="J632" s="310" t="s">
        <v>1770</v>
      </c>
      <c r="K632" s="296"/>
      <c r="L632" s="457" t="s">
        <v>1665</v>
      </c>
      <c r="M632" s="234" t="s">
        <v>187</v>
      </c>
      <c r="N632" s="237">
        <f>IFERROR(VLOOKUP(H632&amp;"-"&amp;F632,Blad7!A:D,4,0),0)</f>
        <v>0</v>
      </c>
      <c r="O632" s="238">
        <v>1</v>
      </c>
      <c r="P632" s="239" t="str">
        <f t="shared" si="13"/>
        <v/>
      </c>
    </row>
    <row r="633" spans="1:16" x14ac:dyDescent="0.3">
      <c r="A633" s="305" t="s">
        <v>52</v>
      </c>
      <c r="B633" s="292" t="s">
        <v>39</v>
      </c>
      <c r="C633" s="316" t="s">
        <v>52</v>
      </c>
      <c r="D633" s="304" t="s">
        <v>53</v>
      </c>
      <c r="E633" s="305" t="s">
        <v>54</v>
      </c>
      <c r="F633" s="316" t="s">
        <v>52</v>
      </c>
      <c r="G633" s="296" t="s">
        <v>59</v>
      </c>
      <c r="H633" s="295" t="s">
        <v>45</v>
      </c>
      <c r="I633" s="295" t="s">
        <v>1696</v>
      </c>
      <c r="J633" s="310" t="s">
        <v>1769</v>
      </c>
      <c r="K633" s="296"/>
      <c r="L633" s="457" t="s">
        <v>1701</v>
      </c>
      <c r="M633" s="234" t="s">
        <v>187</v>
      </c>
      <c r="N633" s="237">
        <f>IFERROR(VLOOKUP(H633&amp;"-"&amp;F633,Blad7!A:D,4,0),0)</f>
        <v>0</v>
      </c>
      <c r="O633" s="238">
        <v>1</v>
      </c>
      <c r="P633" s="239" t="str">
        <f t="shared" si="13"/>
        <v/>
      </c>
    </row>
    <row r="634" spans="1:16" x14ac:dyDescent="0.3">
      <c r="A634" s="305" t="s">
        <v>52</v>
      </c>
      <c r="B634" s="292" t="s">
        <v>39</v>
      </c>
      <c r="C634" s="316" t="s">
        <v>52</v>
      </c>
      <c r="D634" s="304" t="s">
        <v>53</v>
      </c>
      <c r="E634" s="305" t="s">
        <v>54</v>
      </c>
      <c r="F634" s="316" t="s">
        <v>52</v>
      </c>
      <c r="G634" s="296" t="s">
        <v>60</v>
      </c>
      <c r="H634" s="295" t="s">
        <v>45</v>
      </c>
      <c r="I634" s="295" t="s">
        <v>1696</v>
      </c>
      <c r="J634" s="310" t="s">
        <v>176</v>
      </c>
      <c r="K634" s="296"/>
      <c r="L634" s="457" t="s">
        <v>1827</v>
      </c>
      <c r="M634" s="234" t="s">
        <v>187</v>
      </c>
      <c r="N634" s="237">
        <f>IFERROR(VLOOKUP(H634&amp;"-"&amp;F634,Blad7!A:D,4,0),0)</f>
        <v>0</v>
      </c>
      <c r="O634" s="238">
        <v>1</v>
      </c>
      <c r="P634" s="239" t="str">
        <f t="shared" si="13"/>
        <v/>
      </c>
    </row>
    <row r="635" spans="1:16" x14ac:dyDescent="0.3">
      <c r="A635" s="305" t="s">
        <v>52</v>
      </c>
      <c r="B635" s="292" t="s">
        <v>39</v>
      </c>
      <c r="C635" s="316" t="s">
        <v>52</v>
      </c>
      <c r="D635" s="304" t="s">
        <v>53</v>
      </c>
      <c r="E635" s="305" t="s">
        <v>54</v>
      </c>
      <c r="F635" s="316" t="s">
        <v>52</v>
      </c>
      <c r="G635" s="296" t="s">
        <v>55</v>
      </c>
      <c r="H635" s="295" t="s">
        <v>19</v>
      </c>
      <c r="I635" s="295" t="s">
        <v>64</v>
      </c>
      <c r="J635" s="310" t="s">
        <v>100</v>
      </c>
      <c r="K635" s="296"/>
      <c r="L635" s="457" t="s">
        <v>1827</v>
      </c>
      <c r="M635" s="234">
        <v>10.28</v>
      </c>
      <c r="N635" s="237">
        <f>IFERROR(VLOOKUP(H635&amp;"-"&amp;F635,Blad7!A:D,4,0),0)</f>
        <v>0</v>
      </c>
      <c r="O635" s="238">
        <v>1</v>
      </c>
      <c r="P635" s="239">
        <f t="shared" si="13"/>
        <v>0</v>
      </c>
    </row>
    <row r="636" spans="1:16" x14ac:dyDescent="0.3">
      <c r="A636" s="305" t="s">
        <v>52</v>
      </c>
      <c r="B636" s="292" t="s">
        <v>39</v>
      </c>
      <c r="C636" s="316" t="s">
        <v>52</v>
      </c>
      <c r="D636" s="304" t="s">
        <v>53</v>
      </c>
      <c r="E636" s="305" t="s">
        <v>54</v>
      </c>
      <c r="F636" s="316" t="s">
        <v>52</v>
      </c>
      <c r="G636" s="296" t="s">
        <v>55</v>
      </c>
      <c r="H636" s="295" t="s">
        <v>45</v>
      </c>
      <c r="I636" s="295" t="s">
        <v>45</v>
      </c>
      <c r="J636" s="310" t="s">
        <v>1756</v>
      </c>
      <c r="K636" s="296"/>
      <c r="L636" s="457" t="s">
        <v>1665</v>
      </c>
      <c r="M636" s="234" t="s">
        <v>187</v>
      </c>
      <c r="N636" s="237">
        <f>IFERROR(VLOOKUP(H636&amp;"-"&amp;F636,Blad7!A:D,4,0),0)</f>
        <v>0</v>
      </c>
      <c r="O636" s="238">
        <v>1</v>
      </c>
      <c r="P636" s="239" t="str">
        <f t="shared" si="13"/>
        <v/>
      </c>
    </row>
    <row r="637" spans="1:16" x14ac:dyDescent="0.3">
      <c r="A637" s="305" t="s">
        <v>52</v>
      </c>
      <c r="B637" s="292" t="s">
        <v>39</v>
      </c>
      <c r="C637" s="316" t="s">
        <v>52</v>
      </c>
      <c r="D637" s="304" t="s">
        <v>53</v>
      </c>
      <c r="E637" s="305" t="s">
        <v>54</v>
      </c>
      <c r="F637" s="316" t="s">
        <v>52</v>
      </c>
      <c r="G637" s="296" t="s">
        <v>55</v>
      </c>
      <c r="H637" s="295" t="s">
        <v>19</v>
      </c>
      <c r="I637" s="241" t="s">
        <v>1704</v>
      </c>
      <c r="J637" s="310" t="s">
        <v>1068</v>
      </c>
      <c r="K637" s="296"/>
      <c r="L637" s="457" t="s">
        <v>1701</v>
      </c>
      <c r="M637" s="234">
        <v>11.62</v>
      </c>
      <c r="N637" s="237">
        <f>IFERROR(VLOOKUP(H637&amp;"-"&amp;F637,Blad7!A:D,4,0),0)</f>
        <v>0</v>
      </c>
      <c r="O637" s="238">
        <v>1</v>
      </c>
      <c r="P637" s="239">
        <f t="shared" si="13"/>
        <v>0</v>
      </c>
    </row>
    <row r="638" spans="1:16" x14ac:dyDescent="0.3">
      <c r="A638" s="305" t="s">
        <v>52</v>
      </c>
      <c r="B638" s="292" t="s">
        <v>39</v>
      </c>
      <c r="C638" s="316" t="s">
        <v>52</v>
      </c>
      <c r="D638" s="304" t="s">
        <v>53</v>
      </c>
      <c r="E638" s="305" t="s">
        <v>54</v>
      </c>
      <c r="F638" s="316" t="s">
        <v>52</v>
      </c>
      <c r="G638" s="296" t="s">
        <v>55</v>
      </c>
      <c r="H638" s="295" t="s">
        <v>45</v>
      </c>
      <c r="I638" s="245" t="s">
        <v>1021</v>
      </c>
      <c r="J638" s="310" t="s">
        <v>1757</v>
      </c>
      <c r="K638" s="296"/>
      <c r="L638" s="457" t="s">
        <v>1665</v>
      </c>
      <c r="M638" s="234" t="s">
        <v>187</v>
      </c>
      <c r="N638" s="237">
        <f>IFERROR(VLOOKUP(H638&amp;"-"&amp;F638,Blad7!A:D,4,0),0)</f>
        <v>0</v>
      </c>
      <c r="O638" s="238">
        <v>1</v>
      </c>
      <c r="P638" s="239" t="str">
        <f t="shared" si="13"/>
        <v/>
      </c>
    </row>
    <row r="639" spans="1:16" x14ac:dyDescent="0.3">
      <c r="A639" s="305" t="s">
        <v>52</v>
      </c>
      <c r="B639" s="292" t="s">
        <v>39</v>
      </c>
      <c r="C639" s="316" t="s">
        <v>52</v>
      </c>
      <c r="D639" s="304" t="s">
        <v>53</v>
      </c>
      <c r="E639" s="305" t="s">
        <v>54</v>
      </c>
      <c r="F639" s="316" t="s">
        <v>52</v>
      </c>
      <c r="G639" s="296" t="s">
        <v>55</v>
      </c>
      <c r="H639" s="295" t="s">
        <v>19</v>
      </c>
      <c r="I639" s="295" t="s">
        <v>64</v>
      </c>
      <c r="J639" s="310" t="s">
        <v>98</v>
      </c>
      <c r="K639" s="296"/>
      <c r="L639" s="457" t="s">
        <v>1827</v>
      </c>
      <c r="M639" s="234">
        <v>12.18</v>
      </c>
      <c r="N639" s="237">
        <f>IFERROR(VLOOKUP(H639&amp;"-"&amp;F639,Blad7!A:D,4,0),0)</f>
        <v>0</v>
      </c>
      <c r="O639" s="238">
        <v>1</v>
      </c>
      <c r="P639" s="239">
        <f t="shared" si="13"/>
        <v>0</v>
      </c>
    </row>
    <row r="640" spans="1:16" x14ac:dyDescent="0.3">
      <c r="A640" s="305" t="s">
        <v>52</v>
      </c>
      <c r="B640" s="292" t="s">
        <v>39</v>
      </c>
      <c r="C640" s="316" t="s">
        <v>52</v>
      </c>
      <c r="D640" s="304" t="s">
        <v>53</v>
      </c>
      <c r="E640" s="305" t="s">
        <v>54</v>
      </c>
      <c r="F640" s="316" t="s">
        <v>52</v>
      </c>
      <c r="G640" s="296" t="s">
        <v>55</v>
      </c>
      <c r="H640" s="295" t="s">
        <v>46</v>
      </c>
      <c r="I640" s="295" t="s">
        <v>47</v>
      </c>
      <c r="J640" s="310" t="s">
        <v>184</v>
      </c>
      <c r="K640" s="296"/>
      <c r="L640" s="457" t="s">
        <v>1701</v>
      </c>
      <c r="M640" s="234">
        <v>13.49</v>
      </c>
      <c r="N640" s="237">
        <f>IFERROR(VLOOKUP(H640&amp;"-"&amp;F640,Blad7!A:D,4,0),0)</f>
        <v>0</v>
      </c>
      <c r="O640" s="238">
        <v>1</v>
      </c>
      <c r="P640" s="239">
        <f t="shared" si="13"/>
        <v>0</v>
      </c>
    </row>
    <row r="641" spans="1:16" x14ac:dyDescent="0.3">
      <c r="A641" s="305" t="s">
        <v>52</v>
      </c>
      <c r="B641" s="292" t="s">
        <v>39</v>
      </c>
      <c r="C641" s="316" t="s">
        <v>52</v>
      </c>
      <c r="D641" s="304" t="s">
        <v>53</v>
      </c>
      <c r="E641" s="305" t="s">
        <v>54</v>
      </c>
      <c r="F641" s="316" t="s">
        <v>52</v>
      </c>
      <c r="G641" s="296" t="s">
        <v>55</v>
      </c>
      <c r="H641" s="295" t="s">
        <v>19</v>
      </c>
      <c r="I641" s="295" t="s">
        <v>56</v>
      </c>
      <c r="J641" s="310" t="s">
        <v>181</v>
      </c>
      <c r="K641" s="296"/>
      <c r="L641" s="457" t="s">
        <v>1825</v>
      </c>
      <c r="M641" s="234">
        <v>14.93</v>
      </c>
      <c r="N641" s="237">
        <f>IFERROR(VLOOKUP(H641&amp;"-"&amp;F641,Blad7!A:D,4,0),0)</f>
        <v>0</v>
      </c>
      <c r="O641" s="238">
        <v>1</v>
      </c>
      <c r="P641" s="239">
        <f t="shared" si="13"/>
        <v>0</v>
      </c>
    </row>
    <row r="642" spans="1:16" x14ac:dyDescent="0.3">
      <c r="A642" s="305" t="s">
        <v>52</v>
      </c>
      <c r="B642" s="292" t="s">
        <v>39</v>
      </c>
      <c r="C642" s="316" t="s">
        <v>52</v>
      </c>
      <c r="D642" s="304" t="s">
        <v>53</v>
      </c>
      <c r="E642" s="305" t="s">
        <v>54</v>
      </c>
      <c r="F642" s="316" t="s">
        <v>52</v>
      </c>
      <c r="G642" s="296" t="s">
        <v>55</v>
      </c>
      <c r="H642" s="297" t="s">
        <v>1694</v>
      </c>
      <c r="I642" s="245" t="s">
        <v>65</v>
      </c>
      <c r="J642" s="310" t="s">
        <v>1010</v>
      </c>
      <c r="K642" s="296"/>
      <c r="L642" s="457" t="s">
        <v>1825</v>
      </c>
      <c r="M642" s="234">
        <v>16.420000000000002</v>
      </c>
      <c r="N642" s="237">
        <f>IFERROR(VLOOKUP(H642&amp;"-"&amp;F642,Blad7!A:D,4,0),0)</f>
        <v>0</v>
      </c>
      <c r="O642" s="238">
        <v>1</v>
      </c>
      <c r="P642" s="239">
        <f t="shared" ref="P642:P705" si="14">IFERROR((N642*M642)*O642,"")</f>
        <v>0</v>
      </c>
    </row>
    <row r="643" spans="1:16" x14ac:dyDescent="0.3">
      <c r="A643" s="305" t="s">
        <v>52</v>
      </c>
      <c r="B643" s="292" t="s">
        <v>39</v>
      </c>
      <c r="C643" s="316" t="s">
        <v>52</v>
      </c>
      <c r="D643" s="304" t="s">
        <v>53</v>
      </c>
      <c r="E643" s="305" t="s">
        <v>54</v>
      </c>
      <c r="F643" s="316" t="s">
        <v>52</v>
      </c>
      <c r="G643" s="296" t="s">
        <v>55</v>
      </c>
      <c r="H643" s="297" t="s">
        <v>1694</v>
      </c>
      <c r="I643" s="245" t="s">
        <v>65</v>
      </c>
      <c r="J643" s="310" t="s">
        <v>1067</v>
      </c>
      <c r="K643" s="296"/>
      <c r="L643" s="457" t="s">
        <v>1825</v>
      </c>
      <c r="M643" s="234">
        <v>16.73</v>
      </c>
      <c r="N643" s="237">
        <f>IFERROR(VLOOKUP(H643&amp;"-"&amp;F643,Blad7!A:D,4,0),0)</f>
        <v>0</v>
      </c>
      <c r="O643" s="238">
        <v>1</v>
      </c>
      <c r="P643" s="239">
        <f t="shared" si="14"/>
        <v>0</v>
      </c>
    </row>
    <row r="644" spans="1:16" x14ac:dyDescent="0.3">
      <c r="A644" s="305" t="s">
        <v>52</v>
      </c>
      <c r="B644" s="292" t="s">
        <v>39</v>
      </c>
      <c r="C644" s="316" t="s">
        <v>52</v>
      </c>
      <c r="D644" s="304" t="s">
        <v>53</v>
      </c>
      <c r="E644" s="305" t="s">
        <v>54</v>
      </c>
      <c r="F644" s="316" t="s">
        <v>52</v>
      </c>
      <c r="G644" s="296" t="s">
        <v>55</v>
      </c>
      <c r="H644" s="295" t="s">
        <v>46</v>
      </c>
      <c r="I644" s="295" t="s">
        <v>47</v>
      </c>
      <c r="J644" s="310" t="s">
        <v>95</v>
      </c>
      <c r="K644" s="296"/>
      <c r="L644" s="451" t="s">
        <v>44</v>
      </c>
      <c r="M644" s="234">
        <v>17.989999999999998</v>
      </c>
      <c r="N644" s="237">
        <f>IFERROR(VLOOKUP(H644&amp;"-"&amp;F644,Blad7!A:D,4,0),0)</f>
        <v>0</v>
      </c>
      <c r="O644" s="238">
        <v>1</v>
      </c>
      <c r="P644" s="239">
        <f t="shared" si="14"/>
        <v>0</v>
      </c>
    </row>
    <row r="645" spans="1:16" x14ac:dyDescent="0.3">
      <c r="A645" s="305" t="s">
        <v>52</v>
      </c>
      <c r="B645" s="292" t="s">
        <v>39</v>
      </c>
      <c r="C645" s="316" t="s">
        <v>52</v>
      </c>
      <c r="D645" s="304" t="s">
        <v>53</v>
      </c>
      <c r="E645" s="305" t="s">
        <v>54</v>
      </c>
      <c r="F645" s="316" t="s">
        <v>52</v>
      </c>
      <c r="G645" s="296" t="s">
        <v>55</v>
      </c>
      <c r="H645" s="295" t="s">
        <v>19</v>
      </c>
      <c r="I645" s="245" t="s">
        <v>1707</v>
      </c>
      <c r="J645" s="310" t="s">
        <v>132</v>
      </c>
      <c r="K645" s="296"/>
      <c r="L645" s="457" t="s">
        <v>1827</v>
      </c>
      <c r="M645" s="234">
        <v>195.24</v>
      </c>
      <c r="N645" s="237">
        <f>IFERROR(VLOOKUP(H645&amp;"-"&amp;F645,Blad7!A:D,4,0),0)</f>
        <v>0</v>
      </c>
      <c r="O645" s="238">
        <v>1</v>
      </c>
      <c r="P645" s="239">
        <f t="shared" si="14"/>
        <v>0</v>
      </c>
    </row>
    <row r="646" spans="1:16" x14ac:dyDescent="0.3">
      <c r="A646" s="305" t="s">
        <v>52</v>
      </c>
      <c r="B646" s="292" t="s">
        <v>39</v>
      </c>
      <c r="C646" s="316" t="s">
        <v>52</v>
      </c>
      <c r="D646" s="304" t="s">
        <v>53</v>
      </c>
      <c r="E646" s="305" t="s">
        <v>54</v>
      </c>
      <c r="F646" s="316" t="s">
        <v>52</v>
      </c>
      <c r="G646" s="296" t="s">
        <v>55</v>
      </c>
      <c r="H646" s="295" t="s">
        <v>41</v>
      </c>
      <c r="I646" s="295" t="s">
        <v>1622</v>
      </c>
      <c r="J646" s="462" t="s">
        <v>102</v>
      </c>
      <c r="K646" s="296"/>
      <c r="L646" s="451" t="s">
        <v>42</v>
      </c>
      <c r="M646" s="234">
        <v>2.67</v>
      </c>
      <c r="N646" s="237">
        <f>IFERROR(VLOOKUP(H646&amp;"-"&amp;F646,Blad7!A:D,4,0),0)</f>
        <v>0</v>
      </c>
      <c r="O646" s="238">
        <v>1</v>
      </c>
      <c r="P646" s="239">
        <f t="shared" si="14"/>
        <v>0</v>
      </c>
    </row>
    <row r="647" spans="1:16" x14ac:dyDescent="0.3">
      <c r="A647" s="305" t="s">
        <v>52</v>
      </c>
      <c r="B647" s="292" t="s">
        <v>39</v>
      </c>
      <c r="C647" s="316" t="s">
        <v>52</v>
      </c>
      <c r="D647" s="304" t="s">
        <v>53</v>
      </c>
      <c r="E647" s="305" t="s">
        <v>54</v>
      </c>
      <c r="F647" s="316" t="s">
        <v>52</v>
      </c>
      <c r="G647" s="296" t="s">
        <v>55</v>
      </c>
      <c r="H647" s="295" t="s">
        <v>45</v>
      </c>
      <c r="I647" s="295" t="s">
        <v>1021</v>
      </c>
      <c r="J647" s="310" t="s">
        <v>88</v>
      </c>
      <c r="K647" s="296"/>
      <c r="L647" s="457" t="s">
        <v>44</v>
      </c>
      <c r="M647" s="234" t="s">
        <v>187</v>
      </c>
      <c r="N647" s="237">
        <f>IFERROR(VLOOKUP(H647&amp;"-"&amp;F647,Blad7!A:D,4,0),0)</f>
        <v>0</v>
      </c>
      <c r="O647" s="238">
        <v>1</v>
      </c>
      <c r="P647" s="239" t="str">
        <f t="shared" si="14"/>
        <v/>
      </c>
    </row>
    <row r="648" spans="1:16" x14ac:dyDescent="0.3">
      <c r="A648" s="305" t="s">
        <v>52</v>
      </c>
      <c r="B648" s="292" t="s">
        <v>39</v>
      </c>
      <c r="C648" s="316" t="s">
        <v>52</v>
      </c>
      <c r="D648" s="304" t="s">
        <v>53</v>
      </c>
      <c r="E648" s="305" t="s">
        <v>54</v>
      </c>
      <c r="F648" s="316" t="s">
        <v>52</v>
      </c>
      <c r="G648" s="296" t="s">
        <v>55</v>
      </c>
      <c r="H648" s="295" t="s">
        <v>45</v>
      </c>
      <c r="I648" s="295" t="s">
        <v>1021</v>
      </c>
      <c r="J648" s="310" t="s">
        <v>87</v>
      </c>
      <c r="K648" s="296"/>
      <c r="L648" s="457" t="s">
        <v>44</v>
      </c>
      <c r="M648" s="234" t="s">
        <v>187</v>
      </c>
      <c r="N648" s="237">
        <f>IFERROR(VLOOKUP(H648&amp;"-"&amp;F648,Blad7!A:D,4,0),0)</f>
        <v>0</v>
      </c>
      <c r="O648" s="238">
        <v>1</v>
      </c>
      <c r="P648" s="239" t="str">
        <f t="shared" si="14"/>
        <v/>
      </c>
    </row>
    <row r="649" spans="1:16" x14ac:dyDescent="0.3">
      <c r="A649" s="305" t="s">
        <v>52</v>
      </c>
      <c r="B649" s="292" t="s">
        <v>39</v>
      </c>
      <c r="C649" s="316" t="s">
        <v>52</v>
      </c>
      <c r="D649" s="304" t="s">
        <v>53</v>
      </c>
      <c r="E649" s="305" t="s">
        <v>54</v>
      </c>
      <c r="F649" s="316" t="s">
        <v>52</v>
      </c>
      <c r="G649" s="296" t="s">
        <v>55</v>
      </c>
      <c r="H649" s="295" t="s">
        <v>19</v>
      </c>
      <c r="I649" s="295" t="s">
        <v>61</v>
      </c>
      <c r="J649" s="310" t="s">
        <v>103</v>
      </c>
      <c r="K649" s="296"/>
      <c r="L649" s="457" t="s">
        <v>1701</v>
      </c>
      <c r="M649" s="234">
        <v>2.97</v>
      </c>
      <c r="N649" s="237">
        <f>IFERROR(VLOOKUP(H649&amp;"-"&amp;F649,Blad7!A:D,4,0),0)</f>
        <v>0</v>
      </c>
      <c r="O649" s="238">
        <v>1</v>
      </c>
      <c r="P649" s="239">
        <f t="shared" si="14"/>
        <v>0</v>
      </c>
    </row>
    <row r="650" spans="1:16" x14ac:dyDescent="0.3">
      <c r="A650" s="305" t="s">
        <v>52</v>
      </c>
      <c r="B650" s="292" t="s">
        <v>39</v>
      </c>
      <c r="C650" s="316" t="s">
        <v>52</v>
      </c>
      <c r="D650" s="304" t="s">
        <v>53</v>
      </c>
      <c r="E650" s="305" t="s">
        <v>54</v>
      </c>
      <c r="F650" s="316" t="s">
        <v>52</v>
      </c>
      <c r="G650" s="296" t="s">
        <v>55</v>
      </c>
      <c r="H650" s="295" t="s">
        <v>46</v>
      </c>
      <c r="I650" s="295" t="s">
        <v>47</v>
      </c>
      <c r="J650" s="310" t="s">
        <v>148</v>
      </c>
      <c r="K650" s="296"/>
      <c r="L650" s="451" t="s">
        <v>44</v>
      </c>
      <c r="M650" s="234">
        <v>20.8</v>
      </c>
      <c r="N650" s="237">
        <f>IFERROR(VLOOKUP(H650&amp;"-"&amp;F650,Blad7!A:D,4,0),0)</f>
        <v>0</v>
      </c>
      <c r="O650" s="238">
        <v>1</v>
      </c>
      <c r="P650" s="239">
        <f t="shared" si="14"/>
        <v>0</v>
      </c>
    </row>
    <row r="651" spans="1:16" x14ac:dyDescent="0.3">
      <c r="A651" s="305" t="s">
        <v>52</v>
      </c>
      <c r="B651" s="292" t="s">
        <v>39</v>
      </c>
      <c r="C651" s="316" t="s">
        <v>52</v>
      </c>
      <c r="D651" s="304" t="s">
        <v>53</v>
      </c>
      <c r="E651" s="305" t="s">
        <v>54</v>
      </c>
      <c r="F651" s="316" t="s">
        <v>52</v>
      </c>
      <c r="G651" s="296" t="s">
        <v>55</v>
      </c>
      <c r="H651" s="295" t="s">
        <v>46</v>
      </c>
      <c r="I651" s="295" t="s">
        <v>47</v>
      </c>
      <c r="J651" s="310" t="s">
        <v>142</v>
      </c>
      <c r="K651" s="296"/>
      <c r="L651" s="451" t="s">
        <v>44</v>
      </c>
      <c r="M651" s="234">
        <v>21.36</v>
      </c>
      <c r="N651" s="237">
        <f>IFERROR(VLOOKUP(H651&amp;"-"&amp;F651,Blad7!A:D,4,0),0)</f>
        <v>0</v>
      </c>
      <c r="O651" s="238">
        <v>1</v>
      </c>
      <c r="P651" s="239">
        <f t="shared" si="14"/>
        <v>0</v>
      </c>
    </row>
    <row r="652" spans="1:16" x14ac:dyDescent="0.3">
      <c r="A652" s="305" t="s">
        <v>52</v>
      </c>
      <c r="B652" s="292" t="s">
        <v>39</v>
      </c>
      <c r="C652" s="316" t="s">
        <v>52</v>
      </c>
      <c r="D652" s="304" t="s">
        <v>53</v>
      </c>
      <c r="E652" s="305" t="s">
        <v>54</v>
      </c>
      <c r="F652" s="316" t="s">
        <v>52</v>
      </c>
      <c r="G652" s="296" t="s">
        <v>55</v>
      </c>
      <c r="H652" s="295" t="s">
        <v>18</v>
      </c>
      <c r="I652" s="245" t="s">
        <v>249</v>
      </c>
      <c r="J652" s="310" t="s">
        <v>1069</v>
      </c>
      <c r="K652" s="296"/>
      <c r="L652" s="457" t="s">
        <v>1825</v>
      </c>
      <c r="M652" s="234">
        <v>219.82</v>
      </c>
      <c r="N652" s="237">
        <f>IFERROR(VLOOKUP(H652&amp;"-"&amp;F652,Blad7!A:D,4,0),0)</f>
        <v>0</v>
      </c>
      <c r="O652" s="238">
        <v>1</v>
      </c>
      <c r="P652" s="239">
        <f t="shared" si="14"/>
        <v>0</v>
      </c>
    </row>
    <row r="653" spans="1:16" x14ac:dyDescent="0.3">
      <c r="A653" s="305" t="s">
        <v>52</v>
      </c>
      <c r="B653" s="292" t="s">
        <v>39</v>
      </c>
      <c r="C653" s="316" t="s">
        <v>52</v>
      </c>
      <c r="D653" s="304" t="s">
        <v>53</v>
      </c>
      <c r="E653" s="305" t="s">
        <v>54</v>
      </c>
      <c r="F653" s="316" t="s">
        <v>52</v>
      </c>
      <c r="G653" s="296" t="s">
        <v>55</v>
      </c>
      <c r="H653" s="295" t="s">
        <v>46</v>
      </c>
      <c r="I653" s="295" t="s">
        <v>47</v>
      </c>
      <c r="J653" s="310" t="s">
        <v>154</v>
      </c>
      <c r="K653" s="296"/>
      <c r="L653" s="451" t="s">
        <v>44</v>
      </c>
      <c r="M653" s="234">
        <v>25.9</v>
      </c>
      <c r="N653" s="237">
        <f>IFERROR(VLOOKUP(H653&amp;"-"&amp;F653,Blad7!A:D,4,0),0)</f>
        <v>0</v>
      </c>
      <c r="O653" s="238">
        <v>1</v>
      </c>
      <c r="P653" s="239">
        <f t="shared" si="14"/>
        <v>0</v>
      </c>
    </row>
    <row r="654" spans="1:16" x14ac:dyDescent="0.3">
      <c r="A654" s="305" t="s">
        <v>52</v>
      </c>
      <c r="B654" s="292" t="s">
        <v>39</v>
      </c>
      <c r="C654" s="316" t="s">
        <v>52</v>
      </c>
      <c r="D654" s="304" t="s">
        <v>53</v>
      </c>
      <c r="E654" s="305" t="s">
        <v>54</v>
      </c>
      <c r="F654" s="316" t="s">
        <v>52</v>
      </c>
      <c r="G654" s="296" t="s">
        <v>55</v>
      </c>
      <c r="H654" s="295" t="s">
        <v>18</v>
      </c>
      <c r="I654" s="245" t="s">
        <v>2272</v>
      </c>
      <c r="J654" s="310" t="s">
        <v>177</v>
      </c>
      <c r="K654" s="296"/>
      <c r="L654" s="457" t="s">
        <v>1665</v>
      </c>
      <c r="M654" s="234">
        <v>287.86</v>
      </c>
      <c r="N654" s="237">
        <f>IFERROR(VLOOKUP(H654&amp;"-"&amp;F654,Blad7!A:D,4,0),0)</f>
        <v>0</v>
      </c>
      <c r="O654" s="238">
        <v>1</v>
      </c>
      <c r="P654" s="239">
        <f t="shared" si="14"/>
        <v>0</v>
      </c>
    </row>
    <row r="655" spans="1:16" x14ac:dyDescent="0.3">
      <c r="A655" s="305" t="s">
        <v>52</v>
      </c>
      <c r="B655" s="292" t="s">
        <v>39</v>
      </c>
      <c r="C655" s="316" t="s">
        <v>52</v>
      </c>
      <c r="D655" s="304" t="s">
        <v>53</v>
      </c>
      <c r="E655" s="305" t="s">
        <v>54</v>
      </c>
      <c r="F655" s="316" t="s">
        <v>52</v>
      </c>
      <c r="G655" s="296" t="s">
        <v>55</v>
      </c>
      <c r="H655" s="295" t="s">
        <v>45</v>
      </c>
      <c r="I655" s="295" t="s">
        <v>45</v>
      </c>
      <c r="J655" s="310" t="s">
        <v>1759</v>
      </c>
      <c r="K655" s="296"/>
      <c r="L655" s="457" t="s">
        <v>1825</v>
      </c>
      <c r="M655" s="234" t="s">
        <v>187</v>
      </c>
      <c r="N655" s="237">
        <f>IFERROR(VLOOKUP(H655&amp;"-"&amp;F655,Blad7!A:D,4,0),0)</f>
        <v>0</v>
      </c>
      <c r="O655" s="238">
        <v>1</v>
      </c>
      <c r="P655" s="239" t="str">
        <f t="shared" si="14"/>
        <v/>
      </c>
    </row>
    <row r="656" spans="1:16" x14ac:dyDescent="0.3">
      <c r="A656" s="305" t="s">
        <v>52</v>
      </c>
      <c r="B656" s="292" t="s">
        <v>39</v>
      </c>
      <c r="C656" s="316" t="s">
        <v>52</v>
      </c>
      <c r="D656" s="304" t="s">
        <v>53</v>
      </c>
      <c r="E656" s="305" t="s">
        <v>54</v>
      </c>
      <c r="F656" s="316" t="s">
        <v>52</v>
      </c>
      <c r="G656" s="296" t="s">
        <v>55</v>
      </c>
      <c r="H656" s="295" t="s">
        <v>2271</v>
      </c>
      <c r="I656" s="295" t="s">
        <v>1724</v>
      </c>
      <c r="J656" s="310" t="s">
        <v>185</v>
      </c>
      <c r="K656" s="296"/>
      <c r="L656" s="451" t="s">
        <v>42</v>
      </c>
      <c r="M656" s="234">
        <v>34.08</v>
      </c>
      <c r="N656" s="237">
        <f>IFERROR(VLOOKUP(H656&amp;"-"&amp;F656,Blad7!A:D,4,0),0)</f>
        <v>0</v>
      </c>
      <c r="O656" s="238">
        <v>1</v>
      </c>
      <c r="P656" s="239">
        <f t="shared" si="14"/>
        <v>0</v>
      </c>
    </row>
    <row r="657" spans="1:16" x14ac:dyDescent="0.3">
      <c r="A657" s="305" t="s">
        <v>52</v>
      </c>
      <c r="B657" s="292" t="s">
        <v>39</v>
      </c>
      <c r="C657" s="316" t="s">
        <v>52</v>
      </c>
      <c r="D657" s="304" t="s">
        <v>53</v>
      </c>
      <c r="E657" s="305" t="s">
        <v>54</v>
      </c>
      <c r="F657" s="316" t="s">
        <v>52</v>
      </c>
      <c r="G657" s="296" t="s">
        <v>55</v>
      </c>
      <c r="H657" s="295" t="s">
        <v>46</v>
      </c>
      <c r="I657" s="295" t="s">
        <v>47</v>
      </c>
      <c r="J657" s="310" t="s">
        <v>1062</v>
      </c>
      <c r="K657" s="296"/>
      <c r="L657" s="451" t="s">
        <v>44</v>
      </c>
      <c r="M657" s="234">
        <v>4.13</v>
      </c>
      <c r="N657" s="237">
        <f>IFERROR(VLOOKUP(H657&amp;"-"&amp;F657,Blad7!A:D,4,0),0)</f>
        <v>0</v>
      </c>
      <c r="O657" s="238">
        <v>1</v>
      </c>
      <c r="P657" s="239">
        <f t="shared" si="14"/>
        <v>0</v>
      </c>
    </row>
    <row r="658" spans="1:16" x14ac:dyDescent="0.3">
      <c r="A658" s="305" t="s">
        <v>52</v>
      </c>
      <c r="B658" s="292" t="s">
        <v>39</v>
      </c>
      <c r="C658" s="316" t="s">
        <v>52</v>
      </c>
      <c r="D658" s="304" t="s">
        <v>53</v>
      </c>
      <c r="E658" s="305" t="s">
        <v>54</v>
      </c>
      <c r="F658" s="316" t="s">
        <v>52</v>
      </c>
      <c r="G658" s="296" t="s">
        <v>55</v>
      </c>
      <c r="H658" s="295" t="s">
        <v>41</v>
      </c>
      <c r="I658" s="295" t="s">
        <v>1622</v>
      </c>
      <c r="J658" s="462" t="s">
        <v>75</v>
      </c>
      <c r="K658" s="296"/>
      <c r="L658" s="451" t="s">
        <v>42</v>
      </c>
      <c r="M658" s="234">
        <v>4.7300000000000004</v>
      </c>
      <c r="N658" s="237">
        <f>IFERROR(VLOOKUP(H658&amp;"-"&amp;F658,Blad7!A:D,4,0),0)</f>
        <v>0</v>
      </c>
      <c r="O658" s="238">
        <v>1</v>
      </c>
      <c r="P658" s="239">
        <f t="shared" si="14"/>
        <v>0</v>
      </c>
    </row>
    <row r="659" spans="1:16" x14ac:dyDescent="0.3">
      <c r="A659" s="305" t="s">
        <v>52</v>
      </c>
      <c r="B659" s="292" t="s">
        <v>39</v>
      </c>
      <c r="C659" s="316" t="s">
        <v>52</v>
      </c>
      <c r="D659" s="304" t="s">
        <v>53</v>
      </c>
      <c r="E659" s="305" t="s">
        <v>54</v>
      </c>
      <c r="F659" s="316" t="s">
        <v>52</v>
      </c>
      <c r="G659" s="296" t="s">
        <v>55</v>
      </c>
      <c r="H659" s="295" t="s">
        <v>45</v>
      </c>
      <c r="I659" s="295" t="s">
        <v>45</v>
      </c>
      <c r="J659" s="310" t="s">
        <v>119</v>
      </c>
      <c r="K659" s="296"/>
      <c r="L659" s="457" t="s">
        <v>1825</v>
      </c>
      <c r="M659" s="234" t="s">
        <v>187</v>
      </c>
      <c r="N659" s="237">
        <f>IFERROR(VLOOKUP(H659&amp;"-"&amp;F659,Blad7!A:D,4,0),0)</f>
        <v>0</v>
      </c>
      <c r="O659" s="238">
        <v>1</v>
      </c>
      <c r="P659" s="239" t="str">
        <f t="shared" si="14"/>
        <v/>
      </c>
    </row>
    <row r="660" spans="1:16" x14ac:dyDescent="0.3">
      <c r="A660" s="305" t="s">
        <v>52</v>
      </c>
      <c r="B660" s="292" t="s">
        <v>39</v>
      </c>
      <c r="C660" s="316" t="s">
        <v>52</v>
      </c>
      <c r="D660" s="304" t="s">
        <v>53</v>
      </c>
      <c r="E660" s="305" t="s">
        <v>54</v>
      </c>
      <c r="F660" s="316" t="s">
        <v>52</v>
      </c>
      <c r="G660" s="296" t="s">
        <v>55</v>
      </c>
      <c r="H660" s="295" t="s">
        <v>15</v>
      </c>
      <c r="I660" s="297" t="s">
        <v>15</v>
      </c>
      <c r="J660" s="310" t="s">
        <v>99</v>
      </c>
      <c r="K660" s="296"/>
      <c r="L660" s="457" t="s">
        <v>1827</v>
      </c>
      <c r="M660" s="234">
        <v>54.89</v>
      </c>
      <c r="N660" s="237">
        <f>IFERROR(VLOOKUP(H660&amp;"-"&amp;F660,Blad7!A:D,4,0),0)</f>
        <v>0</v>
      </c>
      <c r="O660" s="238">
        <v>1</v>
      </c>
      <c r="P660" s="239">
        <f t="shared" si="14"/>
        <v>0</v>
      </c>
    </row>
    <row r="661" spans="1:16" x14ac:dyDescent="0.3">
      <c r="A661" s="305" t="s">
        <v>52</v>
      </c>
      <c r="B661" s="292" t="s">
        <v>39</v>
      </c>
      <c r="C661" s="316" t="s">
        <v>52</v>
      </c>
      <c r="D661" s="304" t="s">
        <v>53</v>
      </c>
      <c r="E661" s="305" t="s">
        <v>54</v>
      </c>
      <c r="F661" s="316" t="s">
        <v>52</v>
      </c>
      <c r="G661" s="296" t="s">
        <v>55</v>
      </c>
      <c r="H661" s="295" t="s">
        <v>19</v>
      </c>
      <c r="I661" s="295" t="s">
        <v>43</v>
      </c>
      <c r="J661" s="310" t="s">
        <v>122</v>
      </c>
      <c r="K661" s="296"/>
      <c r="L661" s="451" t="s">
        <v>44</v>
      </c>
      <c r="M661" s="234">
        <v>6.69</v>
      </c>
      <c r="N661" s="237">
        <f>IFERROR(VLOOKUP(H661&amp;"-"&amp;F661,Blad7!A:D,4,0),0)</f>
        <v>0</v>
      </c>
      <c r="O661" s="238">
        <v>1</v>
      </c>
      <c r="P661" s="239">
        <f t="shared" si="14"/>
        <v>0</v>
      </c>
    </row>
    <row r="662" spans="1:16" x14ac:dyDescent="0.3">
      <c r="A662" s="305" t="s">
        <v>52</v>
      </c>
      <c r="B662" s="292" t="s">
        <v>39</v>
      </c>
      <c r="C662" s="316" t="s">
        <v>52</v>
      </c>
      <c r="D662" s="304" t="s">
        <v>53</v>
      </c>
      <c r="E662" s="305" t="s">
        <v>54</v>
      </c>
      <c r="F662" s="316" t="s">
        <v>52</v>
      </c>
      <c r="G662" s="296" t="s">
        <v>55</v>
      </c>
      <c r="H662" s="295" t="s">
        <v>18</v>
      </c>
      <c r="I662" s="245" t="s">
        <v>1824</v>
      </c>
      <c r="J662" s="310" t="s">
        <v>1755</v>
      </c>
      <c r="K662" s="296"/>
      <c r="L662" s="457" t="s">
        <v>1665</v>
      </c>
      <c r="M662" s="234">
        <v>7.15</v>
      </c>
      <c r="N662" s="237">
        <f>IFERROR(VLOOKUP(H662&amp;"-"&amp;F662,Blad7!A:D,4,0),0)</f>
        <v>0</v>
      </c>
      <c r="O662" s="238">
        <v>1</v>
      </c>
      <c r="P662" s="239">
        <f t="shared" si="14"/>
        <v>0</v>
      </c>
    </row>
    <row r="663" spans="1:16" x14ac:dyDescent="0.3">
      <c r="A663" s="305" t="s">
        <v>52</v>
      </c>
      <c r="B663" s="292" t="s">
        <v>39</v>
      </c>
      <c r="C663" s="316" t="s">
        <v>52</v>
      </c>
      <c r="D663" s="304" t="s">
        <v>53</v>
      </c>
      <c r="E663" s="305" t="s">
        <v>54</v>
      </c>
      <c r="F663" s="316" t="s">
        <v>52</v>
      </c>
      <c r="G663" s="296" t="s">
        <v>55</v>
      </c>
      <c r="H663" s="295" t="s">
        <v>46</v>
      </c>
      <c r="I663" s="295" t="s">
        <v>47</v>
      </c>
      <c r="J663" s="310" t="s">
        <v>1758</v>
      </c>
      <c r="K663" s="296"/>
      <c r="L663" s="457" t="s">
        <v>1825</v>
      </c>
      <c r="M663" s="234">
        <v>8.76</v>
      </c>
      <c r="N663" s="237">
        <f>IFERROR(VLOOKUP(H663&amp;"-"&amp;F663,Blad7!A:D,4,0),0)</f>
        <v>0</v>
      </c>
      <c r="O663" s="238">
        <v>1</v>
      </c>
      <c r="P663" s="239">
        <f t="shared" si="14"/>
        <v>0</v>
      </c>
    </row>
    <row r="664" spans="1:16" x14ac:dyDescent="0.3">
      <c r="A664" s="305" t="s">
        <v>52</v>
      </c>
      <c r="B664" s="292" t="s">
        <v>39</v>
      </c>
      <c r="C664" s="316" t="s">
        <v>52</v>
      </c>
      <c r="D664" s="304" t="s">
        <v>53</v>
      </c>
      <c r="E664" s="305" t="s">
        <v>54</v>
      </c>
      <c r="F664" s="316" t="s">
        <v>52</v>
      </c>
      <c r="G664" s="296" t="s">
        <v>55</v>
      </c>
      <c r="H664" s="295" t="s">
        <v>41</v>
      </c>
      <c r="I664" s="295" t="s">
        <v>1622</v>
      </c>
      <c r="J664" s="462" t="s">
        <v>96</v>
      </c>
      <c r="K664" s="296"/>
      <c r="L664" s="451" t="s">
        <v>42</v>
      </c>
      <c r="M664" s="234">
        <v>8.7799999999999994</v>
      </c>
      <c r="N664" s="237">
        <f>IFERROR(VLOOKUP(H664&amp;"-"&amp;F664,Blad7!A:D,4,0),0)</f>
        <v>0</v>
      </c>
      <c r="O664" s="238">
        <v>1</v>
      </c>
      <c r="P664" s="239">
        <f t="shared" si="14"/>
        <v>0</v>
      </c>
    </row>
    <row r="665" spans="1:16" x14ac:dyDescent="0.3">
      <c r="A665" s="305" t="s">
        <v>52</v>
      </c>
      <c r="B665" s="292" t="s">
        <v>39</v>
      </c>
      <c r="C665" s="316" t="s">
        <v>52</v>
      </c>
      <c r="D665" s="304" t="s">
        <v>53</v>
      </c>
      <c r="E665" s="305" t="s">
        <v>54</v>
      </c>
      <c r="F665" s="316" t="s">
        <v>52</v>
      </c>
      <c r="G665" s="296" t="s">
        <v>55</v>
      </c>
      <c r="H665" s="295" t="s">
        <v>19</v>
      </c>
      <c r="I665" s="295" t="s">
        <v>43</v>
      </c>
      <c r="J665" s="310" t="s">
        <v>1063</v>
      </c>
      <c r="K665" s="296"/>
      <c r="L665" s="451" t="s">
        <v>44</v>
      </c>
      <c r="M665" s="234">
        <v>9.0500000000000007</v>
      </c>
      <c r="N665" s="237">
        <f>IFERROR(VLOOKUP(H665&amp;"-"&amp;F665,Blad7!A:D,4,0),0)</f>
        <v>0</v>
      </c>
      <c r="O665" s="238">
        <v>1</v>
      </c>
      <c r="P665" s="239">
        <f t="shared" si="14"/>
        <v>0</v>
      </c>
    </row>
    <row r="666" spans="1:16" x14ac:dyDescent="0.3">
      <c r="A666" s="305" t="s">
        <v>52</v>
      </c>
      <c r="B666" s="292" t="s">
        <v>39</v>
      </c>
      <c r="C666" s="316" t="s">
        <v>52</v>
      </c>
      <c r="D666" s="304" t="s">
        <v>53</v>
      </c>
      <c r="E666" s="305" t="s">
        <v>54</v>
      </c>
      <c r="F666" s="316" t="s">
        <v>52</v>
      </c>
      <c r="G666" s="296" t="s">
        <v>55</v>
      </c>
      <c r="H666" s="295" t="s">
        <v>45</v>
      </c>
      <c r="I666" s="295" t="s">
        <v>45</v>
      </c>
      <c r="J666" s="310" t="s">
        <v>1009</v>
      </c>
      <c r="K666" s="296"/>
      <c r="L666" s="457" t="s">
        <v>1825</v>
      </c>
      <c r="M666" s="234" t="s">
        <v>187</v>
      </c>
      <c r="N666" s="237">
        <f>IFERROR(VLOOKUP(H666&amp;"-"&amp;F666,Blad7!A:D,4,0),0)</f>
        <v>0</v>
      </c>
      <c r="O666" s="238">
        <v>1</v>
      </c>
      <c r="P666" s="239" t="str">
        <f t="shared" si="14"/>
        <v/>
      </c>
    </row>
    <row r="667" spans="1:16" x14ac:dyDescent="0.3">
      <c r="A667" s="305" t="s">
        <v>52</v>
      </c>
      <c r="B667" s="292" t="s">
        <v>39</v>
      </c>
      <c r="C667" s="316" t="s">
        <v>52</v>
      </c>
      <c r="D667" s="304" t="s">
        <v>53</v>
      </c>
      <c r="E667" s="305" t="s">
        <v>54</v>
      </c>
      <c r="F667" s="316" t="s">
        <v>52</v>
      </c>
      <c r="G667" s="296" t="s">
        <v>55</v>
      </c>
      <c r="H667" s="295" t="s">
        <v>16</v>
      </c>
      <c r="I667" s="295" t="s">
        <v>51</v>
      </c>
      <c r="J667" s="310" t="s">
        <v>125</v>
      </c>
      <c r="K667" s="296"/>
      <c r="L667" s="457" t="s">
        <v>1827</v>
      </c>
      <c r="M667" s="234">
        <v>92.64</v>
      </c>
      <c r="N667" s="237">
        <f>IFERROR(VLOOKUP(H667&amp;"-"&amp;F667,Blad7!A:D,4,0),0)</f>
        <v>0</v>
      </c>
      <c r="O667" s="238">
        <v>1</v>
      </c>
      <c r="P667" s="239">
        <f t="shared" si="14"/>
        <v>0</v>
      </c>
    </row>
    <row r="668" spans="1:16" x14ac:dyDescent="0.3">
      <c r="A668" s="305" t="s">
        <v>52</v>
      </c>
      <c r="B668" s="292" t="s">
        <v>39</v>
      </c>
      <c r="C668" s="316" t="s">
        <v>52</v>
      </c>
      <c r="D668" s="304" t="s">
        <v>53</v>
      </c>
      <c r="E668" s="305" t="s">
        <v>54</v>
      </c>
      <c r="F668" s="316" t="s">
        <v>52</v>
      </c>
      <c r="G668" s="296" t="s">
        <v>55</v>
      </c>
      <c r="H668" s="295" t="s">
        <v>45</v>
      </c>
      <c r="I668" s="295" t="s">
        <v>45</v>
      </c>
      <c r="J668" s="310" t="s">
        <v>1011</v>
      </c>
      <c r="K668" s="296"/>
      <c r="L668" s="457" t="s">
        <v>1825</v>
      </c>
      <c r="M668" s="234" t="s">
        <v>187</v>
      </c>
      <c r="N668" s="237">
        <f>IFERROR(VLOOKUP(H668&amp;"-"&amp;F668,Blad7!A:D,4,0),0)</f>
        <v>0</v>
      </c>
      <c r="O668" s="238">
        <v>1</v>
      </c>
      <c r="P668" s="239" t="str">
        <f t="shared" si="14"/>
        <v/>
      </c>
    </row>
    <row r="669" spans="1:16" x14ac:dyDescent="0.3">
      <c r="A669" s="305" t="s">
        <v>52</v>
      </c>
      <c r="B669" s="292" t="s">
        <v>39</v>
      </c>
      <c r="C669" s="316" t="s">
        <v>52</v>
      </c>
      <c r="D669" s="304" t="s">
        <v>53</v>
      </c>
      <c r="E669" s="305" t="s">
        <v>54</v>
      </c>
      <c r="F669" s="316" t="s">
        <v>52</v>
      </c>
      <c r="G669" s="296" t="s">
        <v>55</v>
      </c>
      <c r="H669" s="295" t="s">
        <v>45</v>
      </c>
      <c r="I669" s="295" t="s">
        <v>1696</v>
      </c>
      <c r="J669" s="310" t="s">
        <v>97</v>
      </c>
      <c r="K669" s="296"/>
      <c r="L669" s="457" t="s">
        <v>1701</v>
      </c>
      <c r="M669" s="234" t="s">
        <v>187</v>
      </c>
      <c r="N669" s="237">
        <f>IFERROR(VLOOKUP(H669&amp;"-"&amp;F669,Blad7!A:D,4,0),0)</f>
        <v>0</v>
      </c>
      <c r="O669" s="238">
        <v>1</v>
      </c>
      <c r="P669" s="239" t="str">
        <f t="shared" si="14"/>
        <v/>
      </c>
    </row>
    <row r="670" spans="1:16" x14ac:dyDescent="0.3">
      <c r="A670" s="305" t="s">
        <v>52</v>
      </c>
      <c r="B670" s="292" t="s">
        <v>39</v>
      </c>
      <c r="C670" s="316" t="s">
        <v>52</v>
      </c>
      <c r="D670" s="304" t="s">
        <v>53</v>
      </c>
      <c r="E670" s="305" t="s">
        <v>54</v>
      </c>
      <c r="F670" s="316" t="s">
        <v>52</v>
      </c>
      <c r="G670" s="296" t="s">
        <v>55</v>
      </c>
      <c r="H670" s="295" t="s">
        <v>45</v>
      </c>
      <c r="I670" s="295" t="s">
        <v>1696</v>
      </c>
      <c r="J670" s="310" t="s">
        <v>80</v>
      </c>
      <c r="K670" s="296"/>
      <c r="L670" s="457" t="s">
        <v>1701</v>
      </c>
      <c r="M670" s="234" t="s">
        <v>187</v>
      </c>
      <c r="N670" s="237">
        <f>IFERROR(VLOOKUP(H670&amp;"-"&amp;F670,Blad7!A:D,4,0),0)</f>
        <v>0</v>
      </c>
      <c r="O670" s="238">
        <v>1</v>
      </c>
      <c r="P670" s="239" t="str">
        <f t="shared" si="14"/>
        <v/>
      </c>
    </row>
    <row r="671" spans="1:16" x14ac:dyDescent="0.3">
      <c r="A671" s="305" t="s">
        <v>52</v>
      </c>
      <c r="B671" s="292" t="s">
        <v>39</v>
      </c>
      <c r="C671" s="316" t="s">
        <v>52</v>
      </c>
      <c r="D671" s="304" t="s">
        <v>53</v>
      </c>
      <c r="E671" s="305" t="s">
        <v>54</v>
      </c>
      <c r="F671" s="316" t="s">
        <v>52</v>
      </c>
      <c r="G671" s="296" t="s">
        <v>55</v>
      </c>
      <c r="H671" s="295" t="s">
        <v>45</v>
      </c>
      <c r="I671" s="295" t="s">
        <v>1021</v>
      </c>
      <c r="J671" s="310" t="s">
        <v>203</v>
      </c>
      <c r="K671" s="296"/>
      <c r="L671" s="457" t="s">
        <v>1729</v>
      </c>
      <c r="M671" s="234" t="s">
        <v>187</v>
      </c>
      <c r="N671" s="237">
        <f>IFERROR(VLOOKUP(H671&amp;"-"&amp;F671,Blad7!A:D,4,0),0)</f>
        <v>0</v>
      </c>
      <c r="O671" s="238">
        <v>1</v>
      </c>
      <c r="P671" s="239" t="str">
        <f t="shared" si="14"/>
        <v/>
      </c>
    </row>
    <row r="672" spans="1:16" x14ac:dyDescent="0.3">
      <c r="A672" s="294" t="s">
        <v>658</v>
      </c>
      <c r="B672" s="236" t="s">
        <v>586</v>
      </c>
      <c r="C672" s="236" t="s">
        <v>658</v>
      </c>
      <c r="D672" s="293" t="s">
        <v>660</v>
      </c>
      <c r="E672" s="294" t="s">
        <v>659</v>
      </c>
      <c r="F672" s="236" t="s">
        <v>658</v>
      </c>
      <c r="G672" s="295" t="s">
        <v>593</v>
      </c>
      <c r="H672" s="295" t="s">
        <v>19</v>
      </c>
      <c r="I672" s="295" t="s">
        <v>64</v>
      </c>
      <c r="J672" s="308"/>
      <c r="K672" s="295"/>
      <c r="L672" s="451" t="s">
        <v>629</v>
      </c>
      <c r="M672" s="234">
        <v>6.5</v>
      </c>
      <c r="N672" s="237">
        <f>IFERROR(VLOOKUP(H672&amp;"-"&amp;F672,Blad7!A:D,4,0),0)</f>
        <v>0</v>
      </c>
      <c r="O672" s="238">
        <v>1</v>
      </c>
      <c r="P672" s="239">
        <f t="shared" si="14"/>
        <v>0</v>
      </c>
    </row>
    <row r="673" spans="1:16" x14ac:dyDescent="0.3">
      <c r="A673" s="294" t="s">
        <v>658</v>
      </c>
      <c r="B673" s="236" t="s">
        <v>586</v>
      </c>
      <c r="C673" s="236" t="s">
        <v>658</v>
      </c>
      <c r="D673" s="293" t="s">
        <v>660</v>
      </c>
      <c r="E673" s="294" t="s">
        <v>659</v>
      </c>
      <c r="F673" s="236" t="s">
        <v>658</v>
      </c>
      <c r="G673" s="295" t="s">
        <v>593</v>
      </c>
      <c r="H673" s="295" t="s">
        <v>41</v>
      </c>
      <c r="I673" s="295" t="s">
        <v>1622</v>
      </c>
      <c r="J673" s="463"/>
      <c r="K673" s="295"/>
      <c r="L673" s="451" t="s">
        <v>63</v>
      </c>
      <c r="M673" s="234">
        <v>9</v>
      </c>
      <c r="N673" s="237">
        <f>IFERROR(VLOOKUP(H673&amp;"-"&amp;F673,Blad7!A:D,4,0),0)</f>
        <v>0</v>
      </c>
      <c r="O673" s="238">
        <v>1</v>
      </c>
      <c r="P673" s="239">
        <f t="shared" si="14"/>
        <v>0</v>
      </c>
    </row>
    <row r="674" spans="1:16" x14ac:dyDescent="0.3">
      <c r="A674" s="294" t="s">
        <v>658</v>
      </c>
      <c r="B674" s="236" t="s">
        <v>586</v>
      </c>
      <c r="C674" s="236" t="s">
        <v>658</v>
      </c>
      <c r="D674" s="293" t="s">
        <v>660</v>
      </c>
      <c r="E674" s="294" t="s">
        <v>659</v>
      </c>
      <c r="F674" s="236" t="s">
        <v>658</v>
      </c>
      <c r="G674" s="295" t="s">
        <v>593</v>
      </c>
      <c r="H674" s="295" t="s">
        <v>19</v>
      </c>
      <c r="I674" s="295" t="s">
        <v>56</v>
      </c>
      <c r="J674" s="308"/>
      <c r="K674" s="295"/>
      <c r="L674" s="451" t="s">
        <v>63</v>
      </c>
      <c r="M674" s="234">
        <v>11</v>
      </c>
      <c r="N674" s="237">
        <f>IFERROR(VLOOKUP(H674&amp;"-"&amp;F674,Blad7!A:D,4,0),0)</f>
        <v>0</v>
      </c>
      <c r="O674" s="238">
        <v>1</v>
      </c>
      <c r="P674" s="239">
        <f t="shared" si="14"/>
        <v>0</v>
      </c>
    </row>
    <row r="675" spans="1:16" x14ac:dyDescent="0.3">
      <c r="A675" s="294" t="s">
        <v>658</v>
      </c>
      <c r="B675" s="236" t="s">
        <v>586</v>
      </c>
      <c r="C675" s="236" t="s">
        <v>658</v>
      </c>
      <c r="D675" s="293" t="s">
        <v>660</v>
      </c>
      <c r="E675" s="294" t="s">
        <v>659</v>
      </c>
      <c r="F675" s="236" t="s">
        <v>658</v>
      </c>
      <c r="G675" s="295" t="s">
        <v>593</v>
      </c>
      <c r="H675" s="295" t="s">
        <v>41</v>
      </c>
      <c r="I675" s="295" t="s">
        <v>1622</v>
      </c>
      <c r="J675" s="463"/>
      <c r="K675" s="295"/>
      <c r="L675" s="451" t="s">
        <v>63</v>
      </c>
      <c r="M675" s="234">
        <v>12</v>
      </c>
      <c r="N675" s="237">
        <f>IFERROR(VLOOKUP(H675&amp;"-"&amp;F675,Blad7!A:D,4,0),0)</f>
        <v>0</v>
      </c>
      <c r="O675" s="238">
        <v>1</v>
      </c>
      <c r="P675" s="239">
        <f t="shared" si="14"/>
        <v>0</v>
      </c>
    </row>
    <row r="676" spans="1:16" x14ac:dyDescent="0.3">
      <c r="A676" s="294" t="s">
        <v>658</v>
      </c>
      <c r="B676" s="236" t="s">
        <v>586</v>
      </c>
      <c r="C676" s="236" t="s">
        <v>658</v>
      </c>
      <c r="D676" s="293" t="s">
        <v>660</v>
      </c>
      <c r="E676" s="294" t="s">
        <v>659</v>
      </c>
      <c r="F676" s="236" t="s">
        <v>658</v>
      </c>
      <c r="G676" s="295" t="s">
        <v>593</v>
      </c>
      <c r="H676" s="295" t="s">
        <v>41</v>
      </c>
      <c r="I676" s="295" t="s">
        <v>1622</v>
      </c>
      <c r="J676" s="463"/>
      <c r="K676" s="295"/>
      <c r="L676" s="451" t="s">
        <v>63</v>
      </c>
      <c r="M676" s="234">
        <v>12</v>
      </c>
      <c r="N676" s="237">
        <f>IFERROR(VLOOKUP(H676&amp;"-"&amp;F676,Blad7!A:D,4,0),0)</f>
        <v>0</v>
      </c>
      <c r="O676" s="238">
        <v>1</v>
      </c>
      <c r="P676" s="239">
        <f t="shared" si="14"/>
        <v>0</v>
      </c>
    </row>
    <row r="677" spans="1:16" x14ac:dyDescent="0.3">
      <c r="A677" s="294" t="s">
        <v>658</v>
      </c>
      <c r="B677" s="236" t="s">
        <v>586</v>
      </c>
      <c r="C677" s="236" t="s">
        <v>658</v>
      </c>
      <c r="D677" s="293" t="s">
        <v>660</v>
      </c>
      <c r="E677" s="294" t="s">
        <v>659</v>
      </c>
      <c r="F677" s="236" t="s">
        <v>658</v>
      </c>
      <c r="G677" s="295" t="s">
        <v>593</v>
      </c>
      <c r="H677" s="295" t="s">
        <v>41</v>
      </c>
      <c r="I677" s="295" t="s">
        <v>1622</v>
      </c>
      <c r="J677" s="463"/>
      <c r="K677" s="295"/>
      <c r="L677" s="451" t="s">
        <v>63</v>
      </c>
      <c r="M677" s="234">
        <v>15</v>
      </c>
      <c r="N677" s="237">
        <f>IFERROR(VLOOKUP(H677&amp;"-"&amp;F677,Blad7!A:D,4,0),0)</f>
        <v>0</v>
      </c>
      <c r="O677" s="238">
        <v>1</v>
      </c>
      <c r="P677" s="239">
        <f t="shared" si="14"/>
        <v>0</v>
      </c>
    </row>
    <row r="678" spans="1:16" x14ac:dyDescent="0.3">
      <c r="A678" s="294" t="s">
        <v>658</v>
      </c>
      <c r="B678" s="236" t="s">
        <v>586</v>
      </c>
      <c r="C678" s="236" t="s">
        <v>658</v>
      </c>
      <c r="D678" s="293" t="s">
        <v>660</v>
      </c>
      <c r="E678" s="294" t="s">
        <v>659</v>
      </c>
      <c r="F678" s="236" t="s">
        <v>658</v>
      </c>
      <c r="G678" s="295" t="s">
        <v>593</v>
      </c>
      <c r="H678" s="295" t="s">
        <v>19</v>
      </c>
      <c r="I678" s="295" t="s">
        <v>56</v>
      </c>
      <c r="J678" s="308"/>
      <c r="K678" s="295"/>
      <c r="L678" s="451" t="s">
        <v>629</v>
      </c>
      <c r="M678" s="234">
        <v>17</v>
      </c>
      <c r="N678" s="237">
        <f>IFERROR(VLOOKUP(H678&amp;"-"&amp;F678,Blad7!A:D,4,0),0)</f>
        <v>0</v>
      </c>
      <c r="O678" s="238">
        <v>1</v>
      </c>
      <c r="P678" s="239">
        <f t="shared" si="14"/>
        <v>0</v>
      </c>
    </row>
    <row r="679" spans="1:16" x14ac:dyDescent="0.3">
      <c r="A679" s="294" t="s">
        <v>658</v>
      </c>
      <c r="B679" s="236" t="s">
        <v>586</v>
      </c>
      <c r="C679" s="236" t="s">
        <v>658</v>
      </c>
      <c r="D679" s="293" t="s">
        <v>660</v>
      </c>
      <c r="E679" s="294" t="s">
        <v>659</v>
      </c>
      <c r="F679" s="236" t="s">
        <v>658</v>
      </c>
      <c r="G679" s="295" t="s">
        <v>593</v>
      </c>
      <c r="H679" s="295" t="s">
        <v>19</v>
      </c>
      <c r="I679" s="295" t="s">
        <v>19</v>
      </c>
      <c r="J679" s="308"/>
      <c r="K679" s="295"/>
      <c r="L679" s="451" t="s">
        <v>629</v>
      </c>
      <c r="M679" s="234">
        <v>20</v>
      </c>
      <c r="N679" s="237">
        <f>IFERROR(VLOOKUP(H679&amp;"-"&amp;F679,Blad7!A:D,4,0),0)</f>
        <v>0</v>
      </c>
      <c r="O679" s="238">
        <v>1</v>
      </c>
      <c r="P679" s="239">
        <f t="shared" si="14"/>
        <v>0</v>
      </c>
    </row>
    <row r="680" spans="1:16" x14ac:dyDescent="0.3">
      <c r="A680" s="294" t="s">
        <v>658</v>
      </c>
      <c r="B680" s="236" t="s">
        <v>586</v>
      </c>
      <c r="C680" s="236" t="s">
        <v>658</v>
      </c>
      <c r="D680" s="293" t="s">
        <v>660</v>
      </c>
      <c r="E680" s="294" t="s">
        <v>659</v>
      </c>
      <c r="F680" s="236" t="s">
        <v>658</v>
      </c>
      <c r="G680" s="295" t="s">
        <v>593</v>
      </c>
      <c r="H680" s="295" t="s">
        <v>46</v>
      </c>
      <c r="I680" s="295" t="s">
        <v>47</v>
      </c>
      <c r="J680" s="308" t="s">
        <v>640</v>
      </c>
      <c r="K680" s="295"/>
      <c r="L680" s="451" t="s">
        <v>44</v>
      </c>
      <c r="M680" s="234">
        <v>22.5</v>
      </c>
      <c r="N680" s="237">
        <f>IFERROR(VLOOKUP(H680&amp;"-"&amp;F680,Blad7!A:D,4,0),0)</f>
        <v>0</v>
      </c>
      <c r="O680" s="238">
        <v>1</v>
      </c>
      <c r="P680" s="239">
        <f t="shared" si="14"/>
        <v>0</v>
      </c>
    </row>
    <row r="681" spans="1:16" x14ac:dyDescent="0.3">
      <c r="A681" s="294" t="s">
        <v>658</v>
      </c>
      <c r="B681" s="236" t="s">
        <v>586</v>
      </c>
      <c r="C681" s="236" t="s">
        <v>658</v>
      </c>
      <c r="D681" s="293" t="s">
        <v>660</v>
      </c>
      <c r="E681" s="294" t="s">
        <v>659</v>
      </c>
      <c r="F681" s="236" t="s">
        <v>658</v>
      </c>
      <c r="G681" s="295" t="s">
        <v>593</v>
      </c>
      <c r="H681" s="295" t="s">
        <v>46</v>
      </c>
      <c r="I681" s="295" t="s">
        <v>47</v>
      </c>
      <c r="J681" s="308" t="s">
        <v>641</v>
      </c>
      <c r="K681" s="295"/>
      <c r="L681" s="451" t="s">
        <v>44</v>
      </c>
      <c r="M681" s="234">
        <v>22.5</v>
      </c>
      <c r="N681" s="237">
        <f>IFERROR(VLOOKUP(H681&amp;"-"&amp;F681,Blad7!A:D,4,0),0)</f>
        <v>0</v>
      </c>
      <c r="O681" s="238">
        <v>1</v>
      </c>
      <c r="P681" s="239">
        <f t="shared" si="14"/>
        <v>0</v>
      </c>
    </row>
    <row r="682" spans="1:16" x14ac:dyDescent="0.3">
      <c r="A682" s="294" t="s">
        <v>658</v>
      </c>
      <c r="B682" s="236" t="s">
        <v>586</v>
      </c>
      <c r="C682" s="236" t="s">
        <v>658</v>
      </c>
      <c r="D682" s="293" t="s">
        <v>660</v>
      </c>
      <c r="E682" s="294" t="s">
        <v>659</v>
      </c>
      <c r="F682" s="236" t="s">
        <v>658</v>
      </c>
      <c r="G682" s="295" t="s">
        <v>593</v>
      </c>
      <c r="H682" s="295" t="s">
        <v>19</v>
      </c>
      <c r="I682" s="295" t="s">
        <v>56</v>
      </c>
      <c r="J682" s="308"/>
      <c r="K682" s="295"/>
      <c r="L682" s="451" t="s">
        <v>629</v>
      </c>
      <c r="M682" s="234">
        <v>24</v>
      </c>
      <c r="N682" s="237">
        <f>IFERROR(VLOOKUP(H682&amp;"-"&amp;F682,Blad7!A:D,4,0),0)</f>
        <v>0</v>
      </c>
      <c r="O682" s="238">
        <v>1</v>
      </c>
      <c r="P682" s="239">
        <f t="shared" si="14"/>
        <v>0</v>
      </c>
    </row>
    <row r="683" spans="1:16" x14ac:dyDescent="0.3">
      <c r="A683" s="294" t="s">
        <v>658</v>
      </c>
      <c r="B683" s="236" t="s">
        <v>586</v>
      </c>
      <c r="C683" s="236" t="s">
        <v>658</v>
      </c>
      <c r="D683" s="293" t="s">
        <v>660</v>
      </c>
      <c r="E683" s="294" t="s">
        <v>659</v>
      </c>
      <c r="F683" s="236" t="s">
        <v>658</v>
      </c>
      <c r="G683" s="295" t="s">
        <v>593</v>
      </c>
      <c r="H683" s="295" t="s">
        <v>46</v>
      </c>
      <c r="I683" s="295" t="s">
        <v>47</v>
      </c>
      <c r="J683" s="308" t="s">
        <v>649</v>
      </c>
      <c r="K683" s="295"/>
      <c r="L683" s="451" t="s">
        <v>44</v>
      </c>
      <c r="M683" s="234">
        <v>28.8</v>
      </c>
      <c r="N683" s="237">
        <f>IFERROR(VLOOKUP(H683&amp;"-"&amp;F683,Blad7!A:D,4,0),0)</f>
        <v>0</v>
      </c>
      <c r="O683" s="238">
        <v>1</v>
      </c>
      <c r="P683" s="239">
        <f t="shared" si="14"/>
        <v>0</v>
      </c>
    </row>
    <row r="684" spans="1:16" x14ac:dyDescent="0.3">
      <c r="A684" s="294" t="s">
        <v>658</v>
      </c>
      <c r="B684" s="236" t="s">
        <v>586</v>
      </c>
      <c r="C684" s="236" t="s">
        <v>658</v>
      </c>
      <c r="D684" s="293" t="s">
        <v>660</v>
      </c>
      <c r="E684" s="294" t="s">
        <v>659</v>
      </c>
      <c r="F684" s="236" t="s">
        <v>658</v>
      </c>
      <c r="G684" s="295" t="s">
        <v>593</v>
      </c>
      <c r="H684" s="295" t="s">
        <v>15</v>
      </c>
      <c r="I684" s="297" t="s">
        <v>15</v>
      </c>
      <c r="J684" s="308" t="s">
        <v>644</v>
      </c>
      <c r="K684" s="295"/>
      <c r="L684" s="451" t="s">
        <v>44</v>
      </c>
      <c r="M684" s="234">
        <v>56</v>
      </c>
      <c r="N684" s="237">
        <f>IFERROR(VLOOKUP(H684&amp;"-"&amp;F684,Blad7!A:D,4,0),0)</f>
        <v>0</v>
      </c>
      <c r="O684" s="238">
        <v>1</v>
      </c>
      <c r="P684" s="239">
        <f t="shared" si="14"/>
        <v>0</v>
      </c>
    </row>
    <row r="685" spans="1:16" x14ac:dyDescent="0.3">
      <c r="A685" s="294" t="s">
        <v>658</v>
      </c>
      <c r="B685" s="236" t="s">
        <v>586</v>
      </c>
      <c r="C685" s="236" t="s">
        <v>658</v>
      </c>
      <c r="D685" s="293" t="s">
        <v>660</v>
      </c>
      <c r="E685" s="294" t="s">
        <v>659</v>
      </c>
      <c r="F685" s="236" t="s">
        <v>658</v>
      </c>
      <c r="G685" s="295" t="s">
        <v>593</v>
      </c>
      <c r="H685" s="295" t="s">
        <v>15</v>
      </c>
      <c r="I685" s="297" t="s">
        <v>15</v>
      </c>
      <c r="J685" s="308" t="s">
        <v>645</v>
      </c>
      <c r="K685" s="295"/>
      <c r="L685" s="451" t="s">
        <v>44</v>
      </c>
      <c r="M685" s="234">
        <v>59</v>
      </c>
      <c r="N685" s="237">
        <f>IFERROR(VLOOKUP(H685&amp;"-"&amp;F685,Blad7!A:D,4,0),0)</f>
        <v>0</v>
      </c>
      <c r="O685" s="238">
        <v>1</v>
      </c>
      <c r="P685" s="239">
        <f t="shared" si="14"/>
        <v>0</v>
      </c>
    </row>
    <row r="686" spans="1:16" x14ac:dyDescent="0.3">
      <c r="A686" s="294" t="s">
        <v>658</v>
      </c>
      <c r="B686" s="236" t="s">
        <v>586</v>
      </c>
      <c r="C686" s="236" t="s">
        <v>658</v>
      </c>
      <c r="D686" s="293" t="s">
        <v>660</v>
      </c>
      <c r="E686" s="294" t="s">
        <v>659</v>
      </c>
      <c r="F686" s="236" t="s">
        <v>658</v>
      </c>
      <c r="G686" s="295" t="s">
        <v>593</v>
      </c>
      <c r="H686" s="295" t="s">
        <v>15</v>
      </c>
      <c r="I686" s="297" t="s">
        <v>15</v>
      </c>
      <c r="J686" s="308" t="s">
        <v>646</v>
      </c>
      <c r="K686" s="295"/>
      <c r="L686" s="451" t="s">
        <v>44</v>
      </c>
      <c r="M686" s="234">
        <v>59</v>
      </c>
      <c r="N686" s="237">
        <f>IFERROR(VLOOKUP(H686&amp;"-"&amp;F686,Blad7!A:D,4,0),0)</f>
        <v>0</v>
      </c>
      <c r="O686" s="238">
        <v>1</v>
      </c>
      <c r="P686" s="239">
        <f t="shared" si="14"/>
        <v>0</v>
      </c>
    </row>
    <row r="687" spans="1:16" x14ac:dyDescent="0.3">
      <c r="A687" s="294" t="s">
        <v>658</v>
      </c>
      <c r="B687" s="236" t="s">
        <v>586</v>
      </c>
      <c r="C687" s="236" t="s">
        <v>658</v>
      </c>
      <c r="D687" s="293" t="s">
        <v>660</v>
      </c>
      <c r="E687" s="294" t="s">
        <v>659</v>
      </c>
      <c r="F687" s="236" t="s">
        <v>658</v>
      </c>
      <c r="G687" s="295" t="s">
        <v>593</v>
      </c>
      <c r="H687" s="295" t="s">
        <v>15</v>
      </c>
      <c r="I687" s="297" t="s">
        <v>15</v>
      </c>
      <c r="J687" s="308" t="s">
        <v>643</v>
      </c>
      <c r="K687" s="295"/>
      <c r="L687" s="451" t="s">
        <v>44</v>
      </c>
      <c r="M687" s="234">
        <v>61</v>
      </c>
      <c r="N687" s="237">
        <f>IFERROR(VLOOKUP(H687&amp;"-"&amp;F687,Blad7!A:D,4,0),0)</f>
        <v>0</v>
      </c>
      <c r="O687" s="238">
        <v>1</v>
      </c>
      <c r="P687" s="239">
        <f t="shared" si="14"/>
        <v>0</v>
      </c>
    </row>
    <row r="688" spans="1:16" x14ac:dyDescent="0.3">
      <c r="A688" s="294" t="s">
        <v>658</v>
      </c>
      <c r="B688" s="236" t="s">
        <v>586</v>
      </c>
      <c r="C688" s="236" t="s">
        <v>658</v>
      </c>
      <c r="D688" s="293" t="s">
        <v>660</v>
      </c>
      <c r="E688" s="294" t="s">
        <v>659</v>
      </c>
      <c r="F688" s="236" t="s">
        <v>658</v>
      </c>
      <c r="G688" s="295" t="s">
        <v>593</v>
      </c>
      <c r="H688" s="295" t="s">
        <v>15</v>
      </c>
      <c r="I688" s="297" t="s">
        <v>15</v>
      </c>
      <c r="J688" s="308" t="s">
        <v>648</v>
      </c>
      <c r="K688" s="295"/>
      <c r="L688" s="451" t="s">
        <v>44</v>
      </c>
      <c r="M688" s="234">
        <v>64</v>
      </c>
      <c r="N688" s="237">
        <f>IFERROR(VLOOKUP(H688&amp;"-"&amp;F688,Blad7!A:D,4,0),0)</f>
        <v>0</v>
      </c>
      <c r="O688" s="238">
        <v>1</v>
      </c>
      <c r="P688" s="239">
        <f t="shared" si="14"/>
        <v>0</v>
      </c>
    </row>
    <row r="689" spans="1:16" x14ac:dyDescent="0.3">
      <c r="A689" s="294" t="s">
        <v>658</v>
      </c>
      <c r="B689" s="236" t="s">
        <v>586</v>
      </c>
      <c r="C689" s="236" t="s">
        <v>658</v>
      </c>
      <c r="D689" s="293" t="s">
        <v>660</v>
      </c>
      <c r="E689" s="294" t="s">
        <v>659</v>
      </c>
      <c r="F689" s="236" t="s">
        <v>658</v>
      </c>
      <c r="G689" s="295" t="s">
        <v>593</v>
      </c>
      <c r="H689" s="295" t="s">
        <v>15</v>
      </c>
      <c r="I689" s="297" t="s">
        <v>15</v>
      </c>
      <c r="J689" s="308" t="s">
        <v>653</v>
      </c>
      <c r="K689" s="295"/>
      <c r="L689" s="451" t="s">
        <v>44</v>
      </c>
      <c r="M689" s="234">
        <v>65</v>
      </c>
      <c r="N689" s="237">
        <f>IFERROR(VLOOKUP(H689&amp;"-"&amp;F689,Blad7!A:D,4,0),0)</f>
        <v>0</v>
      </c>
      <c r="O689" s="238">
        <v>1</v>
      </c>
      <c r="P689" s="239">
        <f t="shared" si="14"/>
        <v>0</v>
      </c>
    </row>
    <row r="690" spans="1:16" x14ac:dyDescent="0.3">
      <c r="A690" s="294" t="s">
        <v>658</v>
      </c>
      <c r="B690" s="236" t="s">
        <v>586</v>
      </c>
      <c r="C690" s="236" t="s">
        <v>658</v>
      </c>
      <c r="D690" s="293" t="s">
        <v>660</v>
      </c>
      <c r="E690" s="294" t="s">
        <v>659</v>
      </c>
      <c r="F690" s="236" t="s">
        <v>658</v>
      </c>
      <c r="G690" s="295" t="s">
        <v>593</v>
      </c>
      <c r="H690" s="295" t="s">
        <v>15</v>
      </c>
      <c r="I690" s="297" t="s">
        <v>15</v>
      </c>
      <c r="J690" s="308" t="s">
        <v>650</v>
      </c>
      <c r="K690" s="295"/>
      <c r="L690" s="451" t="s">
        <v>629</v>
      </c>
      <c r="M690" s="234">
        <v>68</v>
      </c>
      <c r="N690" s="237">
        <f>IFERROR(VLOOKUP(H690&amp;"-"&amp;F690,Blad7!A:D,4,0),0)</f>
        <v>0</v>
      </c>
      <c r="O690" s="238">
        <v>1</v>
      </c>
      <c r="P690" s="239">
        <f t="shared" si="14"/>
        <v>0</v>
      </c>
    </row>
    <row r="691" spans="1:16" x14ac:dyDescent="0.3">
      <c r="A691" s="294" t="s">
        <v>658</v>
      </c>
      <c r="B691" s="236" t="s">
        <v>586</v>
      </c>
      <c r="C691" s="236" t="s">
        <v>658</v>
      </c>
      <c r="D691" s="293" t="s">
        <v>660</v>
      </c>
      <c r="E691" s="294" t="s">
        <v>659</v>
      </c>
      <c r="F691" s="236" t="s">
        <v>658</v>
      </c>
      <c r="G691" s="295" t="s">
        <v>593</v>
      </c>
      <c r="H691" s="295" t="s">
        <v>16</v>
      </c>
      <c r="I691" s="295" t="s">
        <v>50</v>
      </c>
      <c r="J691" s="308" t="s">
        <v>642</v>
      </c>
      <c r="K691" s="295"/>
      <c r="L691" s="451" t="s">
        <v>629</v>
      </c>
      <c r="M691" s="234">
        <v>78</v>
      </c>
      <c r="N691" s="237">
        <f>IFERROR(VLOOKUP(H691&amp;"-"&amp;F691,Blad7!A:D,4,0),0)</f>
        <v>0</v>
      </c>
      <c r="O691" s="238">
        <v>1</v>
      </c>
      <c r="P691" s="239">
        <f t="shared" si="14"/>
        <v>0</v>
      </c>
    </row>
    <row r="692" spans="1:16" x14ac:dyDescent="0.3">
      <c r="A692" s="294" t="s">
        <v>658</v>
      </c>
      <c r="B692" s="236" t="s">
        <v>586</v>
      </c>
      <c r="C692" s="236" t="s">
        <v>658</v>
      </c>
      <c r="D692" s="293" t="s">
        <v>660</v>
      </c>
      <c r="E692" s="294" t="s">
        <v>659</v>
      </c>
      <c r="F692" s="236" t="s">
        <v>658</v>
      </c>
      <c r="G692" s="295" t="s">
        <v>593</v>
      </c>
      <c r="H692" s="295" t="s">
        <v>15</v>
      </c>
      <c r="I692" s="297" t="s">
        <v>15</v>
      </c>
      <c r="J692" s="308" t="s">
        <v>639</v>
      </c>
      <c r="K692" s="295"/>
      <c r="L692" s="451" t="s">
        <v>629</v>
      </c>
      <c r="M692" s="234">
        <v>90</v>
      </c>
      <c r="N692" s="237">
        <f>IFERROR(VLOOKUP(H692&amp;"-"&amp;F692,Blad7!A:D,4,0),0)</f>
        <v>0</v>
      </c>
      <c r="O692" s="238">
        <v>1</v>
      </c>
      <c r="P692" s="239">
        <f t="shared" si="14"/>
        <v>0</v>
      </c>
    </row>
    <row r="693" spans="1:16" x14ac:dyDescent="0.3">
      <c r="A693" s="294" t="s">
        <v>658</v>
      </c>
      <c r="B693" s="236" t="s">
        <v>586</v>
      </c>
      <c r="C693" s="236" t="s">
        <v>658</v>
      </c>
      <c r="D693" s="293" t="s">
        <v>660</v>
      </c>
      <c r="E693" s="294" t="s">
        <v>659</v>
      </c>
      <c r="F693" s="236" t="s">
        <v>658</v>
      </c>
      <c r="G693" s="295" t="s">
        <v>593</v>
      </c>
      <c r="H693" s="295" t="s">
        <v>15</v>
      </c>
      <c r="I693" s="297" t="s">
        <v>15</v>
      </c>
      <c r="J693" s="308" t="s">
        <v>651</v>
      </c>
      <c r="K693" s="295"/>
      <c r="L693" s="451" t="s">
        <v>629</v>
      </c>
      <c r="M693" s="234">
        <v>90.5</v>
      </c>
      <c r="N693" s="237">
        <f>IFERROR(VLOOKUP(H693&amp;"-"&amp;F693,Blad7!A:D,4,0),0)</f>
        <v>0</v>
      </c>
      <c r="O693" s="238">
        <v>1</v>
      </c>
      <c r="P693" s="239">
        <f t="shared" si="14"/>
        <v>0</v>
      </c>
    </row>
    <row r="694" spans="1:16" x14ac:dyDescent="0.3">
      <c r="A694" s="294" t="s">
        <v>658</v>
      </c>
      <c r="B694" s="236" t="s">
        <v>586</v>
      </c>
      <c r="C694" s="236" t="s">
        <v>658</v>
      </c>
      <c r="D694" s="293" t="s">
        <v>660</v>
      </c>
      <c r="E694" s="294" t="s">
        <v>659</v>
      </c>
      <c r="F694" s="236" t="s">
        <v>658</v>
      </c>
      <c r="G694" s="295" t="s">
        <v>593</v>
      </c>
      <c r="H694" s="295" t="s">
        <v>16</v>
      </c>
      <c r="I694" s="295" t="s">
        <v>1022</v>
      </c>
      <c r="J694" s="308" t="s">
        <v>647</v>
      </c>
      <c r="K694" s="295"/>
      <c r="L694" s="451" t="s">
        <v>44</v>
      </c>
      <c r="M694" s="234">
        <v>94</v>
      </c>
      <c r="N694" s="237">
        <f>IFERROR(VLOOKUP(H694&amp;"-"&amp;F694,Blad7!A:D,4,0),0)</f>
        <v>0</v>
      </c>
      <c r="O694" s="238">
        <v>1</v>
      </c>
      <c r="P694" s="239">
        <f t="shared" si="14"/>
        <v>0</v>
      </c>
    </row>
    <row r="695" spans="1:16" x14ac:dyDescent="0.3">
      <c r="A695" s="294" t="s">
        <v>658</v>
      </c>
      <c r="B695" s="236" t="s">
        <v>586</v>
      </c>
      <c r="C695" s="236" t="s">
        <v>658</v>
      </c>
      <c r="D695" s="293" t="s">
        <v>660</v>
      </c>
      <c r="E695" s="294" t="s">
        <v>659</v>
      </c>
      <c r="F695" s="236" t="s">
        <v>658</v>
      </c>
      <c r="G695" s="295" t="s">
        <v>593</v>
      </c>
      <c r="H695" s="295" t="s">
        <v>15</v>
      </c>
      <c r="I695" s="297" t="s">
        <v>15</v>
      </c>
      <c r="J695" s="308" t="s">
        <v>652</v>
      </c>
      <c r="K695" s="295"/>
      <c r="L695" s="451" t="s">
        <v>629</v>
      </c>
      <c r="M695" s="234">
        <v>94</v>
      </c>
      <c r="N695" s="237">
        <f>IFERROR(VLOOKUP(H695&amp;"-"&amp;F695,Blad7!A:D,4,0),0)</f>
        <v>0</v>
      </c>
      <c r="O695" s="238">
        <v>1</v>
      </c>
      <c r="P695" s="239">
        <f t="shared" si="14"/>
        <v>0</v>
      </c>
    </row>
    <row r="696" spans="1:16" x14ac:dyDescent="0.3">
      <c r="A696" s="294" t="s">
        <v>658</v>
      </c>
      <c r="B696" s="236" t="s">
        <v>586</v>
      </c>
      <c r="C696" s="236" t="s">
        <v>658</v>
      </c>
      <c r="D696" s="293" t="s">
        <v>660</v>
      </c>
      <c r="E696" s="294" t="s">
        <v>659</v>
      </c>
      <c r="F696" s="236" t="s">
        <v>658</v>
      </c>
      <c r="G696" s="295" t="s">
        <v>593</v>
      </c>
      <c r="H696" s="295" t="s">
        <v>15</v>
      </c>
      <c r="I696" s="297" t="s">
        <v>15</v>
      </c>
      <c r="J696" s="308" t="s">
        <v>638</v>
      </c>
      <c r="K696" s="295"/>
      <c r="L696" s="451" t="s">
        <v>629</v>
      </c>
      <c r="M696" s="234">
        <v>97</v>
      </c>
      <c r="N696" s="237">
        <f>IFERROR(VLOOKUP(H696&amp;"-"&amp;F696,Blad7!A:D,4,0),0)</f>
        <v>0</v>
      </c>
      <c r="O696" s="238">
        <v>1</v>
      </c>
      <c r="P696" s="239">
        <f t="shared" si="14"/>
        <v>0</v>
      </c>
    </row>
    <row r="697" spans="1:16" x14ac:dyDescent="0.3">
      <c r="A697" s="294" t="s">
        <v>658</v>
      </c>
      <c r="B697" s="236" t="s">
        <v>586</v>
      </c>
      <c r="C697" s="236" t="s">
        <v>658</v>
      </c>
      <c r="D697" s="293" t="s">
        <v>660</v>
      </c>
      <c r="E697" s="294" t="s">
        <v>659</v>
      </c>
      <c r="F697" s="236" t="s">
        <v>658</v>
      </c>
      <c r="G697" s="295" t="s">
        <v>593</v>
      </c>
      <c r="H697" s="295" t="s">
        <v>15</v>
      </c>
      <c r="I697" s="297" t="s">
        <v>15</v>
      </c>
      <c r="J697" s="308" t="s">
        <v>654</v>
      </c>
      <c r="K697" s="295"/>
      <c r="L697" s="451" t="s">
        <v>629</v>
      </c>
      <c r="M697" s="234">
        <v>97</v>
      </c>
      <c r="N697" s="237">
        <f>IFERROR(VLOOKUP(H697&amp;"-"&amp;F697,Blad7!A:D,4,0),0)</f>
        <v>0</v>
      </c>
      <c r="O697" s="238">
        <v>1</v>
      </c>
      <c r="P697" s="239">
        <f t="shared" si="14"/>
        <v>0</v>
      </c>
    </row>
    <row r="698" spans="1:16" x14ac:dyDescent="0.3">
      <c r="A698" s="294" t="s">
        <v>658</v>
      </c>
      <c r="B698" s="236" t="s">
        <v>586</v>
      </c>
      <c r="C698" s="236" t="s">
        <v>658</v>
      </c>
      <c r="D698" s="293" t="s">
        <v>660</v>
      </c>
      <c r="E698" s="294" t="s">
        <v>659</v>
      </c>
      <c r="F698" s="236" t="s">
        <v>658</v>
      </c>
      <c r="G698" s="295" t="s">
        <v>593</v>
      </c>
      <c r="H698" s="295" t="s">
        <v>16</v>
      </c>
      <c r="I698" s="295" t="s">
        <v>51</v>
      </c>
      <c r="J698" s="308"/>
      <c r="K698" s="295"/>
      <c r="L698" s="451" t="s">
        <v>629</v>
      </c>
      <c r="M698" s="234">
        <v>180</v>
      </c>
      <c r="N698" s="237">
        <f>IFERROR(VLOOKUP(H698&amp;"-"&amp;F698,Blad7!A:D,4,0),0)</f>
        <v>0</v>
      </c>
      <c r="O698" s="238">
        <v>1</v>
      </c>
      <c r="P698" s="239">
        <f t="shared" si="14"/>
        <v>0</v>
      </c>
    </row>
    <row r="699" spans="1:16" x14ac:dyDescent="0.3">
      <c r="A699" s="294" t="s">
        <v>658</v>
      </c>
      <c r="B699" s="236" t="s">
        <v>586</v>
      </c>
      <c r="C699" s="236" t="s">
        <v>658</v>
      </c>
      <c r="D699" s="293" t="s">
        <v>660</v>
      </c>
      <c r="E699" s="294" t="s">
        <v>659</v>
      </c>
      <c r="F699" s="236" t="s">
        <v>658</v>
      </c>
      <c r="G699" s="295" t="s">
        <v>593</v>
      </c>
      <c r="H699" s="295" t="s">
        <v>19</v>
      </c>
      <c r="I699" s="295" t="s">
        <v>56</v>
      </c>
      <c r="J699" s="308"/>
      <c r="K699" s="295"/>
      <c r="L699" s="451" t="s">
        <v>44</v>
      </c>
      <c r="M699" s="234">
        <v>266</v>
      </c>
      <c r="N699" s="237">
        <f>IFERROR(VLOOKUP(H699&amp;"-"&amp;F699,Blad7!A:D,4,0),0)</f>
        <v>0</v>
      </c>
      <c r="O699" s="238">
        <v>1</v>
      </c>
      <c r="P699" s="239">
        <f t="shared" si="14"/>
        <v>0</v>
      </c>
    </row>
    <row r="700" spans="1:16" x14ac:dyDescent="0.3">
      <c r="A700" s="294" t="s">
        <v>658</v>
      </c>
      <c r="B700" s="236" t="s">
        <v>586</v>
      </c>
      <c r="C700" s="236" t="s">
        <v>658</v>
      </c>
      <c r="D700" s="293" t="s">
        <v>660</v>
      </c>
      <c r="E700" s="294" t="s">
        <v>659</v>
      </c>
      <c r="F700" s="236" t="s">
        <v>658</v>
      </c>
      <c r="G700" s="295" t="s">
        <v>589</v>
      </c>
      <c r="H700" s="295" t="s">
        <v>19</v>
      </c>
      <c r="I700" s="295" t="s">
        <v>61</v>
      </c>
      <c r="J700" s="308" t="s">
        <v>628</v>
      </c>
      <c r="K700" s="295"/>
      <c r="L700" s="451" t="s">
        <v>629</v>
      </c>
      <c r="M700" s="234">
        <v>1.8</v>
      </c>
      <c r="N700" s="237">
        <f>IFERROR(VLOOKUP(H700&amp;"-"&amp;F700,Blad7!A:D,4,0),0)</f>
        <v>0</v>
      </c>
      <c r="O700" s="238">
        <v>1</v>
      </c>
      <c r="P700" s="239">
        <f t="shared" si="14"/>
        <v>0</v>
      </c>
    </row>
    <row r="701" spans="1:16" x14ac:dyDescent="0.3">
      <c r="A701" s="294" t="s">
        <v>658</v>
      </c>
      <c r="B701" s="236" t="s">
        <v>586</v>
      </c>
      <c r="C701" s="236" t="s">
        <v>658</v>
      </c>
      <c r="D701" s="293" t="s">
        <v>660</v>
      </c>
      <c r="E701" s="294" t="s">
        <v>659</v>
      </c>
      <c r="F701" s="236" t="s">
        <v>658</v>
      </c>
      <c r="G701" s="295" t="s">
        <v>589</v>
      </c>
      <c r="H701" s="295" t="s">
        <v>41</v>
      </c>
      <c r="I701" s="295" t="s">
        <v>1622</v>
      </c>
      <c r="J701" s="463" t="s">
        <v>623</v>
      </c>
      <c r="K701" s="295"/>
      <c r="L701" s="451" t="s">
        <v>63</v>
      </c>
      <c r="M701" s="234">
        <v>3.8</v>
      </c>
      <c r="N701" s="237">
        <f>IFERROR(VLOOKUP(H701&amp;"-"&amp;F701,Blad7!A:D,4,0),0)</f>
        <v>0</v>
      </c>
      <c r="O701" s="238">
        <v>1</v>
      </c>
      <c r="P701" s="239">
        <f t="shared" si="14"/>
        <v>0</v>
      </c>
    </row>
    <row r="702" spans="1:16" x14ac:dyDescent="0.3">
      <c r="A702" s="294" t="s">
        <v>658</v>
      </c>
      <c r="B702" s="236" t="s">
        <v>586</v>
      </c>
      <c r="C702" s="236" t="s">
        <v>658</v>
      </c>
      <c r="D702" s="293" t="s">
        <v>660</v>
      </c>
      <c r="E702" s="294" t="s">
        <v>659</v>
      </c>
      <c r="F702" s="236" t="s">
        <v>658</v>
      </c>
      <c r="G702" s="295" t="s">
        <v>589</v>
      </c>
      <c r="H702" s="295" t="s">
        <v>19</v>
      </c>
      <c r="I702" s="295" t="s">
        <v>56</v>
      </c>
      <c r="J702" s="308" t="s">
        <v>630</v>
      </c>
      <c r="K702" s="295"/>
      <c r="L702" s="451" t="s">
        <v>63</v>
      </c>
      <c r="M702" s="234">
        <v>5.7</v>
      </c>
      <c r="N702" s="237">
        <f>IFERROR(VLOOKUP(H702&amp;"-"&amp;F702,Blad7!A:D,4,0),0)</f>
        <v>0</v>
      </c>
      <c r="O702" s="238">
        <v>1</v>
      </c>
      <c r="P702" s="239">
        <f t="shared" si="14"/>
        <v>0</v>
      </c>
    </row>
    <row r="703" spans="1:16" x14ac:dyDescent="0.3">
      <c r="A703" s="294" t="s">
        <v>658</v>
      </c>
      <c r="B703" s="236" t="s">
        <v>586</v>
      </c>
      <c r="C703" s="236" t="s">
        <v>658</v>
      </c>
      <c r="D703" s="293" t="s">
        <v>660</v>
      </c>
      <c r="E703" s="294" t="s">
        <v>659</v>
      </c>
      <c r="F703" s="236" t="s">
        <v>658</v>
      </c>
      <c r="G703" s="295" t="s">
        <v>589</v>
      </c>
      <c r="H703" s="295" t="s">
        <v>2271</v>
      </c>
      <c r="I703" s="295" t="s">
        <v>1724</v>
      </c>
      <c r="J703" s="308" t="s">
        <v>627</v>
      </c>
      <c r="K703" s="295"/>
      <c r="L703" s="451" t="s">
        <v>63</v>
      </c>
      <c r="M703" s="234">
        <v>9.1999999999999993</v>
      </c>
      <c r="N703" s="237">
        <f>IFERROR(VLOOKUP(H703&amp;"-"&amp;F703,Blad7!A:D,4,0),0)</f>
        <v>0</v>
      </c>
      <c r="O703" s="238">
        <v>1</v>
      </c>
      <c r="P703" s="239">
        <f t="shared" si="14"/>
        <v>0</v>
      </c>
    </row>
    <row r="704" spans="1:16" x14ac:dyDescent="0.3">
      <c r="A704" s="294" t="s">
        <v>658</v>
      </c>
      <c r="B704" s="236" t="s">
        <v>586</v>
      </c>
      <c r="C704" s="236" t="s">
        <v>658</v>
      </c>
      <c r="D704" s="293" t="s">
        <v>660</v>
      </c>
      <c r="E704" s="294" t="s">
        <v>659</v>
      </c>
      <c r="F704" s="236" t="s">
        <v>658</v>
      </c>
      <c r="G704" s="295" t="s">
        <v>589</v>
      </c>
      <c r="H704" s="295" t="s">
        <v>41</v>
      </c>
      <c r="I704" s="295" t="s">
        <v>1622</v>
      </c>
      <c r="J704" s="463" t="s">
        <v>622</v>
      </c>
      <c r="K704" s="295"/>
      <c r="L704" s="451" t="s">
        <v>63</v>
      </c>
      <c r="M704" s="234">
        <v>12</v>
      </c>
      <c r="N704" s="237">
        <f>IFERROR(VLOOKUP(H704&amp;"-"&amp;F704,Blad7!A:D,4,0),0)</f>
        <v>0</v>
      </c>
      <c r="O704" s="238">
        <v>1</v>
      </c>
      <c r="P704" s="239">
        <f t="shared" si="14"/>
        <v>0</v>
      </c>
    </row>
    <row r="705" spans="1:16" x14ac:dyDescent="0.3">
      <c r="A705" s="294" t="s">
        <v>658</v>
      </c>
      <c r="B705" s="236" t="s">
        <v>586</v>
      </c>
      <c r="C705" s="236" t="s">
        <v>658</v>
      </c>
      <c r="D705" s="293" t="s">
        <v>660</v>
      </c>
      <c r="E705" s="294" t="s">
        <v>659</v>
      </c>
      <c r="F705" s="236" t="s">
        <v>658</v>
      </c>
      <c r="G705" s="295" t="s">
        <v>589</v>
      </c>
      <c r="H705" s="295" t="s">
        <v>41</v>
      </c>
      <c r="I705" s="295" t="s">
        <v>1622</v>
      </c>
      <c r="J705" s="463" t="s">
        <v>624</v>
      </c>
      <c r="K705" s="295"/>
      <c r="L705" s="451" t="s">
        <v>63</v>
      </c>
      <c r="M705" s="234">
        <v>12</v>
      </c>
      <c r="N705" s="237">
        <f>IFERROR(VLOOKUP(H705&amp;"-"&amp;F705,Blad7!A:D,4,0),0)</f>
        <v>0</v>
      </c>
      <c r="O705" s="238">
        <v>1</v>
      </c>
      <c r="P705" s="239">
        <f t="shared" si="14"/>
        <v>0</v>
      </c>
    </row>
    <row r="706" spans="1:16" x14ac:dyDescent="0.3">
      <c r="A706" s="294" t="s">
        <v>658</v>
      </c>
      <c r="B706" s="236" t="s">
        <v>586</v>
      </c>
      <c r="C706" s="236" t="s">
        <v>658</v>
      </c>
      <c r="D706" s="293" t="s">
        <v>660</v>
      </c>
      <c r="E706" s="294" t="s">
        <v>659</v>
      </c>
      <c r="F706" s="236" t="s">
        <v>658</v>
      </c>
      <c r="G706" s="295" t="s">
        <v>589</v>
      </c>
      <c r="H706" s="295" t="s">
        <v>19</v>
      </c>
      <c r="I706" s="295" t="s">
        <v>204</v>
      </c>
      <c r="J706" s="308" t="s">
        <v>607</v>
      </c>
      <c r="K706" s="295"/>
      <c r="L706" s="451" t="s">
        <v>44</v>
      </c>
      <c r="M706" s="234">
        <v>12.3</v>
      </c>
      <c r="N706" s="237">
        <f>IFERROR(VLOOKUP(H706&amp;"-"&amp;F706,Blad7!A:D,4,0),0)</f>
        <v>0</v>
      </c>
      <c r="O706" s="238">
        <v>1</v>
      </c>
      <c r="P706" s="239">
        <f t="shared" ref="P706:P769" si="15">IFERROR((N706*M706)*O706,"")</f>
        <v>0</v>
      </c>
    </row>
    <row r="707" spans="1:16" x14ac:dyDescent="0.3">
      <c r="A707" s="294" t="s">
        <v>658</v>
      </c>
      <c r="B707" s="236" t="s">
        <v>586</v>
      </c>
      <c r="C707" s="236" t="s">
        <v>658</v>
      </c>
      <c r="D707" s="293" t="s">
        <v>660</v>
      </c>
      <c r="E707" s="294" t="s">
        <v>659</v>
      </c>
      <c r="F707" s="236" t="s">
        <v>658</v>
      </c>
      <c r="G707" s="295" t="s">
        <v>589</v>
      </c>
      <c r="H707" s="295" t="s">
        <v>46</v>
      </c>
      <c r="I707" s="295" t="s">
        <v>47</v>
      </c>
      <c r="J707" s="308" t="s">
        <v>606</v>
      </c>
      <c r="K707" s="295"/>
      <c r="L707" s="451" t="s">
        <v>44</v>
      </c>
      <c r="M707" s="234">
        <v>14.5</v>
      </c>
      <c r="N707" s="237">
        <f>IFERROR(VLOOKUP(H707&amp;"-"&amp;F707,Blad7!A:D,4,0),0)</f>
        <v>0</v>
      </c>
      <c r="O707" s="238">
        <v>1</v>
      </c>
      <c r="P707" s="239">
        <f t="shared" si="15"/>
        <v>0</v>
      </c>
    </row>
    <row r="708" spans="1:16" x14ac:dyDescent="0.3">
      <c r="A708" s="294" t="s">
        <v>658</v>
      </c>
      <c r="B708" s="236" t="s">
        <v>586</v>
      </c>
      <c r="C708" s="236" t="s">
        <v>658</v>
      </c>
      <c r="D708" s="293" t="s">
        <v>660</v>
      </c>
      <c r="E708" s="294" t="s">
        <v>659</v>
      </c>
      <c r="F708" s="236" t="s">
        <v>658</v>
      </c>
      <c r="G708" s="295" t="s">
        <v>589</v>
      </c>
      <c r="H708" s="295" t="s">
        <v>19</v>
      </c>
      <c r="I708" s="295" t="s">
        <v>43</v>
      </c>
      <c r="J708" s="308" t="s">
        <v>600</v>
      </c>
      <c r="K708" s="295"/>
      <c r="L708" s="451" t="s">
        <v>44</v>
      </c>
      <c r="M708" s="234">
        <v>17</v>
      </c>
      <c r="N708" s="237">
        <f>IFERROR(VLOOKUP(H708&amp;"-"&amp;F708,Blad7!A:D,4,0),0)</f>
        <v>0</v>
      </c>
      <c r="O708" s="238">
        <v>1</v>
      </c>
      <c r="P708" s="239">
        <f t="shared" si="15"/>
        <v>0</v>
      </c>
    </row>
    <row r="709" spans="1:16" x14ac:dyDescent="0.3">
      <c r="A709" s="294" t="s">
        <v>658</v>
      </c>
      <c r="B709" s="236" t="s">
        <v>586</v>
      </c>
      <c r="C709" s="236" t="s">
        <v>658</v>
      </c>
      <c r="D709" s="293" t="s">
        <v>660</v>
      </c>
      <c r="E709" s="294" t="s">
        <v>659</v>
      </c>
      <c r="F709" s="236" t="s">
        <v>658</v>
      </c>
      <c r="G709" s="295" t="s">
        <v>589</v>
      </c>
      <c r="H709" s="295" t="s">
        <v>19</v>
      </c>
      <c r="I709" s="295" t="s">
        <v>64</v>
      </c>
      <c r="J709" s="308" t="s">
        <v>619</v>
      </c>
      <c r="K709" s="295"/>
      <c r="L709" s="451" t="s">
        <v>63</v>
      </c>
      <c r="M709" s="234">
        <v>18</v>
      </c>
      <c r="N709" s="237">
        <f>IFERROR(VLOOKUP(H709&amp;"-"&amp;F709,Blad7!A:D,4,0),0)</f>
        <v>0</v>
      </c>
      <c r="O709" s="238">
        <v>1</v>
      </c>
      <c r="P709" s="239">
        <f t="shared" si="15"/>
        <v>0</v>
      </c>
    </row>
    <row r="710" spans="1:16" x14ac:dyDescent="0.3">
      <c r="A710" s="294" t="s">
        <v>658</v>
      </c>
      <c r="B710" s="236" t="s">
        <v>586</v>
      </c>
      <c r="C710" s="236" t="s">
        <v>658</v>
      </c>
      <c r="D710" s="293" t="s">
        <v>660</v>
      </c>
      <c r="E710" s="294" t="s">
        <v>659</v>
      </c>
      <c r="F710" s="236" t="s">
        <v>658</v>
      </c>
      <c r="G710" s="295" t="s">
        <v>589</v>
      </c>
      <c r="H710" s="295" t="s">
        <v>46</v>
      </c>
      <c r="I710" s="295" t="s">
        <v>47</v>
      </c>
      <c r="J710" s="308" t="s">
        <v>602</v>
      </c>
      <c r="K710" s="295"/>
      <c r="L710" s="451" t="s">
        <v>44</v>
      </c>
      <c r="M710" s="234">
        <v>20.16</v>
      </c>
      <c r="N710" s="237">
        <f>IFERROR(VLOOKUP(H710&amp;"-"&amp;F710,Blad7!A:D,4,0),0)</f>
        <v>0</v>
      </c>
      <c r="O710" s="238">
        <v>1</v>
      </c>
      <c r="P710" s="239">
        <f t="shared" si="15"/>
        <v>0</v>
      </c>
    </row>
    <row r="711" spans="1:16" x14ac:dyDescent="0.3">
      <c r="A711" s="294" t="s">
        <v>658</v>
      </c>
      <c r="B711" s="236" t="s">
        <v>586</v>
      </c>
      <c r="C711" s="236" t="s">
        <v>658</v>
      </c>
      <c r="D711" s="293" t="s">
        <v>660</v>
      </c>
      <c r="E711" s="294" t="s">
        <v>659</v>
      </c>
      <c r="F711" s="236" t="s">
        <v>658</v>
      </c>
      <c r="G711" s="295" t="s">
        <v>589</v>
      </c>
      <c r="H711" s="295" t="s">
        <v>46</v>
      </c>
      <c r="I711" s="295" t="s">
        <v>47</v>
      </c>
      <c r="J711" s="308" t="s">
        <v>603</v>
      </c>
      <c r="K711" s="295"/>
      <c r="L711" s="451" t="s">
        <v>44</v>
      </c>
      <c r="M711" s="234">
        <v>24.9</v>
      </c>
      <c r="N711" s="237">
        <f>IFERROR(VLOOKUP(H711&amp;"-"&amp;F711,Blad7!A:D,4,0),0)</f>
        <v>0</v>
      </c>
      <c r="O711" s="238">
        <v>1</v>
      </c>
      <c r="P711" s="239">
        <f t="shared" si="15"/>
        <v>0</v>
      </c>
    </row>
    <row r="712" spans="1:16" x14ac:dyDescent="0.3">
      <c r="A712" s="294" t="s">
        <v>658</v>
      </c>
      <c r="B712" s="236" t="s">
        <v>586</v>
      </c>
      <c r="C712" s="236" t="s">
        <v>658</v>
      </c>
      <c r="D712" s="293" t="s">
        <v>660</v>
      </c>
      <c r="E712" s="294" t="s">
        <v>659</v>
      </c>
      <c r="F712" s="236" t="s">
        <v>658</v>
      </c>
      <c r="G712" s="295" t="s">
        <v>589</v>
      </c>
      <c r="H712" s="295" t="s">
        <v>16</v>
      </c>
      <c r="I712" s="295" t="s">
        <v>1720</v>
      </c>
      <c r="J712" s="308" t="s">
        <v>626</v>
      </c>
      <c r="K712" s="295"/>
      <c r="L712" s="451" t="s">
        <v>63</v>
      </c>
      <c r="M712" s="234">
        <v>25.5</v>
      </c>
      <c r="N712" s="237">
        <f>IFERROR(VLOOKUP(H712&amp;"-"&amp;F712,Blad7!A:D,4,0),0)</f>
        <v>0</v>
      </c>
      <c r="O712" s="238">
        <v>1</v>
      </c>
      <c r="P712" s="239">
        <f t="shared" si="15"/>
        <v>0</v>
      </c>
    </row>
    <row r="713" spans="1:16" x14ac:dyDescent="0.3">
      <c r="A713" s="294" t="s">
        <v>658</v>
      </c>
      <c r="B713" s="236" t="s">
        <v>586</v>
      </c>
      <c r="C713" s="236" t="s">
        <v>658</v>
      </c>
      <c r="D713" s="293" t="s">
        <v>660</v>
      </c>
      <c r="E713" s="294" t="s">
        <v>659</v>
      </c>
      <c r="F713" s="236" t="s">
        <v>658</v>
      </c>
      <c r="G713" s="295" t="s">
        <v>589</v>
      </c>
      <c r="H713" s="295" t="s">
        <v>18</v>
      </c>
      <c r="I713" s="295" t="s">
        <v>249</v>
      </c>
      <c r="J713" s="308" t="s">
        <v>637</v>
      </c>
      <c r="K713" s="295"/>
      <c r="L713" s="451" t="s">
        <v>629</v>
      </c>
      <c r="M713" s="234">
        <v>26</v>
      </c>
      <c r="N713" s="237">
        <f>IFERROR(VLOOKUP(H713&amp;"-"&amp;F713,Blad7!A:D,4,0),0)</f>
        <v>0</v>
      </c>
      <c r="O713" s="238">
        <v>1</v>
      </c>
      <c r="P713" s="239">
        <f t="shared" si="15"/>
        <v>0</v>
      </c>
    </row>
    <row r="714" spans="1:16" x14ac:dyDescent="0.3">
      <c r="A714" s="294" t="s">
        <v>658</v>
      </c>
      <c r="B714" s="236" t="s">
        <v>586</v>
      </c>
      <c r="C714" s="236" t="s">
        <v>658</v>
      </c>
      <c r="D714" s="293" t="s">
        <v>660</v>
      </c>
      <c r="E714" s="294" t="s">
        <v>659</v>
      </c>
      <c r="F714" s="236" t="s">
        <v>658</v>
      </c>
      <c r="G714" s="295" t="s">
        <v>589</v>
      </c>
      <c r="H714" s="295" t="s">
        <v>16</v>
      </c>
      <c r="I714" s="295" t="s">
        <v>50</v>
      </c>
      <c r="J714" s="308" t="s">
        <v>611</v>
      </c>
      <c r="K714" s="295"/>
      <c r="L714" s="451" t="s">
        <v>44</v>
      </c>
      <c r="M714" s="234">
        <v>29</v>
      </c>
      <c r="N714" s="237">
        <f>IFERROR(VLOOKUP(H714&amp;"-"&amp;F714,Blad7!A:D,4,0),0)</f>
        <v>0</v>
      </c>
      <c r="O714" s="238">
        <v>1</v>
      </c>
      <c r="P714" s="239">
        <f t="shared" si="15"/>
        <v>0</v>
      </c>
    </row>
    <row r="715" spans="1:16" x14ac:dyDescent="0.3">
      <c r="A715" s="294" t="s">
        <v>658</v>
      </c>
      <c r="B715" s="236" t="s">
        <v>586</v>
      </c>
      <c r="C715" s="236" t="s">
        <v>658</v>
      </c>
      <c r="D715" s="293" t="s">
        <v>660</v>
      </c>
      <c r="E715" s="294" t="s">
        <v>659</v>
      </c>
      <c r="F715" s="236" t="s">
        <v>658</v>
      </c>
      <c r="G715" s="295" t="s">
        <v>589</v>
      </c>
      <c r="H715" s="295" t="s">
        <v>46</v>
      </c>
      <c r="I715" s="295" t="s">
        <v>47</v>
      </c>
      <c r="J715" s="308" t="s">
        <v>605</v>
      </c>
      <c r="K715" s="295"/>
      <c r="L715" s="451" t="s">
        <v>44</v>
      </c>
      <c r="M715" s="234">
        <v>31.3</v>
      </c>
      <c r="N715" s="237">
        <f>IFERROR(VLOOKUP(H715&amp;"-"&amp;F715,Blad7!A:D,4,0),0)</f>
        <v>0</v>
      </c>
      <c r="O715" s="238">
        <v>1</v>
      </c>
      <c r="P715" s="239">
        <f t="shared" si="15"/>
        <v>0</v>
      </c>
    </row>
    <row r="716" spans="1:16" x14ac:dyDescent="0.3">
      <c r="A716" s="294" t="s">
        <v>658</v>
      </c>
      <c r="B716" s="236" t="s">
        <v>586</v>
      </c>
      <c r="C716" s="236" t="s">
        <v>658</v>
      </c>
      <c r="D716" s="293" t="s">
        <v>660</v>
      </c>
      <c r="E716" s="294" t="s">
        <v>659</v>
      </c>
      <c r="F716" s="236" t="s">
        <v>658</v>
      </c>
      <c r="G716" s="295" t="s">
        <v>589</v>
      </c>
      <c r="H716" s="295" t="s">
        <v>46</v>
      </c>
      <c r="I716" s="295" t="s">
        <v>47</v>
      </c>
      <c r="J716" s="308" t="s">
        <v>604</v>
      </c>
      <c r="K716" s="295"/>
      <c r="L716" s="451" t="s">
        <v>44</v>
      </c>
      <c r="M716" s="234">
        <v>32.5</v>
      </c>
      <c r="N716" s="237">
        <f>IFERROR(VLOOKUP(H716&amp;"-"&amp;F716,Blad7!A:D,4,0),0)</f>
        <v>0</v>
      </c>
      <c r="O716" s="238">
        <v>1</v>
      </c>
      <c r="P716" s="239">
        <f t="shared" si="15"/>
        <v>0</v>
      </c>
    </row>
    <row r="717" spans="1:16" x14ac:dyDescent="0.3">
      <c r="A717" s="294" t="s">
        <v>658</v>
      </c>
      <c r="B717" s="236" t="s">
        <v>586</v>
      </c>
      <c r="C717" s="236" t="s">
        <v>658</v>
      </c>
      <c r="D717" s="293" t="s">
        <v>660</v>
      </c>
      <c r="E717" s="294" t="s">
        <v>659</v>
      </c>
      <c r="F717" s="236" t="s">
        <v>658</v>
      </c>
      <c r="G717" s="295" t="s">
        <v>589</v>
      </c>
      <c r="H717" s="295" t="s">
        <v>19</v>
      </c>
      <c r="I717" s="295" t="s">
        <v>56</v>
      </c>
      <c r="J717" s="308" t="s">
        <v>618</v>
      </c>
      <c r="K717" s="295"/>
      <c r="L717" s="451" t="s">
        <v>44</v>
      </c>
      <c r="M717" s="234">
        <v>34</v>
      </c>
      <c r="N717" s="237">
        <f>IFERROR(VLOOKUP(H717&amp;"-"&amp;F717,Blad7!A:D,4,0),0)</f>
        <v>0</v>
      </c>
      <c r="O717" s="238">
        <v>1</v>
      </c>
      <c r="P717" s="239">
        <f t="shared" si="15"/>
        <v>0</v>
      </c>
    </row>
    <row r="718" spans="1:16" x14ac:dyDescent="0.3">
      <c r="A718" s="294" t="s">
        <v>658</v>
      </c>
      <c r="B718" s="236" t="s">
        <v>586</v>
      </c>
      <c r="C718" s="236" t="s">
        <v>658</v>
      </c>
      <c r="D718" s="293" t="s">
        <v>660</v>
      </c>
      <c r="E718" s="294" t="s">
        <v>659</v>
      </c>
      <c r="F718" s="236" t="s">
        <v>658</v>
      </c>
      <c r="G718" s="295" t="s">
        <v>593</v>
      </c>
      <c r="H718" s="295" t="s">
        <v>45</v>
      </c>
      <c r="I718" s="295" t="s">
        <v>254</v>
      </c>
      <c r="J718" s="308"/>
      <c r="K718" s="295"/>
      <c r="L718" s="451" t="s">
        <v>63</v>
      </c>
      <c r="M718" s="234" t="s">
        <v>187</v>
      </c>
      <c r="N718" s="237">
        <f>IFERROR(VLOOKUP(H718&amp;"-"&amp;F718,Blad7!A:D,4,0),0)</f>
        <v>0</v>
      </c>
      <c r="O718" s="238">
        <v>1</v>
      </c>
      <c r="P718" s="239" t="str">
        <f t="shared" si="15"/>
        <v/>
      </c>
    </row>
    <row r="719" spans="1:16" x14ac:dyDescent="0.3">
      <c r="A719" s="294" t="s">
        <v>658</v>
      </c>
      <c r="B719" s="236" t="s">
        <v>586</v>
      </c>
      <c r="C719" s="236" t="s">
        <v>658</v>
      </c>
      <c r="D719" s="293" t="s">
        <v>660</v>
      </c>
      <c r="E719" s="294" t="s">
        <v>659</v>
      </c>
      <c r="F719" s="236" t="s">
        <v>658</v>
      </c>
      <c r="G719" s="295" t="s">
        <v>589</v>
      </c>
      <c r="H719" s="295" t="s">
        <v>19</v>
      </c>
      <c r="I719" s="295" t="s">
        <v>64</v>
      </c>
      <c r="J719" s="308" t="s">
        <v>633</v>
      </c>
      <c r="K719" s="295"/>
      <c r="L719" s="451" t="s">
        <v>155</v>
      </c>
      <c r="M719" s="234">
        <v>39</v>
      </c>
      <c r="N719" s="237">
        <f>IFERROR(VLOOKUP(H719&amp;"-"&amp;F719,Blad7!A:D,4,0),0)</f>
        <v>0</v>
      </c>
      <c r="O719" s="238">
        <v>1</v>
      </c>
      <c r="P719" s="239">
        <f t="shared" si="15"/>
        <v>0</v>
      </c>
    </row>
    <row r="720" spans="1:16" x14ac:dyDescent="0.3">
      <c r="A720" s="294" t="s">
        <v>658</v>
      </c>
      <c r="B720" s="236" t="s">
        <v>586</v>
      </c>
      <c r="C720" s="236" t="s">
        <v>658</v>
      </c>
      <c r="D720" s="293" t="s">
        <v>660</v>
      </c>
      <c r="E720" s="294" t="s">
        <v>659</v>
      </c>
      <c r="F720" s="236" t="s">
        <v>658</v>
      </c>
      <c r="G720" s="295" t="s">
        <v>593</v>
      </c>
      <c r="H720" s="295" t="s">
        <v>45</v>
      </c>
      <c r="I720" s="295" t="s">
        <v>1021</v>
      </c>
      <c r="J720" s="308"/>
      <c r="K720" s="295"/>
      <c r="L720" s="451" t="s">
        <v>63</v>
      </c>
      <c r="M720" s="234" t="s">
        <v>187</v>
      </c>
      <c r="N720" s="237">
        <f>IFERROR(VLOOKUP(H720&amp;"-"&amp;F720,Blad7!A:D,4,0),0)</f>
        <v>0</v>
      </c>
      <c r="O720" s="238">
        <v>1</v>
      </c>
      <c r="P720" s="239" t="str">
        <f t="shared" si="15"/>
        <v/>
      </c>
    </row>
    <row r="721" spans="1:16" x14ac:dyDescent="0.3">
      <c r="A721" s="294" t="s">
        <v>658</v>
      </c>
      <c r="B721" s="236" t="s">
        <v>586</v>
      </c>
      <c r="C721" s="236" t="s">
        <v>658</v>
      </c>
      <c r="D721" s="293" t="s">
        <v>660</v>
      </c>
      <c r="E721" s="294" t="s">
        <v>659</v>
      </c>
      <c r="F721" s="236" t="s">
        <v>658</v>
      </c>
      <c r="G721" s="295" t="s">
        <v>589</v>
      </c>
      <c r="H721" s="295" t="s">
        <v>19</v>
      </c>
      <c r="I721" s="295" t="s">
        <v>56</v>
      </c>
      <c r="J721" s="308" t="s">
        <v>632</v>
      </c>
      <c r="K721" s="295"/>
      <c r="L721" s="451" t="s">
        <v>629</v>
      </c>
      <c r="M721" s="234">
        <v>45</v>
      </c>
      <c r="N721" s="237">
        <f>IFERROR(VLOOKUP(H721&amp;"-"&amp;F721,Blad7!A:D,4,0),0)</f>
        <v>0</v>
      </c>
      <c r="O721" s="238">
        <v>1</v>
      </c>
      <c r="P721" s="239">
        <f t="shared" si="15"/>
        <v>0</v>
      </c>
    </row>
    <row r="722" spans="1:16" x14ac:dyDescent="0.3">
      <c r="A722" s="294" t="s">
        <v>658</v>
      </c>
      <c r="B722" s="236" t="s">
        <v>586</v>
      </c>
      <c r="C722" s="236" t="s">
        <v>658</v>
      </c>
      <c r="D722" s="293" t="s">
        <v>660</v>
      </c>
      <c r="E722" s="294" t="s">
        <v>659</v>
      </c>
      <c r="F722" s="236" t="s">
        <v>658</v>
      </c>
      <c r="G722" s="295" t="s">
        <v>589</v>
      </c>
      <c r="H722" s="295" t="s">
        <v>18</v>
      </c>
      <c r="I722" s="295" t="s">
        <v>249</v>
      </c>
      <c r="J722" s="308" t="s">
        <v>270</v>
      </c>
      <c r="K722" s="295"/>
      <c r="L722" s="451" t="s">
        <v>629</v>
      </c>
      <c r="M722" s="234">
        <v>55.5</v>
      </c>
      <c r="N722" s="237">
        <f>IFERROR(VLOOKUP(H722&amp;"-"&amp;F722,Blad7!A:D,4,0),0)</f>
        <v>0</v>
      </c>
      <c r="O722" s="238">
        <v>1</v>
      </c>
      <c r="P722" s="239">
        <f t="shared" si="15"/>
        <v>0</v>
      </c>
    </row>
    <row r="723" spans="1:16" x14ac:dyDescent="0.3">
      <c r="A723" s="294" t="s">
        <v>658</v>
      </c>
      <c r="B723" s="236" t="s">
        <v>586</v>
      </c>
      <c r="C723" s="236" t="s">
        <v>658</v>
      </c>
      <c r="D723" s="293" t="s">
        <v>660</v>
      </c>
      <c r="E723" s="294" t="s">
        <v>659</v>
      </c>
      <c r="F723" s="236" t="s">
        <v>658</v>
      </c>
      <c r="G723" s="295" t="s">
        <v>589</v>
      </c>
      <c r="H723" s="295" t="s">
        <v>15</v>
      </c>
      <c r="I723" s="297" t="s">
        <v>15</v>
      </c>
      <c r="J723" s="308" t="s">
        <v>608</v>
      </c>
      <c r="K723" s="295"/>
      <c r="L723" s="451" t="s">
        <v>44</v>
      </c>
      <c r="M723" s="234">
        <v>60</v>
      </c>
      <c r="N723" s="237">
        <f>IFERROR(VLOOKUP(H723&amp;"-"&amp;F723,Blad7!A:D,4,0),0)</f>
        <v>0</v>
      </c>
      <c r="O723" s="238">
        <v>1</v>
      </c>
      <c r="P723" s="239">
        <f t="shared" si="15"/>
        <v>0</v>
      </c>
    </row>
    <row r="724" spans="1:16" x14ac:dyDescent="0.3">
      <c r="A724" s="294" t="s">
        <v>658</v>
      </c>
      <c r="B724" s="236" t="s">
        <v>586</v>
      </c>
      <c r="C724" s="236" t="s">
        <v>658</v>
      </c>
      <c r="D724" s="293" t="s">
        <v>660</v>
      </c>
      <c r="E724" s="294" t="s">
        <v>659</v>
      </c>
      <c r="F724" s="236" t="s">
        <v>658</v>
      </c>
      <c r="G724" s="295" t="s">
        <v>589</v>
      </c>
      <c r="H724" s="295" t="s">
        <v>15</v>
      </c>
      <c r="I724" s="297" t="s">
        <v>15</v>
      </c>
      <c r="J724" s="308" t="s">
        <v>609</v>
      </c>
      <c r="K724" s="295"/>
      <c r="L724" s="451" t="s">
        <v>44</v>
      </c>
      <c r="M724" s="234">
        <v>60</v>
      </c>
      <c r="N724" s="237">
        <f>IFERROR(VLOOKUP(H724&amp;"-"&amp;F724,Blad7!A:D,4,0),0)</f>
        <v>0</v>
      </c>
      <c r="O724" s="238">
        <v>1</v>
      </c>
      <c r="P724" s="239">
        <f t="shared" si="15"/>
        <v>0</v>
      </c>
    </row>
    <row r="725" spans="1:16" x14ac:dyDescent="0.3">
      <c r="A725" s="294" t="s">
        <v>658</v>
      </c>
      <c r="B725" s="236" t="s">
        <v>586</v>
      </c>
      <c r="C725" s="236" t="s">
        <v>658</v>
      </c>
      <c r="D725" s="293" t="s">
        <v>660</v>
      </c>
      <c r="E725" s="294" t="s">
        <v>659</v>
      </c>
      <c r="F725" s="236" t="s">
        <v>658</v>
      </c>
      <c r="G725" s="295" t="s">
        <v>589</v>
      </c>
      <c r="H725" s="295" t="s">
        <v>15</v>
      </c>
      <c r="I725" s="297" t="s">
        <v>15</v>
      </c>
      <c r="J725" s="308" t="s">
        <v>610</v>
      </c>
      <c r="K725" s="295"/>
      <c r="L725" s="451" t="s">
        <v>44</v>
      </c>
      <c r="M725" s="234">
        <v>60</v>
      </c>
      <c r="N725" s="237">
        <f>IFERROR(VLOOKUP(H725&amp;"-"&amp;F725,Blad7!A:D,4,0),0)</f>
        <v>0</v>
      </c>
      <c r="O725" s="238">
        <v>1</v>
      </c>
      <c r="P725" s="239">
        <f t="shared" si="15"/>
        <v>0</v>
      </c>
    </row>
    <row r="726" spans="1:16" x14ac:dyDescent="0.3">
      <c r="A726" s="294" t="s">
        <v>658</v>
      </c>
      <c r="B726" s="236" t="s">
        <v>586</v>
      </c>
      <c r="C726" s="236" t="s">
        <v>658</v>
      </c>
      <c r="D726" s="293" t="s">
        <v>660</v>
      </c>
      <c r="E726" s="294" t="s">
        <v>659</v>
      </c>
      <c r="F726" s="236" t="s">
        <v>658</v>
      </c>
      <c r="G726" s="295" t="s">
        <v>589</v>
      </c>
      <c r="H726" s="295" t="s">
        <v>16</v>
      </c>
      <c r="I726" s="295" t="s">
        <v>1022</v>
      </c>
      <c r="J726" s="308" t="s">
        <v>612</v>
      </c>
      <c r="K726" s="295"/>
      <c r="L726" s="451" t="s">
        <v>44</v>
      </c>
      <c r="M726" s="234">
        <v>74</v>
      </c>
      <c r="N726" s="237">
        <f>IFERROR(VLOOKUP(H726&amp;"-"&amp;F726,Blad7!A:D,4,0),0)</f>
        <v>0</v>
      </c>
      <c r="O726" s="238">
        <v>1</v>
      </c>
      <c r="P726" s="239">
        <f t="shared" si="15"/>
        <v>0</v>
      </c>
    </row>
    <row r="727" spans="1:16" x14ac:dyDescent="0.3">
      <c r="A727" s="294" t="s">
        <v>658</v>
      </c>
      <c r="B727" s="236" t="s">
        <v>586</v>
      </c>
      <c r="C727" s="236" t="s">
        <v>658</v>
      </c>
      <c r="D727" s="293" t="s">
        <v>660</v>
      </c>
      <c r="E727" s="294" t="s">
        <v>659</v>
      </c>
      <c r="F727" s="236" t="s">
        <v>658</v>
      </c>
      <c r="G727" s="295" t="s">
        <v>589</v>
      </c>
      <c r="H727" s="295" t="s">
        <v>15</v>
      </c>
      <c r="I727" s="297" t="s">
        <v>15</v>
      </c>
      <c r="J727" s="308" t="s">
        <v>613</v>
      </c>
      <c r="K727" s="295"/>
      <c r="L727" s="451" t="s">
        <v>44</v>
      </c>
      <c r="M727" s="234">
        <v>74</v>
      </c>
      <c r="N727" s="237">
        <f>IFERROR(VLOOKUP(H727&amp;"-"&amp;F727,Blad7!A:D,4,0),0)</f>
        <v>0</v>
      </c>
      <c r="O727" s="238">
        <v>1</v>
      </c>
      <c r="P727" s="239">
        <f t="shared" si="15"/>
        <v>0</v>
      </c>
    </row>
    <row r="728" spans="1:16" x14ac:dyDescent="0.3">
      <c r="A728" s="294" t="s">
        <v>658</v>
      </c>
      <c r="B728" s="236" t="s">
        <v>586</v>
      </c>
      <c r="C728" s="236" t="s">
        <v>658</v>
      </c>
      <c r="D728" s="293" t="s">
        <v>660</v>
      </c>
      <c r="E728" s="294" t="s">
        <v>659</v>
      </c>
      <c r="F728" s="236" t="s">
        <v>658</v>
      </c>
      <c r="G728" s="295" t="s">
        <v>589</v>
      </c>
      <c r="H728" s="295" t="s">
        <v>2271</v>
      </c>
      <c r="I728" s="295" t="s">
        <v>1716</v>
      </c>
      <c r="J728" s="308" t="s">
        <v>621</v>
      </c>
      <c r="K728" s="295"/>
      <c r="L728" s="451" t="s">
        <v>63</v>
      </c>
      <c r="M728" s="234">
        <v>90</v>
      </c>
      <c r="N728" s="237">
        <f>IFERROR(VLOOKUP(H728&amp;"-"&amp;F728,Blad7!A:D,4,0),0)</f>
        <v>0</v>
      </c>
      <c r="O728" s="238">
        <v>1</v>
      </c>
      <c r="P728" s="239">
        <f t="shared" si="15"/>
        <v>0</v>
      </c>
    </row>
    <row r="729" spans="1:16" x14ac:dyDescent="0.3">
      <c r="A729" s="294" t="s">
        <v>658</v>
      </c>
      <c r="B729" s="236" t="s">
        <v>586</v>
      </c>
      <c r="C729" s="236" t="s">
        <v>658</v>
      </c>
      <c r="D729" s="293" t="s">
        <v>660</v>
      </c>
      <c r="E729" s="294" t="s">
        <v>659</v>
      </c>
      <c r="F729" s="236" t="s">
        <v>658</v>
      </c>
      <c r="G729" s="295" t="s">
        <v>589</v>
      </c>
      <c r="H729" s="295" t="s">
        <v>18</v>
      </c>
      <c r="I729" s="295" t="s">
        <v>249</v>
      </c>
      <c r="J729" s="308" t="s">
        <v>615</v>
      </c>
      <c r="K729" s="295"/>
      <c r="L729" s="451" t="s">
        <v>63</v>
      </c>
      <c r="M729" s="234">
        <v>90</v>
      </c>
      <c r="N729" s="237">
        <f>IFERROR(VLOOKUP(H729&amp;"-"&amp;F729,Blad7!A:D,4,0),0)</f>
        <v>0</v>
      </c>
      <c r="O729" s="238">
        <v>1</v>
      </c>
      <c r="P729" s="239">
        <f t="shared" si="15"/>
        <v>0</v>
      </c>
    </row>
    <row r="730" spans="1:16" x14ac:dyDescent="0.3">
      <c r="A730" s="294" t="s">
        <v>658</v>
      </c>
      <c r="B730" s="236" t="s">
        <v>586</v>
      </c>
      <c r="C730" s="236" t="s">
        <v>658</v>
      </c>
      <c r="D730" s="293" t="s">
        <v>660</v>
      </c>
      <c r="E730" s="294" t="s">
        <v>659</v>
      </c>
      <c r="F730" s="236" t="s">
        <v>658</v>
      </c>
      <c r="G730" s="295" t="s">
        <v>589</v>
      </c>
      <c r="H730" s="295" t="s">
        <v>18</v>
      </c>
      <c r="I730" s="295" t="s">
        <v>1023</v>
      </c>
      <c r="J730" s="308" t="s">
        <v>635</v>
      </c>
      <c r="K730" s="295"/>
      <c r="L730" s="451" t="s">
        <v>629</v>
      </c>
      <c r="M730" s="234">
        <v>99</v>
      </c>
      <c r="N730" s="237">
        <f>IFERROR(VLOOKUP(H730&amp;"-"&amp;F730,Blad7!A:D,4,0),0)</f>
        <v>0</v>
      </c>
      <c r="O730" s="238">
        <v>1</v>
      </c>
      <c r="P730" s="239">
        <f t="shared" si="15"/>
        <v>0</v>
      </c>
    </row>
    <row r="731" spans="1:16" x14ac:dyDescent="0.3">
      <c r="A731" s="294" t="s">
        <v>658</v>
      </c>
      <c r="B731" s="236" t="s">
        <v>586</v>
      </c>
      <c r="C731" s="236" t="s">
        <v>658</v>
      </c>
      <c r="D731" s="293" t="s">
        <v>660</v>
      </c>
      <c r="E731" s="294" t="s">
        <v>659</v>
      </c>
      <c r="F731" s="236" t="s">
        <v>658</v>
      </c>
      <c r="G731" s="295" t="s">
        <v>589</v>
      </c>
      <c r="H731" s="295" t="s">
        <v>16</v>
      </c>
      <c r="I731" s="295" t="s">
        <v>51</v>
      </c>
      <c r="J731" s="308" t="s">
        <v>625</v>
      </c>
      <c r="K731" s="295"/>
      <c r="L731" s="451" t="s">
        <v>63</v>
      </c>
      <c r="M731" s="234">
        <v>105</v>
      </c>
      <c r="N731" s="237">
        <f>IFERROR(VLOOKUP(H731&amp;"-"&amp;F731,Blad7!A:D,4,0),0)</f>
        <v>0</v>
      </c>
      <c r="O731" s="238">
        <v>1</v>
      </c>
      <c r="P731" s="239">
        <f t="shared" si="15"/>
        <v>0</v>
      </c>
    </row>
    <row r="732" spans="1:16" x14ac:dyDescent="0.3">
      <c r="A732" s="294" t="s">
        <v>658</v>
      </c>
      <c r="B732" s="236" t="s">
        <v>586</v>
      </c>
      <c r="C732" s="236" t="s">
        <v>658</v>
      </c>
      <c r="D732" s="293" t="s">
        <v>660</v>
      </c>
      <c r="E732" s="294" t="s">
        <v>659</v>
      </c>
      <c r="F732" s="236" t="s">
        <v>658</v>
      </c>
      <c r="G732" s="295" t="s">
        <v>589</v>
      </c>
      <c r="H732" s="295" t="s">
        <v>18</v>
      </c>
      <c r="I732" s="295" t="s">
        <v>249</v>
      </c>
      <c r="J732" s="308" t="s">
        <v>617</v>
      </c>
      <c r="K732" s="295"/>
      <c r="L732" s="451" t="s">
        <v>63</v>
      </c>
      <c r="M732" s="234">
        <v>133</v>
      </c>
      <c r="N732" s="237">
        <f>IFERROR(VLOOKUP(H732&amp;"-"&amp;F732,Blad7!A:D,4,0),0)</f>
        <v>0</v>
      </c>
      <c r="O732" s="238">
        <v>1</v>
      </c>
      <c r="P732" s="239">
        <f t="shared" si="15"/>
        <v>0</v>
      </c>
    </row>
    <row r="733" spans="1:16" x14ac:dyDescent="0.3">
      <c r="A733" s="294" t="s">
        <v>658</v>
      </c>
      <c r="B733" s="236" t="s">
        <v>586</v>
      </c>
      <c r="C733" s="236" t="s">
        <v>658</v>
      </c>
      <c r="D733" s="293" t="s">
        <v>660</v>
      </c>
      <c r="E733" s="294" t="s">
        <v>659</v>
      </c>
      <c r="F733" s="236" t="s">
        <v>658</v>
      </c>
      <c r="G733" s="295" t="s">
        <v>589</v>
      </c>
      <c r="H733" s="295" t="s">
        <v>16</v>
      </c>
      <c r="I733" s="295" t="s">
        <v>51</v>
      </c>
      <c r="J733" s="308" t="s">
        <v>634</v>
      </c>
      <c r="K733" s="295"/>
      <c r="L733" s="451" t="s">
        <v>629</v>
      </c>
      <c r="M733" s="234">
        <v>147</v>
      </c>
      <c r="N733" s="237">
        <f>IFERROR(VLOOKUP(H733&amp;"-"&amp;F733,Blad7!A:D,4,0),0)</f>
        <v>0</v>
      </c>
      <c r="O733" s="238">
        <v>1</v>
      </c>
      <c r="P733" s="239">
        <f t="shared" si="15"/>
        <v>0</v>
      </c>
    </row>
    <row r="734" spans="1:16" x14ac:dyDescent="0.3">
      <c r="A734" s="294" t="s">
        <v>658</v>
      </c>
      <c r="B734" s="236" t="s">
        <v>586</v>
      </c>
      <c r="C734" s="236" t="s">
        <v>658</v>
      </c>
      <c r="D734" s="293" t="s">
        <v>660</v>
      </c>
      <c r="E734" s="294" t="s">
        <v>659</v>
      </c>
      <c r="F734" s="236" t="s">
        <v>658</v>
      </c>
      <c r="G734" s="295" t="s">
        <v>589</v>
      </c>
      <c r="H734" s="295" t="s">
        <v>19</v>
      </c>
      <c r="I734" s="295" t="s">
        <v>56</v>
      </c>
      <c r="J734" s="308" t="s">
        <v>601</v>
      </c>
      <c r="K734" s="295"/>
      <c r="L734" s="451" t="s">
        <v>44</v>
      </c>
      <c r="M734" s="234">
        <v>283</v>
      </c>
      <c r="N734" s="237">
        <f>IFERROR(VLOOKUP(H734&amp;"-"&amp;F734,Blad7!A:D,4,0),0)</f>
        <v>0</v>
      </c>
      <c r="O734" s="238">
        <v>1</v>
      </c>
      <c r="P734" s="239">
        <f t="shared" si="15"/>
        <v>0</v>
      </c>
    </row>
    <row r="735" spans="1:16" x14ac:dyDescent="0.3">
      <c r="A735" s="294" t="s">
        <v>658</v>
      </c>
      <c r="B735" s="236" t="s">
        <v>586</v>
      </c>
      <c r="C735" s="236" t="s">
        <v>658</v>
      </c>
      <c r="D735" s="293" t="s">
        <v>660</v>
      </c>
      <c r="E735" s="294" t="s">
        <v>659</v>
      </c>
      <c r="F735" s="236" t="s">
        <v>658</v>
      </c>
      <c r="G735" s="295" t="s">
        <v>655</v>
      </c>
      <c r="H735" s="295" t="s">
        <v>41</v>
      </c>
      <c r="I735" s="295" t="s">
        <v>1622</v>
      </c>
      <c r="J735" s="463"/>
      <c r="K735" s="295"/>
      <c r="L735" s="451" t="s">
        <v>63</v>
      </c>
      <c r="M735" s="234">
        <v>1.3</v>
      </c>
      <c r="N735" s="237">
        <f>IFERROR(VLOOKUP(H735&amp;"-"&amp;F735,Blad7!A:D,4,0),0)</f>
        <v>0</v>
      </c>
      <c r="O735" s="238">
        <v>1</v>
      </c>
      <c r="P735" s="239">
        <f t="shared" si="15"/>
        <v>0</v>
      </c>
    </row>
    <row r="736" spans="1:16" x14ac:dyDescent="0.3">
      <c r="A736" s="294" t="s">
        <v>658</v>
      </c>
      <c r="B736" s="236" t="s">
        <v>586</v>
      </c>
      <c r="C736" s="236" t="s">
        <v>658</v>
      </c>
      <c r="D736" s="293" t="s">
        <v>660</v>
      </c>
      <c r="E736" s="294" t="s">
        <v>659</v>
      </c>
      <c r="F736" s="236" t="s">
        <v>658</v>
      </c>
      <c r="G736" s="295" t="s">
        <v>655</v>
      </c>
      <c r="H736" s="295" t="s">
        <v>41</v>
      </c>
      <c r="I736" s="295" t="s">
        <v>1622</v>
      </c>
      <c r="J736" s="463"/>
      <c r="K736" s="295"/>
      <c r="L736" s="451" t="s">
        <v>63</v>
      </c>
      <c r="M736" s="234">
        <v>2.7</v>
      </c>
      <c r="N736" s="237">
        <f>IFERROR(VLOOKUP(H736&amp;"-"&amp;F736,Blad7!A:D,4,0),0)</f>
        <v>0</v>
      </c>
      <c r="O736" s="238">
        <v>1</v>
      </c>
      <c r="P736" s="239">
        <f t="shared" si="15"/>
        <v>0</v>
      </c>
    </row>
    <row r="737" spans="1:16" x14ac:dyDescent="0.3">
      <c r="A737" s="294" t="s">
        <v>658</v>
      </c>
      <c r="B737" s="236" t="s">
        <v>586</v>
      </c>
      <c r="C737" s="236" t="s">
        <v>658</v>
      </c>
      <c r="D737" s="293" t="s">
        <v>660</v>
      </c>
      <c r="E737" s="294" t="s">
        <v>659</v>
      </c>
      <c r="F737" s="236" t="s">
        <v>658</v>
      </c>
      <c r="G737" s="295" t="s">
        <v>655</v>
      </c>
      <c r="H737" s="295" t="s">
        <v>19</v>
      </c>
      <c r="I737" s="295" t="s">
        <v>56</v>
      </c>
      <c r="J737" s="308"/>
      <c r="K737" s="295"/>
      <c r="L737" s="451" t="s">
        <v>63</v>
      </c>
      <c r="M737" s="234">
        <v>10</v>
      </c>
      <c r="N737" s="237">
        <f>IFERROR(VLOOKUP(H737&amp;"-"&amp;F737,Blad7!A:D,4,0),0)</f>
        <v>0</v>
      </c>
      <c r="O737" s="238">
        <v>1</v>
      </c>
      <c r="P737" s="239">
        <f t="shared" si="15"/>
        <v>0</v>
      </c>
    </row>
    <row r="738" spans="1:16" x14ac:dyDescent="0.3">
      <c r="A738" s="294" t="s">
        <v>658</v>
      </c>
      <c r="B738" s="236" t="s">
        <v>586</v>
      </c>
      <c r="C738" s="236" t="s">
        <v>658</v>
      </c>
      <c r="D738" s="293" t="s">
        <v>660</v>
      </c>
      <c r="E738" s="294" t="s">
        <v>659</v>
      </c>
      <c r="F738" s="236" t="s">
        <v>658</v>
      </c>
      <c r="G738" s="295" t="s">
        <v>655</v>
      </c>
      <c r="H738" s="295" t="s">
        <v>19</v>
      </c>
      <c r="I738" s="295" t="s">
        <v>43</v>
      </c>
      <c r="J738" s="308"/>
      <c r="K738" s="295"/>
      <c r="L738" s="451" t="s">
        <v>44</v>
      </c>
      <c r="M738" s="234">
        <v>24</v>
      </c>
      <c r="N738" s="237">
        <f>IFERROR(VLOOKUP(H738&amp;"-"&amp;F738,Blad7!A:D,4,0),0)</f>
        <v>0</v>
      </c>
      <c r="O738" s="238">
        <v>1</v>
      </c>
      <c r="P738" s="239">
        <f t="shared" si="15"/>
        <v>0</v>
      </c>
    </row>
    <row r="739" spans="1:16" x14ac:dyDescent="0.3">
      <c r="A739" s="294" t="s">
        <v>658</v>
      </c>
      <c r="B739" s="236" t="s">
        <v>586</v>
      </c>
      <c r="C739" s="236" t="s">
        <v>658</v>
      </c>
      <c r="D739" s="293" t="s">
        <v>660</v>
      </c>
      <c r="E739" s="294" t="s">
        <v>659</v>
      </c>
      <c r="F739" s="236" t="s">
        <v>658</v>
      </c>
      <c r="G739" s="295" t="s">
        <v>655</v>
      </c>
      <c r="H739" s="295" t="s">
        <v>18</v>
      </c>
      <c r="I739" s="295" t="s">
        <v>657</v>
      </c>
      <c r="J739" s="308"/>
      <c r="K739" s="295"/>
      <c r="L739" s="451" t="s">
        <v>63</v>
      </c>
      <c r="M739" s="234">
        <v>35</v>
      </c>
      <c r="N739" s="237">
        <f>IFERROR(VLOOKUP(H739&amp;"-"&amp;F739,Blad7!A:D,4,0),0)</f>
        <v>0</v>
      </c>
      <c r="O739" s="238">
        <v>1</v>
      </c>
      <c r="P739" s="239">
        <f t="shared" si="15"/>
        <v>0</v>
      </c>
    </row>
    <row r="740" spans="1:16" x14ac:dyDescent="0.3">
      <c r="A740" s="294" t="s">
        <v>658</v>
      </c>
      <c r="B740" s="236" t="s">
        <v>586</v>
      </c>
      <c r="C740" s="236" t="s">
        <v>658</v>
      </c>
      <c r="D740" s="293" t="s">
        <v>660</v>
      </c>
      <c r="E740" s="294" t="s">
        <v>659</v>
      </c>
      <c r="F740" s="236" t="s">
        <v>658</v>
      </c>
      <c r="G740" s="295" t="s">
        <v>655</v>
      </c>
      <c r="H740" s="295" t="s">
        <v>18</v>
      </c>
      <c r="I740" s="295" t="s">
        <v>249</v>
      </c>
      <c r="J740" s="308"/>
      <c r="K740" s="295"/>
      <c r="L740" s="451" t="s">
        <v>63</v>
      </c>
      <c r="M740" s="234">
        <v>90</v>
      </c>
      <c r="N740" s="237">
        <f>IFERROR(VLOOKUP(H740&amp;"-"&amp;F740,Blad7!A:D,4,0),0)</f>
        <v>0</v>
      </c>
      <c r="O740" s="238">
        <v>1</v>
      </c>
      <c r="P740" s="239">
        <f t="shared" si="15"/>
        <v>0</v>
      </c>
    </row>
    <row r="741" spans="1:16" x14ac:dyDescent="0.3">
      <c r="A741" s="294" t="s">
        <v>658</v>
      </c>
      <c r="B741" s="236" t="s">
        <v>586</v>
      </c>
      <c r="C741" s="236" t="s">
        <v>658</v>
      </c>
      <c r="D741" s="293" t="s">
        <v>660</v>
      </c>
      <c r="E741" s="294" t="s">
        <v>659</v>
      </c>
      <c r="F741" s="236" t="s">
        <v>658</v>
      </c>
      <c r="G741" s="295" t="s">
        <v>655</v>
      </c>
      <c r="H741" s="295" t="s">
        <v>18</v>
      </c>
      <c r="I741" s="295" t="s">
        <v>78</v>
      </c>
      <c r="J741" s="308"/>
      <c r="K741" s="295"/>
      <c r="L741" s="451" t="s">
        <v>63</v>
      </c>
      <c r="M741" s="234">
        <v>94</v>
      </c>
      <c r="N741" s="237">
        <f>IFERROR(VLOOKUP(H741&amp;"-"&amp;F741,Blad7!A:D,4,0),0)</f>
        <v>0</v>
      </c>
      <c r="O741" s="238">
        <v>1</v>
      </c>
      <c r="P741" s="239">
        <f t="shared" si="15"/>
        <v>0</v>
      </c>
    </row>
    <row r="742" spans="1:16" x14ac:dyDescent="0.3">
      <c r="A742" s="294" t="s">
        <v>658</v>
      </c>
      <c r="B742" s="236" t="s">
        <v>586</v>
      </c>
      <c r="C742" s="236" t="s">
        <v>658</v>
      </c>
      <c r="D742" s="293" t="s">
        <v>660</v>
      </c>
      <c r="E742" s="294" t="s">
        <v>659</v>
      </c>
      <c r="F742" s="236" t="s">
        <v>658</v>
      </c>
      <c r="G742" s="295" t="s">
        <v>655</v>
      </c>
      <c r="H742" s="295" t="s">
        <v>45</v>
      </c>
      <c r="I742" s="295" t="s">
        <v>656</v>
      </c>
      <c r="J742" s="308"/>
      <c r="K742" s="295"/>
      <c r="L742" s="451" t="s">
        <v>63</v>
      </c>
      <c r="M742" s="234" t="s">
        <v>187</v>
      </c>
      <c r="N742" s="237">
        <f>IFERROR(VLOOKUP(H742&amp;"-"&amp;F742,Blad7!A:D,4,0),0)</f>
        <v>0</v>
      </c>
      <c r="O742" s="238">
        <v>1</v>
      </c>
      <c r="P742" s="239" t="str">
        <f t="shared" si="15"/>
        <v/>
      </c>
    </row>
    <row r="743" spans="1:16" x14ac:dyDescent="0.3">
      <c r="A743" s="294" t="s">
        <v>658</v>
      </c>
      <c r="B743" s="236" t="s">
        <v>586</v>
      </c>
      <c r="C743" s="236" t="s">
        <v>658</v>
      </c>
      <c r="D743" s="293" t="s">
        <v>660</v>
      </c>
      <c r="E743" s="294" t="s">
        <v>659</v>
      </c>
      <c r="F743" s="236" t="s">
        <v>658</v>
      </c>
      <c r="G743" s="295" t="s">
        <v>589</v>
      </c>
      <c r="H743" s="295" t="s">
        <v>45</v>
      </c>
      <c r="I743" s="295" t="s">
        <v>254</v>
      </c>
      <c r="J743" s="308" t="s">
        <v>631</v>
      </c>
      <c r="K743" s="295"/>
      <c r="L743" s="451" t="s">
        <v>63</v>
      </c>
      <c r="M743" s="234" t="s">
        <v>187</v>
      </c>
      <c r="N743" s="237">
        <f>IFERROR(VLOOKUP(H743&amp;"-"&amp;F743,Blad7!A:D,4,0),0)</f>
        <v>0</v>
      </c>
      <c r="O743" s="238">
        <v>1</v>
      </c>
      <c r="P743" s="239" t="str">
        <f t="shared" si="15"/>
        <v/>
      </c>
    </row>
    <row r="744" spans="1:16" x14ac:dyDescent="0.3">
      <c r="A744" s="294" t="s">
        <v>658</v>
      </c>
      <c r="B744" s="236" t="s">
        <v>586</v>
      </c>
      <c r="C744" s="236" t="s">
        <v>658</v>
      </c>
      <c r="D744" s="293" t="s">
        <v>660</v>
      </c>
      <c r="E744" s="294" t="s">
        <v>659</v>
      </c>
      <c r="F744" s="236" t="s">
        <v>658</v>
      </c>
      <c r="G744" s="295" t="s">
        <v>589</v>
      </c>
      <c r="H744" s="295" t="s">
        <v>45</v>
      </c>
      <c r="I744" s="295" t="s">
        <v>1021</v>
      </c>
      <c r="J744" s="308" t="s">
        <v>614</v>
      </c>
      <c r="K744" s="295"/>
      <c r="L744" s="451" t="s">
        <v>44</v>
      </c>
      <c r="M744" s="234" t="s">
        <v>187</v>
      </c>
      <c r="N744" s="237">
        <f>IFERROR(VLOOKUP(H744&amp;"-"&amp;F744,Blad7!A:D,4,0),0)</f>
        <v>0</v>
      </c>
      <c r="O744" s="238">
        <v>1</v>
      </c>
      <c r="P744" s="239" t="str">
        <f t="shared" si="15"/>
        <v/>
      </c>
    </row>
    <row r="745" spans="1:16" x14ac:dyDescent="0.3">
      <c r="A745" s="294" t="s">
        <v>658</v>
      </c>
      <c r="B745" s="236" t="s">
        <v>586</v>
      </c>
      <c r="C745" s="236" t="s">
        <v>658</v>
      </c>
      <c r="D745" s="293" t="s">
        <v>660</v>
      </c>
      <c r="E745" s="294" t="s">
        <v>659</v>
      </c>
      <c r="F745" s="236" t="s">
        <v>658</v>
      </c>
      <c r="G745" s="295" t="s">
        <v>589</v>
      </c>
      <c r="H745" s="295" t="s">
        <v>45</v>
      </c>
      <c r="I745" s="295" t="s">
        <v>1021</v>
      </c>
      <c r="J745" s="308" t="s">
        <v>636</v>
      </c>
      <c r="K745" s="295"/>
      <c r="L745" s="451" t="s">
        <v>63</v>
      </c>
      <c r="M745" s="234" t="s">
        <v>187</v>
      </c>
      <c r="N745" s="237">
        <f>IFERROR(VLOOKUP(H745&amp;"-"&amp;F745,Blad7!A:D,4,0),0)</f>
        <v>0</v>
      </c>
      <c r="O745" s="238">
        <v>1</v>
      </c>
      <c r="P745" s="239" t="str">
        <f t="shared" si="15"/>
        <v/>
      </c>
    </row>
    <row r="746" spans="1:16" x14ac:dyDescent="0.3">
      <c r="A746" s="294" t="s">
        <v>658</v>
      </c>
      <c r="B746" s="236" t="s">
        <v>586</v>
      </c>
      <c r="C746" s="236" t="s">
        <v>658</v>
      </c>
      <c r="D746" s="293" t="s">
        <v>660</v>
      </c>
      <c r="E746" s="294" t="s">
        <v>659</v>
      </c>
      <c r="F746" s="236" t="s">
        <v>658</v>
      </c>
      <c r="G746" s="295" t="s">
        <v>589</v>
      </c>
      <c r="H746" s="295" t="s">
        <v>45</v>
      </c>
      <c r="I746" s="295" t="s">
        <v>1021</v>
      </c>
      <c r="J746" s="308" t="s">
        <v>616</v>
      </c>
      <c r="K746" s="295"/>
      <c r="L746" s="451" t="s">
        <v>63</v>
      </c>
      <c r="M746" s="234" t="s">
        <v>187</v>
      </c>
      <c r="N746" s="237">
        <f>IFERROR(VLOOKUP(H746&amp;"-"&amp;F746,Blad7!A:D,4,0),0)</f>
        <v>0</v>
      </c>
      <c r="O746" s="238">
        <v>1</v>
      </c>
      <c r="P746" s="239" t="str">
        <f t="shared" si="15"/>
        <v/>
      </c>
    </row>
    <row r="747" spans="1:16" x14ac:dyDescent="0.3">
      <c r="A747" s="294" t="s">
        <v>658</v>
      </c>
      <c r="B747" s="236" t="s">
        <v>586</v>
      </c>
      <c r="C747" s="236" t="s">
        <v>658</v>
      </c>
      <c r="D747" s="293" t="s">
        <v>1004</v>
      </c>
      <c r="E747" s="294" t="s">
        <v>1005</v>
      </c>
      <c r="F747" s="236" t="s">
        <v>658</v>
      </c>
      <c r="G747" s="295" t="s">
        <v>589</v>
      </c>
      <c r="H747" s="295" t="s">
        <v>19</v>
      </c>
      <c r="I747" s="295" t="s">
        <v>43</v>
      </c>
      <c r="J747" s="308"/>
      <c r="K747" s="295"/>
      <c r="L747" s="451" t="s">
        <v>44</v>
      </c>
      <c r="M747" s="234">
        <v>2.9</v>
      </c>
      <c r="N747" s="237">
        <f>IFERROR(VLOOKUP(H747&amp;"-"&amp;F747,Blad7!A:D,4,0),0)</f>
        <v>0</v>
      </c>
      <c r="O747" s="238">
        <v>1</v>
      </c>
      <c r="P747" s="239">
        <f t="shared" si="15"/>
        <v>0</v>
      </c>
    </row>
    <row r="748" spans="1:16" x14ac:dyDescent="0.3">
      <c r="A748" s="294" t="s">
        <v>658</v>
      </c>
      <c r="B748" s="236" t="s">
        <v>586</v>
      </c>
      <c r="C748" s="236" t="s">
        <v>658</v>
      </c>
      <c r="D748" s="293" t="s">
        <v>1004</v>
      </c>
      <c r="E748" s="294" t="s">
        <v>1005</v>
      </c>
      <c r="F748" s="236" t="s">
        <v>658</v>
      </c>
      <c r="G748" s="295" t="s">
        <v>589</v>
      </c>
      <c r="H748" s="295" t="s">
        <v>46</v>
      </c>
      <c r="I748" s="295" t="s">
        <v>47</v>
      </c>
      <c r="J748" s="308"/>
      <c r="K748" s="295"/>
      <c r="L748" s="451" t="s">
        <v>44</v>
      </c>
      <c r="M748" s="234">
        <v>6</v>
      </c>
      <c r="N748" s="237">
        <f>IFERROR(VLOOKUP(H748&amp;"-"&amp;F748,Blad7!A:D,4,0),0)</f>
        <v>0</v>
      </c>
      <c r="O748" s="238">
        <v>1</v>
      </c>
      <c r="P748" s="239">
        <f t="shared" si="15"/>
        <v>0</v>
      </c>
    </row>
    <row r="749" spans="1:16" x14ac:dyDescent="0.3">
      <c r="A749" s="294" t="s">
        <v>658</v>
      </c>
      <c r="B749" s="236" t="s">
        <v>586</v>
      </c>
      <c r="C749" s="236" t="s">
        <v>658</v>
      </c>
      <c r="D749" s="293" t="s">
        <v>1004</v>
      </c>
      <c r="E749" s="294" t="s">
        <v>1005</v>
      </c>
      <c r="F749" s="236" t="s">
        <v>658</v>
      </c>
      <c r="G749" s="295" t="s">
        <v>589</v>
      </c>
      <c r="H749" s="295" t="s">
        <v>41</v>
      </c>
      <c r="I749" s="295" t="s">
        <v>1622</v>
      </c>
      <c r="J749" s="463" t="s">
        <v>999</v>
      </c>
      <c r="K749" s="295"/>
      <c r="L749" s="451" t="s">
        <v>63</v>
      </c>
      <c r="M749" s="234">
        <v>6.1</v>
      </c>
      <c r="N749" s="237">
        <f>IFERROR(VLOOKUP(H749&amp;"-"&amp;F749,Blad7!A:D,4,0),0)</f>
        <v>0</v>
      </c>
      <c r="O749" s="238">
        <v>1</v>
      </c>
      <c r="P749" s="239">
        <f t="shared" si="15"/>
        <v>0</v>
      </c>
    </row>
    <row r="750" spans="1:16" x14ac:dyDescent="0.3">
      <c r="A750" s="294" t="s">
        <v>658</v>
      </c>
      <c r="B750" s="236" t="s">
        <v>586</v>
      </c>
      <c r="C750" s="236" t="s">
        <v>658</v>
      </c>
      <c r="D750" s="293" t="s">
        <v>1004</v>
      </c>
      <c r="E750" s="294" t="s">
        <v>1005</v>
      </c>
      <c r="F750" s="236" t="s">
        <v>658</v>
      </c>
      <c r="G750" s="295" t="s">
        <v>589</v>
      </c>
      <c r="H750" s="295" t="s">
        <v>41</v>
      </c>
      <c r="I750" s="295" t="s">
        <v>1622</v>
      </c>
      <c r="J750" s="463" t="s">
        <v>847</v>
      </c>
      <c r="K750" s="295"/>
      <c r="L750" s="451" t="s">
        <v>63</v>
      </c>
      <c r="M750" s="234">
        <v>6.1</v>
      </c>
      <c r="N750" s="237">
        <f>IFERROR(VLOOKUP(H750&amp;"-"&amp;F750,Blad7!A:D,4,0),0)</f>
        <v>0</v>
      </c>
      <c r="O750" s="238">
        <v>1</v>
      </c>
      <c r="P750" s="239">
        <f t="shared" si="15"/>
        <v>0</v>
      </c>
    </row>
    <row r="751" spans="1:16" x14ac:dyDescent="0.3">
      <c r="A751" s="294" t="s">
        <v>658</v>
      </c>
      <c r="B751" s="236" t="s">
        <v>586</v>
      </c>
      <c r="C751" s="236" t="s">
        <v>658</v>
      </c>
      <c r="D751" s="293" t="s">
        <v>1004</v>
      </c>
      <c r="E751" s="294" t="s">
        <v>1005</v>
      </c>
      <c r="F751" s="236" t="s">
        <v>658</v>
      </c>
      <c r="G751" s="295" t="s">
        <v>589</v>
      </c>
      <c r="H751" s="295" t="s">
        <v>19</v>
      </c>
      <c r="I751" s="295" t="s">
        <v>43</v>
      </c>
      <c r="J751" s="308"/>
      <c r="K751" s="295"/>
      <c r="L751" s="451" t="s">
        <v>44</v>
      </c>
      <c r="M751" s="234">
        <v>8</v>
      </c>
      <c r="N751" s="237">
        <f>IFERROR(VLOOKUP(H751&amp;"-"&amp;F751,Blad7!A:D,4,0),0)</f>
        <v>0</v>
      </c>
      <c r="O751" s="238">
        <v>1</v>
      </c>
      <c r="P751" s="239">
        <f t="shared" si="15"/>
        <v>0</v>
      </c>
    </row>
    <row r="752" spans="1:16" x14ac:dyDescent="0.3">
      <c r="A752" s="294" t="s">
        <v>658</v>
      </c>
      <c r="B752" s="236" t="s">
        <v>586</v>
      </c>
      <c r="C752" s="236" t="s">
        <v>658</v>
      </c>
      <c r="D752" s="293" t="s">
        <v>1004</v>
      </c>
      <c r="E752" s="294" t="s">
        <v>1005</v>
      </c>
      <c r="F752" s="236" t="s">
        <v>658</v>
      </c>
      <c r="G752" s="295" t="s">
        <v>589</v>
      </c>
      <c r="H752" s="295" t="s">
        <v>16</v>
      </c>
      <c r="I752" s="295" t="s">
        <v>51</v>
      </c>
      <c r="J752" s="308"/>
      <c r="K752" s="295"/>
      <c r="L752" s="451" t="s">
        <v>44</v>
      </c>
      <c r="M752" s="234">
        <v>8</v>
      </c>
      <c r="N752" s="237">
        <f>IFERROR(VLOOKUP(H752&amp;"-"&amp;F752,Blad7!A:D,4,0),0)</f>
        <v>0</v>
      </c>
      <c r="O752" s="238">
        <v>1</v>
      </c>
      <c r="P752" s="239">
        <f t="shared" si="15"/>
        <v>0</v>
      </c>
    </row>
    <row r="753" spans="1:16" x14ac:dyDescent="0.3">
      <c r="A753" s="294" t="s">
        <v>658</v>
      </c>
      <c r="B753" s="236" t="s">
        <v>586</v>
      </c>
      <c r="C753" s="236" t="s">
        <v>658</v>
      </c>
      <c r="D753" s="293" t="s">
        <v>1004</v>
      </c>
      <c r="E753" s="294" t="s">
        <v>1005</v>
      </c>
      <c r="F753" s="236" t="s">
        <v>658</v>
      </c>
      <c r="G753" s="295" t="s">
        <v>589</v>
      </c>
      <c r="H753" s="295" t="s">
        <v>19</v>
      </c>
      <c r="I753" s="295" t="s">
        <v>204</v>
      </c>
      <c r="J753" s="308" t="s">
        <v>1002</v>
      </c>
      <c r="K753" s="295"/>
      <c r="L753" s="451" t="s">
        <v>62</v>
      </c>
      <c r="M753" s="234">
        <v>8</v>
      </c>
      <c r="N753" s="237">
        <f>IFERROR(VLOOKUP(H753&amp;"-"&amp;F753,Blad7!A:D,4,0),0)</f>
        <v>0</v>
      </c>
      <c r="O753" s="238">
        <v>1</v>
      </c>
      <c r="P753" s="239">
        <f t="shared" si="15"/>
        <v>0</v>
      </c>
    </row>
    <row r="754" spans="1:16" x14ac:dyDescent="0.3">
      <c r="A754" s="294" t="s">
        <v>658</v>
      </c>
      <c r="B754" s="236" t="s">
        <v>586</v>
      </c>
      <c r="C754" s="236" t="s">
        <v>658</v>
      </c>
      <c r="D754" s="293" t="s">
        <v>1004</v>
      </c>
      <c r="E754" s="294" t="s">
        <v>1005</v>
      </c>
      <c r="F754" s="236" t="s">
        <v>658</v>
      </c>
      <c r="G754" s="295" t="s">
        <v>589</v>
      </c>
      <c r="H754" s="295" t="s">
        <v>45</v>
      </c>
      <c r="I754" s="295" t="s">
        <v>254</v>
      </c>
      <c r="J754" s="308" t="s">
        <v>1001</v>
      </c>
      <c r="K754" s="295"/>
      <c r="L754" s="451" t="s">
        <v>63</v>
      </c>
      <c r="M754" s="234" t="s">
        <v>187</v>
      </c>
      <c r="N754" s="237">
        <f>IFERROR(VLOOKUP(H754&amp;"-"&amp;F754,Blad7!A:D,4,0),0)</f>
        <v>0</v>
      </c>
      <c r="O754" s="238">
        <v>1</v>
      </c>
      <c r="P754" s="239" t="str">
        <f t="shared" si="15"/>
        <v/>
      </c>
    </row>
    <row r="755" spans="1:16" x14ac:dyDescent="0.3">
      <c r="A755" s="294" t="s">
        <v>658</v>
      </c>
      <c r="B755" s="236" t="s">
        <v>586</v>
      </c>
      <c r="C755" s="236" t="s">
        <v>658</v>
      </c>
      <c r="D755" s="293" t="s">
        <v>1004</v>
      </c>
      <c r="E755" s="294" t="s">
        <v>1005</v>
      </c>
      <c r="F755" s="236" t="s">
        <v>658</v>
      </c>
      <c r="G755" s="295" t="s">
        <v>589</v>
      </c>
      <c r="H755" s="295" t="s">
        <v>46</v>
      </c>
      <c r="I755" s="295" t="s">
        <v>47</v>
      </c>
      <c r="J755" s="308"/>
      <c r="K755" s="295"/>
      <c r="L755" s="451" t="s">
        <v>44</v>
      </c>
      <c r="M755" s="234">
        <v>15.1</v>
      </c>
      <c r="N755" s="237">
        <f>IFERROR(VLOOKUP(H755&amp;"-"&amp;F755,Blad7!A:D,4,0),0)</f>
        <v>0</v>
      </c>
      <c r="O755" s="238">
        <v>1</v>
      </c>
      <c r="P755" s="239">
        <f t="shared" si="15"/>
        <v>0</v>
      </c>
    </row>
    <row r="756" spans="1:16" x14ac:dyDescent="0.3">
      <c r="A756" s="294" t="s">
        <v>658</v>
      </c>
      <c r="B756" s="236" t="s">
        <v>586</v>
      </c>
      <c r="C756" s="236" t="s">
        <v>658</v>
      </c>
      <c r="D756" s="293" t="s">
        <v>1004</v>
      </c>
      <c r="E756" s="294" t="s">
        <v>1005</v>
      </c>
      <c r="F756" s="236" t="s">
        <v>658</v>
      </c>
      <c r="G756" s="295" t="s">
        <v>589</v>
      </c>
      <c r="H756" s="295" t="s">
        <v>46</v>
      </c>
      <c r="I756" s="295" t="s">
        <v>47</v>
      </c>
      <c r="J756" s="308"/>
      <c r="K756" s="295"/>
      <c r="L756" s="451" t="s">
        <v>44</v>
      </c>
      <c r="M756" s="234">
        <v>15.1</v>
      </c>
      <c r="N756" s="237">
        <f>IFERROR(VLOOKUP(H756&amp;"-"&amp;F756,Blad7!A:D,4,0),0)</f>
        <v>0</v>
      </c>
      <c r="O756" s="238">
        <v>1</v>
      </c>
      <c r="P756" s="239">
        <f t="shared" si="15"/>
        <v>0</v>
      </c>
    </row>
    <row r="757" spans="1:16" x14ac:dyDescent="0.3">
      <c r="A757" s="294" t="s">
        <v>658</v>
      </c>
      <c r="B757" s="236" t="s">
        <v>586</v>
      </c>
      <c r="C757" s="236" t="s">
        <v>658</v>
      </c>
      <c r="D757" s="293" t="s">
        <v>1004</v>
      </c>
      <c r="E757" s="294" t="s">
        <v>1005</v>
      </c>
      <c r="F757" s="236" t="s">
        <v>658</v>
      </c>
      <c r="G757" s="295" t="s">
        <v>589</v>
      </c>
      <c r="H757" s="295" t="s">
        <v>46</v>
      </c>
      <c r="I757" s="295" t="s">
        <v>47</v>
      </c>
      <c r="J757" s="308"/>
      <c r="K757" s="295"/>
      <c r="L757" s="451" t="s">
        <v>44</v>
      </c>
      <c r="M757" s="234">
        <v>15.9</v>
      </c>
      <c r="N757" s="237">
        <f>IFERROR(VLOOKUP(H757&amp;"-"&amp;F757,Blad7!A:D,4,0),0)</f>
        <v>0</v>
      </c>
      <c r="O757" s="238">
        <v>1</v>
      </c>
      <c r="P757" s="239">
        <f t="shared" si="15"/>
        <v>0</v>
      </c>
    </row>
    <row r="758" spans="1:16" x14ac:dyDescent="0.3">
      <c r="A758" s="294" t="s">
        <v>658</v>
      </c>
      <c r="B758" s="236" t="s">
        <v>586</v>
      </c>
      <c r="C758" s="236" t="s">
        <v>658</v>
      </c>
      <c r="D758" s="293" t="s">
        <v>1004</v>
      </c>
      <c r="E758" s="294" t="s">
        <v>1005</v>
      </c>
      <c r="F758" s="236" t="s">
        <v>658</v>
      </c>
      <c r="G758" s="295" t="s">
        <v>589</v>
      </c>
      <c r="H758" s="295" t="s">
        <v>46</v>
      </c>
      <c r="I758" s="295" t="s">
        <v>47</v>
      </c>
      <c r="J758" s="308"/>
      <c r="K758" s="295"/>
      <c r="L758" s="451" t="s">
        <v>44</v>
      </c>
      <c r="M758" s="234">
        <v>16.3</v>
      </c>
      <c r="N758" s="237">
        <f>IFERROR(VLOOKUP(H758&amp;"-"&amp;F758,Blad7!A:D,4,0),0)</f>
        <v>0</v>
      </c>
      <c r="O758" s="238">
        <v>1</v>
      </c>
      <c r="P758" s="239">
        <f t="shared" si="15"/>
        <v>0</v>
      </c>
    </row>
    <row r="759" spans="1:16" x14ac:dyDescent="0.3">
      <c r="A759" s="294" t="s">
        <v>658</v>
      </c>
      <c r="B759" s="236" t="s">
        <v>586</v>
      </c>
      <c r="C759" s="236" t="s">
        <v>658</v>
      </c>
      <c r="D759" s="293" t="s">
        <v>1004</v>
      </c>
      <c r="E759" s="294" t="s">
        <v>1005</v>
      </c>
      <c r="F759" s="236" t="s">
        <v>658</v>
      </c>
      <c r="G759" s="295" t="s">
        <v>589</v>
      </c>
      <c r="H759" s="295" t="s">
        <v>46</v>
      </c>
      <c r="I759" s="295" t="s">
        <v>47</v>
      </c>
      <c r="J759" s="308"/>
      <c r="K759" s="295"/>
      <c r="L759" s="451" t="s">
        <v>44</v>
      </c>
      <c r="M759" s="234">
        <v>16.3</v>
      </c>
      <c r="N759" s="237">
        <f>IFERROR(VLOOKUP(H759&amp;"-"&amp;F759,Blad7!A:D,4,0),0)</f>
        <v>0</v>
      </c>
      <c r="O759" s="238">
        <v>1</v>
      </c>
      <c r="P759" s="239">
        <f t="shared" si="15"/>
        <v>0</v>
      </c>
    </row>
    <row r="760" spans="1:16" x14ac:dyDescent="0.3">
      <c r="A760" s="294" t="s">
        <v>658</v>
      </c>
      <c r="B760" s="236" t="s">
        <v>586</v>
      </c>
      <c r="C760" s="236" t="s">
        <v>658</v>
      </c>
      <c r="D760" s="293" t="s">
        <v>1004</v>
      </c>
      <c r="E760" s="294" t="s">
        <v>1005</v>
      </c>
      <c r="F760" s="236" t="s">
        <v>658</v>
      </c>
      <c r="G760" s="295" t="s">
        <v>589</v>
      </c>
      <c r="H760" s="295" t="s">
        <v>16</v>
      </c>
      <c r="I760" s="295" t="s">
        <v>51</v>
      </c>
      <c r="J760" s="308"/>
      <c r="K760" s="295"/>
      <c r="L760" s="451" t="s">
        <v>62</v>
      </c>
      <c r="M760" s="234">
        <v>18.100000000000001</v>
      </c>
      <c r="N760" s="237">
        <f>IFERROR(VLOOKUP(H760&amp;"-"&amp;F760,Blad7!A:D,4,0),0)</f>
        <v>0</v>
      </c>
      <c r="O760" s="238">
        <v>1</v>
      </c>
      <c r="P760" s="239">
        <f t="shared" si="15"/>
        <v>0</v>
      </c>
    </row>
    <row r="761" spans="1:16" x14ac:dyDescent="0.3">
      <c r="A761" s="294" t="s">
        <v>658</v>
      </c>
      <c r="B761" s="236" t="s">
        <v>586</v>
      </c>
      <c r="C761" s="236" t="s">
        <v>658</v>
      </c>
      <c r="D761" s="293" t="s">
        <v>1004</v>
      </c>
      <c r="E761" s="294" t="s">
        <v>1005</v>
      </c>
      <c r="F761" s="236" t="s">
        <v>658</v>
      </c>
      <c r="G761" s="295" t="s">
        <v>589</v>
      </c>
      <c r="H761" s="295" t="s">
        <v>46</v>
      </c>
      <c r="I761" s="295" t="s">
        <v>14</v>
      </c>
      <c r="J761" s="308"/>
      <c r="K761" s="295"/>
      <c r="L761" s="451" t="s">
        <v>44</v>
      </c>
      <c r="M761" s="234">
        <v>20</v>
      </c>
      <c r="N761" s="237">
        <f>IFERROR(VLOOKUP(H761&amp;"-"&amp;F761,Blad7!A:D,4,0),0)</f>
        <v>0</v>
      </c>
      <c r="O761" s="238">
        <v>1</v>
      </c>
      <c r="P761" s="239">
        <f t="shared" si="15"/>
        <v>0</v>
      </c>
    </row>
    <row r="762" spans="1:16" x14ac:dyDescent="0.3">
      <c r="A762" s="294" t="s">
        <v>658</v>
      </c>
      <c r="B762" s="236" t="s">
        <v>586</v>
      </c>
      <c r="C762" s="236" t="s">
        <v>658</v>
      </c>
      <c r="D762" s="293" t="s">
        <v>1004</v>
      </c>
      <c r="E762" s="294" t="s">
        <v>1005</v>
      </c>
      <c r="F762" s="236" t="s">
        <v>658</v>
      </c>
      <c r="G762" s="295" t="s">
        <v>589</v>
      </c>
      <c r="H762" s="295" t="s">
        <v>46</v>
      </c>
      <c r="I762" s="295" t="s">
        <v>47</v>
      </c>
      <c r="J762" s="308"/>
      <c r="K762" s="295"/>
      <c r="L762" s="451" t="s">
        <v>44</v>
      </c>
      <c r="M762" s="234">
        <v>20</v>
      </c>
      <c r="N762" s="237">
        <f>IFERROR(VLOOKUP(H762&amp;"-"&amp;F762,Blad7!A:D,4,0),0)</f>
        <v>0</v>
      </c>
      <c r="O762" s="238">
        <v>1</v>
      </c>
      <c r="P762" s="239">
        <f t="shared" si="15"/>
        <v>0</v>
      </c>
    </row>
    <row r="763" spans="1:16" x14ac:dyDescent="0.3">
      <c r="A763" s="294" t="s">
        <v>658</v>
      </c>
      <c r="B763" s="236" t="s">
        <v>586</v>
      </c>
      <c r="C763" s="236" t="s">
        <v>658</v>
      </c>
      <c r="D763" s="293" t="s">
        <v>1004</v>
      </c>
      <c r="E763" s="294" t="s">
        <v>1005</v>
      </c>
      <c r="F763" s="236" t="s">
        <v>658</v>
      </c>
      <c r="G763" s="295" t="s">
        <v>589</v>
      </c>
      <c r="H763" s="295" t="s">
        <v>46</v>
      </c>
      <c r="I763" s="295" t="s">
        <v>47</v>
      </c>
      <c r="J763" s="308"/>
      <c r="K763" s="295"/>
      <c r="L763" s="451" t="s">
        <v>44</v>
      </c>
      <c r="M763" s="234">
        <v>20</v>
      </c>
      <c r="N763" s="237">
        <f>IFERROR(VLOOKUP(H763&amp;"-"&amp;F763,Blad7!A:D,4,0),0)</f>
        <v>0</v>
      </c>
      <c r="O763" s="238">
        <v>1</v>
      </c>
      <c r="P763" s="239">
        <f t="shared" si="15"/>
        <v>0</v>
      </c>
    </row>
    <row r="764" spans="1:16" x14ac:dyDescent="0.3">
      <c r="A764" s="294" t="s">
        <v>658</v>
      </c>
      <c r="B764" s="236" t="s">
        <v>586</v>
      </c>
      <c r="C764" s="236" t="s">
        <v>658</v>
      </c>
      <c r="D764" s="293" t="s">
        <v>1004</v>
      </c>
      <c r="E764" s="294" t="s">
        <v>1005</v>
      </c>
      <c r="F764" s="236" t="s">
        <v>658</v>
      </c>
      <c r="G764" s="295" t="s">
        <v>589</v>
      </c>
      <c r="H764" s="295" t="s">
        <v>46</v>
      </c>
      <c r="I764" s="295" t="s">
        <v>48</v>
      </c>
      <c r="J764" s="308"/>
      <c r="K764" s="295"/>
      <c r="L764" s="451" t="s">
        <v>44</v>
      </c>
      <c r="M764" s="234">
        <v>31.2</v>
      </c>
      <c r="N764" s="237">
        <f>IFERROR(VLOOKUP(H764&amp;"-"&amp;F764,Blad7!A:D,4,0),0)</f>
        <v>0</v>
      </c>
      <c r="O764" s="238">
        <v>1</v>
      </c>
      <c r="P764" s="239">
        <f t="shared" si="15"/>
        <v>0</v>
      </c>
    </row>
    <row r="765" spans="1:16" x14ac:dyDescent="0.3">
      <c r="A765" s="294" t="s">
        <v>658</v>
      </c>
      <c r="B765" s="236" t="s">
        <v>586</v>
      </c>
      <c r="C765" s="236" t="s">
        <v>658</v>
      </c>
      <c r="D765" s="293" t="s">
        <v>1004</v>
      </c>
      <c r="E765" s="294" t="s">
        <v>1005</v>
      </c>
      <c r="F765" s="236" t="s">
        <v>658</v>
      </c>
      <c r="G765" s="295" t="s">
        <v>589</v>
      </c>
      <c r="H765" s="295" t="s">
        <v>19</v>
      </c>
      <c r="I765" s="295" t="s">
        <v>56</v>
      </c>
      <c r="J765" s="308"/>
      <c r="K765" s="295"/>
      <c r="L765" s="451" t="s">
        <v>62</v>
      </c>
      <c r="M765" s="234">
        <v>38.799999999999997</v>
      </c>
      <c r="N765" s="237">
        <f>IFERROR(VLOOKUP(H765&amp;"-"&amp;F765,Blad7!A:D,4,0),0)</f>
        <v>0</v>
      </c>
      <c r="O765" s="238">
        <v>1</v>
      </c>
      <c r="P765" s="239">
        <f t="shared" si="15"/>
        <v>0</v>
      </c>
    </row>
    <row r="766" spans="1:16" x14ac:dyDescent="0.3">
      <c r="A766" s="294" t="s">
        <v>658</v>
      </c>
      <c r="B766" s="236" t="s">
        <v>586</v>
      </c>
      <c r="C766" s="236" t="s">
        <v>658</v>
      </c>
      <c r="D766" s="293" t="s">
        <v>1004</v>
      </c>
      <c r="E766" s="294" t="s">
        <v>1005</v>
      </c>
      <c r="F766" s="236" t="s">
        <v>658</v>
      </c>
      <c r="G766" s="295" t="s">
        <v>589</v>
      </c>
      <c r="H766" s="295" t="s">
        <v>15</v>
      </c>
      <c r="I766" s="297" t="s">
        <v>15</v>
      </c>
      <c r="J766" s="308"/>
      <c r="K766" s="295"/>
      <c r="L766" s="451" t="s">
        <v>62</v>
      </c>
      <c r="M766" s="234">
        <v>44.2</v>
      </c>
      <c r="N766" s="237">
        <f>IFERROR(VLOOKUP(H766&amp;"-"&amp;F766,Blad7!A:D,4,0),0)</f>
        <v>0</v>
      </c>
      <c r="O766" s="238">
        <v>1</v>
      </c>
      <c r="P766" s="239">
        <f t="shared" si="15"/>
        <v>0</v>
      </c>
    </row>
    <row r="767" spans="1:16" x14ac:dyDescent="0.3">
      <c r="A767" s="294" t="s">
        <v>658</v>
      </c>
      <c r="B767" s="236" t="s">
        <v>586</v>
      </c>
      <c r="C767" s="236" t="s">
        <v>658</v>
      </c>
      <c r="D767" s="293" t="s">
        <v>1004</v>
      </c>
      <c r="E767" s="294" t="s">
        <v>1005</v>
      </c>
      <c r="F767" s="236" t="s">
        <v>658</v>
      </c>
      <c r="G767" s="295" t="s">
        <v>589</v>
      </c>
      <c r="H767" s="295" t="s">
        <v>15</v>
      </c>
      <c r="I767" s="297" t="s">
        <v>15</v>
      </c>
      <c r="J767" s="308"/>
      <c r="K767" s="295"/>
      <c r="L767" s="451" t="s">
        <v>62</v>
      </c>
      <c r="M767" s="234">
        <v>45.4</v>
      </c>
      <c r="N767" s="237">
        <f>IFERROR(VLOOKUP(H767&amp;"-"&amp;F767,Blad7!A:D,4,0),0)</f>
        <v>0</v>
      </c>
      <c r="O767" s="238">
        <v>1</v>
      </c>
      <c r="P767" s="239">
        <f t="shared" si="15"/>
        <v>0</v>
      </c>
    </row>
    <row r="768" spans="1:16" x14ac:dyDescent="0.3">
      <c r="A768" s="294" t="s">
        <v>658</v>
      </c>
      <c r="B768" s="236" t="s">
        <v>586</v>
      </c>
      <c r="C768" s="236" t="s">
        <v>658</v>
      </c>
      <c r="D768" s="293" t="s">
        <v>1004</v>
      </c>
      <c r="E768" s="294" t="s">
        <v>1005</v>
      </c>
      <c r="F768" s="236" t="s">
        <v>658</v>
      </c>
      <c r="G768" s="295" t="s">
        <v>589</v>
      </c>
      <c r="H768" s="295" t="s">
        <v>16</v>
      </c>
      <c r="I768" s="295" t="s">
        <v>50</v>
      </c>
      <c r="J768" s="308"/>
      <c r="K768" s="295"/>
      <c r="L768" s="451" t="s">
        <v>62</v>
      </c>
      <c r="M768" s="234">
        <v>48.8</v>
      </c>
      <c r="N768" s="237">
        <f>IFERROR(VLOOKUP(H768&amp;"-"&amp;F768,Blad7!A:D,4,0),0)</f>
        <v>0</v>
      </c>
      <c r="O768" s="238">
        <v>1</v>
      </c>
      <c r="P768" s="239">
        <f t="shared" si="15"/>
        <v>0</v>
      </c>
    </row>
    <row r="769" spans="1:16" x14ac:dyDescent="0.3">
      <c r="A769" s="294" t="s">
        <v>658</v>
      </c>
      <c r="B769" s="236" t="s">
        <v>586</v>
      </c>
      <c r="C769" s="236" t="s">
        <v>658</v>
      </c>
      <c r="D769" s="293" t="s">
        <v>1004</v>
      </c>
      <c r="E769" s="294" t="s">
        <v>1005</v>
      </c>
      <c r="F769" s="236" t="s">
        <v>658</v>
      </c>
      <c r="G769" s="295" t="s">
        <v>589</v>
      </c>
      <c r="H769" s="295" t="s">
        <v>19</v>
      </c>
      <c r="I769" s="295" t="s">
        <v>43</v>
      </c>
      <c r="J769" s="308"/>
      <c r="K769" s="295"/>
      <c r="L769" s="451" t="s">
        <v>62</v>
      </c>
      <c r="M769" s="234">
        <v>67.7</v>
      </c>
      <c r="N769" s="237">
        <f>IFERROR(VLOOKUP(H769&amp;"-"&amp;F769,Blad7!A:D,4,0),0)</f>
        <v>0</v>
      </c>
      <c r="O769" s="238">
        <v>1</v>
      </c>
      <c r="P769" s="239">
        <f t="shared" si="15"/>
        <v>0</v>
      </c>
    </row>
    <row r="770" spans="1:16" x14ac:dyDescent="0.3">
      <c r="A770" s="294" t="s">
        <v>658</v>
      </c>
      <c r="B770" s="236" t="s">
        <v>586</v>
      </c>
      <c r="C770" s="236" t="s">
        <v>658</v>
      </c>
      <c r="D770" s="293" t="s">
        <v>1004</v>
      </c>
      <c r="E770" s="294" t="s">
        <v>1005</v>
      </c>
      <c r="F770" s="236" t="s">
        <v>658</v>
      </c>
      <c r="G770" s="295" t="s">
        <v>589</v>
      </c>
      <c r="H770" s="295" t="s">
        <v>45</v>
      </c>
      <c r="I770" s="295" t="s">
        <v>687</v>
      </c>
      <c r="J770" s="308" t="s">
        <v>1000</v>
      </c>
      <c r="K770" s="295"/>
      <c r="L770" s="451" t="s">
        <v>63</v>
      </c>
      <c r="M770" s="234" t="s">
        <v>187</v>
      </c>
      <c r="N770" s="237">
        <f>IFERROR(VLOOKUP(H770&amp;"-"&amp;F770,Blad7!A:D,4,0),0)</f>
        <v>0</v>
      </c>
      <c r="O770" s="238">
        <v>1</v>
      </c>
      <c r="P770" s="239" t="str">
        <f t="shared" ref="P770:P833" si="16">IFERROR((N770*M770)*O770,"")</f>
        <v/>
      </c>
    </row>
    <row r="771" spans="1:16" x14ac:dyDescent="0.3">
      <c r="A771" s="294" t="s">
        <v>658</v>
      </c>
      <c r="B771" s="236" t="s">
        <v>586</v>
      </c>
      <c r="C771" s="236" t="s">
        <v>658</v>
      </c>
      <c r="D771" s="293" t="s">
        <v>1004</v>
      </c>
      <c r="E771" s="294" t="s">
        <v>1005</v>
      </c>
      <c r="F771" s="236" t="s">
        <v>658</v>
      </c>
      <c r="G771" s="295" t="s">
        <v>589</v>
      </c>
      <c r="H771" s="295" t="s">
        <v>45</v>
      </c>
      <c r="I771" s="295" t="s">
        <v>208</v>
      </c>
      <c r="J771" s="308" t="s">
        <v>998</v>
      </c>
      <c r="K771" s="295"/>
      <c r="L771" s="451" t="s">
        <v>44</v>
      </c>
      <c r="M771" s="234" t="s">
        <v>187</v>
      </c>
      <c r="N771" s="237">
        <f>IFERROR(VLOOKUP(H771&amp;"-"&amp;F771,Blad7!A:D,4,0),0)</f>
        <v>0</v>
      </c>
      <c r="O771" s="238">
        <v>1</v>
      </c>
      <c r="P771" s="239" t="str">
        <f t="shared" si="16"/>
        <v/>
      </c>
    </row>
    <row r="772" spans="1:16" x14ac:dyDescent="0.3">
      <c r="A772" s="294" t="s">
        <v>658</v>
      </c>
      <c r="B772" s="236" t="s">
        <v>586</v>
      </c>
      <c r="C772" s="236" t="s">
        <v>658</v>
      </c>
      <c r="D772" s="293" t="s">
        <v>1004</v>
      </c>
      <c r="E772" s="294" t="s">
        <v>1005</v>
      </c>
      <c r="F772" s="236" t="s">
        <v>658</v>
      </c>
      <c r="G772" s="295" t="s">
        <v>589</v>
      </c>
      <c r="H772" s="295" t="s">
        <v>45</v>
      </c>
      <c r="I772" s="295" t="s">
        <v>1021</v>
      </c>
      <c r="J772" s="308"/>
      <c r="K772" s="295"/>
      <c r="L772" s="451" t="s">
        <v>62</v>
      </c>
      <c r="M772" s="234" t="s">
        <v>187</v>
      </c>
      <c r="N772" s="237">
        <f>IFERROR(VLOOKUP(H772&amp;"-"&amp;F772,Blad7!A:D,4,0),0)</f>
        <v>0</v>
      </c>
      <c r="O772" s="238">
        <v>1</v>
      </c>
      <c r="P772" s="239" t="str">
        <f t="shared" si="16"/>
        <v/>
      </c>
    </row>
    <row r="773" spans="1:16" x14ac:dyDescent="0.3">
      <c r="A773" s="294" t="s">
        <v>658</v>
      </c>
      <c r="B773" s="236" t="s">
        <v>586</v>
      </c>
      <c r="C773" s="236" t="s">
        <v>658</v>
      </c>
      <c r="D773" s="293" t="s">
        <v>1004</v>
      </c>
      <c r="E773" s="294" t="s">
        <v>1005</v>
      </c>
      <c r="F773" s="236" t="s">
        <v>658</v>
      </c>
      <c r="G773" s="295" t="s">
        <v>589</v>
      </c>
      <c r="H773" s="295" t="s">
        <v>45</v>
      </c>
      <c r="I773" s="295" t="s">
        <v>1021</v>
      </c>
      <c r="J773" s="308"/>
      <c r="K773" s="295"/>
      <c r="L773" s="451" t="s">
        <v>62</v>
      </c>
      <c r="M773" s="234" t="s">
        <v>187</v>
      </c>
      <c r="N773" s="237">
        <f>IFERROR(VLOOKUP(H773&amp;"-"&amp;F773,Blad7!A:D,4,0),0)</f>
        <v>0</v>
      </c>
      <c r="O773" s="238">
        <v>1</v>
      </c>
      <c r="P773" s="239" t="str">
        <f t="shared" si="16"/>
        <v/>
      </c>
    </row>
    <row r="774" spans="1:16" x14ac:dyDescent="0.3">
      <c r="A774" s="294" t="s">
        <v>658</v>
      </c>
      <c r="B774" s="236" t="s">
        <v>586</v>
      </c>
      <c r="C774" s="236" t="s">
        <v>658</v>
      </c>
      <c r="D774" s="293" t="s">
        <v>1004</v>
      </c>
      <c r="E774" s="294" t="s">
        <v>1005</v>
      </c>
      <c r="F774" s="236" t="s">
        <v>658</v>
      </c>
      <c r="G774" s="295" t="s">
        <v>1003</v>
      </c>
      <c r="H774" s="295" t="s">
        <v>41</v>
      </c>
      <c r="I774" s="295" t="s">
        <v>1622</v>
      </c>
      <c r="J774" s="463"/>
      <c r="K774" s="295"/>
      <c r="L774" s="451" t="s">
        <v>62</v>
      </c>
      <c r="M774" s="234">
        <v>12.4</v>
      </c>
      <c r="N774" s="237">
        <f>IFERROR(VLOOKUP(H774&amp;"-"&amp;F774,Blad7!A:D,4,0),0)</f>
        <v>0</v>
      </c>
      <c r="O774" s="238">
        <v>1</v>
      </c>
      <c r="P774" s="239">
        <f t="shared" si="16"/>
        <v>0</v>
      </c>
    </row>
    <row r="775" spans="1:16" x14ac:dyDescent="0.3">
      <c r="A775" s="294" t="s">
        <v>658</v>
      </c>
      <c r="B775" s="236" t="s">
        <v>586</v>
      </c>
      <c r="C775" s="236" t="s">
        <v>658</v>
      </c>
      <c r="D775" s="293" t="s">
        <v>1004</v>
      </c>
      <c r="E775" s="294" t="s">
        <v>1005</v>
      </c>
      <c r="F775" s="236" t="s">
        <v>658</v>
      </c>
      <c r="G775" s="295" t="s">
        <v>1003</v>
      </c>
      <c r="H775" s="295" t="s">
        <v>19</v>
      </c>
      <c r="I775" s="295" t="s">
        <v>56</v>
      </c>
      <c r="J775" s="308"/>
      <c r="K775" s="295"/>
      <c r="L775" s="451" t="s">
        <v>62</v>
      </c>
      <c r="M775" s="234">
        <v>16</v>
      </c>
      <c r="N775" s="237">
        <f>IFERROR(VLOOKUP(H775&amp;"-"&amp;F775,Blad7!A:D,4,0),0)</f>
        <v>0</v>
      </c>
      <c r="O775" s="238">
        <v>1</v>
      </c>
      <c r="P775" s="239">
        <f t="shared" si="16"/>
        <v>0</v>
      </c>
    </row>
    <row r="776" spans="1:16" x14ac:dyDescent="0.3">
      <c r="A776" s="294" t="s">
        <v>658</v>
      </c>
      <c r="B776" s="236" t="s">
        <v>586</v>
      </c>
      <c r="C776" s="236" t="s">
        <v>658</v>
      </c>
      <c r="D776" s="293" t="s">
        <v>1004</v>
      </c>
      <c r="E776" s="294" t="s">
        <v>1005</v>
      </c>
      <c r="F776" s="236" t="s">
        <v>658</v>
      </c>
      <c r="G776" s="295" t="s">
        <v>1003</v>
      </c>
      <c r="H776" s="295" t="s">
        <v>45</v>
      </c>
      <c r="I776" s="295" t="s">
        <v>1021</v>
      </c>
      <c r="J776" s="308"/>
      <c r="K776" s="295"/>
      <c r="L776" s="451" t="s">
        <v>62</v>
      </c>
      <c r="M776" s="234" t="s">
        <v>187</v>
      </c>
      <c r="N776" s="237">
        <f>IFERROR(VLOOKUP(H776&amp;"-"&amp;F776,Blad7!A:D,4,0),0)</f>
        <v>0</v>
      </c>
      <c r="O776" s="238">
        <v>1</v>
      </c>
      <c r="P776" s="239" t="str">
        <f t="shared" si="16"/>
        <v/>
      </c>
    </row>
    <row r="777" spans="1:16" x14ac:dyDescent="0.3">
      <c r="A777" s="294" t="s">
        <v>658</v>
      </c>
      <c r="B777" s="236" t="s">
        <v>586</v>
      </c>
      <c r="C777" s="236" t="s">
        <v>658</v>
      </c>
      <c r="D777" s="293" t="s">
        <v>1004</v>
      </c>
      <c r="E777" s="294" t="s">
        <v>1005</v>
      </c>
      <c r="F777" s="236" t="s">
        <v>658</v>
      </c>
      <c r="G777" s="295" t="s">
        <v>1003</v>
      </c>
      <c r="H777" s="295" t="s">
        <v>45</v>
      </c>
      <c r="I777" s="295" t="s">
        <v>1021</v>
      </c>
      <c r="J777" s="308"/>
      <c r="K777" s="295"/>
      <c r="L777" s="451" t="s">
        <v>62</v>
      </c>
      <c r="M777" s="234" t="s">
        <v>187</v>
      </c>
      <c r="N777" s="237">
        <f>IFERROR(VLOOKUP(H777&amp;"-"&amp;F777,Blad7!A:D,4,0),0)</f>
        <v>0</v>
      </c>
      <c r="O777" s="238">
        <v>1</v>
      </c>
      <c r="P777" s="239" t="str">
        <f t="shared" si="16"/>
        <v/>
      </c>
    </row>
    <row r="778" spans="1:16" x14ac:dyDescent="0.3">
      <c r="A778" s="294" t="s">
        <v>658</v>
      </c>
      <c r="B778" s="236" t="s">
        <v>586</v>
      </c>
      <c r="C778" s="236" t="s">
        <v>658</v>
      </c>
      <c r="D778" s="293" t="s">
        <v>1004</v>
      </c>
      <c r="E778" s="294" t="s">
        <v>1005</v>
      </c>
      <c r="F778" s="236" t="s">
        <v>658</v>
      </c>
      <c r="G778" s="295" t="s">
        <v>1003</v>
      </c>
      <c r="H778" s="295" t="s">
        <v>19</v>
      </c>
      <c r="I778" s="295" t="s">
        <v>56</v>
      </c>
      <c r="J778" s="308"/>
      <c r="K778" s="295"/>
      <c r="L778" s="451" t="s">
        <v>62</v>
      </c>
      <c r="M778" s="234">
        <v>41.2</v>
      </c>
      <c r="N778" s="237">
        <f>IFERROR(VLOOKUP(H778&amp;"-"&amp;F778,Blad7!A:D,4,0),0)</f>
        <v>0</v>
      </c>
      <c r="O778" s="238">
        <v>1</v>
      </c>
      <c r="P778" s="239">
        <f t="shared" si="16"/>
        <v>0</v>
      </c>
    </row>
    <row r="779" spans="1:16" x14ac:dyDescent="0.3">
      <c r="A779" s="294" t="s">
        <v>658</v>
      </c>
      <c r="B779" s="236" t="s">
        <v>586</v>
      </c>
      <c r="C779" s="236" t="s">
        <v>658</v>
      </c>
      <c r="D779" s="293" t="s">
        <v>1004</v>
      </c>
      <c r="E779" s="294" t="s">
        <v>1005</v>
      </c>
      <c r="F779" s="236" t="s">
        <v>658</v>
      </c>
      <c r="G779" s="295" t="s">
        <v>1003</v>
      </c>
      <c r="H779" s="295" t="s">
        <v>15</v>
      </c>
      <c r="I779" s="297" t="s">
        <v>15</v>
      </c>
      <c r="J779" s="308"/>
      <c r="K779" s="295"/>
      <c r="L779" s="451" t="s">
        <v>62</v>
      </c>
      <c r="M779" s="234">
        <v>48.3</v>
      </c>
      <c r="N779" s="237">
        <f>IFERROR(VLOOKUP(H779&amp;"-"&amp;F779,Blad7!A:D,4,0),0)</f>
        <v>0</v>
      </c>
      <c r="O779" s="238">
        <v>1</v>
      </c>
      <c r="P779" s="239">
        <f t="shared" si="16"/>
        <v>0</v>
      </c>
    </row>
    <row r="780" spans="1:16" x14ac:dyDescent="0.3">
      <c r="A780" s="294" t="s">
        <v>658</v>
      </c>
      <c r="B780" s="236" t="s">
        <v>586</v>
      </c>
      <c r="C780" s="236" t="s">
        <v>658</v>
      </c>
      <c r="D780" s="293" t="s">
        <v>1004</v>
      </c>
      <c r="E780" s="294" t="s">
        <v>1005</v>
      </c>
      <c r="F780" s="236" t="s">
        <v>658</v>
      </c>
      <c r="G780" s="295" t="s">
        <v>1003</v>
      </c>
      <c r="H780" s="295" t="s">
        <v>15</v>
      </c>
      <c r="I780" s="297" t="s">
        <v>15</v>
      </c>
      <c r="J780" s="308"/>
      <c r="K780" s="295"/>
      <c r="L780" s="451" t="s">
        <v>62</v>
      </c>
      <c r="M780" s="234">
        <v>52</v>
      </c>
      <c r="N780" s="237">
        <f>IFERROR(VLOOKUP(H780&amp;"-"&amp;F780,Blad7!A:D,4,0),0)</f>
        <v>0</v>
      </c>
      <c r="O780" s="238">
        <v>1</v>
      </c>
      <c r="P780" s="239">
        <f t="shared" si="16"/>
        <v>0</v>
      </c>
    </row>
    <row r="781" spans="1:16" x14ac:dyDescent="0.3">
      <c r="A781" s="294" t="s">
        <v>658</v>
      </c>
      <c r="B781" s="236" t="s">
        <v>586</v>
      </c>
      <c r="C781" s="236" t="s">
        <v>658</v>
      </c>
      <c r="D781" s="293" t="s">
        <v>1004</v>
      </c>
      <c r="E781" s="294" t="s">
        <v>1005</v>
      </c>
      <c r="F781" s="236" t="s">
        <v>658</v>
      </c>
      <c r="G781" s="295" t="s">
        <v>1003</v>
      </c>
      <c r="H781" s="295" t="s">
        <v>15</v>
      </c>
      <c r="I781" s="297" t="s">
        <v>15</v>
      </c>
      <c r="J781" s="308"/>
      <c r="K781" s="295"/>
      <c r="L781" s="451" t="s">
        <v>62</v>
      </c>
      <c r="M781" s="234">
        <v>52</v>
      </c>
      <c r="N781" s="237">
        <f>IFERROR(VLOOKUP(H781&amp;"-"&amp;F781,Blad7!A:D,4,0),0)</f>
        <v>0</v>
      </c>
      <c r="O781" s="238">
        <v>1</v>
      </c>
      <c r="P781" s="239">
        <f t="shared" si="16"/>
        <v>0</v>
      </c>
    </row>
    <row r="782" spans="1:16" x14ac:dyDescent="0.3">
      <c r="A782" s="294" t="s">
        <v>658</v>
      </c>
      <c r="B782" s="236" t="s">
        <v>586</v>
      </c>
      <c r="C782" s="236" t="s">
        <v>658</v>
      </c>
      <c r="D782" s="293" t="s">
        <v>1004</v>
      </c>
      <c r="E782" s="294" t="s">
        <v>1005</v>
      </c>
      <c r="F782" s="236" t="s">
        <v>658</v>
      </c>
      <c r="G782" s="295" t="s">
        <v>1003</v>
      </c>
      <c r="H782" s="295" t="s">
        <v>15</v>
      </c>
      <c r="I782" s="297" t="s">
        <v>15</v>
      </c>
      <c r="J782" s="308"/>
      <c r="K782" s="295"/>
      <c r="L782" s="451" t="s">
        <v>62</v>
      </c>
      <c r="M782" s="234">
        <v>52</v>
      </c>
      <c r="N782" s="237">
        <f>IFERROR(VLOOKUP(H782&amp;"-"&amp;F782,Blad7!A:D,4,0),0)</f>
        <v>0</v>
      </c>
      <c r="O782" s="238">
        <v>1</v>
      </c>
      <c r="P782" s="239">
        <f t="shared" si="16"/>
        <v>0</v>
      </c>
    </row>
    <row r="783" spans="1:16" x14ac:dyDescent="0.3">
      <c r="A783" s="294" t="s">
        <v>658</v>
      </c>
      <c r="B783" s="236" t="s">
        <v>586</v>
      </c>
      <c r="C783" s="236" t="s">
        <v>658</v>
      </c>
      <c r="D783" s="293" t="s">
        <v>1004</v>
      </c>
      <c r="E783" s="294" t="s">
        <v>1005</v>
      </c>
      <c r="F783" s="236" t="s">
        <v>658</v>
      </c>
      <c r="G783" s="295" t="s">
        <v>1003</v>
      </c>
      <c r="H783" s="295" t="s">
        <v>18</v>
      </c>
      <c r="I783" s="295" t="s">
        <v>249</v>
      </c>
      <c r="J783" s="308"/>
      <c r="K783" s="295"/>
      <c r="L783" s="451" t="s">
        <v>155</v>
      </c>
      <c r="M783" s="234">
        <v>62</v>
      </c>
      <c r="N783" s="237">
        <f>IFERROR(VLOOKUP(H783&amp;"-"&amp;F783,Blad7!A:D,4,0),0)</f>
        <v>0</v>
      </c>
      <c r="O783" s="238">
        <v>1</v>
      </c>
      <c r="P783" s="239">
        <f t="shared" si="16"/>
        <v>0</v>
      </c>
    </row>
    <row r="784" spans="1:16" x14ac:dyDescent="0.3">
      <c r="A784" s="294" t="s">
        <v>658</v>
      </c>
      <c r="B784" s="236" t="s">
        <v>586</v>
      </c>
      <c r="C784" s="236" t="s">
        <v>658</v>
      </c>
      <c r="D784" s="293" t="s">
        <v>1004</v>
      </c>
      <c r="E784" s="294" t="s">
        <v>1005</v>
      </c>
      <c r="F784" s="236" t="s">
        <v>658</v>
      </c>
      <c r="G784" s="295" t="s">
        <v>1003</v>
      </c>
      <c r="H784" s="295" t="s">
        <v>18</v>
      </c>
      <c r="I784" s="295" t="s">
        <v>249</v>
      </c>
      <c r="J784" s="308"/>
      <c r="K784" s="295"/>
      <c r="L784" s="451" t="s">
        <v>155</v>
      </c>
      <c r="M784" s="234">
        <v>62.5</v>
      </c>
      <c r="N784" s="237">
        <f>IFERROR(VLOOKUP(H784&amp;"-"&amp;F784,Blad7!A:D,4,0),0)</f>
        <v>0</v>
      </c>
      <c r="O784" s="238">
        <v>1</v>
      </c>
      <c r="P784" s="239">
        <f t="shared" si="16"/>
        <v>0</v>
      </c>
    </row>
    <row r="785" spans="1:16" x14ac:dyDescent="0.3">
      <c r="A785" s="294" t="s">
        <v>658</v>
      </c>
      <c r="B785" s="236" t="s">
        <v>586</v>
      </c>
      <c r="C785" s="236" t="s">
        <v>658</v>
      </c>
      <c r="D785" s="293" t="s">
        <v>1004</v>
      </c>
      <c r="E785" s="294" t="s">
        <v>1005</v>
      </c>
      <c r="F785" s="236" t="s">
        <v>658</v>
      </c>
      <c r="G785" s="295" t="s">
        <v>1003</v>
      </c>
      <c r="H785" s="295" t="s">
        <v>15</v>
      </c>
      <c r="I785" s="297" t="s">
        <v>15</v>
      </c>
      <c r="J785" s="308"/>
      <c r="K785" s="295"/>
      <c r="L785" s="451" t="s">
        <v>62</v>
      </c>
      <c r="M785" s="234">
        <v>63.8</v>
      </c>
      <c r="N785" s="237">
        <f>IFERROR(VLOOKUP(H785&amp;"-"&amp;F785,Blad7!A:D,4,0),0)</f>
        <v>0</v>
      </c>
      <c r="O785" s="238">
        <v>1</v>
      </c>
      <c r="P785" s="239">
        <f t="shared" si="16"/>
        <v>0</v>
      </c>
    </row>
    <row r="786" spans="1:16" x14ac:dyDescent="0.3">
      <c r="A786" s="294" t="s">
        <v>658</v>
      </c>
      <c r="B786" s="236" t="s">
        <v>586</v>
      </c>
      <c r="C786" s="236" t="s">
        <v>658</v>
      </c>
      <c r="D786" s="293" t="s">
        <v>1004</v>
      </c>
      <c r="E786" s="294" t="s">
        <v>1005</v>
      </c>
      <c r="F786" s="236" t="s">
        <v>658</v>
      </c>
      <c r="G786" s="295" t="s">
        <v>1003</v>
      </c>
      <c r="H786" s="295" t="s">
        <v>45</v>
      </c>
      <c r="I786" s="295" t="s">
        <v>1021</v>
      </c>
      <c r="J786" s="308"/>
      <c r="K786" s="295"/>
      <c r="L786" s="451" t="s">
        <v>62</v>
      </c>
      <c r="M786" s="234" t="s">
        <v>187</v>
      </c>
      <c r="N786" s="237">
        <f>IFERROR(VLOOKUP(H786&amp;"-"&amp;F786,Blad7!A:D,4,0),0)</f>
        <v>0</v>
      </c>
      <c r="O786" s="238">
        <v>1</v>
      </c>
      <c r="P786" s="239" t="str">
        <f t="shared" si="16"/>
        <v/>
      </c>
    </row>
    <row r="787" spans="1:16" x14ac:dyDescent="0.3">
      <c r="A787" s="294" t="s">
        <v>658</v>
      </c>
      <c r="B787" s="236" t="s">
        <v>586</v>
      </c>
      <c r="C787" s="236" t="s">
        <v>658</v>
      </c>
      <c r="D787" s="293" t="s">
        <v>1004</v>
      </c>
      <c r="E787" s="294" t="s">
        <v>1005</v>
      </c>
      <c r="F787" s="236" t="s">
        <v>658</v>
      </c>
      <c r="G787" s="295" t="s">
        <v>1003</v>
      </c>
      <c r="H787" s="295" t="s">
        <v>45</v>
      </c>
      <c r="I787" s="295" t="s">
        <v>1021</v>
      </c>
      <c r="J787" s="308"/>
      <c r="K787" s="295"/>
      <c r="L787" s="451" t="s">
        <v>62</v>
      </c>
      <c r="M787" s="234" t="s">
        <v>187</v>
      </c>
      <c r="N787" s="237">
        <f>IFERROR(VLOOKUP(H787&amp;"-"&amp;F787,Blad7!A:D,4,0),0)</f>
        <v>0</v>
      </c>
      <c r="O787" s="238">
        <v>1</v>
      </c>
      <c r="P787" s="239" t="str">
        <f t="shared" si="16"/>
        <v/>
      </c>
    </row>
    <row r="788" spans="1:16" x14ac:dyDescent="0.3">
      <c r="A788" s="294" t="s">
        <v>658</v>
      </c>
      <c r="B788" s="236" t="s">
        <v>586</v>
      </c>
      <c r="C788" s="236" t="s">
        <v>658</v>
      </c>
      <c r="D788" s="293" t="s">
        <v>1004</v>
      </c>
      <c r="E788" s="294" t="s">
        <v>1005</v>
      </c>
      <c r="F788" s="236" t="s">
        <v>658</v>
      </c>
      <c r="G788" s="295" t="s">
        <v>1003</v>
      </c>
      <c r="H788" s="295" t="s">
        <v>45</v>
      </c>
      <c r="I788" s="295" t="s">
        <v>687</v>
      </c>
      <c r="J788" s="308"/>
      <c r="K788" s="295"/>
      <c r="L788" s="451" t="s">
        <v>62</v>
      </c>
      <c r="M788" s="234" t="s">
        <v>187</v>
      </c>
      <c r="N788" s="237">
        <f>IFERROR(VLOOKUP(H788&amp;"-"&amp;F788,Blad7!A:D,4,0),0)</f>
        <v>0</v>
      </c>
      <c r="O788" s="238">
        <v>1</v>
      </c>
      <c r="P788" s="239" t="str">
        <f t="shared" si="16"/>
        <v/>
      </c>
    </row>
    <row r="789" spans="1:16" x14ac:dyDescent="0.3">
      <c r="A789" s="294" t="s">
        <v>658</v>
      </c>
      <c r="B789" s="236" t="s">
        <v>586</v>
      </c>
      <c r="C789" s="236" t="s">
        <v>658</v>
      </c>
      <c r="D789" s="293" t="s">
        <v>1004</v>
      </c>
      <c r="E789" s="294" t="s">
        <v>1005</v>
      </c>
      <c r="F789" s="236" t="s">
        <v>658</v>
      </c>
      <c r="G789" s="295" t="s">
        <v>1003</v>
      </c>
      <c r="H789" s="295" t="s">
        <v>45</v>
      </c>
      <c r="I789" s="295" t="s">
        <v>1021</v>
      </c>
      <c r="J789" s="308"/>
      <c r="K789" s="295"/>
      <c r="L789" s="451" t="s">
        <v>62</v>
      </c>
      <c r="M789" s="234" t="s">
        <v>187</v>
      </c>
      <c r="N789" s="237">
        <f>IFERROR(VLOOKUP(H789&amp;"-"&amp;F789,Blad7!A:D,4,0),0)</f>
        <v>0</v>
      </c>
      <c r="O789" s="238">
        <v>1</v>
      </c>
      <c r="P789" s="239" t="str">
        <f t="shared" si="16"/>
        <v/>
      </c>
    </row>
    <row r="790" spans="1:16" x14ac:dyDescent="0.3">
      <c r="A790" s="294" t="s">
        <v>52</v>
      </c>
      <c r="B790" s="236" t="s">
        <v>39</v>
      </c>
      <c r="C790" s="236" t="s">
        <v>52</v>
      </c>
      <c r="D790" s="293" t="s">
        <v>206</v>
      </c>
      <c r="E790" s="298" t="s">
        <v>207</v>
      </c>
      <c r="F790" s="233" t="s">
        <v>52</v>
      </c>
      <c r="G790" s="295" t="s">
        <v>59</v>
      </c>
      <c r="H790" s="295" t="s">
        <v>41</v>
      </c>
      <c r="I790" s="295" t="s">
        <v>1622</v>
      </c>
      <c r="J790" s="462" t="s">
        <v>1243</v>
      </c>
      <c r="K790" s="295" t="s">
        <v>228</v>
      </c>
      <c r="L790" s="451" t="s">
        <v>57</v>
      </c>
      <c r="M790" s="234">
        <v>12.1</v>
      </c>
      <c r="N790" s="237">
        <f>IFERROR(VLOOKUP(H790&amp;"-"&amp;F790,Blad7!A:D,4,0),0)</f>
        <v>0</v>
      </c>
      <c r="O790" s="238">
        <v>1</v>
      </c>
      <c r="P790" s="239">
        <f t="shared" si="16"/>
        <v>0</v>
      </c>
    </row>
    <row r="791" spans="1:16" x14ac:dyDescent="0.3">
      <c r="A791" s="294" t="s">
        <v>52</v>
      </c>
      <c r="B791" s="236" t="s">
        <v>39</v>
      </c>
      <c r="C791" s="236" t="s">
        <v>52</v>
      </c>
      <c r="D791" s="293" t="s">
        <v>206</v>
      </c>
      <c r="E791" s="298" t="s">
        <v>207</v>
      </c>
      <c r="F791" s="233" t="s">
        <v>52</v>
      </c>
      <c r="G791" s="295" t="s">
        <v>59</v>
      </c>
      <c r="H791" s="295" t="s">
        <v>15</v>
      </c>
      <c r="I791" s="297" t="s">
        <v>15</v>
      </c>
      <c r="J791" s="310" t="s">
        <v>1231</v>
      </c>
      <c r="K791" s="295"/>
      <c r="L791" s="451" t="s">
        <v>44</v>
      </c>
      <c r="M791" s="234">
        <v>20.7</v>
      </c>
      <c r="N791" s="237">
        <f>IFERROR(VLOOKUP(H791&amp;"-"&amp;F791,Blad7!A:D,4,0),0)</f>
        <v>0</v>
      </c>
      <c r="O791" s="238">
        <v>1</v>
      </c>
      <c r="P791" s="239">
        <f t="shared" si="16"/>
        <v>0</v>
      </c>
    </row>
    <row r="792" spans="1:16" x14ac:dyDescent="0.3">
      <c r="A792" s="294" t="s">
        <v>52</v>
      </c>
      <c r="B792" s="236" t="s">
        <v>39</v>
      </c>
      <c r="C792" s="236" t="s">
        <v>52</v>
      </c>
      <c r="D792" s="293" t="s">
        <v>206</v>
      </c>
      <c r="E792" s="298" t="s">
        <v>207</v>
      </c>
      <c r="F792" s="233" t="s">
        <v>52</v>
      </c>
      <c r="G792" s="295" t="s">
        <v>59</v>
      </c>
      <c r="H792" s="295" t="s">
        <v>15</v>
      </c>
      <c r="I792" s="297" t="s">
        <v>15</v>
      </c>
      <c r="J792" s="310" t="s">
        <v>1259</v>
      </c>
      <c r="K792" s="295"/>
      <c r="L792" s="451" t="s">
        <v>44</v>
      </c>
      <c r="M792" s="234">
        <v>27.4</v>
      </c>
      <c r="N792" s="237">
        <f>IFERROR(VLOOKUP(H792&amp;"-"&amp;F792,Blad7!A:D,4,0),0)</f>
        <v>0</v>
      </c>
      <c r="O792" s="238">
        <v>1</v>
      </c>
      <c r="P792" s="239">
        <f t="shared" si="16"/>
        <v>0</v>
      </c>
    </row>
    <row r="793" spans="1:16" x14ac:dyDescent="0.3">
      <c r="A793" s="294" t="s">
        <v>52</v>
      </c>
      <c r="B793" s="236" t="s">
        <v>39</v>
      </c>
      <c r="C793" s="236" t="s">
        <v>52</v>
      </c>
      <c r="D793" s="293" t="s">
        <v>206</v>
      </c>
      <c r="E793" s="298" t="s">
        <v>207</v>
      </c>
      <c r="F793" s="233" t="s">
        <v>52</v>
      </c>
      <c r="G793" s="295" t="s">
        <v>59</v>
      </c>
      <c r="H793" s="295" t="s">
        <v>15</v>
      </c>
      <c r="I793" s="297" t="s">
        <v>15</v>
      </c>
      <c r="J793" s="310" t="s">
        <v>1242</v>
      </c>
      <c r="K793" s="295"/>
      <c r="L793" s="451" t="s">
        <v>44</v>
      </c>
      <c r="M793" s="234">
        <v>48.1</v>
      </c>
      <c r="N793" s="237">
        <f>IFERROR(VLOOKUP(H793&amp;"-"&amp;F793,Blad7!A:D,4,0),0)</f>
        <v>0</v>
      </c>
      <c r="O793" s="238">
        <v>1</v>
      </c>
      <c r="P793" s="239">
        <f t="shared" si="16"/>
        <v>0</v>
      </c>
    </row>
    <row r="794" spans="1:16" x14ac:dyDescent="0.3">
      <c r="A794" s="294" t="s">
        <v>52</v>
      </c>
      <c r="B794" s="236" t="s">
        <v>39</v>
      </c>
      <c r="C794" s="236" t="s">
        <v>52</v>
      </c>
      <c r="D794" s="293" t="s">
        <v>206</v>
      </c>
      <c r="E794" s="298" t="s">
        <v>207</v>
      </c>
      <c r="F794" s="233" t="s">
        <v>52</v>
      </c>
      <c r="G794" s="295" t="s">
        <v>59</v>
      </c>
      <c r="H794" s="295" t="s">
        <v>19</v>
      </c>
      <c r="I794" s="302" t="s">
        <v>56</v>
      </c>
      <c r="J794" s="310" t="s">
        <v>1245</v>
      </c>
      <c r="K794" s="295"/>
      <c r="L794" s="451" t="s">
        <v>155</v>
      </c>
      <c r="M794" s="234">
        <v>49.8</v>
      </c>
      <c r="N794" s="237">
        <f>IFERROR(VLOOKUP(H794&amp;"-"&amp;F794,Blad7!A:D,4,0),0)</f>
        <v>0</v>
      </c>
      <c r="O794" s="238">
        <v>1</v>
      </c>
      <c r="P794" s="239">
        <f t="shared" si="16"/>
        <v>0</v>
      </c>
    </row>
    <row r="795" spans="1:16" x14ac:dyDescent="0.3">
      <c r="A795" s="294" t="s">
        <v>52</v>
      </c>
      <c r="B795" s="236" t="s">
        <v>39</v>
      </c>
      <c r="C795" s="236" t="s">
        <v>52</v>
      </c>
      <c r="D795" s="293" t="s">
        <v>206</v>
      </c>
      <c r="E795" s="298" t="s">
        <v>207</v>
      </c>
      <c r="F795" s="233" t="s">
        <v>52</v>
      </c>
      <c r="G795" s="295" t="s">
        <v>59</v>
      </c>
      <c r="H795" s="295" t="s">
        <v>15</v>
      </c>
      <c r="I795" s="297" t="s">
        <v>15</v>
      </c>
      <c r="J795" s="310" t="s">
        <v>1223</v>
      </c>
      <c r="K795" s="295"/>
      <c r="L795" s="451" t="s">
        <v>44</v>
      </c>
      <c r="M795" s="234">
        <v>57.8</v>
      </c>
      <c r="N795" s="237">
        <f>IFERROR(VLOOKUP(H795&amp;"-"&amp;F795,Blad7!A:D,4,0),0)</f>
        <v>0</v>
      </c>
      <c r="O795" s="238">
        <v>1</v>
      </c>
      <c r="P795" s="239">
        <f t="shared" si="16"/>
        <v>0</v>
      </c>
    </row>
    <row r="796" spans="1:16" x14ac:dyDescent="0.3">
      <c r="A796" s="294" t="s">
        <v>52</v>
      </c>
      <c r="B796" s="236" t="s">
        <v>39</v>
      </c>
      <c r="C796" s="236" t="s">
        <v>52</v>
      </c>
      <c r="D796" s="293" t="s">
        <v>206</v>
      </c>
      <c r="E796" s="298" t="s">
        <v>207</v>
      </c>
      <c r="F796" s="233" t="s">
        <v>52</v>
      </c>
      <c r="G796" s="295" t="s">
        <v>59</v>
      </c>
      <c r="H796" s="295" t="s">
        <v>15</v>
      </c>
      <c r="I796" s="297" t="s">
        <v>15</v>
      </c>
      <c r="J796" s="310" t="s">
        <v>1251</v>
      </c>
      <c r="K796" s="295"/>
      <c r="L796" s="451" t="s">
        <v>44</v>
      </c>
      <c r="M796" s="234">
        <v>58.3</v>
      </c>
      <c r="N796" s="237">
        <f>IFERROR(VLOOKUP(H796&amp;"-"&amp;F796,Blad7!A:D,4,0),0)</f>
        <v>0</v>
      </c>
      <c r="O796" s="238">
        <v>1</v>
      </c>
      <c r="P796" s="239">
        <f t="shared" si="16"/>
        <v>0</v>
      </c>
    </row>
    <row r="797" spans="1:16" x14ac:dyDescent="0.3">
      <c r="A797" s="294" t="s">
        <v>52</v>
      </c>
      <c r="B797" s="236" t="s">
        <v>39</v>
      </c>
      <c r="C797" s="236" t="s">
        <v>52</v>
      </c>
      <c r="D797" s="293" t="s">
        <v>206</v>
      </c>
      <c r="E797" s="298" t="s">
        <v>207</v>
      </c>
      <c r="F797" s="233" t="s">
        <v>52</v>
      </c>
      <c r="G797" s="295" t="s">
        <v>59</v>
      </c>
      <c r="H797" s="295" t="s">
        <v>15</v>
      </c>
      <c r="I797" s="297" t="s">
        <v>15</v>
      </c>
      <c r="J797" s="310" t="s">
        <v>1255</v>
      </c>
      <c r="K797" s="295"/>
      <c r="L797" s="451" t="s">
        <v>44</v>
      </c>
      <c r="M797" s="234">
        <v>71.3</v>
      </c>
      <c r="N797" s="237">
        <f>IFERROR(VLOOKUP(H797&amp;"-"&amp;F797,Blad7!A:D,4,0),0)</f>
        <v>0</v>
      </c>
      <c r="O797" s="238">
        <v>1</v>
      </c>
      <c r="P797" s="239">
        <f t="shared" si="16"/>
        <v>0</v>
      </c>
    </row>
    <row r="798" spans="1:16" x14ac:dyDescent="0.3">
      <c r="A798" s="294" t="s">
        <v>52</v>
      </c>
      <c r="B798" s="236" t="s">
        <v>39</v>
      </c>
      <c r="C798" s="236" t="s">
        <v>52</v>
      </c>
      <c r="D798" s="293" t="s">
        <v>206</v>
      </c>
      <c r="E798" s="298" t="s">
        <v>207</v>
      </c>
      <c r="F798" s="233" t="s">
        <v>52</v>
      </c>
      <c r="G798" s="295" t="s">
        <v>60</v>
      </c>
      <c r="H798" s="295" t="s">
        <v>41</v>
      </c>
      <c r="I798" s="295" t="s">
        <v>1622</v>
      </c>
      <c r="J798" s="463" t="s">
        <v>221</v>
      </c>
      <c r="K798" s="295"/>
      <c r="L798" s="451" t="s">
        <v>57</v>
      </c>
      <c r="M798" s="234">
        <v>3.7</v>
      </c>
      <c r="N798" s="237">
        <f>IFERROR(VLOOKUP(H798&amp;"-"&amp;F798,Blad7!A:D,4,0),0)</f>
        <v>0</v>
      </c>
      <c r="O798" s="238">
        <v>1</v>
      </c>
      <c r="P798" s="239">
        <f t="shared" si="16"/>
        <v>0</v>
      </c>
    </row>
    <row r="799" spans="1:16" x14ac:dyDescent="0.3">
      <c r="A799" s="294" t="s">
        <v>52</v>
      </c>
      <c r="B799" s="236" t="s">
        <v>39</v>
      </c>
      <c r="C799" s="236" t="s">
        <v>52</v>
      </c>
      <c r="D799" s="293" t="s">
        <v>206</v>
      </c>
      <c r="E799" s="298" t="s">
        <v>207</v>
      </c>
      <c r="F799" s="233" t="s">
        <v>52</v>
      </c>
      <c r="G799" s="295" t="s">
        <v>60</v>
      </c>
      <c r="H799" s="295" t="s">
        <v>41</v>
      </c>
      <c r="I799" s="295" t="s">
        <v>1622</v>
      </c>
      <c r="J799" s="463" t="s">
        <v>226</v>
      </c>
      <c r="K799" s="295" t="s">
        <v>214</v>
      </c>
      <c r="L799" s="451" t="s">
        <v>57</v>
      </c>
      <c r="M799" s="234">
        <v>7.7</v>
      </c>
      <c r="N799" s="237">
        <f>IFERROR(VLOOKUP(H799&amp;"-"&amp;F799,Blad7!A:D,4,0),0)</f>
        <v>0</v>
      </c>
      <c r="O799" s="238">
        <v>1</v>
      </c>
      <c r="P799" s="239">
        <f t="shared" si="16"/>
        <v>0</v>
      </c>
    </row>
    <row r="800" spans="1:16" x14ac:dyDescent="0.3">
      <c r="A800" s="294" t="s">
        <v>52</v>
      </c>
      <c r="B800" s="236" t="s">
        <v>39</v>
      </c>
      <c r="C800" s="236" t="s">
        <v>52</v>
      </c>
      <c r="D800" s="293" t="s">
        <v>206</v>
      </c>
      <c r="E800" s="298" t="s">
        <v>207</v>
      </c>
      <c r="F800" s="233" t="s">
        <v>52</v>
      </c>
      <c r="G800" s="295" t="s">
        <v>60</v>
      </c>
      <c r="H800" s="295" t="s">
        <v>41</v>
      </c>
      <c r="I800" s="295" t="s">
        <v>1622</v>
      </c>
      <c r="J800" s="463" t="s">
        <v>227</v>
      </c>
      <c r="K800" s="295" t="s">
        <v>228</v>
      </c>
      <c r="L800" s="451" t="s">
        <v>57</v>
      </c>
      <c r="M800" s="234">
        <v>7.7</v>
      </c>
      <c r="N800" s="237">
        <f>IFERROR(VLOOKUP(H800&amp;"-"&amp;F800,Blad7!A:D,4,0),0)</f>
        <v>0</v>
      </c>
      <c r="O800" s="238">
        <v>1</v>
      </c>
      <c r="P800" s="239">
        <f t="shared" si="16"/>
        <v>0</v>
      </c>
    </row>
    <row r="801" spans="1:16" x14ac:dyDescent="0.3">
      <c r="A801" s="294" t="s">
        <v>52</v>
      </c>
      <c r="B801" s="236" t="s">
        <v>39</v>
      </c>
      <c r="C801" s="236" t="s">
        <v>52</v>
      </c>
      <c r="D801" s="293" t="s">
        <v>206</v>
      </c>
      <c r="E801" s="298" t="s">
        <v>207</v>
      </c>
      <c r="F801" s="233" t="s">
        <v>52</v>
      </c>
      <c r="G801" s="295" t="s">
        <v>60</v>
      </c>
      <c r="H801" s="295" t="s">
        <v>19</v>
      </c>
      <c r="I801" s="295" t="s">
        <v>56</v>
      </c>
      <c r="J801" s="308" t="s">
        <v>230</v>
      </c>
      <c r="K801" s="295"/>
      <c r="L801" s="451" t="s">
        <v>155</v>
      </c>
      <c r="M801" s="234">
        <v>8.3000000000000007</v>
      </c>
      <c r="N801" s="237">
        <f>IFERROR(VLOOKUP(H801&amp;"-"&amp;F801,Blad7!A:D,4,0),0)</f>
        <v>0</v>
      </c>
      <c r="O801" s="238">
        <v>1</v>
      </c>
      <c r="P801" s="239">
        <f t="shared" si="16"/>
        <v>0</v>
      </c>
    </row>
    <row r="802" spans="1:16" x14ac:dyDescent="0.3">
      <c r="A802" s="294" t="s">
        <v>52</v>
      </c>
      <c r="B802" s="236" t="s">
        <v>39</v>
      </c>
      <c r="C802" s="236" t="s">
        <v>52</v>
      </c>
      <c r="D802" s="293" t="s">
        <v>206</v>
      </c>
      <c r="E802" s="298" t="s">
        <v>207</v>
      </c>
      <c r="F802" s="233" t="s">
        <v>52</v>
      </c>
      <c r="G802" s="295" t="s">
        <v>60</v>
      </c>
      <c r="H802" s="295" t="s">
        <v>19</v>
      </c>
      <c r="I802" s="295" t="s">
        <v>56</v>
      </c>
      <c r="J802" s="308" t="s">
        <v>232</v>
      </c>
      <c r="K802" s="295"/>
      <c r="L802" s="451" t="s">
        <v>155</v>
      </c>
      <c r="M802" s="234">
        <v>10.6</v>
      </c>
      <c r="N802" s="237">
        <f>IFERROR(VLOOKUP(H802&amp;"-"&amp;F802,Blad7!A:D,4,0),0)</f>
        <v>0</v>
      </c>
      <c r="O802" s="238">
        <v>1</v>
      </c>
      <c r="P802" s="239">
        <f t="shared" si="16"/>
        <v>0</v>
      </c>
    </row>
    <row r="803" spans="1:16" x14ac:dyDescent="0.3">
      <c r="A803" s="294" t="s">
        <v>52</v>
      </c>
      <c r="B803" s="236" t="s">
        <v>39</v>
      </c>
      <c r="C803" s="236" t="s">
        <v>52</v>
      </c>
      <c r="D803" s="293" t="s">
        <v>206</v>
      </c>
      <c r="E803" s="298" t="s">
        <v>207</v>
      </c>
      <c r="F803" s="233" t="s">
        <v>52</v>
      </c>
      <c r="G803" s="295" t="s">
        <v>60</v>
      </c>
      <c r="H803" s="295" t="s">
        <v>2271</v>
      </c>
      <c r="I803" s="295" t="s">
        <v>1724</v>
      </c>
      <c r="J803" s="308" t="s">
        <v>233</v>
      </c>
      <c r="K803" s="295"/>
      <c r="L803" s="451" t="s">
        <v>57</v>
      </c>
      <c r="M803" s="234">
        <v>10.7</v>
      </c>
      <c r="N803" s="237">
        <f>IFERROR(VLOOKUP(H803&amp;"-"&amp;F803,Blad7!A:D,4,0),0)</f>
        <v>0</v>
      </c>
      <c r="O803" s="238">
        <v>1</v>
      </c>
      <c r="P803" s="239">
        <f t="shared" si="16"/>
        <v>0</v>
      </c>
    </row>
    <row r="804" spans="1:16" x14ac:dyDescent="0.3">
      <c r="A804" s="294" t="s">
        <v>52</v>
      </c>
      <c r="B804" s="236" t="s">
        <v>39</v>
      </c>
      <c r="C804" s="236" t="s">
        <v>52</v>
      </c>
      <c r="D804" s="293" t="s">
        <v>206</v>
      </c>
      <c r="E804" s="298" t="s">
        <v>207</v>
      </c>
      <c r="F804" s="233" t="s">
        <v>52</v>
      </c>
      <c r="G804" s="295" t="s">
        <v>60</v>
      </c>
      <c r="H804" s="295" t="s">
        <v>18</v>
      </c>
      <c r="I804" s="295" t="s">
        <v>249</v>
      </c>
      <c r="J804" s="308" t="s">
        <v>234</v>
      </c>
      <c r="K804" s="295"/>
      <c r="L804" s="451" t="s">
        <v>210</v>
      </c>
      <c r="M804" s="234">
        <v>12.6</v>
      </c>
      <c r="N804" s="237">
        <f>IFERROR(VLOOKUP(H804&amp;"-"&amp;F804,Blad7!A:D,4,0),0)</f>
        <v>0</v>
      </c>
      <c r="O804" s="238">
        <v>1</v>
      </c>
      <c r="P804" s="239">
        <f t="shared" si="16"/>
        <v>0</v>
      </c>
    </row>
    <row r="805" spans="1:16" x14ac:dyDescent="0.3">
      <c r="A805" s="294" t="s">
        <v>52</v>
      </c>
      <c r="B805" s="236" t="s">
        <v>39</v>
      </c>
      <c r="C805" s="236" t="s">
        <v>52</v>
      </c>
      <c r="D805" s="293" t="s">
        <v>206</v>
      </c>
      <c r="E805" s="298" t="s">
        <v>207</v>
      </c>
      <c r="F805" s="233" t="s">
        <v>52</v>
      </c>
      <c r="G805" s="295" t="s">
        <v>60</v>
      </c>
      <c r="H805" s="297" t="s">
        <v>1694</v>
      </c>
      <c r="I805" s="295" t="s">
        <v>65</v>
      </c>
      <c r="J805" s="308" t="s">
        <v>235</v>
      </c>
      <c r="K805" s="295" t="s">
        <v>236</v>
      </c>
      <c r="L805" s="451" t="s">
        <v>57</v>
      </c>
      <c r="M805" s="234">
        <v>13.4</v>
      </c>
      <c r="N805" s="237">
        <f>IFERROR(VLOOKUP(H805&amp;"-"&amp;F805,Blad7!A:D,4,0),0)</f>
        <v>0</v>
      </c>
      <c r="O805" s="238">
        <v>1</v>
      </c>
      <c r="P805" s="239">
        <f t="shared" si="16"/>
        <v>0</v>
      </c>
    </row>
    <row r="806" spans="1:16" x14ac:dyDescent="0.3">
      <c r="A806" s="294" t="s">
        <v>52</v>
      </c>
      <c r="B806" s="236" t="s">
        <v>39</v>
      </c>
      <c r="C806" s="236" t="s">
        <v>52</v>
      </c>
      <c r="D806" s="293" t="s">
        <v>206</v>
      </c>
      <c r="E806" s="298" t="s">
        <v>207</v>
      </c>
      <c r="F806" s="233" t="s">
        <v>52</v>
      </c>
      <c r="G806" s="295" t="s">
        <v>60</v>
      </c>
      <c r="H806" s="295" t="s">
        <v>18</v>
      </c>
      <c r="I806" s="295" t="s">
        <v>249</v>
      </c>
      <c r="J806" s="308" t="s">
        <v>237</v>
      </c>
      <c r="K806" s="295"/>
      <c r="L806" s="451" t="s">
        <v>57</v>
      </c>
      <c r="M806" s="234">
        <v>16.5</v>
      </c>
      <c r="N806" s="237">
        <f>IFERROR(VLOOKUP(H806&amp;"-"&amp;F806,Blad7!A:D,4,0),0)</f>
        <v>0</v>
      </c>
      <c r="O806" s="238">
        <v>1</v>
      </c>
      <c r="P806" s="239">
        <f t="shared" si="16"/>
        <v>0</v>
      </c>
    </row>
    <row r="807" spans="1:16" x14ac:dyDescent="0.3">
      <c r="A807" s="294" t="s">
        <v>52</v>
      </c>
      <c r="B807" s="236" t="s">
        <v>39</v>
      </c>
      <c r="C807" s="236" t="s">
        <v>52</v>
      </c>
      <c r="D807" s="293" t="s">
        <v>206</v>
      </c>
      <c r="E807" s="298" t="s">
        <v>207</v>
      </c>
      <c r="F807" s="233" t="s">
        <v>52</v>
      </c>
      <c r="G807" s="295" t="s">
        <v>60</v>
      </c>
      <c r="H807" s="295" t="s">
        <v>46</v>
      </c>
      <c r="I807" s="295" t="s">
        <v>47</v>
      </c>
      <c r="J807" s="308" t="s">
        <v>238</v>
      </c>
      <c r="K807" s="295"/>
      <c r="L807" s="451" t="s">
        <v>44</v>
      </c>
      <c r="M807" s="234">
        <v>20</v>
      </c>
      <c r="N807" s="237">
        <f>IFERROR(VLOOKUP(H807&amp;"-"&amp;F807,Blad7!A:D,4,0),0)</f>
        <v>0</v>
      </c>
      <c r="O807" s="238">
        <v>1</v>
      </c>
      <c r="P807" s="239">
        <f t="shared" si="16"/>
        <v>0</v>
      </c>
    </row>
    <row r="808" spans="1:16" x14ac:dyDescent="0.3">
      <c r="A808" s="294" t="s">
        <v>52</v>
      </c>
      <c r="B808" s="236" t="s">
        <v>39</v>
      </c>
      <c r="C808" s="236" t="s">
        <v>52</v>
      </c>
      <c r="D808" s="293" t="s">
        <v>206</v>
      </c>
      <c r="E808" s="298" t="s">
        <v>207</v>
      </c>
      <c r="F808" s="233" t="s">
        <v>52</v>
      </c>
      <c r="G808" s="295" t="s">
        <v>60</v>
      </c>
      <c r="H808" s="295" t="s">
        <v>46</v>
      </c>
      <c r="I808" s="295" t="s">
        <v>47</v>
      </c>
      <c r="J808" s="308" t="s">
        <v>239</v>
      </c>
      <c r="K808" s="295"/>
      <c r="L808" s="451" t="s">
        <v>44</v>
      </c>
      <c r="M808" s="234">
        <v>20</v>
      </c>
      <c r="N808" s="237">
        <f>IFERROR(VLOOKUP(H808&amp;"-"&amp;F808,Blad7!A:D,4,0),0)</f>
        <v>0</v>
      </c>
      <c r="O808" s="238">
        <v>1</v>
      </c>
      <c r="P808" s="239">
        <f t="shared" si="16"/>
        <v>0</v>
      </c>
    </row>
    <row r="809" spans="1:16" x14ac:dyDescent="0.3">
      <c r="A809" s="294" t="s">
        <v>52</v>
      </c>
      <c r="B809" s="236" t="s">
        <v>39</v>
      </c>
      <c r="C809" s="236" t="s">
        <v>52</v>
      </c>
      <c r="D809" s="293" t="s">
        <v>206</v>
      </c>
      <c r="E809" s="298" t="s">
        <v>207</v>
      </c>
      <c r="F809" s="233" t="s">
        <v>52</v>
      </c>
      <c r="G809" s="295" t="s">
        <v>60</v>
      </c>
      <c r="H809" s="297" t="s">
        <v>1694</v>
      </c>
      <c r="I809" s="295" t="s">
        <v>65</v>
      </c>
      <c r="J809" s="308" t="s">
        <v>240</v>
      </c>
      <c r="K809" s="295" t="s">
        <v>241</v>
      </c>
      <c r="L809" s="451" t="s">
        <v>57</v>
      </c>
      <c r="M809" s="234">
        <v>22.4</v>
      </c>
      <c r="N809" s="237">
        <f>IFERROR(VLOOKUP(H809&amp;"-"&amp;F809,Blad7!A:D,4,0),0)</f>
        <v>0</v>
      </c>
      <c r="O809" s="238">
        <v>1</v>
      </c>
      <c r="P809" s="239">
        <f t="shared" si="16"/>
        <v>0</v>
      </c>
    </row>
    <row r="810" spans="1:16" x14ac:dyDescent="0.3">
      <c r="A810" s="294" t="s">
        <v>52</v>
      </c>
      <c r="B810" s="236" t="s">
        <v>39</v>
      </c>
      <c r="C810" s="236" t="s">
        <v>52</v>
      </c>
      <c r="D810" s="293" t="s">
        <v>206</v>
      </c>
      <c r="E810" s="298" t="s">
        <v>207</v>
      </c>
      <c r="F810" s="233" t="s">
        <v>52</v>
      </c>
      <c r="G810" s="295" t="s">
        <v>60</v>
      </c>
      <c r="H810" s="295" t="s">
        <v>19</v>
      </c>
      <c r="I810" s="295" t="s">
        <v>64</v>
      </c>
      <c r="J810" s="308" t="s">
        <v>245</v>
      </c>
      <c r="K810" s="295"/>
      <c r="L810" s="451" t="s">
        <v>155</v>
      </c>
      <c r="M810" s="234">
        <v>39.5</v>
      </c>
      <c r="N810" s="237">
        <f>IFERROR(VLOOKUP(H810&amp;"-"&amp;F810,Blad7!A:D,4,0),0)</f>
        <v>0</v>
      </c>
      <c r="O810" s="238">
        <v>1</v>
      </c>
      <c r="P810" s="239">
        <f t="shared" si="16"/>
        <v>0</v>
      </c>
    </row>
    <row r="811" spans="1:16" x14ac:dyDescent="0.3">
      <c r="A811" s="294" t="s">
        <v>52</v>
      </c>
      <c r="B811" s="236" t="s">
        <v>39</v>
      </c>
      <c r="C811" s="236" t="s">
        <v>52</v>
      </c>
      <c r="D811" s="293" t="s">
        <v>206</v>
      </c>
      <c r="E811" s="298" t="s">
        <v>207</v>
      </c>
      <c r="F811" s="233" t="s">
        <v>52</v>
      </c>
      <c r="G811" s="295" t="s">
        <v>60</v>
      </c>
      <c r="H811" s="295" t="s">
        <v>46</v>
      </c>
      <c r="I811" s="295" t="s">
        <v>47</v>
      </c>
      <c r="J811" s="308" t="s">
        <v>253</v>
      </c>
      <c r="K811" s="295"/>
      <c r="L811" s="451" t="s">
        <v>44</v>
      </c>
      <c r="M811" s="234">
        <v>69.400000000000006</v>
      </c>
      <c r="N811" s="237">
        <f>IFERROR(VLOOKUP(H811&amp;"-"&amp;F811,Blad7!A:D,4,0),0)</f>
        <v>0</v>
      </c>
      <c r="O811" s="238">
        <v>1</v>
      </c>
      <c r="P811" s="239">
        <f t="shared" si="16"/>
        <v>0</v>
      </c>
    </row>
    <row r="812" spans="1:16" x14ac:dyDescent="0.3">
      <c r="A812" s="294" t="s">
        <v>52</v>
      </c>
      <c r="B812" s="236" t="s">
        <v>39</v>
      </c>
      <c r="C812" s="236" t="s">
        <v>52</v>
      </c>
      <c r="D812" s="293" t="s">
        <v>206</v>
      </c>
      <c r="E812" s="298" t="s">
        <v>207</v>
      </c>
      <c r="F812" s="233" t="s">
        <v>52</v>
      </c>
      <c r="G812" s="295" t="s">
        <v>60</v>
      </c>
      <c r="H812" s="295" t="s">
        <v>18</v>
      </c>
      <c r="I812" s="295" t="s">
        <v>249</v>
      </c>
      <c r="J812" s="308" t="s">
        <v>152</v>
      </c>
      <c r="K812" s="295"/>
      <c r="L812" s="451" t="s">
        <v>155</v>
      </c>
      <c r="M812" s="234">
        <v>95</v>
      </c>
      <c r="N812" s="237">
        <f>IFERROR(VLOOKUP(H812&amp;"-"&amp;F812,Blad7!A:D,4,0),0)</f>
        <v>0</v>
      </c>
      <c r="O812" s="238">
        <v>1</v>
      </c>
      <c r="P812" s="239">
        <f t="shared" si="16"/>
        <v>0</v>
      </c>
    </row>
    <row r="813" spans="1:16" x14ac:dyDescent="0.3">
      <c r="A813" s="294" t="s">
        <v>52</v>
      </c>
      <c r="B813" s="236" t="s">
        <v>39</v>
      </c>
      <c r="C813" s="236" t="s">
        <v>52</v>
      </c>
      <c r="D813" s="293" t="s">
        <v>206</v>
      </c>
      <c r="E813" s="298" t="s">
        <v>207</v>
      </c>
      <c r="F813" s="233" t="s">
        <v>52</v>
      </c>
      <c r="G813" s="295" t="s">
        <v>60</v>
      </c>
      <c r="H813" s="295" t="s">
        <v>16</v>
      </c>
      <c r="I813" s="295" t="s">
        <v>51</v>
      </c>
      <c r="J813" s="308" t="s">
        <v>256</v>
      </c>
      <c r="K813" s="295"/>
      <c r="L813" s="451" t="s">
        <v>155</v>
      </c>
      <c r="M813" s="234">
        <v>140</v>
      </c>
      <c r="N813" s="237">
        <f>IFERROR(VLOOKUP(H813&amp;"-"&amp;F813,Blad7!A:D,4,0),0)</f>
        <v>0</v>
      </c>
      <c r="O813" s="238">
        <v>1</v>
      </c>
      <c r="P813" s="239">
        <f t="shared" si="16"/>
        <v>0</v>
      </c>
    </row>
    <row r="814" spans="1:16" x14ac:dyDescent="0.3">
      <c r="A814" s="294" t="s">
        <v>52</v>
      </c>
      <c r="B814" s="236" t="s">
        <v>39</v>
      </c>
      <c r="C814" s="236" t="s">
        <v>52</v>
      </c>
      <c r="D814" s="293" t="s">
        <v>206</v>
      </c>
      <c r="E814" s="298" t="s">
        <v>207</v>
      </c>
      <c r="F814" s="233" t="s">
        <v>52</v>
      </c>
      <c r="G814" s="295" t="s">
        <v>59</v>
      </c>
      <c r="H814" s="295" t="s">
        <v>45</v>
      </c>
      <c r="I814" s="306" t="s">
        <v>1021</v>
      </c>
      <c r="J814" s="310" t="s">
        <v>1264</v>
      </c>
      <c r="K814" s="295"/>
      <c r="L814" s="451" t="s">
        <v>187</v>
      </c>
      <c r="M814" s="234" t="s">
        <v>187</v>
      </c>
      <c r="N814" s="237">
        <f>IFERROR(VLOOKUP(H814&amp;"-"&amp;F814,Blad7!A:D,4,0),0)</f>
        <v>0</v>
      </c>
      <c r="O814" s="238">
        <v>1</v>
      </c>
      <c r="P814" s="239" t="str">
        <f t="shared" si="16"/>
        <v/>
      </c>
    </row>
    <row r="815" spans="1:16" x14ac:dyDescent="0.3">
      <c r="A815" s="294" t="s">
        <v>52</v>
      </c>
      <c r="B815" s="236" t="s">
        <v>39</v>
      </c>
      <c r="C815" s="236" t="s">
        <v>52</v>
      </c>
      <c r="D815" s="293" t="s">
        <v>206</v>
      </c>
      <c r="E815" s="298" t="s">
        <v>207</v>
      </c>
      <c r="F815" s="233" t="s">
        <v>52</v>
      </c>
      <c r="G815" s="295" t="s">
        <v>59</v>
      </c>
      <c r="H815" s="295" t="s">
        <v>45</v>
      </c>
      <c r="I815" s="295" t="s">
        <v>1021</v>
      </c>
      <c r="J815" s="310" t="s">
        <v>1253</v>
      </c>
      <c r="K815" s="295"/>
      <c r="L815" s="451" t="s">
        <v>187</v>
      </c>
      <c r="M815" s="234" t="s">
        <v>187</v>
      </c>
      <c r="N815" s="237">
        <f>IFERROR(VLOOKUP(H815&amp;"-"&amp;F815,Blad7!A:D,4,0),0)</f>
        <v>0</v>
      </c>
      <c r="O815" s="238">
        <v>1</v>
      </c>
      <c r="P815" s="239" t="str">
        <f t="shared" si="16"/>
        <v/>
      </c>
    </row>
    <row r="816" spans="1:16" x14ac:dyDescent="0.3">
      <c r="A816" s="294" t="s">
        <v>52</v>
      </c>
      <c r="B816" s="236" t="s">
        <v>39</v>
      </c>
      <c r="C816" s="236" t="s">
        <v>52</v>
      </c>
      <c r="D816" s="293" t="s">
        <v>206</v>
      </c>
      <c r="E816" s="298" t="s">
        <v>207</v>
      </c>
      <c r="F816" s="233" t="s">
        <v>52</v>
      </c>
      <c r="G816" s="295" t="s">
        <v>60</v>
      </c>
      <c r="H816" s="295" t="s">
        <v>45</v>
      </c>
      <c r="I816" s="295" t="s">
        <v>254</v>
      </c>
      <c r="J816" s="308" t="s">
        <v>225</v>
      </c>
      <c r="K816" s="295"/>
      <c r="L816" s="451" t="s">
        <v>57</v>
      </c>
      <c r="M816" s="234" t="s">
        <v>187</v>
      </c>
      <c r="N816" s="237">
        <f>IFERROR(VLOOKUP(H816&amp;"-"&amp;F816,Blad7!A:D,4,0),0)</f>
        <v>0</v>
      </c>
      <c r="O816" s="238">
        <v>1</v>
      </c>
      <c r="P816" s="239" t="str">
        <f t="shared" si="16"/>
        <v/>
      </c>
    </row>
    <row r="817" spans="1:16" x14ac:dyDescent="0.3">
      <c r="A817" s="294" t="s">
        <v>52</v>
      </c>
      <c r="B817" s="236" t="s">
        <v>39</v>
      </c>
      <c r="C817" s="236" t="s">
        <v>52</v>
      </c>
      <c r="D817" s="293" t="s">
        <v>206</v>
      </c>
      <c r="E817" s="298" t="s">
        <v>207</v>
      </c>
      <c r="F817" s="233" t="s">
        <v>52</v>
      </c>
      <c r="G817" s="295" t="s">
        <v>55</v>
      </c>
      <c r="H817" s="295" t="s">
        <v>41</v>
      </c>
      <c r="I817" s="295" t="s">
        <v>1622</v>
      </c>
      <c r="J817" s="463" t="s">
        <v>213</v>
      </c>
      <c r="K817" s="295" t="s">
        <v>214</v>
      </c>
      <c r="L817" s="451" t="s">
        <v>57</v>
      </c>
      <c r="M817" s="234">
        <v>1.4</v>
      </c>
      <c r="N817" s="237">
        <f>IFERROR(VLOOKUP(H817&amp;"-"&amp;F817,Blad7!A:D,4,0),0)</f>
        <v>0</v>
      </c>
      <c r="O817" s="238">
        <v>1</v>
      </c>
      <c r="P817" s="239">
        <f t="shared" si="16"/>
        <v>0</v>
      </c>
    </row>
    <row r="818" spans="1:16" x14ac:dyDescent="0.3">
      <c r="A818" s="294" t="s">
        <v>52</v>
      </c>
      <c r="B818" s="236" t="s">
        <v>39</v>
      </c>
      <c r="C818" s="236" t="s">
        <v>52</v>
      </c>
      <c r="D818" s="293" t="s">
        <v>206</v>
      </c>
      <c r="E818" s="298" t="s">
        <v>207</v>
      </c>
      <c r="F818" s="233" t="s">
        <v>52</v>
      </c>
      <c r="G818" s="295" t="s">
        <v>55</v>
      </c>
      <c r="H818" s="295" t="s">
        <v>19</v>
      </c>
      <c r="I818" s="295" t="s">
        <v>56</v>
      </c>
      <c r="J818" s="308" t="s">
        <v>217</v>
      </c>
      <c r="K818" s="295"/>
      <c r="L818" s="451" t="s">
        <v>218</v>
      </c>
      <c r="M818" s="234">
        <v>1.8</v>
      </c>
      <c r="N818" s="237">
        <f>IFERROR(VLOOKUP(H818&amp;"-"&amp;F818,Blad7!A:D,4,0),0)</f>
        <v>0</v>
      </c>
      <c r="O818" s="238">
        <v>1</v>
      </c>
      <c r="P818" s="239">
        <f t="shared" si="16"/>
        <v>0</v>
      </c>
    </row>
    <row r="819" spans="1:16" x14ac:dyDescent="0.3">
      <c r="A819" s="294" t="s">
        <v>52</v>
      </c>
      <c r="B819" s="236" t="s">
        <v>39</v>
      </c>
      <c r="C819" s="236" t="s">
        <v>52</v>
      </c>
      <c r="D819" s="293" t="s">
        <v>206</v>
      </c>
      <c r="E819" s="298" t="s">
        <v>207</v>
      </c>
      <c r="F819" s="233" t="s">
        <v>52</v>
      </c>
      <c r="G819" s="295" t="s">
        <v>55</v>
      </c>
      <c r="H819" s="295" t="s">
        <v>19</v>
      </c>
      <c r="I819" s="295" t="s">
        <v>43</v>
      </c>
      <c r="J819" s="308" t="s">
        <v>219</v>
      </c>
      <c r="K819" s="295" t="s">
        <v>220</v>
      </c>
      <c r="L819" s="451" t="s">
        <v>218</v>
      </c>
      <c r="M819" s="234">
        <v>2.8</v>
      </c>
      <c r="N819" s="237">
        <f>IFERROR(VLOOKUP(H819&amp;"-"&amp;F819,Blad7!A:D,4,0),0)</f>
        <v>0</v>
      </c>
      <c r="O819" s="238">
        <v>1</v>
      </c>
      <c r="P819" s="239">
        <f t="shared" si="16"/>
        <v>0</v>
      </c>
    </row>
    <row r="820" spans="1:16" x14ac:dyDescent="0.3">
      <c r="A820" s="294" t="s">
        <v>52</v>
      </c>
      <c r="B820" s="236" t="s">
        <v>39</v>
      </c>
      <c r="C820" s="236" t="s">
        <v>52</v>
      </c>
      <c r="D820" s="293" t="s">
        <v>206</v>
      </c>
      <c r="E820" s="298" t="s">
        <v>207</v>
      </c>
      <c r="F820" s="233" t="s">
        <v>52</v>
      </c>
      <c r="G820" s="295" t="s">
        <v>60</v>
      </c>
      <c r="H820" s="295" t="s">
        <v>45</v>
      </c>
      <c r="I820" s="295" t="s">
        <v>1021</v>
      </c>
      <c r="J820" s="308" t="s">
        <v>215</v>
      </c>
      <c r="K820" s="295" t="s">
        <v>216</v>
      </c>
      <c r="L820" s="451" t="s">
        <v>57</v>
      </c>
      <c r="M820" s="234" t="s">
        <v>187</v>
      </c>
      <c r="N820" s="237">
        <f>IFERROR(VLOOKUP(H820&amp;"-"&amp;F820,Blad7!A:D,4,0),0)</f>
        <v>0</v>
      </c>
      <c r="O820" s="238">
        <v>1</v>
      </c>
      <c r="P820" s="239" t="str">
        <f t="shared" si="16"/>
        <v/>
      </c>
    </row>
    <row r="821" spans="1:16" x14ac:dyDescent="0.3">
      <c r="A821" s="294" t="s">
        <v>52</v>
      </c>
      <c r="B821" s="236" t="s">
        <v>39</v>
      </c>
      <c r="C821" s="236" t="s">
        <v>52</v>
      </c>
      <c r="D821" s="293" t="s">
        <v>206</v>
      </c>
      <c r="E821" s="298" t="s">
        <v>207</v>
      </c>
      <c r="F821" s="233" t="s">
        <v>52</v>
      </c>
      <c r="G821" s="295" t="s">
        <v>55</v>
      </c>
      <c r="H821" s="295" t="s">
        <v>41</v>
      </c>
      <c r="I821" s="295" t="s">
        <v>1622</v>
      </c>
      <c r="J821" s="463" t="s">
        <v>223</v>
      </c>
      <c r="K821" s="295" t="s">
        <v>224</v>
      </c>
      <c r="L821" s="451" t="s">
        <v>57</v>
      </c>
      <c r="M821" s="234">
        <v>5.2</v>
      </c>
      <c r="N821" s="237">
        <f>IFERROR(VLOOKUP(H821&amp;"-"&amp;F821,Blad7!A:D,4,0),0)</f>
        <v>0</v>
      </c>
      <c r="O821" s="238">
        <v>1</v>
      </c>
      <c r="P821" s="239">
        <f t="shared" si="16"/>
        <v>0</v>
      </c>
    </row>
    <row r="822" spans="1:16" x14ac:dyDescent="0.3">
      <c r="A822" s="294" t="s">
        <v>52</v>
      </c>
      <c r="B822" s="236" t="s">
        <v>39</v>
      </c>
      <c r="C822" s="236" t="s">
        <v>52</v>
      </c>
      <c r="D822" s="293" t="s">
        <v>206</v>
      </c>
      <c r="E822" s="298" t="s">
        <v>207</v>
      </c>
      <c r="F822" s="233" t="s">
        <v>52</v>
      </c>
      <c r="G822" s="295" t="s">
        <v>55</v>
      </c>
      <c r="H822" s="295" t="s">
        <v>41</v>
      </c>
      <c r="I822" s="295" t="s">
        <v>1622</v>
      </c>
      <c r="J822" s="463" t="s">
        <v>229</v>
      </c>
      <c r="K822" s="295" t="s">
        <v>228</v>
      </c>
      <c r="L822" s="451" t="s">
        <v>57</v>
      </c>
      <c r="M822" s="234">
        <v>8</v>
      </c>
      <c r="N822" s="237">
        <f>IFERROR(VLOOKUP(H822&amp;"-"&amp;F822,Blad7!A:D,4,0),0)</f>
        <v>0</v>
      </c>
      <c r="O822" s="238">
        <v>1</v>
      </c>
      <c r="P822" s="239">
        <f t="shared" si="16"/>
        <v>0</v>
      </c>
    </row>
    <row r="823" spans="1:16" x14ac:dyDescent="0.3">
      <c r="A823" s="294" t="s">
        <v>52</v>
      </c>
      <c r="B823" s="236" t="s">
        <v>39</v>
      </c>
      <c r="C823" s="236" t="s">
        <v>52</v>
      </c>
      <c r="D823" s="293" t="s">
        <v>206</v>
      </c>
      <c r="E823" s="298" t="s">
        <v>207</v>
      </c>
      <c r="F823" s="233" t="s">
        <v>52</v>
      </c>
      <c r="G823" s="295" t="s">
        <v>55</v>
      </c>
      <c r="H823" s="295" t="s">
        <v>46</v>
      </c>
      <c r="I823" s="295" t="s">
        <v>48</v>
      </c>
      <c r="J823" s="308" t="s">
        <v>242</v>
      </c>
      <c r="K823" s="295" t="s">
        <v>243</v>
      </c>
      <c r="L823" s="451" t="s">
        <v>44</v>
      </c>
      <c r="M823" s="234">
        <v>25</v>
      </c>
      <c r="N823" s="237">
        <f>IFERROR(VLOOKUP(H823&amp;"-"&amp;F823,Blad7!A:D,4,0),0)</f>
        <v>0</v>
      </c>
      <c r="O823" s="238">
        <v>1</v>
      </c>
      <c r="P823" s="239">
        <f t="shared" si="16"/>
        <v>0</v>
      </c>
    </row>
    <row r="824" spans="1:16" x14ac:dyDescent="0.3">
      <c r="A824" s="294" t="s">
        <v>52</v>
      </c>
      <c r="B824" s="236" t="s">
        <v>39</v>
      </c>
      <c r="C824" s="236" t="s">
        <v>52</v>
      </c>
      <c r="D824" s="293" t="s">
        <v>206</v>
      </c>
      <c r="E824" s="298" t="s">
        <v>207</v>
      </c>
      <c r="F824" s="233" t="s">
        <v>52</v>
      </c>
      <c r="G824" s="295" t="s">
        <v>55</v>
      </c>
      <c r="H824" s="295" t="s">
        <v>19</v>
      </c>
      <c r="I824" s="295" t="s">
        <v>43</v>
      </c>
      <c r="J824" s="308" t="s">
        <v>244</v>
      </c>
      <c r="K824" s="295"/>
      <c r="L824" s="451" t="s">
        <v>155</v>
      </c>
      <c r="M824" s="234">
        <v>39</v>
      </c>
      <c r="N824" s="237">
        <f>IFERROR(VLOOKUP(H824&amp;"-"&amp;F824,Blad7!A:D,4,0),0)</f>
        <v>0</v>
      </c>
      <c r="O824" s="238">
        <v>1</v>
      </c>
      <c r="P824" s="239">
        <f t="shared" si="16"/>
        <v>0</v>
      </c>
    </row>
    <row r="825" spans="1:16" x14ac:dyDescent="0.3">
      <c r="A825" s="294" t="s">
        <v>52</v>
      </c>
      <c r="B825" s="236" t="s">
        <v>39</v>
      </c>
      <c r="C825" s="236" t="s">
        <v>52</v>
      </c>
      <c r="D825" s="293" t="s">
        <v>206</v>
      </c>
      <c r="E825" s="298" t="s">
        <v>207</v>
      </c>
      <c r="F825" s="233" t="s">
        <v>52</v>
      </c>
      <c r="G825" s="295" t="s">
        <v>55</v>
      </c>
      <c r="H825" s="295" t="s">
        <v>15</v>
      </c>
      <c r="I825" s="297" t="s">
        <v>15</v>
      </c>
      <c r="J825" s="308" t="s">
        <v>246</v>
      </c>
      <c r="K825" s="295"/>
      <c r="L825" s="451" t="s">
        <v>44</v>
      </c>
      <c r="M825" s="234">
        <v>42</v>
      </c>
      <c r="N825" s="237">
        <f>IFERROR(VLOOKUP(H825&amp;"-"&amp;F825,Blad7!A:D,4,0),0)</f>
        <v>0</v>
      </c>
      <c r="O825" s="238">
        <v>1</v>
      </c>
      <c r="P825" s="239">
        <f t="shared" si="16"/>
        <v>0</v>
      </c>
    </row>
    <row r="826" spans="1:16" x14ac:dyDescent="0.3">
      <c r="A826" s="294" t="s">
        <v>52</v>
      </c>
      <c r="B826" s="236" t="s">
        <v>39</v>
      </c>
      <c r="C826" s="236" t="s">
        <v>52</v>
      </c>
      <c r="D826" s="293" t="s">
        <v>206</v>
      </c>
      <c r="E826" s="298" t="s">
        <v>207</v>
      </c>
      <c r="F826" s="233" t="s">
        <v>52</v>
      </c>
      <c r="G826" s="295" t="s">
        <v>55</v>
      </c>
      <c r="H826" s="295" t="s">
        <v>18</v>
      </c>
      <c r="I826" s="295" t="s">
        <v>249</v>
      </c>
      <c r="J826" s="308" t="s">
        <v>247</v>
      </c>
      <c r="K826" s="295"/>
      <c r="L826" s="451" t="s">
        <v>57</v>
      </c>
      <c r="M826" s="234">
        <v>50</v>
      </c>
      <c r="N826" s="237">
        <f>IFERROR(VLOOKUP(H826&amp;"-"&amp;F826,Blad7!A:D,4,0),0)</f>
        <v>0</v>
      </c>
      <c r="O826" s="238">
        <v>1</v>
      </c>
      <c r="P826" s="239">
        <f t="shared" si="16"/>
        <v>0</v>
      </c>
    </row>
    <row r="827" spans="1:16" x14ac:dyDescent="0.3">
      <c r="A827" s="294" t="s">
        <v>52</v>
      </c>
      <c r="B827" s="236" t="s">
        <v>39</v>
      </c>
      <c r="C827" s="236" t="s">
        <v>52</v>
      </c>
      <c r="D827" s="293" t="s">
        <v>206</v>
      </c>
      <c r="E827" s="298" t="s">
        <v>207</v>
      </c>
      <c r="F827" s="233" t="s">
        <v>52</v>
      </c>
      <c r="G827" s="295" t="s">
        <v>55</v>
      </c>
      <c r="H827" s="295" t="s">
        <v>15</v>
      </c>
      <c r="I827" s="297" t="s">
        <v>15</v>
      </c>
      <c r="J827" s="308" t="s">
        <v>248</v>
      </c>
      <c r="K827" s="295"/>
      <c r="L827" s="451" t="s">
        <v>44</v>
      </c>
      <c r="M827" s="234">
        <v>53</v>
      </c>
      <c r="N827" s="237">
        <f>IFERROR(VLOOKUP(H827&amp;"-"&amp;F827,Blad7!A:D,4,0),0)</f>
        <v>0</v>
      </c>
      <c r="O827" s="238">
        <v>1</v>
      </c>
      <c r="P827" s="239">
        <f t="shared" si="16"/>
        <v>0</v>
      </c>
    </row>
    <row r="828" spans="1:16" x14ac:dyDescent="0.3">
      <c r="A828" s="294" t="s">
        <v>52</v>
      </c>
      <c r="B828" s="236" t="s">
        <v>39</v>
      </c>
      <c r="C828" s="236" t="s">
        <v>52</v>
      </c>
      <c r="D828" s="293" t="s">
        <v>206</v>
      </c>
      <c r="E828" s="298" t="s">
        <v>207</v>
      </c>
      <c r="F828" s="233" t="s">
        <v>52</v>
      </c>
      <c r="G828" s="295" t="s">
        <v>55</v>
      </c>
      <c r="H828" s="295" t="s">
        <v>18</v>
      </c>
      <c r="I828" s="295" t="s">
        <v>249</v>
      </c>
      <c r="J828" s="308" t="s">
        <v>250</v>
      </c>
      <c r="K828" s="295" t="s">
        <v>251</v>
      </c>
      <c r="L828" s="451" t="s">
        <v>57</v>
      </c>
      <c r="M828" s="234">
        <v>59</v>
      </c>
      <c r="N828" s="237">
        <f>IFERROR(VLOOKUP(H828&amp;"-"&amp;F828,Blad7!A:D,4,0),0)</f>
        <v>0</v>
      </c>
      <c r="O828" s="238">
        <v>1</v>
      </c>
      <c r="P828" s="239">
        <f t="shared" si="16"/>
        <v>0</v>
      </c>
    </row>
    <row r="829" spans="1:16" x14ac:dyDescent="0.3">
      <c r="A829" s="294" t="s">
        <v>52</v>
      </c>
      <c r="B829" s="236" t="s">
        <v>39</v>
      </c>
      <c r="C829" s="236" t="s">
        <v>52</v>
      </c>
      <c r="D829" s="293" t="s">
        <v>206</v>
      </c>
      <c r="E829" s="298" t="s">
        <v>207</v>
      </c>
      <c r="F829" s="233" t="s">
        <v>52</v>
      </c>
      <c r="G829" s="295" t="s">
        <v>55</v>
      </c>
      <c r="H829" s="295" t="s">
        <v>18</v>
      </c>
      <c r="I829" s="295" t="s">
        <v>249</v>
      </c>
      <c r="J829" s="308" t="s">
        <v>252</v>
      </c>
      <c r="K829" s="295"/>
      <c r="L829" s="451" t="s">
        <v>57</v>
      </c>
      <c r="M829" s="234">
        <v>60</v>
      </c>
      <c r="N829" s="237">
        <f>IFERROR(VLOOKUP(H829&amp;"-"&amp;F829,Blad7!A:D,4,0),0)</f>
        <v>0</v>
      </c>
      <c r="O829" s="238">
        <v>1</v>
      </c>
      <c r="P829" s="239">
        <f t="shared" si="16"/>
        <v>0</v>
      </c>
    </row>
    <row r="830" spans="1:16" x14ac:dyDescent="0.3">
      <c r="A830" s="294" t="s">
        <v>52</v>
      </c>
      <c r="B830" s="236" t="s">
        <v>39</v>
      </c>
      <c r="C830" s="236" t="s">
        <v>52</v>
      </c>
      <c r="D830" s="293" t="s">
        <v>206</v>
      </c>
      <c r="E830" s="298" t="s">
        <v>207</v>
      </c>
      <c r="F830" s="233" t="s">
        <v>52</v>
      </c>
      <c r="G830" s="295" t="s">
        <v>55</v>
      </c>
      <c r="H830" s="295" t="s">
        <v>18</v>
      </c>
      <c r="I830" s="295" t="s">
        <v>254</v>
      </c>
      <c r="J830" s="308" t="s">
        <v>255</v>
      </c>
      <c r="K830" s="295"/>
      <c r="L830" s="451" t="s">
        <v>57</v>
      </c>
      <c r="M830" s="234">
        <v>140</v>
      </c>
      <c r="N830" s="237">
        <f>IFERROR(VLOOKUP(H830&amp;"-"&amp;F830,Blad7!A:D,4,0),0)</f>
        <v>0</v>
      </c>
      <c r="O830" s="238">
        <v>1</v>
      </c>
      <c r="P830" s="239">
        <f t="shared" si="16"/>
        <v>0</v>
      </c>
    </row>
    <row r="831" spans="1:16" x14ac:dyDescent="0.3">
      <c r="A831" s="294" t="s">
        <v>52</v>
      </c>
      <c r="B831" s="236" t="s">
        <v>39</v>
      </c>
      <c r="C831" s="236" t="s">
        <v>52</v>
      </c>
      <c r="D831" s="293" t="s">
        <v>206</v>
      </c>
      <c r="E831" s="298" t="s">
        <v>207</v>
      </c>
      <c r="F831" s="233" t="s">
        <v>52</v>
      </c>
      <c r="G831" s="295" t="s">
        <v>55</v>
      </c>
      <c r="H831" s="295" t="s">
        <v>18</v>
      </c>
      <c r="I831" s="295" t="s">
        <v>254</v>
      </c>
      <c r="J831" s="308" t="s">
        <v>257</v>
      </c>
      <c r="K831" s="295"/>
      <c r="L831" s="451" t="s">
        <v>57</v>
      </c>
      <c r="M831" s="234">
        <v>155</v>
      </c>
      <c r="N831" s="237">
        <f>IFERROR(VLOOKUP(H831&amp;"-"&amp;F831,Blad7!A:D,4,0),0)</f>
        <v>0</v>
      </c>
      <c r="O831" s="238">
        <v>1</v>
      </c>
      <c r="P831" s="239">
        <f t="shared" si="16"/>
        <v>0</v>
      </c>
    </row>
    <row r="832" spans="1:16" x14ac:dyDescent="0.3">
      <c r="A832" s="294" t="s">
        <v>52</v>
      </c>
      <c r="B832" s="236" t="s">
        <v>39</v>
      </c>
      <c r="C832" s="236" t="s">
        <v>52</v>
      </c>
      <c r="D832" s="293" t="s">
        <v>206</v>
      </c>
      <c r="E832" s="298" t="s">
        <v>207</v>
      </c>
      <c r="F832" s="233" t="s">
        <v>52</v>
      </c>
      <c r="G832" s="295" t="s">
        <v>55</v>
      </c>
      <c r="H832" s="295" t="s">
        <v>45</v>
      </c>
      <c r="I832" s="295" t="s">
        <v>208</v>
      </c>
      <c r="J832" s="308" t="s">
        <v>209</v>
      </c>
      <c r="K832" s="295"/>
      <c r="L832" s="451" t="s">
        <v>187</v>
      </c>
      <c r="M832" s="234" t="s">
        <v>187</v>
      </c>
      <c r="N832" s="237">
        <f>IFERROR(VLOOKUP(H832&amp;"-"&amp;F832,Blad7!A:D,4,0),0)</f>
        <v>0</v>
      </c>
      <c r="O832" s="238">
        <v>1</v>
      </c>
      <c r="P832" s="239" t="str">
        <f t="shared" si="16"/>
        <v/>
      </c>
    </row>
    <row r="833" spans="1:16" x14ac:dyDescent="0.3">
      <c r="A833" s="294" t="s">
        <v>52</v>
      </c>
      <c r="B833" s="236" t="s">
        <v>39</v>
      </c>
      <c r="C833" s="236" t="s">
        <v>52</v>
      </c>
      <c r="D833" s="293" t="s">
        <v>206</v>
      </c>
      <c r="E833" s="298" t="s">
        <v>207</v>
      </c>
      <c r="F833" s="233" t="s">
        <v>52</v>
      </c>
      <c r="G833" s="295" t="s">
        <v>55</v>
      </c>
      <c r="H833" s="295" t="s">
        <v>18</v>
      </c>
      <c r="I833" s="295" t="s">
        <v>254</v>
      </c>
      <c r="J833" s="308" t="s">
        <v>125</v>
      </c>
      <c r="K833" s="295"/>
      <c r="L833" s="451"/>
      <c r="M833" s="234">
        <v>255</v>
      </c>
      <c r="N833" s="237">
        <f>IFERROR(VLOOKUP(H833&amp;"-"&amp;F833,Blad7!A:D,4,0),0)</f>
        <v>0</v>
      </c>
      <c r="O833" s="238">
        <v>1</v>
      </c>
      <c r="P833" s="239">
        <f t="shared" si="16"/>
        <v>0</v>
      </c>
    </row>
    <row r="834" spans="1:16" x14ac:dyDescent="0.3">
      <c r="A834" s="294" t="s">
        <v>52</v>
      </c>
      <c r="B834" s="236" t="s">
        <v>39</v>
      </c>
      <c r="C834" s="236" t="s">
        <v>52</v>
      </c>
      <c r="D834" s="293" t="s">
        <v>206</v>
      </c>
      <c r="E834" s="298" t="s">
        <v>207</v>
      </c>
      <c r="F834" s="233" t="s">
        <v>52</v>
      </c>
      <c r="G834" s="295" t="s">
        <v>55</v>
      </c>
      <c r="H834" s="295" t="s">
        <v>18</v>
      </c>
      <c r="I834" s="295" t="s">
        <v>254</v>
      </c>
      <c r="J834" s="308" t="s">
        <v>259</v>
      </c>
      <c r="K834" s="295"/>
      <c r="L834" s="451" t="s">
        <v>57</v>
      </c>
      <c r="M834" s="234">
        <v>270</v>
      </c>
      <c r="N834" s="237">
        <f>IFERROR(VLOOKUP(H834&amp;"-"&amp;F834,Blad7!A:D,4,0),0)</f>
        <v>0</v>
      </c>
      <c r="O834" s="238">
        <v>1</v>
      </c>
      <c r="P834" s="239">
        <f t="shared" ref="P834:P897" si="17">IFERROR((N834*M834)*O834,"")</f>
        <v>0</v>
      </c>
    </row>
    <row r="835" spans="1:16" x14ac:dyDescent="0.3">
      <c r="A835" s="294" t="s">
        <v>52</v>
      </c>
      <c r="B835" s="236" t="s">
        <v>39</v>
      </c>
      <c r="C835" s="236" t="s">
        <v>52</v>
      </c>
      <c r="D835" s="293" t="s">
        <v>206</v>
      </c>
      <c r="E835" s="298" t="s">
        <v>207</v>
      </c>
      <c r="F835" s="233" t="s">
        <v>52</v>
      </c>
      <c r="G835" s="295" t="s">
        <v>287</v>
      </c>
      <c r="H835" s="295" t="s">
        <v>1694</v>
      </c>
      <c r="I835" s="295" t="s">
        <v>485</v>
      </c>
      <c r="J835" s="308" t="s">
        <v>231</v>
      </c>
      <c r="K835" s="295"/>
      <c r="L835" s="451" t="s">
        <v>57</v>
      </c>
      <c r="M835" s="234">
        <v>9.1</v>
      </c>
      <c r="N835" s="237">
        <f>IFERROR(VLOOKUP(H835&amp;"-"&amp;F835,Blad7!A:D,4,0),0)</f>
        <v>0</v>
      </c>
      <c r="O835" s="238">
        <v>1</v>
      </c>
      <c r="P835" s="239">
        <f t="shared" si="17"/>
        <v>0</v>
      </c>
    </row>
    <row r="836" spans="1:16" x14ac:dyDescent="0.3">
      <c r="A836" s="294" t="s">
        <v>52</v>
      </c>
      <c r="B836" s="236" t="s">
        <v>39</v>
      </c>
      <c r="C836" s="236" t="s">
        <v>52</v>
      </c>
      <c r="D836" s="293" t="s">
        <v>206</v>
      </c>
      <c r="E836" s="298" t="s">
        <v>207</v>
      </c>
      <c r="F836" s="233" t="s">
        <v>52</v>
      </c>
      <c r="G836" s="295" t="s">
        <v>55</v>
      </c>
      <c r="H836" s="295" t="s">
        <v>45</v>
      </c>
      <c r="I836" s="295" t="s">
        <v>208</v>
      </c>
      <c r="J836" s="308" t="s">
        <v>211</v>
      </c>
      <c r="K836" s="295"/>
      <c r="L836" s="451" t="s">
        <v>187</v>
      </c>
      <c r="M836" s="234" t="s">
        <v>187</v>
      </c>
      <c r="N836" s="237">
        <f>IFERROR(VLOOKUP(H836&amp;"-"&amp;F836,Blad7!A:D,4,0),0)</f>
        <v>0</v>
      </c>
      <c r="O836" s="238">
        <v>1</v>
      </c>
      <c r="P836" s="239" t="str">
        <f t="shared" si="17"/>
        <v/>
      </c>
    </row>
    <row r="837" spans="1:16" x14ac:dyDescent="0.3">
      <c r="A837" s="294" t="s">
        <v>52</v>
      </c>
      <c r="B837" s="236" t="s">
        <v>39</v>
      </c>
      <c r="C837" s="236" t="s">
        <v>52</v>
      </c>
      <c r="D837" s="293" t="s">
        <v>206</v>
      </c>
      <c r="E837" s="298" t="s">
        <v>207</v>
      </c>
      <c r="F837" s="233" t="s">
        <v>52</v>
      </c>
      <c r="G837" s="295" t="s">
        <v>55</v>
      </c>
      <c r="H837" s="295" t="s">
        <v>45</v>
      </c>
      <c r="I837" s="295" t="s">
        <v>208</v>
      </c>
      <c r="J837" s="308" t="s">
        <v>212</v>
      </c>
      <c r="K837" s="295"/>
      <c r="L837" s="451" t="s">
        <v>187</v>
      </c>
      <c r="M837" s="234" t="s">
        <v>187</v>
      </c>
      <c r="N837" s="237">
        <f>IFERROR(VLOOKUP(H837&amp;"-"&amp;F837,Blad7!A:D,4,0),0)</f>
        <v>0</v>
      </c>
      <c r="O837" s="238">
        <v>1</v>
      </c>
      <c r="P837" s="239" t="str">
        <f t="shared" si="17"/>
        <v/>
      </c>
    </row>
    <row r="838" spans="1:16" x14ac:dyDescent="0.3">
      <c r="A838" s="294" t="s">
        <v>52</v>
      </c>
      <c r="B838" s="236" t="s">
        <v>39</v>
      </c>
      <c r="C838" s="236" t="s">
        <v>52</v>
      </c>
      <c r="D838" s="293" t="s">
        <v>206</v>
      </c>
      <c r="E838" s="298" t="s">
        <v>207</v>
      </c>
      <c r="F838" s="233" t="s">
        <v>52</v>
      </c>
      <c r="G838" s="295" t="s">
        <v>55</v>
      </c>
      <c r="H838" s="295" t="s">
        <v>45</v>
      </c>
      <c r="I838" s="295" t="s">
        <v>208</v>
      </c>
      <c r="J838" s="308" t="s">
        <v>222</v>
      </c>
      <c r="K838" s="295"/>
      <c r="L838" s="451" t="s">
        <v>187</v>
      </c>
      <c r="M838" s="234" t="s">
        <v>187</v>
      </c>
      <c r="N838" s="237">
        <f>IFERROR(VLOOKUP(H838&amp;"-"&amp;F838,Blad7!A:D,4,0),0)</f>
        <v>0</v>
      </c>
      <c r="O838" s="238">
        <v>1</v>
      </c>
      <c r="P838" s="239" t="str">
        <f t="shared" si="17"/>
        <v/>
      </c>
    </row>
    <row r="839" spans="1:16" x14ac:dyDescent="0.3">
      <c r="A839" s="294" t="s">
        <v>52</v>
      </c>
      <c r="B839" s="236" t="s">
        <v>39</v>
      </c>
      <c r="C839" s="236" t="s">
        <v>52</v>
      </c>
      <c r="D839" s="293" t="s">
        <v>206</v>
      </c>
      <c r="E839" s="298" t="s">
        <v>207</v>
      </c>
      <c r="F839" s="233" t="s">
        <v>52</v>
      </c>
      <c r="G839" s="295" t="s">
        <v>55</v>
      </c>
      <c r="H839" s="295" t="s">
        <v>45</v>
      </c>
      <c r="I839" s="295" t="s">
        <v>1021</v>
      </c>
      <c r="J839" s="308" t="s">
        <v>258</v>
      </c>
      <c r="K839" s="295"/>
      <c r="L839" s="451" t="s">
        <v>57</v>
      </c>
      <c r="M839" s="234" t="s">
        <v>187</v>
      </c>
      <c r="N839" s="237">
        <f>IFERROR(VLOOKUP(H839&amp;"-"&amp;F839,Blad7!A:D,4,0),0)</f>
        <v>0</v>
      </c>
      <c r="O839" s="238">
        <v>1</v>
      </c>
      <c r="P839" s="239" t="str">
        <f t="shared" si="17"/>
        <v/>
      </c>
    </row>
    <row r="840" spans="1:16" x14ac:dyDescent="0.3">
      <c r="A840" s="294" t="s">
        <v>808</v>
      </c>
      <c r="B840" s="236" t="s">
        <v>586</v>
      </c>
      <c r="C840" s="236" t="s">
        <v>808</v>
      </c>
      <c r="D840" s="293" t="s">
        <v>809</v>
      </c>
      <c r="E840" s="294" t="s">
        <v>807</v>
      </c>
      <c r="F840" s="233" t="s">
        <v>808</v>
      </c>
      <c r="G840" s="295" t="s">
        <v>750</v>
      </c>
      <c r="H840" s="295" t="s">
        <v>41</v>
      </c>
      <c r="I840" s="295" t="s">
        <v>1622</v>
      </c>
      <c r="J840" s="463" t="s">
        <v>652</v>
      </c>
      <c r="K840" s="295"/>
      <c r="L840" s="451" t="s">
        <v>63</v>
      </c>
      <c r="M840" s="234">
        <v>4.4000000000000004</v>
      </c>
      <c r="N840" s="237">
        <f>IFERROR(VLOOKUP(H840&amp;"-"&amp;F840,Blad7!A:D,4,0),0)</f>
        <v>0</v>
      </c>
      <c r="O840" s="238">
        <v>1</v>
      </c>
      <c r="P840" s="239">
        <f t="shared" si="17"/>
        <v>0</v>
      </c>
    </row>
    <row r="841" spans="1:16" x14ac:dyDescent="0.3">
      <c r="A841" s="294" t="s">
        <v>808</v>
      </c>
      <c r="B841" s="236" t="s">
        <v>586</v>
      </c>
      <c r="C841" s="236" t="s">
        <v>808</v>
      </c>
      <c r="D841" s="293" t="s">
        <v>809</v>
      </c>
      <c r="E841" s="294" t="s">
        <v>807</v>
      </c>
      <c r="F841" s="233" t="s">
        <v>808</v>
      </c>
      <c r="G841" s="295" t="s">
        <v>750</v>
      </c>
      <c r="H841" s="295" t="s">
        <v>41</v>
      </c>
      <c r="I841" s="295" t="s">
        <v>1622</v>
      </c>
      <c r="J841" s="463" t="s">
        <v>651</v>
      </c>
      <c r="K841" s="295"/>
      <c r="L841" s="451" t="s">
        <v>63</v>
      </c>
      <c r="M841" s="234">
        <v>4.5999999999999996</v>
      </c>
      <c r="N841" s="237">
        <f>IFERROR(VLOOKUP(H841&amp;"-"&amp;F841,Blad7!A:D,4,0),0)</f>
        <v>0</v>
      </c>
      <c r="O841" s="238">
        <v>1</v>
      </c>
      <c r="P841" s="239">
        <f t="shared" si="17"/>
        <v>0</v>
      </c>
    </row>
    <row r="842" spans="1:16" x14ac:dyDescent="0.3">
      <c r="A842" s="294" t="s">
        <v>808</v>
      </c>
      <c r="B842" s="236" t="s">
        <v>586</v>
      </c>
      <c r="C842" s="236" t="s">
        <v>808</v>
      </c>
      <c r="D842" s="293" t="s">
        <v>809</v>
      </c>
      <c r="E842" s="294" t="s">
        <v>807</v>
      </c>
      <c r="F842" s="233" t="s">
        <v>808</v>
      </c>
      <c r="G842" s="295" t="s">
        <v>750</v>
      </c>
      <c r="H842" s="295" t="s">
        <v>19</v>
      </c>
      <c r="I842" s="295" t="s">
        <v>64</v>
      </c>
      <c r="J842" s="308"/>
      <c r="K842" s="295"/>
      <c r="L842" s="451" t="s">
        <v>44</v>
      </c>
      <c r="M842" s="234">
        <v>13.3</v>
      </c>
      <c r="N842" s="237">
        <f>IFERROR(VLOOKUP(H842&amp;"-"&amp;F842,Blad7!A:D,4,0),0)</f>
        <v>0</v>
      </c>
      <c r="O842" s="238">
        <v>1</v>
      </c>
      <c r="P842" s="239">
        <f t="shared" si="17"/>
        <v>0</v>
      </c>
    </row>
    <row r="843" spans="1:16" x14ac:dyDescent="0.3">
      <c r="A843" s="294" t="s">
        <v>808</v>
      </c>
      <c r="B843" s="236" t="s">
        <v>586</v>
      </c>
      <c r="C843" s="236" t="s">
        <v>808</v>
      </c>
      <c r="D843" s="293" t="s">
        <v>809</v>
      </c>
      <c r="E843" s="294" t="s">
        <v>807</v>
      </c>
      <c r="F843" s="233" t="s">
        <v>808</v>
      </c>
      <c r="G843" s="295" t="s">
        <v>750</v>
      </c>
      <c r="H843" s="295" t="s">
        <v>19</v>
      </c>
      <c r="I843" s="295" t="s">
        <v>64</v>
      </c>
      <c r="J843" s="308" t="s">
        <v>647</v>
      </c>
      <c r="K843" s="295"/>
      <c r="L843" s="451" t="s">
        <v>44</v>
      </c>
      <c r="M843" s="234">
        <v>21</v>
      </c>
      <c r="N843" s="237">
        <f>IFERROR(VLOOKUP(H843&amp;"-"&amp;F843,Blad7!A:D,4,0),0)</f>
        <v>0</v>
      </c>
      <c r="O843" s="238">
        <v>1</v>
      </c>
      <c r="P843" s="239">
        <f t="shared" si="17"/>
        <v>0</v>
      </c>
    </row>
    <row r="844" spans="1:16" x14ac:dyDescent="0.3">
      <c r="A844" s="294" t="s">
        <v>808</v>
      </c>
      <c r="B844" s="236" t="s">
        <v>586</v>
      </c>
      <c r="C844" s="236" t="s">
        <v>808</v>
      </c>
      <c r="D844" s="293" t="s">
        <v>809</v>
      </c>
      <c r="E844" s="294" t="s">
        <v>807</v>
      </c>
      <c r="F844" s="233" t="s">
        <v>808</v>
      </c>
      <c r="G844" s="295" t="s">
        <v>750</v>
      </c>
      <c r="H844" s="295" t="s">
        <v>45</v>
      </c>
      <c r="I844" s="295" t="s">
        <v>1021</v>
      </c>
      <c r="J844" s="308" t="s">
        <v>654</v>
      </c>
      <c r="K844" s="295"/>
      <c r="L844" s="451" t="s">
        <v>44</v>
      </c>
      <c r="M844" s="234" t="s">
        <v>187</v>
      </c>
      <c r="N844" s="237">
        <f>IFERROR(VLOOKUP(H844&amp;"-"&amp;F844,Blad7!A:D,4,0),0)</f>
        <v>0</v>
      </c>
      <c r="O844" s="238">
        <v>1</v>
      </c>
      <c r="P844" s="239" t="str">
        <f t="shared" si="17"/>
        <v/>
      </c>
    </row>
    <row r="845" spans="1:16" x14ac:dyDescent="0.3">
      <c r="A845" s="294" t="s">
        <v>808</v>
      </c>
      <c r="B845" s="236" t="s">
        <v>586</v>
      </c>
      <c r="C845" s="236" t="s">
        <v>808</v>
      </c>
      <c r="D845" s="293" t="s">
        <v>809</v>
      </c>
      <c r="E845" s="294" t="s">
        <v>807</v>
      </c>
      <c r="F845" s="233" t="s">
        <v>808</v>
      </c>
      <c r="G845" s="295" t="s">
        <v>750</v>
      </c>
      <c r="H845" s="295" t="s">
        <v>16</v>
      </c>
      <c r="I845" s="295" t="s">
        <v>1022</v>
      </c>
      <c r="J845" s="308" t="s">
        <v>646</v>
      </c>
      <c r="K845" s="295"/>
      <c r="L845" s="451" t="s">
        <v>44</v>
      </c>
      <c r="M845" s="234">
        <v>34.5</v>
      </c>
      <c r="N845" s="237">
        <f>IFERROR(VLOOKUP(H845&amp;"-"&amp;F845,Blad7!A:D,4,0),0)</f>
        <v>0</v>
      </c>
      <c r="O845" s="238">
        <v>1</v>
      </c>
      <c r="P845" s="239">
        <f t="shared" si="17"/>
        <v>0</v>
      </c>
    </row>
    <row r="846" spans="1:16" x14ac:dyDescent="0.3">
      <c r="A846" s="294" t="s">
        <v>808</v>
      </c>
      <c r="B846" s="236" t="s">
        <v>586</v>
      </c>
      <c r="C846" s="236" t="s">
        <v>808</v>
      </c>
      <c r="D846" s="293" t="s">
        <v>809</v>
      </c>
      <c r="E846" s="294" t="s">
        <v>807</v>
      </c>
      <c r="F846" s="233" t="s">
        <v>808</v>
      </c>
      <c r="G846" s="295" t="s">
        <v>750</v>
      </c>
      <c r="H846" s="295" t="s">
        <v>15</v>
      </c>
      <c r="I846" s="297" t="s">
        <v>15</v>
      </c>
      <c r="J846" s="308" t="s">
        <v>755</v>
      </c>
      <c r="K846" s="295"/>
      <c r="L846" s="451" t="s">
        <v>44</v>
      </c>
      <c r="M846" s="234">
        <v>44.8</v>
      </c>
      <c r="N846" s="237">
        <f>IFERROR(VLOOKUP(H846&amp;"-"&amp;F846,Blad7!A:D,4,0),0)</f>
        <v>0</v>
      </c>
      <c r="O846" s="238">
        <v>1</v>
      </c>
      <c r="P846" s="239">
        <f t="shared" si="17"/>
        <v>0</v>
      </c>
    </row>
    <row r="847" spans="1:16" x14ac:dyDescent="0.3">
      <c r="A847" s="294" t="s">
        <v>808</v>
      </c>
      <c r="B847" s="236" t="s">
        <v>586</v>
      </c>
      <c r="C847" s="236" t="s">
        <v>808</v>
      </c>
      <c r="D847" s="293" t="s">
        <v>809</v>
      </c>
      <c r="E847" s="294" t="s">
        <v>807</v>
      </c>
      <c r="F847" s="233" t="s">
        <v>808</v>
      </c>
      <c r="G847" s="295" t="s">
        <v>750</v>
      </c>
      <c r="H847" s="295" t="s">
        <v>15</v>
      </c>
      <c r="I847" s="297" t="s">
        <v>15</v>
      </c>
      <c r="J847" s="308" t="s">
        <v>650</v>
      </c>
      <c r="K847" s="295"/>
      <c r="L847" s="451" t="s">
        <v>44</v>
      </c>
      <c r="M847" s="234">
        <v>45.9</v>
      </c>
      <c r="N847" s="237">
        <f>IFERROR(VLOOKUP(H847&amp;"-"&amp;F847,Blad7!A:D,4,0),0)</f>
        <v>0</v>
      </c>
      <c r="O847" s="238">
        <v>1</v>
      </c>
      <c r="P847" s="239">
        <f t="shared" si="17"/>
        <v>0</v>
      </c>
    </row>
    <row r="848" spans="1:16" x14ac:dyDescent="0.3">
      <c r="A848" s="294" t="s">
        <v>808</v>
      </c>
      <c r="B848" s="236" t="s">
        <v>586</v>
      </c>
      <c r="C848" s="236" t="s">
        <v>808</v>
      </c>
      <c r="D848" s="293" t="s">
        <v>809</v>
      </c>
      <c r="E848" s="294" t="s">
        <v>807</v>
      </c>
      <c r="F848" s="233" t="s">
        <v>808</v>
      </c>
      <c r="G848" s="295" t="s">
        <v>750</v>
      </c>
      <c r="H848" s="295" t="s">
        <v>15</v>
      </c>
      <c r="I848" s="297" t="s">
        <v>15</v>
      </c>
      <c r="J848" s="308" t="s">
        <v>761</v>
      </c>
      <c r="K848" s="295"/>
      <c r="L848" s="451" t="s">
        <v>44</v>
      </c>
      <c r="M848" s="234">
        <v>47.1</v>
      </c>
      <c r="N848" s="237">
        <f>IFERROR(VLOOKUP(H848&amp;"-"&amp;F848,Blad7!A:D,4,0),0)</f>
        <v>0</v>
      </c>
      <c r="O848" s="238">
        <v>1</v>
      </c>
      <c r="P848" s="239">
        <f t="shared" si="17"/>
        <v>0</v>
      </c>
    </row>
    <row r="849" spans="1:16" x14ac:dyDescent="0.3">
      <c r="A849" s="294" t="s">
        <v>808</v>
      </c>
      <c r="B849" s="236" t="s">
        <v>586</v>
      </c>
      <c r="C849" s="236" t="s">
        <v>808</v>
      </c>
      <c r="D849" s="293" t="s">
        <v>809</v>
      </c>
      <c r="E849" s="294" t="s">
        <v>807</v>
      </c>
      <c r="F849" s="233" t="s">
        <v>808</v>
      </c>
      <c r="G849" s="295" t="s">
        <v>750</v>
      </c>
      <c r="H849" s="295" t="s">
        <v>15</v>
      </c>
      <c r="I849" s="297" t="s">
        <v>15</v>
      </c>
      <c r="J849" s="308" t="s">
        <v>763</v>
      </c>
      <c r="K849" s="295"/>
      <c r="L849" s="451" t="s">
        <v>44</v>
      </c>
      <c r="M849" s="234">
        <v>47.3</v>
      </c>
      <c r="N849" s="237">
        <f>IFERROR(VLOOKUP(H849&amp;"-"&amp;F849,Blad7!A:D,4,0),0)</f>
        <v>0</v>
      </c>
      <c r="O849" s="238">
        <v>1</v>
      </c>
      <c r="P849" s="239">
        <f t="shared" si="17"/>
        <v>0</v>
      </c>
    </row>
    <row r="850" spans="1:16" x14ac:dyDescent="0.3">
      <c r="A850" s="294" t="s">
        <v>808</v>
      </c>
      <c r="B850" s="236" t="s">
        <v>586</v>
      </c>
      <c r="C850" s="236" t="s">
        <v>808</v>
      </c>
      <c r="D850" s="293" t="s">
        <v>809</v>
      </c>
      <c r="E850" s="294" t="s">
        <v>807</v>
      </c>
      <c r="F850" s="233" t="s">
        <v>808</v>
      </c>
      <c r="G850" s="295" t="s">
        <v>750</v>
      </c>
      <c r="H850" s="295" t="s">
        <v>15</v>
      </c>
      <c r="I850" s="297" t="s">
        <v>15</v>
      </c>
      <c r="J850" s="308" t="s">
        <v>762</v>
      </c>
      <c r="K850" s="295"/>
      <c r="L850" s="451" t="s">
        <v>44</v>
      </c>
      <c r="M850" s="234">
        <v>47.6</v>
      </c>
      <c r="N850" s="237">
        <f>IFERROR(VLOOKUP(H850&amp;"-"&amp;F850,Blad7!A:D,4,0),0)</f>
        <v>0</v>
      </c>
      <c r="O850" s="238">
        <v>1</v>
      </c>
      <c r="P850" s="239">
        <f t="shared" si="17"/>
        <v>0</v>
      </c>
    </row>
    <row r="851" spans="1:16" x14ac:dyDescent="0.3">
      <c r="A851" s="294" t="s">
        <v>808</v>
      </c>
      <c r="B851" s="236" t="s">
        <v>586</v>
      </c>
      <c r="C851" s="236" t="s">
        <v>808</v>
      </c>
      <c r="D851" s="293" t="s">
        <v>809</v>
      </c>
      <c r="E851" s="294" t="s">
        <v>807</v>
      </c>
      <c r="F851" s="233" t="s">
        <v>808</v>
      </c>
      <c r="G851" s="295" t="s">
        <v>750</v>
      </c>
      <c r="H851" s="295" t="s">
        <v>15</v>
      </c>
      <c r="I851" s="297" t="s">
        <v>15</v>
      </c>
      <c r="J851" s="308" t="s">
        <v>753</v>
      </c>
      <c r="K851" s="295"/>
      <c r="L851" s="451" t="s">
        <v>44</v>
      </c>
      <c r="M851" s="234">
        <v>50.9</v>
      </c>
      <c r="N851" s="237">
        <f>IFERROR(VLOOKUP(H851&amp;"-"&amp;F851,Blad7!A:D,4,0),0)</f>
        <v>0</v>
      </c>
      <c r="O851" s="238">
        <v>1</v>
      </c>
      <c r="P851" s="239">
        <f t="shared" si="17"/>
        <v>0</v>
      </c>
    </row>
    <row r="852" spans="1:16" x14ac:dyDescent="0.3">
      <c r="A852" s="294" t="s">
        <v>808</v>
      </c>
      <c r="B852" s="236" t="s">
        <v>586</v>
      </c>
      <c r="C852" s="236" t="s">
        <v>808</v>
      </c>
      <c r="D852" s="293" t="s">
        <v>809</v>
      </c>
      <c r="E852" s="294" t="s">
        <v>807</v>
      </c>
      <c r="F852" s="233" t="s">
        <v>808</v>
      </c>
      <c r="G852" s="295" t="s">
        <v>750</v>
      </c>
      <c r="H852" s="295" t="s">
        <v>15</v>
      </c>
      <c r="I852" s="297" t="s">
        <v>15</v>
      </c>
      <c r="J852" s="308" t="s">
        <v>648</v>
      </c>
      <c r="K852" s="295"/>
      <c r="L852" s="451" t="s">
        <v>44</v>
      </c>
      <c r="M852" s="234">
        <v>51</v>
      </c>
      <c r="N852" s="237">
        <f>IFERROR(VLOOKUP(H852&amp;"-"&amp;F852,Blad7!A:D,4,0),0)</f>
        <v>0</v>
      </c>
      <c r="O852" s="238">
        <v>1</v>
      </c>
      <c r="P852" s="239">
        <f t="shared" si="17"/>
        <v>0</v>
      </c>
    </row>
    <row r="853" spans="1:16" x14ac:dyDescent="0.3">
      <c r="A853" s="294" t="s">
        <v>808</v>
      </c>
      <c r="B853" s="236" t="s">
        <v>586</v>
      </c>
      <c r="C853" s="236" t="s">
        <v>808</v>
      </c>
      <c r="D853" s="293" t="s">
        <v>809</v>
      </c>
      <c r="E853" s="294" t="s">
        <v>807</v>
      </c>
      <c r="F853" s="233" t="s">
        <v>808</v>
      </c>
      <c r="G853" s="295" t="s">
        <v>750</v>
      </c>
      <c r="H853" s="295" t="s">
        <v>15</v>
      </c>
      <c r="I853" s="297" t="s">
        <v>15</v>
      </c>
      <c r="J853" s="308" t="s">
        <v>752</v>
      </c>
      <c r="K853" s="295"/>
      <c r="L853" s="451" t="s">
        <v>44</v>
      </c>
      <c r="M853" s="234">
        <v>51.5</v>
      </c>
      <c r="N853" s="237">
        <f>IFERROR(VLOOKUP(H853&amp;"-"&amp;F853,Blad7!A:D,4,0),0)</f>
        <v>0</v>
      </c>
      <c r="O853" s="238">
        <v>1</v>
      </c>
      <c r="P853" s="239">
        <f t="shared" si="17"/>
        <v>0</v>
      </c>
    </row>
    <row r="854" spans="1:16" x14ac:dyDescent="0.3">
      <c r="A854" s="294" t="s">
        <v>808</v>
      </c>
      <c r="B854" s="236" t="s">
        <v>586</v>
      </c>
      <c r="C854" s="236" t="s">
        <v>808</v>
      </c>
      <c r="D854" s="293" t="s">
        <v>809</v>
      </c>
      <c r="E854" s="294" t="s">
        <v>807</v>
      </c>
      <c r="F854" s="233" t="s">
        <v>808</v>
      </c>
      <c r="G854" s="295" t="s">
        <v>750</v>
      </c>
      <c r="H854" s="295" t="s">
        <v>15</v>
      </c>
      <c r="I854" s="297" t="s">
        <v>15</v>
      </c>
      <c r="J854" s="308" t="s">
        <v>649</v>
      </c>
      <c r="K854" s="295"/>
      <c r="L854" s="451" t="s">
        <v>44</v>
      </c>
      <c r="M854" s="234">
        <v>51.5</v>
      </c>
      <c r="N854" s="237">
        <f>IFERROR(VLOOKUP(H854&amp;"-"&amp;F854,Blad7!A:D,4,0),0)</f>
        <v>0</v>
      </c>
      <c r="O854" s="238">
        <v>1</v>
      </c>
      <c r="P854" s="239">
        <f t="shared" si="17"/>
        <v>0</v>
      </c>
    </row>
    <row r="855" spans="1:16" x14ac:dyDescent="0.3">
      <c r="A855" s="294" t="s">
        <v>808</v>
      </c>
      <c r="B855" s="236" t="s">
        <v>586</v>
      </c>
      <c r="C855" s="236" t="s">
        <v>808</v>
      </c>
      <c r="D855" s="293" t="s">
        <v>809</v>
      </c>
      <c r="E855" s="294" t="s">
        <v>807</v>
      </c>
      <c r="F855" s="233" t="s">
        <v>808</v>
      </c>
      <c r="G855" s="295" t="s">
        <v>750</v>
      </c>
      <c r="H855" s="295" t="s">
        <v>15</v>
      </c>
      <c r="I855" s="297" t="s">
        <v>15</v>
      </c>
      <c r="J855" s="308" t="s">
        <v>754</v>
      </c>
      <c r="K855" s="295"/>
      <c r="L855" s="451" t="s">
        <v>44</v>
      </c>
      <c r="M855" s="234">
        <v>51.6</v>
      </c>
      <c r="N855" s="237">
        <f>IFERROR(VLOOKUP(H855&amp;"-"&amp;F855,Blad7!A:D,4,0),0)</f>
        <v>0</v>
      </c>
      <c r="O855" s="238">
        <v>1</v>
      </c>
      <c r="P855" s="239">
        <f t="shared" si="17"/>
        <v>0</v>
      </c>
    </row>
    <row r="856" spans="1:16" x14ac:dyDescent="0.3">
      <c r="A856" s="294" t="s">
        <v>808</v>
      </c>
      <c r="B856" s="236" t="s">
        <v>586</v>
      </c>
      <c r="C856" s="236" t="s">
        <v>808</v>
      </c>
      <c r="D856" s="293" t="s">
        <v>809</v>
      </c>
      <c r="E856" s="294" t="s">
        <v>807</v>
      </c>
      <c r="F856" s="233" t="s">
        <v>808</v>
      </c>
      <c r="G856" s="295" t="s">
        <v>750</v>
      </c>
      <c r="H856" s="295" t="s">
        <v>15</v>
      </c>
      <c r="I856" s="297" t="s">
        <v>15</v>
      </c>
      <c r="J856" s="308" t="s">
        <v>764</v>
      </c>
      <c r="K856" s="295"/>
      <c r="L856" s="451" t="s">
        <v>44</v>
      </c>
      <c r="M856" s="234">
        <v>57.5</v>
      </c>
      <c r="N856" s="237">
        <f>IFERROR(VLOOKUP(H856&amp;"-"&amp;F856,Blad7!A:D,4,0),0)</f>
        <v>0</v>
      </c>
      <c r="O856" s="238">
        <v>1</v>
      </c>
      <c r="P856" s="239">
        <f t="shared" si="17"/>
        <v>0</v>
      </c>
    </row>
    <row r="857" spans="1:16" x14ac:dyDescent="0.3">
      <c r="A857" s="294" t="s">
        <v>808</v>
      </c>
      <c r="B857" s="236" t="s">
        <v>586</v>
      </c>
      <c r="C857" s="236" t="s">
        <v>808</v>
      </c>
      <c r="D857" s="293" t="s">
        <v>809</v>
      </c>
      <c r="E857" s="294" t="s">
        <v>807</v>
      </c>
      <c r="F857" s="233" t="s">
        <v>808</v>
      </c>
      <c r="G857" s="295" t="s">
        <v>750</v>
      </c>
      <c r="H857" s="295" t="s">
        <v>15</v>
      </c>
      <c r="I857" s="297" t="s">
        <v>15</v>
      </c>
      <c r="J857" s="308" t="s">
        <v>641</v>
      </c>
      <c r="K857" s="295"/>
      <c r="L857" s="451" t="s">
        <v>44</v>
      </c>
      <c r="M857" s="234">
        <v>58.9</v>
      </c>
      <c r="N857" s="237">
        <f>IFERROR(VLOOKUP(H857&amp;"-"&amp;F857,Blad7!A:D,4,0),0)</f>
        <v>0</v>
      </c>
      <c r="O857" s="238">
        <v>1</v>
      </c>
      <c r="P857" s="239">
        <f t="shared" si="17"/>
        <v>0</v>
      </c>
    </row>
    <row r="858" spans="1:16" x14ac:dyDescent="0.3">
      <c r="A858" s="294" t="s">
        <v>808</v>
      </c>
      <c r="B858" s="236" t="s">
        <v>586</v>
      </c>
      <c r="C858" s="236" t="s">
        <v>808</v>
      </c>
      <c r="D858" s="293" t="s">
        <v>809</v>
      </c>
      <c r="E858" s="294" t="s">
        <v>807</v>
      </c>
      <c r="F858" s="233" t="s">
        <v>808</v>
      </c>
      <c r="G858" s="295" t="s">
        <v>750</v>
      </c>
      <c r="H858" s="295" t="s">
        <v>15</v>
      </c>
      <c r="I858" s="297" t="s">
        <v>15</v>
      </c>
      <c r="J858" s="308" t="s">
        <v>643</v>
      </c>
      <c r="K858" s="295"/>
      <c r="L858" s="451" t="s">
        <v>44</v>
      </c>
      <c r="M858" s="234">
        <v>59.4</v>
      </c>
      <c r="N858" s="237">
        <f>IFERROR(VLOOKUP(H858&amp;"-"&amp;F858,Blad7!A:D,4,0),0)</f>
        <v>0</v>
      </c>
      <c r="O858" s="238">
        <v>1</v>
      </c>
      <c r="P858" s="239">
        <f t="shared" si="17"/>
        <v>0</v>
      </c>
    </row>
    <row r="859" spans="1:16" x14ac:dyDescent="0.3">
      <c r="A859" s="294" t="s">
        <v>808</v>
      </c>
      <c r="B859" s="236" t="s">
        <v>586</v>
      </c>
      <c r="C859" s="236" t="s">
        <v>808</v>
      </c>
      <c r="D859" s="293" t="s">
        <v>809</v>
      </c>
      <c r="E859" s="294" t="s">
        <v>807</v>
      </c>
      <c r="F859" s="233" t="s">
        <v>808</v>
      </c>
      <c r="G859" s="295" t="s">
        <v>750</v>
      </c>
      <c r="H859" s="295" t="s">
        <v>15</v>
      </c>
      <c r="I859" s="297" t="s">
        <v>15</v>
      </c>
      <c r="J859" s="308" t="s">
        <v>751</v>
      </c>
      <c r="K859" s="295"/>
      <c r="L859" s="451" t="s">
        <v>44</v>
      </c>
      <c r="M859" s="234">
        <v>67.8</v>
      </c>
      <c r="N859" s="237">
        <f>IFERROR(VLOOKUP(H859&amp;"-"&amp;F859,Blad7!A:D,4,0),0)</f>
        <v>0</v>
      </c>
      <c r="O859" s="238">
        <v>1</v>
      </c>
      <c r="P859" s="239">
        <f t="shared" si="17"/>
        <v>0</v>
      </c>
    </row>
    <row r="860" spans="1:16" x14ac:dyDescent="0.3">
      <c r="A860" s="294" t="s">
        <v>808</v>
      </c>
      <c r="B860" s="236" t="s">
        <v>586</v>
      </c>
      <c r="C860" s="236" t="s">
        <v>808</v>
      </c>
      <c r="D860" s="293" t="s">
        <v>809</v>
      </c>
      <c r="E860" s="294" t="s">
        <v>807</v>
      </c>
      <c r="F860" s="233" t="s">
        <v>808</v>
      </c>
      <c r="G860" s="295" t="s">
        <v>750</v>
      </c>
      <c r="H860" s="295" t="s">
        <v>19</v>
      </c>
      <c r="I860" s="295" t="s">
        <v>56</v>
      </c>
      <c r="J860" s="308" t="s">
        <v>644</v>
      </c>
      <c r="K860" s="295"/>
      <c r="L860" s="451" t="s">
        <v>44</v>
      </c>
      <c r="M860" s="234">
        <v>81.099999999999994</v>
      </c>
      <c r="N860" s="237">
        <f>IFERROR(VLOOKUP(H860&amp;"-"&amp;F860,Blad7!A:D,4,0),0)</f>
        <v>0</v>
      </c>
      <c r="O860" s="238">
        <v>1</v>
      </c>
      <c r="P860" s="239">
        <f t="shared" si="17"/>
        <v>0</v>
      </c>
    </row>
    <row r="861" spans="1:16" x14ac:dyDescent="0.3">
      <c r="A861" s="294" t="s">
        <v>808</v>
      </c>
      <c r="B861" s="236" t="s">
        <v>586</v>
      </c>
      <c r="C861" s="236" t="s">
        <v>808</v>
      </c>
      <c r="D861" s="293" t="s">
        <v>809</v>
      </c>
      <c r="E861" s="294" t="s">
        <v>807</v>
      </c>
      <c r="F861" s="233" t="s">
        <v>808</v>
      </c>
      <c r="G861" s="295" t="s">
        <v>750</v>
      </c>
      <c r="H861" s="295" t="s">
        <v>19</v>
      </c>
      <c r="I861" s="295" t="s">
        <v>56</v>
      </c>
      <c r="J861" s="308" t="s">
        <v>765</v>
      </c>
      <c r="K861" s="295"/>
      <c r="L861" s="451" t="s">
        <v>44</v>
      </c>
      <c r="M861" s="234">
        <v>102.1</v>
      </c>
      <c r="N861" s="237">
        <f>IFERROR(VLOOKUP(H861&amp;"-"&amp;F861,Blad7!A:D,4,0),0)</f>
        <v>0</v>
      </c>
      <c r="O861" s="238">
        <v>1</v>
      </c>
      <c r="P861" s="239">
        <f t="shared" si="17"/>
        <v>0</v>
      </c>
    </row>
    <row r="862" spans="1:16" x14ac:dyDescent="0.3">
      <c r="A862" s="294" t="s">
        <v>808</v>
      </c>
      <c r="B862" s="236" t="s">
        <v>586</v>
      </c>
      <c r="C862" s="236" t="s">
        <v>808</v>
      </c>
      <c r="D862" s="293" t="s">
        <v>809</v>
      </c>
      <c r="E862" s="294" t="s">
        <v>807</v>
      </c>
      <c r="F862" s="233" t="s">
        <v>808</v>
      </c>
      <c r="G862" s="295" t="s">
        <v>750</v>
      </c>
      <c r="H862" s="295" t="s">
        <v>16</v>
      </c>
      <c r="I862" s="295" t="s">
        <v>282</v>
      </c>
      <c r="J862" s="308" t="s">
        <v>645</v>
      </c>
      <c r="K862" s="295"/>
      <c r="L862" s="451" t="s">
        <v>44</v>
      </c>
      <c r="M862" s="234">
        <v>112.6</v>
      </c>
      <c r="N862" s="237">
        <f>IFERROR(VLOOKUP(H862&amp;"-"&amp;F862,Blad7!A:D,4,0),0)</f>
        <v>0</v>
      </c>
      <c r="O862" s="238">
        <v>1</v>
      </c>
      <c r="P862" s="239">
        <f t="shared" si="17"/>
        <v>0</v>
      </c>
    </row>
    <row r="863" spans="1:16" x14ac:dyDescent="0.3">
      <c r="A863" s="294" t="s">
        <v>808</v>
      </c>
      <c r="B863" s="236" t="s">
        <v>586</v>
      </c>
      <c r="C863" s="236" t="s">
        <v>808</v>
      </c>
      <c r="D863" s="293" t="s">
        <v>809</v>
      </c>
      <c r="E863" s="294" t="s">
        <v>807</v>
      </c>
      <c r="F863" s="233" t="s">
        <v>808</v>
      </c>
      <c r="G863" s="295" t="s">
        <v>750</v>
      </c>
      <c r="H863" s="295" t="s">
        <v>45</v>
      </c>
      <c r="I863" s="295" t="s">
        <v>687</v>
      </c>
      <c r="J863" s="308" t="s">
        <v>759</v>
      </c>
      <c r="K863" s="295"/>
      <c r="L863" s="451" t="s">
        <v>63</v>
      </c>
      <c r="M863" s="234" t="s">
        <v>187</v>
      </c>
      <c r="N863" s="237">
        <f>IFERROR(VLOOKUP(H863&amp;"-"&amp;F863,Blad7!A:D,4,0),0)</f>
        <v>0</v>
      </c>
      <c r="O863" s="238">
        <v>1</v>
      </c>
      <c r="P863" s="239" t="str">
        <f t="shared" si="17"/>
        <v/>
      </c>
    </row>
    <row r="864" spans="1:16" x14ac:dyDescent="0.3">
      <c r="A864" s="294" t="s">
        <v>808</v>
      </c>
      <c r="B864" s="236" t="s">
        <v>586</v>
      </c>
      <c r="C864" s="236" t="s">
        <v>808</v>
      </c>
      <c r="D864" s="293" t="s">
        <v>809</v>
      </c>
      <c r="E864" s="294" t="s">
        <v>807</v>
      </c>
      <c r="F864" s="233" t="s">
        <v>808</v>
      </c>
      <c r="G864" s="295" t="s">
        <v>750</v>
      </c>
      <c r="H864" s="295" t="s">
        <v>45</v>
      </c>
      <c r="I864" s="295" t="s">
        <v>1021</v>
      </c>
      <c r="J864" s="308" t="s">
        <v>757</v>
      </c>
      <c r="K864" s="295"/>
      <c r="L864" s="451" t="s">
        <v>63</v>
      </c>
      <c r="M864" s="234" t="s">
        <v>187</v>
      </c>
      <c r="N864" s="237">
        <f>IFERROR(VLOOKUP(H864&amp;"-"&amp;F864,Blad7!A:D,4,0),0)</f>
        <v>0</v>
      </c>
      <c r="O864" s="238">
        <v>1</v>
      </c>
      <c r="P864" s="239" t="str">
        <f t="shared" si="17"/>
        <v/>
      </c>
    </row>
    <row r="865" spans="1:16" x14ac:dyDescent="0.3">
      <c r="A865" s="294" t="s">
        <v>808</v>
      </c>
      <c r="B865" s="236" t="s">
        <v>586</v>
      </c>
      <c r="C865" s="236" t="s">
        <v>808</v>
      </c>
      <c r="D865" s="293" t="s">
        <v>809</v>
      </c>
      <c r="E865" s="294" t="s">
        <v>807</v>
      </c>
      <c r="F865" s="233" t="s">
        <v>808</v>
      </c>
      <c r="G865" s="295" t="s">
        <v>60</v>
      </c>
      <c r="H865" s="295" t="s">
        <v>41</v>
      </c>
      <c r="I865" s="295" t="s">
        <v>1622</v>
      </c>
      <c r="J865" s="463" t="s">
        <v>787</v>
      </c>
      <c r="K865" s="295"/>
      <c r="L865" s="451" t="s">
        <v>63</v>
      </c>
      <c r="M865" s="234">
        <v>4.4000000000000004</v>
      </c>
      <c r="N865" s="237">
        <f>IFERROR(VLOOKUP(H865&amp;"-"&amp;F865,Blad7!A:D,4,0),0)</f>
        <v>0</v>
      </c>
      <c r="O865" s="238">
        <v>1</v>
      </c>
      <c r="P865" s="239">
        <f t="shared" si="17"/>
        <v>0</v>
      </c>
    </row>
    <row r="866" spans="1:16" x14ac:dyDescent="0.3">
      <c r="A866" s="294" t="s">
        <v>808</v>
      </c>
      <c r="B866" s="236" t="s">
        <v>586</v>
      </c>
      <c r="C866" s="236" t="s">
        <v>808</v>
      </c>
      <c r="D866" s="293" t="s">
        <v>809</v>
      </c>
      <c r="E866" s="294" t="s">
        <v>807</v>
      </c>
      <c r="F866" s="233" t="s">
        <v>808</v>
      </c>
      <c r="G866" s="295" t="s">
        <v>60</v>
      </c>
      <c r="H866" s="295" t="s">
        <v>41</v>
      </c>
      <c r="I866" s="295" t="s">
        <v>1622</v>
      </c>
      <c r="J866" s="463" t="s">
        <v>789</v>
      </c>
      <c r="K866" s="295"/>
      <c r="L866" s="451" t="s">
        <v>63</v>
      </c>
      <c r="M866" s="234">
        <v>4.4000000000000004</v>
      </c>
      <c r="N866" s="237">
        <f>IFERROR(VLOOKUP(H866&amp;"-"&amp;F866,Blad7!A:D,4,0),0)</f>
        <v>0</v>
      </c>
      <c r="O866" s="238">
        <v>1</v>
      </c>
      <c r="P866" s="239">
        <f t="shared" si="17"/>
        <v>0</v>
      </c>
    </row>
    <row r="867" spans="1:16" x14ac:dyDescent="0.3">
      <c r="A867" s="294" t="s">
        <v>808</v>
      </c>
      <c r="B867" s="236" t="s">
        <v>586</v>
      </c>
      <c r="C867" s="236" t="s">
        <v>808</v>
      </c>
      <c r="D867" s="293" t="s">
        <v>809</v>
      </c>
      <c r="E867" s="294" t="s">
        <v>807</v>
      </c>
      <c r="F867" s="233" t="s">
        <v>808</v>
      </c>
      <c r="G867" s="295" t="s">
        <v>750</v>
      </c>
      <c r="H867" s="295" t="s">
        <v>45</v>
      </c>
      <c r="I867" s="295" t="s">
        <v>1021</v>
      </c>
      <c r="J867" s="308" t="s">
        <v>756</v>
      </c>
      <c r="K867" s="295"/>
      <c r="L867" s="451" t="s">
        <v>63</v>
      </c>
      <c r="M867" s="234" t="s">
        <v>187</v>
      </c>
      <c r="N867" s="237">
        <f>IFERROR(VLOOKUP(H867&amp;"-"&amp;F867,Blad7!A:D,4,0),0)</f>
        <v>0</v>
      </c>
      <c r="O867" s="238">
        <v>1</v>
      </c>
      <c r="P867" s="239" t="str">
        <f t="shared" si="17"/>
        <v/>
      </c>
    </row>
    <row r="868" spans="1:16" x14ac:dyDescent="0.3">
      <c r="A868" s="294" t="s">
        <v>808</v>
      </c>
      <c r="B868" s="236" t="s">
        <v>586</v>
      </c>
      <c r="C868" s="236" t="s">
        <v>808</v>
      </c>
      <c r="D868" s="293" t="s">
        <v>809</v>
      </c>
      <c r="E868" s="294" t="s">
        <v>807</v>
      </c>
      <c r="F868" s="233" t="s">
        <v>808</v>
      </c>
      <c r="G868" s="295" t="s">
        <v>60</v>
      </c>
      <c r="H868" s="295" t="s">
        <v>19</v>
      </c>
      <c r="I868" s="295" t="s">
        <v>61</v>
      </c>
      <c r="J868" s="308" t="s">
        <v>781</v>
      </c>
      <c r="K868" s="295"/>
      <c r="L868" s="451" t="s">
        <v>63</v>
      </c>
      <c r="M868" s="234">
        <v>8.1999999999999993</v>
      </c>
      <c r="N868" s="237">
        <f>IFERROR(VLOOKUP(H868&amp;"-"&amp;F868,Blad7!A:D,4,0),0)</f>
        <v>0</v>
      </c>
      <c r="O868" s="238">
        <v>1</v>
      </c>
      <c r="P868" s="239">
        <f t="shared" si="17"/>
        <v>0</v>
      </c>
    </row>
    <row r="869" spans="1:16" x14ac:dyDescent="0.3">
      <c r="A869" s="294" t="s">
        <v>808</v>
      </c>
      <c r="B869" s="236" t="s">
        <v>586</v>
      </c>
      <c r="C869" s="236" t="s">
        <v>808</v>
      </c>
      <c r="D869" s="293" t="s">
        <v>809</v>
      </c>
      <c r="E869" s="294" t="s">
        <v>807</v>
      </c>
      <c r="F869" s="233" t="s">
        <v>808</v>
      </c>
      <c r="G869" s="295" t="s">
        <v>750</v>
      </c>
      <c r="H869" s="295" t="s">
        <v>45</v>
      </c>
      <c r="I869" s="295" t="s">
        <v>760</v>
      </c>
      <c r="J869" s="308" t="s">
        <v>642</v>
      </c>
      <c r="K869" s="295"/>
      <c r="L869" s="451" t="s">
        <v>44</v>
      </c>
      <c r="M869" s="234" t="s">
        <v>187</v>
      </c>
      <c r="N869" s="237">
        <f>IFERROR(VLOOKUP(H869&amp;"-"&amp;F869,Blad7!A:D,4,0),0)</f>
        <v>0</v>
      </c>
      <c r="O869" s="238">
        <v>1</v>
      </c>
      <c r="P869" s="239" t="str">
        <f t="shared" si="17"/>
        <v/>
      </c>
    </row>
    <row r="870" spans="1:16" x14ac:dyDescent="0.3">
      <c r="A870" s="294" t="s">
        <v>808</v>
      </c>
      <c r="B870" s="236" t="s">
        <v>586</v>
      </c>
      <c r="C870" s="236" t="s">
        <v>808</v>
      </c>
      <c r="D870" s="293" t="s">
        <v>809</v>
      </c>
      <c r="E870" s="294" t="s">
        <v>807</v>
      </c>
      <c r="F870" s="233" t="s">
        <v>808</v>
      </c>
      <c r="G870" s="295" t="s">
        <v>60</v>
      </c>
      <c r="H870" s="295" t="s">
        <v>45</v>
      </c>
      <c r="I870" s="295" t="s">
        <v>254</v>
      </c>
      <c r="J870" s="308" t="s">
        <v>776</v>
      </c>
      <c r="K870" s="295"/>
      <c r="L870" s="451" t="s">
        <v>155</v>
      </c>
      <c r="M870" s="234" t="s">
        <v>187</v>
      </c>
      <c r="N870" s="237">
        <f>IFERROR(VLOOKUP(H870&amp;"-"&amp;F870,Blad7!A:D,4,0),0)</f>
        <v>0</v>
      </c>
      <c r="O870" s="238">
        <v>1</v>
      </c>
      <c r="P870" s="239" t="str">
        <f t="shared" si="17"/>
        <v/>
      </c>
    </row>
    <row r="871" spans="1:16" x14ac:dyDescent="0.3">
      <c r="A871" s="294" t="s">
        <v>808</v>
      </c>
      <c r="B871" s="236" t="s">
        <v>586</v>
      </c>
      <c r="C871" s="236" t="s">
        <v>808</v>
      </c>
      <c r="D871" s="293" t="s">
        <v>809</v>
      </c>
      <c r="E871" s="294" t="s">
        <v>807</v>
      </c>
      <c r="F871" s="233" t="s">
        <v>808</v>
      </c>
      <c r="G871" s="295" t="s">
        <v>60</v>
      </c>
      <c r="H871" s="295" t="s">
        <v>19</v>
      </c>
      <c r="I871" s="295" t="s">
        <v>64</v>
      </c>
      <c r="J871" s="308" t="s">
        <v>766</v>
      </c>
      <c r="K871" s="295"/>
      <c r="L871" s="451" t="s">
        <v>44</v>
      </c>
      <c r="M871" s="234">
        <v>13.7</v>
      </c>
      <c r="N871" s="237">
        <f>IFERROR(VLOOKUP(H871&amp;"-"&amp;F871,Blad7!A:D,4,0),0)</f>
        <v>0</v>
      </c>
      <c r="O871" s="238">
        <v>1</v>
      </c>
      <c r="P871" s="239">
        <f t="shared" si="17"/>
        <v>0</v>
      </c>
    </row>
    <row r="872" spans="1:16" x14ac:dyDescent="0.3">
      <c r="A872" s="294" t="s">
        <v>808</v>
      </c>
      <c r="B872" s="236" t="s">
        <v>586</v>
      </c>
      <c r="C872" s="236" t="s">
        <v>808</v>
      </c>
      <c r="D872" s="293" t="s">
        <v>809</v>
      </c>
      <c r="E872" s="294" t="s">
        <v>807</v>
      </c>
      <c r="F872" s="233" t="s">
        <v>808</v>
      </c>
      <c r="G872" s="295" t="s">
        <v>60</v>
      </c>
      <c r="H872" s="295" t="s">
        <v>19</v>
      </c>
      <c r="I872" s="295" t="s">
        <v>64</v>
      </c>
      <c r="J872" s="308" t="s">
        <v>775</v>
      </c>
      <c r="K872" s="295"/>
      <c r="L872" s="451" t="s">
        <v>44</v>
      </c>
      <c r="M872" s="234">
        <v>21.5</v>
      </c>
      <c r="N872" s="237">
        <f>IFERROR(VLOOKUP(H872&amp;"-"&amp;F872,Blad7!A:D,4,0),0)</f>
        <v>0</v>
      </c>
      <c r="O872" s="238">
        <v>1</v>
      </c>
      <c r="P872" s="239">
        <f t="shared" si="17"/>
        <v>0</v>
      </c>
    </row>
    <row r="873" spans="1:16" x14ac:dyDescent="0.3">
      <c r="A873" s="294" t="s">
        <v>808</v>
      </c>
      <c r="B873" s="236" t="s">
        <v>586</v>
      </c>
      <c r="C873" s="236" t="s">
        <v>808</v>
      </c>
      <c r="D873" s="293" t="s">
        <v>809</v>
      </c>
      <c r="E873" s="294" t="s">
        <v>807</v>
      </c>
      <c r="F873" s="233" t="s">
        <v>808</v>
      </c>
      <c r="G873" s="295" t="s">
        <v>60</v>
      </c>
      <c r="H873" s="295" t="s">
        <v>16</v>
      </c>
      <c r="I873" s="295" t="s">
        <v>1022</v>
      </c>
      <c r="J873" s="308" t="s">
        <v>779</v>
      </c>
      <c r="K873" s="295"/>
      <c r="L873" s="451" t="s">
        <v>44</v>
      </c>
      <c r="M873" s="234">
        <v>22.4</v>
      </c>
      <c r="N873" s="237">
        <f>IFERROR(VLOOKUP(H873&amp;"-"&amp;F873,Blad7!A:D,4,0),0)</f>
        <v>0</v>
      </c>
      <c r="O873" s="238">
        <v>1</v>
      </c>
      <c r="P873" s="239">
        <f t="shared" si="17"/>
        <v>0</v>
      </c>
    </row>
    <row r="874" spans="1:16" x14ac:dyDescent="0.3">
      <c r="A874" s="294" t="s">
        <v>808</v>
      </c>
      <c r="B874" s="236" t="s">
        <v>586</v>
      </c>
      <c r="C874" s="236" t="s">
        <v>808</v>
      </c>
      <c r="D874" s="293" t="s">
        <v>809</v>
      </c>
      <c r="E874" s="294" t="s">
        <v>807</v>
      </c>
      <c r="F874" s="233" t="s">
        <v>808</v>
      </c>
      <c r="G874" s="295" t="s">
        <v>60</v>
      </c>
      <c r="H874" s="295" t="s">
        <v>45</v>
      </c>
      <c r="I874" s="295" t="s">
        <v>1021</v>
      </c>
      <c r="J874" s="308" t="s">
        <v>780</v>
      </c>
      <c r="K874" s="295"/>
      <c r="L874" s="451" t="s">
        <v>63</v>
      </c>
      <c r="M874" s="234" t="s">
        <v>187</v>
      </c>
      <c r="N874" s="237">
        <f>IFERROR(VLOOKUP(H874&amp;"-"&amp;F874,Blad7!A:D,4,0),0)</f>
        <v>0</v>
      </c>
      <c r="O874" s="238">
        <v>1</v>
      </c>
      <c r="P874" s="239" t="str">
        <f t="shared" si="17"/>
        <v/>
      </c>
    </row>
    <row r="875" spans="1:16" x14ac:dyDescent="0.3">
      <c r="A875" s="294" t="s">
        <v>808</v>
      </c>
      <c r="B875" s="236" t="s">
        <v>586</v>
      </c>
      <c r="C875" s="236" t="s">
        <v>808</v>
      </c>
      <c r="D875" s="293" t="s">
        <v>809</v>
      </c>
      <c r="E875" s="294" t="s">
        <v>807</v>
      </c>
      <c r="F875" s="233" t="s">
        <v>808</v>
      </c>
      <c r="G875" s="295" t="s">
        <v>60</v>
      </c>
      <c r="H875" s="295" t="s">
        <v>2271</v>
      </c>
      <c r="I875" s="295" t="s">
        <v>1716</v>
      </c>
      <c r="J875" s="308">
        <v>205</v>
      </c>
      <c r="K875" s="295"/>
      <c r="L875" s="451" t="s">
        <v>62</v>
      </c>
      <c r="M875" s="234">
        <v>92</v>
      </c>
      <c r="N875" s="237">
        <f>IFERROR(VLOOKUP(H875&amp;"-"&amp;F875,Blad7!A:D,4,0),0)</f>
        <v>0</v>
      </c>
      <c r="O875" s="238">
        <v>1</v>
      </c>
      <c r="P875" s="239">
        <f t="shared" si="17"/>
        <v>0</v>
      </c>
    </row>
    <row r="876" spans="1:16" x14ac:dyDescent="0.3">
      <c r="A876" s="294" t="s">
        <v>808</v>
      </c>
      <c r="B876" s="236" t="s">
        <v>586</v>
      </c>
      <c r="C876" s="236" t="s">
        <v>808</v>
      </c>
      <c r="D876" s="293" t="s">
        <v>809</v>
      </c>
      <c r="E876" s="294" t="s">
        <v>807</v>
      </c>
      <c r="F876" s="233" t="s">
        <v>808</v>
      </c>
      <c r="G876" s="295" t="s">
        <v>60</v>
      </c>
      <c r="H876" s="295" t="s">
        <v>45</v>
      </c>
      <c r="I876" s="295" t="s">
        <v>1021</v>
      </c>
      <c r="J876" s="308" t="s">
        <v>778</v>
      </c>
      <c r="K876" s="295"/>
      <c r="L876" s="451" t="s">
        <v>155</v>
      </c>
      <c r="M876" s="234" t="s">
        <v>187</v>
      </c>
      <c r="N876" s="237">
        <f>IFERROR(VLOOKUP(H876&amp;"-"&amp;F876,Blad7!A:D,4,0),0)</f>
        <v>0</v>
      </c>
      <c r="O876" s="238">
        <v>1</v>
      </c>
      <c r="P876" s="239" t="str">
        <f t="shared" si="17"/>
        <v/>
      </c>
    </row>
    <row r="877" spans="1:16" x14ac:dyDescent="0.3">
      <c r="A877" s="294" t="s">
        <v>808</v>
      </c>
      <c r="B877" s="236" t="s">
        <v>586</v>
      </c>
      <c r="C877" s="236" t="s">
        <v>808</v>
      </c>
      <c r="D877" s="293" t="s">
        <v>809</v>
      </c>
      <c r="E877" s="294" t="s">
        <v>807</v>
      </c>
      <c r="F877" s="233" t="s">
        <v>808</v>
      </c>
      <c r="G877" s="295" t="s">
        <v>60</v>
      </c>
      <c r="H877" s="295" t="s">
        <v>2271</v>
      </c>
      <c r="I877" s="295" t="s">
        <v>1716</v>
      </c>
      <c r="J877" s="308" t="s">
        <v>783</v>
      </c>
      <c r="K877" s="295"/>
      <c r="L877" s="451" t="s">
        <v>62</v>
      </c>
      <c r="M877" s="234">
        <v>70</v>
      </c>
      <c r="N877" s="237">
        <f>IFERROR(VLOOKUP(H877&amp;"-"&amp;F877,Blad7!A:D,4,0),0)</f>
        <v>0</v>
      </c>
      <c r="O877" s="238">
        <v>1</v>
      </c>
      <c r="P877" s="239">
        <f t="shared" si="17"/>
        <v>0</v>
      </c>
    </row>
    <row r="878" spans="1:16" x14ac:dyDescent="0.3">
      <c r="A878" s="294" t="s">
        <v>808</v>
      </c>
      <c r="B878" s="236" t="s">
        <v>586</v>
      </c>
      <c r="C878" s="236" t="s">
        <v>808</v>
      </c>
      <c r="D878" s="293" t="s">
        <v>809</v>
      </c>
      <c r="E878" s="294" t="s">
        <v>807</v>
      </c>
      <c r="F878" s="233" t="s">
        <v>808</v>
      </c>
      <c r="G878" s="295" t="s">
        <v>60</v>
      </c>
      <c r="H878" s="295" t="s">
        <v>15</v>
      </c>
      <c r="I878" s="297" t="s">
        <v>15</v>
      </c>
      <c r="J878" s="308" t="s">
        <v>790</v>
      </c>
      <c r="K878" s="295"/>
      <c r="L878" s="451" t="s">
        <v>44</v>
      </c>
      <c r="M878" s="234">
        <v>47.6</v>
      </c>
      <c r="N878" s="237">
        <f>IFERROR(VLOOKUP(H878&amp;"-"&amp;F878,Blad7!A:D,4,0),0)</f>
        <v>0</v>
      </c>
      <c r="O878" s="238">
        <v>1</v>
      </c>
      <c r="P878" s="239">
        <f t="shared" si="17"/>
        <v>0</v>
      </c>
    </row>
    <row r="879" spans="1:16" x14ac:dyDescent="0.3">
      <c r="A879" s="294" t="s">
        <v>808</v>
      </c>
      <c r="B879" s="236" t="s">
        <v>586</v>
      </c>
      <c r="C879" s="236" t="s">
        <v>808</v>
      </c>
      <c r="D879" s="293" t="s">
        <v>809</v>
      </c>
      <c r="E879" s="294" t="s">
        <v>807</v>
      </c>
      <c r="F879" s="233" t="s">
        <v>808</v>
      </c>
      <c r="G879" s="295" t="s">
        <v>60</v>
      </c>
      <c r="H879" s="295" t="s">
        <v>15</v>
      </c>
      <c r="I879" s="297" t="s">
        <v>15</v>
      </c>
      <c r="J879" s="308" t="s">
        <v>770</v>
      </c>
      <c r="K879" s="295"/>
      <c r="L879" s="451" t="s">
        <v>44</v>
      </c>
      <c r="M879" s="234">
        <v>50</v>
      </c>
      <c r="N879" s="237">
        <f>IFERROR(VLOOKUP(H879&amp;"-"&amp;F879,Blad7!A:D,4,0),0)</f>
        <v>0</v>
      </c>
      <c r="O879" s="238">
        <v>1</v>
      </c>
      <c r="P879" s="239">
        <f t="shared" si="17"/>
        <v>0</v>
      </c>
    </row>
    <row r="880" spans="1:16" x14ac:dyDescent="0.3">
      <c r="A880" s="294" t="s">
        <v>808</v>
      </c>
      <c r="B880" s="236" t="s">
        <v>586</v>
      </c>
      <c r="C880" s="236" t="s">
        <v>808</v>
      </c>
      <c r="D880" s="293" t="s">
        <v>809</v>
      </c>
      <c r="E880" s="294" t="s">
        <v>807</v>
      </c>
      <c r="F880" s="233" t="s">
        <v>808</v>
      </c>
      <c r="G880" s="295" t="s">
        <v>60</v>
      </c>
      <c r="H880" s="295" t="s">
        <v>15</v>
      </c>
      <c r="I880" s="297" t="s">
        <v>15</v>
      </c>
      <c r="J880" s="308" t="s">
        <v>772</v>
      </c>
      <c r="K880" s="295"/>
      <c r="L880" s="451" t="s">
        <v>44</v>
      </c>
      <c r="M880" s="234">
        <v>50.7</v>
      </c>
      <c r="N880" s="237">
        <f>IFERROR(VLOOKUP(H880&amp;"-"&amp;F880,Blad7!A:D,4,0),0)</f>
        <v>0</v>
      </c>
      <c r="O880" s="238">
        <v>1</v>
      </c>
      <c r="P880" s="239">
        <f t="shared" si="17"/>
        <v>0</v>
      </c>
    </row>
    <row r="881" spans="1:16" x14ac:dyDescent="0.3">
      <c r="A881" s="294" t="s">
        <v>808</v>
      </c>
      <c r="B881" s="236" t="s">
        <v>586</v>
      </c>
      <c r="C881" s="236" t="s">
        <v>808</v>
      </c>
      <c r="D881" s="293" t="s">
        <v>809</v>
      </c>
      <c r="E881" s="294" t="s">
        <v>807</v>
      </c>
      <c r="F881" s="233" t="s">
        <v>808</v>
      </c>
      <c r="G881" s="295" t="s">
        <v>60</v>
      </c>
      <c r="H881" s="295" t="s">
        <v>15</v>
      </c>
      <c r="I881" s="297" t="s">
        <v>15</v>
      </c>
      <c r="J881" s="308" t="s">
        <v>773</v>
      </c>
      <c r="K881" s="295"/>
      <c r="L881" s="451" t="s">
        <v>155</v>
      </c>
      <c r="M881" s="234">
        <v>51.3</v>
      </c>
      <c r="N881" s="237">
        <f>IFERROR(VLOOKUP(H881&amp;"-"&amp;F881,Blad7!A:D,4,0),0)</f>
        <v>0</v>
      </c>
      <c r="O881" s="238">
        <v>1</v>
      </c>
      <c r="P881" s="239">
        <f t="shared" si="17"/>
        <v>0</v>
      </c>
    </row>
    <row r="882" spans="1:16" x14ac:dyDescent="0.3">
      <c r="A882" s="294" t="s">
        <v>808</v>
      </c>
      <c r="B882" s="236" t="s">
        <v>586</v>
      </c>
      <c r="C882" s="236" t="s">
        <v>808</v>
      </c>
      <c r="D882" s="293" t="s">
        <v>809</v>
      </c>
      <c r="E882" s="294" t="s">
        <v>807</v>
      </c>
      <c r="F882" s="233" t="s">
        <v>808</v>
      </c>
      <c r="G882" s="295" t="s">
        <v>60</v>
      </c>
      <c r="H882" s="295" t="s">
        <v>15</v>
      </c>
      <c r="I882" s="297" t="s">
        <v>15</v>
      </c>
      <c r="J882" s="308" t="s">
        <v>793</v>
      </c>
      <c r="K882" s="295"/>
      <c r="L882" s="451" t="s">
        <v>155</v>
      </c>
      <c r="M882" s="234">
        <v>56.1</v>
      </c>
      <c r="N882" s="237">
        <f>IFERROR(VLOOKUP(H882&amp;"-"&amp;F882,Blad7!A:D,4,0),0)</f>
        <v>0</v>
      </c>
      <c r="O882" s="238">
        <v>1</v>
      </c>
      <c r="P882" s="239">
        <f t="shared" si="17"/>
        <v>0</v>
      </c>
    </row>
    <row r="883" spans="1:16" x14ac:dyDescent="0.3">
      <c r="A883" s="294" t="s">
        <v>808</v>
      </c>
      <c r="B883" s="236" t="s">
        <v>586</v>
      </c>
      <c r="C883" s="236" t="s">
        <v>808</v>
      </c>
      <c r="D883" s="293" t="s">
        <v>809</v>
      </c>
      <c r="E883" s="294" t="s">
        <v>807</v>
      </c>
      <c r="F883" s="233" t="s">
        <v>808</v>
      </c>
      <c r="G883" s="295" t="s">
        <v>60</v>
      </c>
      <c r="H883" s="295" t="s">
        <v>15</v>
      </c>
      <c r="I883" s="297" t="s">
        <v>15</v>
      </c>
      <c r="J883" s="308" t="s">
        <v>791</v>
      </c>
      <c r="K883" s="295"/>
      <c r="L883" s="451" t="s">
        <v>155</v>
      </c>
      <c r="M883" s="234">
        <v>58.5</v>
      </c>
      <c r="N883" s="237">
        <f>IFERROR(VLOOKUP(H883&amp;"-"&amp;F883,Blad7!A:D,4,0),0)</f>
        <v>0</v>
      </c>
      <c r="O883" s="238">
        <v>1</v>
      </c>
      <c r="P883" s="239">
        <f t="shared" si="17"/>
        <v>0</v>
      </c>
    </row>
    <row r="884" spans="1:16" x14ac:dyDescent="0.3">
      <c r="A884" s="294" t="s">
        <v>808</v>
      </c>
      <c r="B884" s="236" t="s">
        <v>586</v>
      </c>
      <c r="C884" s="236" t="s">
        <v>808</v>
      </c>
      <c r="D884" s="293" t="s">
        <v>809</v>
      </c>
      <c r="E884" s="294" t="s">
        <v>807</v>
      </c>
      <c r="F884" s="233" t="s">
        <v>808</v>
      </c>
      <c r="G884" s="295" t="s">
        <v>60</v>
      </c>
      <c r="H884" s="295" t="s">
        <v>15</v>
      </c>
      <c r="I884" s="297" t="s">
        <v>15</v>
      </c>
      <c r="J884" s="308" t="s">
        <v>785</v>
      </c>
      <c r="K884" s="295"/>
      <c r="L884" s="451" t="s">
        <v>63</v>
      </c>
      <c r="M884" s="234">
        <v>59.2</v>
      </c>
      <c r="N884" s="237">
        <f>IFERROR(VLOOKUP(H884&amp;"-"&amp;F884,Blad7!A:D,4,0),0)</f>
        <v>0</v>
      </c>
      <c r="O884" s="238">
        <v>1</v>
      </c>
      <c r="P884" s="239">
        <f t="shared" si="17"/>
        <v>0</v>
      </c>
    </row>
    <row r="885" spans="1:16" x14ac:dyDescent="0.3">
      <c r="A885" s="294" t="s">
        <v>808</v>
      </c>
      <c r="B885" s="236" t="s">
        <v>586</v>
      </c>
      <c r="C885" s="236" t="s">
        <v>808</v>
      </c>
      <c r="D885" s="293" t="s">
        <v>809</v>
      </c>
      <c r="E885" s="294" t="s">
        <v>807</v>
      </c>
      <c r="F885" s="233" t="s">
        <v>808</v>
      </c>
      <c r="G885" s="295" t="s">
        <v>60</v>
      </c>
      <c r="H885" s="295" t="s">
        <v>15</v>
      </c>
      <c r="I885" s="297" t="s">
        <v>15</v>
      </c>
      <c r="J885" s="308" t="s">
        <v>769</v>
      </c>
      <c r="K885" s="295"/>
      <c r="L885" s="451" t="s">
        <v>155</v>
      </c>
      <c r="M885" s="234">
        <v>63.3</v>
      </c>
      <c r="N885" s="237">
        <f>IFERROR(VLOOKUP(H885&amp;"-"&amp;F885,Blad7!A:D,4,0),0)</f>
        <v>0</v>
      </c>
      <c r="O885" s="238">
        <v>1</v>
      </c>
      <c r="P885" s="239">
        <f t="shared" si="17"/>
        <v>0</v>
      </c>
    </row>
    <row r="886" spans="1:16" x14ac:dyDescent="0.3">
      <c r="A886" s="294" t="s">
        <v>808</v>
      </c>
      <c r="B886" s="236" t="s">
        <v>586</v>
      </c>
      <c r="C886" s="236" t="s">
        <v>808</v>
      </c>
      <c r="D886" s="293" t="s">
        <v>809</v>
      </c>
      <c r="E886" s="294" t="s">
        <v>807</v>
      </c>
      <c r="F886" s="233" t="s">
        <v>808</v>
      </c>
      <c r="G886" s="295" t="s">
        <v>60</v>
      </c>
      <c r="H886" s="295" t="s">
        <v>15</v>
      </c>
      <c r="I886" s="297" t="s">
        <v>15</v>
      </c>
      <c r="J886" s="308" t="s">
        <v>767</v>
      </c>
      <c r="K886" s="295"/>
      <c r="L886" s="451" t="s">
        <v>155</v>
      </c>
      <c r="M886" s="234">
        <v>65.3</v>
      </c>
      <c r="N886" s="237">
        <f>IFERROR(VLOOKUP(H886&amp;"-"&amp;F886,Blad7!A:D,4,0),0)</f>
        <v>0</v>
      </c>
      <c r="O886" s="238">
        <v>1</v>
      </c>
      <c r="P886" s="239">
        <f t="shared" si="17"/>
        <v>0</v>
      </c>
    </row>
    <row r="887" spans="1:16" x14ac:dyDescent="0.3">
      <c r="A887" s="294" t="s">
        <v>808</v>
      </c>
      <c r="B887" s="236" t="s">
        <v>586</v>
      </c>
      <c r="C887" s="236" t="s">
        <v>808</v>
      </c>
      <c r="D887" s="293" t="s">
        <v>809</v>
      </c>
      <c r="E887" s="294" t="s">
        <v>807</v>
      </c>
      <c r="F887" s="233" t="s">
        <v>808</v>
      </c>
      <c r="G887" s="295" t="s">
        <v>60</v>
      </c>
      <c r="H887" s="295" t="s">
        <v>19</v>
      </c>
      <c r="I887" s="295" t="s">
        <v>56</v>
      </c>
      <c r="J887" s="308" t="s">
        <v>786</v>
      </c>
      <c r="K887" s="295"/>
      <c r="L887" s="451" t="s">
        <v>44</v>
      </c>
      <c r="M887" s="234">
        <v>81.099999999999994</v>
      </c>
      <c r="N887" s="237">
        <f>IFERROR(VLOOKUP(H887&amp;"-"&amp;F887,Blad7!A:D,4,0),0)</f>
        <v>0</v>
      </c>
      <c r="O887" s="238">
        <v>1</v>
      </c>
      <c r="P887" s="239">
        <f t="shared" si="17"/>
        <v>0</v>
      </c>
    </row>
    <row r="888" spans="1:16" x14ac:dyDescent="0.3">
      <c r="A888" s="294" t="s">
        <v>808</v>
      </c>
      <c r="B888" s="236" t="s">
        <v>586</v>
      </c>
      <c r="C888" s="236" t="s">
        <v>808</v>
      </c>
      <c r="D888" s="293" t="s">
        <v>809</v>
      </c>
      <c r="E888" s="294" t="s">
        <v>807</v>
      </c>
      <c r="F888" s="233" t="s">
        <v>808</v>
      </c>
      <c r="G888" s="295" t="s">
        <v>60</v>
      </c>
      <c r="H888" s="295" t="s">
        <v>15</v>
      </c>
      <c r="I888" s="297" t="s">
        <v>15</v>
      </c>
      <c r="J888" s="308" t="s">
        <v>782</v>
      </c>
      <c r="K888" s="295"/>
      <c r="L888" s="451" t="s">
        <v>155</v>
      </c>
      <c r="M888" s="234">
        <v>85.3</v>
      </c>
      <c r="N888" s="237">
        <f>IFERROR(VLOOKUP(H888&amp;"-"&amp;F888,Blad7!A:D,4,0),0)</f>
        <v>0</v>
      </c>
      <c r="O888" s="238">
        <v>1</v>
      </c>
      <c r="P888" s="239">
        <f t="shared" si="17"/>
        <v>0</v>
      </c>
    </row>
    <row r="889" spans="1:16" x14ac:dyDescent="0.3">
      <c r="A889" s="294" t="s">
        <v>808</v>
      </c>
      <c r="B889" s="236" t="s">
        <v>586</v>
      </c>
      <c r="C889" s="236" t="s">
        <v>808</v>
      </c>
      <c r="D889" s="293" t="s">
        <v>809</v>
      </c>
      <c r="E889" s="294" t="s">
        <v>807</v>
      </c>
      <c r="F889" s="233" t="s">
        <v>808</v>
      </c>
      <c r="G889" s="295" t="s">
        <v>60</v>
      </c>
      <c r="H889" s="295" t="s">
        <v>15</v>
      </c>
      <c r="I889" s="297" t="s">
        <v>15</v>
      </c>
      <c r="J889" s="308" t="s">
        <v>777</v>
      </c>
      <c r="K889" s="295"/>
      <c r="L889" s="451" t="s">
        <v>155</v>
      </c>
      <c r="M889" s="234">
        <v>94.9</v>
      </c>
      <c r="N889" s="237">
        <f>IFERROR(VLOOKUP(H889&amp;"-"&amp;F889,Blad7!A:D,4,0),0)</f>
        <v>0</v>
      </c>
      <c r="O889" s="238">
        <v>1</v>
      </c>
      <c r="P889" s="239">
        <f t="shared" si="17"/>
        <v>0</v>
      </c>
    </row>
    <row r="890" spans="1:16" x14ac:dyDescent="0.3">
      <c r="A890" s="294" t="s">
        <v>808</v>
      </c>
      <c r="B890" s="236" t="s">
        <v>586</v>
      </c>
      <c r="C890" s="236" t="s">
        <v>808</v>
      </c>
      <c r="D890" s="293" t="s">
        <v>809</v>
      </c>
      <c r="E890" s="294" t="s">
        <v>807</v>
      </c>
      <c r="F890" s="233" t="s">
        <v>808</v>
      </c>
      <c r="G890" s="295" t="s">
        <v>60</v>
      </c>
      <c r="H890" s="295" t="s">
        <v>19</v>
      </c>
      <c r="I890" s="295" t="s">
        <v>56</v>
      </c>
      <c r="J890" s="308" t="s">
        <v>794</v>
      </c>
      <c r="K890" s="295"/>
      <c r="L890" s="451" t="s">
        <v>44</v>
      </c>
      <c r="M890" s="234">
        <v>100.2</v>
      </c>
      <c r="N890" s="237">
        <f>IFERROR(VLOOKUP(H890&amp;"-"&amp;F890,Blad7!A:D,4,0),0)</f>
        <v>0</v>
      </c>
      <c r="O890" s="238">
        <v>1</v>
      </c>
      <c r="P890" s="239">
        <f t="shared" si="17"/>
        <v>0</v>
      </c>
    </row>
    <row r="891" spans="1:16" x14ac:dyDescent="0.3">
      <c r="A891" s="294" t="s">
        <v>808</v>
      </c>
      <c r="B891" s="236" t="s">
        <v>586</v>
      </c>
      <c r="C891" s="236" t="s">
        <v>808</v>
      </c>
      <c r="D891" s="293" t="s">
        <v>809</v>
      </c>
      <c r="E891" s="294" t="s">
        <v>807</v>
      </c>
      <c r="F891" s="233" t="s">
        <v>808</v>
      </c>
      <c r="G891" s="295" t="s">
        <v>60</v>
      </c>
      <c r="H891" s="295" t="s">
        <v>15</v>
      </c>
      <c r="I891" s="297" t="s">
        <v>15</v>
      </c>
      <c r="J891" s="308" t="s">
        <v>771</v>
      </c>
      <c r="K891" s="295"/>
      <c r="L891" s="451" t="s">
        <v>44</v>
      </c>
      <c r="M891" s="234">
        <v>113.8</v>
      </c>
      <c r="N891" s="237">
        <f>IFERROR(VLOOKUP(H891&amp;"-"&amp;F891,Blad7!A:D,4,0),0)</f>
        <v>0</v>
      </c>
      <c r="O891" s="238">
        <v>1</v>
      </c>
      <c r="P891" s="239">
        <f t="shared" si="17"/>
        <v>0</v>
      </c>
    </row>
    <row r="892" spans="1:16" x14ac:dyDescent="0.3">
      <c r="A892" s="294" t="s">
        <v>808</v>
      </c>
      <c r="B892" s="236" t="s">
        <v>586</v>
      </c>
      <c r="C892" s="236" t="s">
        <v>808</v>
      </c>
      <c r="D892" s="293" t="s">
        <v>809</v>
      </c>
      <c r="E892" s="294" t="s">
        <v>807</v>
      </c>
      <c r="F892" s="233" t="s">
        <v>808</v>
      </c>
      <c r="G892" s="295" t="s">
        <v>60</v>
      </c>
      <c r="H892" s="295" t="s">
        <v>45</v>
      </c>
      <c r="I892" s="295" t="s">
        <v>1021</v>
      </c>
      <c r="J892" s="308" t="s">
        <v>784</v>
      </c>
      <c r="K892" s="295"/>
      <c r="L892" s="451" t="s">
        <v>155</v>
      </c>
      <c r="M892" s="234" t="s">
        <v>187</v>
      </c>
      <c r="N892" s="237">
        <f>IFERROR(VLOOKUP(H892&amp;"-"&amp;F892,Blad7!A:D,4,0),0)</f>
        <v>0</v>
      </c>
      <c r="O892" s="238">
        <v>1</v>
      </c>
      <c r="P892" s="239" t="str">
        <f t="shared" si="17"/>
        <v/>
      </c>
    </row>
    <row r="893" spans="1:16" x14ac:dyDescent="0.3">
      <c r="A893" s="294" t="s">
        <v>808</v>
      </c>
      <c r="B893" s="236" t="s">
        <v>586</v>
      </c>
      <c r="C893" s="236" t="s">
        <v>808</v>
      </c>
      <c r="D893" s="293" t="s">
        <v>809</v>
      </c>
      <c r="E893" s="294" t="s">
        <v>807</v>
      </c>
      <c r="F893" s="233" t="s">
        <v>808</v>
      </c>
      <c r="G893" s="295" t="s">
        <v>60</v>
      </c>
      <c r="H893" s="295" t="s">
        <v>45</v>
      </c>
      <c r="I893" s="295" t="s">
        <v>712</v>
      </c>
      <c r="J893" s="308" t="s">
        <v>788</v>
      </c>
      <c r="K893" s="295"/>
      <c r="L893" s="451" t="s">
        <v>155</v>
      </c>
      <c r="M893" s="234" t="s">
        <v>187</v>
      </c>
      <c r="N893" s="237">
        <f>IFERROR(VLOOKUP(H893&amp;"-"&amp;F893,Blad7!A:D,4,0),0)</f>
        <v>0</v>
      </c>
      <c r="O893" s="238">
        <v>1</v>
      </c>
      <c r="P893" s="239" t="str">
        <f t="shared" si="17"/>
        <v/>
      </c>
    </row>
    <row r="894" spans="1:16" x14ac:dyDescent="0.3">
      <c r="A894" s="294" t="s">
        <v>808</v>
      </c>
      <c r="B894" s="236" t="s">
        <v>586</v>
      </c>
      <c r="C894" s="236" t="s">
        <v>808</v>
      </c>
      <c r="D894" s="293" t="s">
        <v>809</v>
      </c>
      <c r="E894" s="294" t="s">
        <v>807</v>
      </c>
      <c r="F894" s="233" t="s">
        <v>808</v>
      </c>
      <c r="G894" s="295" t="s">
        <v>60</v>
      </c>
      <c r="H894" s="295" t="s">
        <v>45</v>
      </c>
      <c r="I894" s="295" t="s">
        <v>1021</v>
      </c>
      <c r="J894" s="308" t="s">
        <v>792</v>
      </c>
      <c r="K894" s="295"/>
      <c r="L894" s="451" t="s">
        <v>155</v>
      </c>
      <c r="M894" s="234" t="s">
        <v>187</v>
      </c>
      <c r="N894" s="237">
        <f>IFERROR(VLOOKUP(H894&amp;"-"&amp;F894,Blad7!A:D,4,0),0)</f>
        <v>0</v>
      </c>
      <c r="O894" s="238">
        <v>1</v>
      </c>
      <c r="P894" s="239" t="str">
        <f t="shared" si="17"/>
        <v/>
      </c>
    </row>
    <row r="895" spans="1:16" x14ac:dyDescent="0.3">
      <c r="A895" s="294" t="s">
        <v>808</v>
      </c>
      <c r="B895" s="236" t="s">
        <v>586</v>
      </c>
      <c r="C895" s="236" t="s">
        <v>808</v>
      </c>
      <c r="D895" s="293" t="s">
        <v>809</v>
      </c>
      <c r="E895" s="294" t="s">
        <v>807</v>
      </c>
      <c r="F895" s="233" t="s">
        <v>808</v>
      </c>
      <c r="G895" s="295" t="s">
        <v>60</v>
      </c>
      <c r="H895" s="295" t="s">
        <v>45</v>
      </c>
      <c r="I895" s="295" t="s">
        <v>1021</v>
      </c>
      <c r="J895" s="308" t="s">
        <v>768</v>
      </c>
      <c r="K895" s="295"/>
      <c r="L895" s="451" t="s">
        <v>155</v>
      </c>
      <c r="M895" s="234" t="s">
        <v>187</v>
      </c>
      <c r="N895" s="237">
        <f>IFERROR(VLOOKUP(H895&amp;"-"&amp;F895,Blad7!A:D,4,0),0)</f>
        <v>0</v>
      </c>
      <c r="O895" s="238">
        <v>1</v>
      </c>
      <c r="P895" s="239" t="str">
        <f t="shared" si="17"/>
        <v/>
      </c>
    </row>
    <row r="896" spans="1:16" x14ac:dyDescent="0.3">
      <c r="A896" s="294" t="s">
        <v>808</v>
      </c>
      <c r="B896" s="236" t="s">
        <v>586</v>
      </c>
      <c r="C896" s="236" t="s">
        <v>808</v>
      </c>
      <c r="D896" s="293" t="s">
        <v>809</v>
      </c>
      <c r="E896" s="294" t="s">
        <v>807</v>
      </c>
      <c r="F896" s="233" t="s">
        <v>808</v>
      </c>
      <c r="G896" s="295" t="s">
        <v>589</v>
      </c>
      <c r="H896" s="295" t="s">
        <v>45</v>
      </c>
      <c r="I896" s="295" t="s">
        <v>1021</v>
      </c>
      <c r="J896" s="308" t="s">
        <v>603</v>
      </c>
      <c r="K896" s="295"/>
      <c r="L896" s="451" t="s">
        <v>44</v>
      </c>
      <c r="M896" s="234" t="s">
        <v>187</v>
      </c>
      <c r="N896" s="237">
        <f>IFERROR(VLOOKUP(H896&amp;"-"&amp;F896,Blad7!A:D,4,0),0)</f>
        <v>0</v>
      </c>
      <c r="O896" s="238">
        <v>1</v>
      </c>
      <c r="P896" s="239" t="str">
        <f t="shared" si="17"/>
        <v/>
      </c>
    </row>
    <row r="897" spans="1:16" x14ac:dyDescent="0.3">
      <c r="A897" s="294" t="s">
        <v>808</v>
      </c>
      <c r="B897" s="236" t="s">
        <v>586</v>
      </c>
      <c r="C897" s="236" t="s">
        <v>808</v>
      </c>
      <c r="D897" s="293" t="s">
        <v>809</v>
      </c>
      <c r="E897" s="294" t="s">
        <v>807</v>
      </c>
      <c r="F897" s="233" t="s">
        <v>808</v>
      </c>
      <c r="G897" s="295" t="s">
        <v>589</v>
      </c>
      <c r="H897" s="295" t="s">
        <v>45</v>
      </c>
      <c r="I897" s="295" t="s">
        <v>1021</v>
      </c>
      <c r="J897" s="308" t="s">
        <v>621</v>
      </c>
      <c r="K897" s="295"/>
      <c r="L897" s="451" t="s">
        <v>63</v>
      </c>
      <c r="M897" s="234" t="s">
        <v>187</v>
      </c>
      <c r="N897" s="237">
        <f>IFERROR(VLOOKUP(H897&amp;"-"&amp;F897,Blad7!A:D,4,0),0)</f>
        <v>0</v>
      </c>
      <c r="O897" s="238">
        <v>1</v>
      </c>
      <c r="P897" s="239" t="str">
        <f t="shared" si="17"/>
        <v/>
      </c>
    </row>
    <row r="898" spans="1:16" x14ac:dyDescent="0.3">
      <c r="A898" s="294" t="s">
        <v>808</v>
      </c>
      <c r="B898" s="236" t="s">
        <v>586</v>
      </c>
      <c r="C898" s="236" t="s">
        <v>808</v>
      </c>
      <c r="D898" s="293" t="s">
        <v>809</v>
      </c>
      <c r="E898" s="294" t="s">
        <v>807</v>
      </c>
      <c r="F898" s="233" t="s">
        <v>808</v>
      </c>
      <c r="G898" s="295" t="s">
        <v>589</v>
      </c>
      <c r="H898" s="295" t="s">
        <v>41</v>
      </c>
      <c r="I898" s="295" t="s">
        <v>1622</v>
      </c>
      <c r="J898" s="463" t="s">
        <v>746</v>
      </c>
      <c r="K898" s="295"/>
      <c r="L898" s="451" t="s">
        <v>63</v>
      </c>
      <c r="M898" s="234">
        <v>1.8</v>
      </c>
      <c r="N898" s="237">
        <f>IFERROR(VLOOKUP(H898&amp;"-"&amp;F898,Blad7!A:D,4,0),0)</f>
        <v>0</v>
      </c>
      <c r="O898" s="238">
        <v>1</v>
      </c>
      <c r="P898" s="239">
        <f t="shared" ref="P898:P961" si="18">IFERROR((N898*M898)*O898,"")</f>
        <v>0</v>
      </c>
    </row>
    <row r="899" spans="1:16" x14ac:dyDescent="0.3">
      <c r="A899" s="294" t="s">
        <v>808</v>
      </c>
      <c r="B899" s="236" t="s">
        <v>586</v>
      </c>
      <c r="C899" s="236" t="s">
        <v>808</v>
      </c>
      <c r="D899" s="293" t="s">
        <v>809</v>
      </c>
      <c r="E899" s="294" t="s">
        <v>807</v>
      </c>
      <c r="F899" s="233" t="s">
        <v>808</v>
      </c>
      <c r="G899" s="295" t="s">
        <v>589</v>
      </c>
      <c r="H899" s="295" t="s">
        <v>41</v>
      </c>
      <c r="I899" s="295" t="s">
        <v>1622</v>
      </c>
      <c r="J899" s="463" t="s">
        <v>747</v>
      </c>
      <c r="K899" s="295"/>
      <c r="L899" s="451" t="s">
        <v>63</v>
      </c>
      <c r="M899" s="234">
        <v>2.4</v>
      </c>
      <c r="N899" s="237">
        <f>IFERROR(VLOOKUP(H899&amp;"-"&amp;F899,Blad7!A:D,4,0),0)</f>
        <v>0</v>
      </c>
      <c r="O899" s="238">
        <v>1</v>
      </c>
      <c r="P899" s="239">
        <f t="shared" si="18"/>
        <v>0</v>
      </c>
    </row>
    <row r="900" spans="1:16" x14ac:dyDescent="0.3">
      <c r="A900" s="294" t="s">
        <v>808</v>
      </c>
      <c r="B900" s="236" t="s">
        <v>586</v>
      </c>
      <c r="C900" s="236" t="s">
        <v>808</v>
      </c>
      <c r="D900" s="293" t="s">
        <v>809</v>
      </c>
      <c r="E900" s="294" t="s">
        <v>807</v>
      </c>
      <c r="F900" s="233" t="s">
        <v>808</v>
      </c>
      <c r="G900" s="295" t="s">
        <v>589</v>
      </c>
      <c r="H900" s="295" t="s">
        <v>19</v>
      </c>
      <c r="I900" s="295" t="s">
        <v>61</v>
      </c>
      <c r="J900" s="308" t="s">
        <v>722</v>
      </c>
      <c r="K900" s="295"/>
      <c r="L900" s="451" t="s">
        <v>63</v>
      </c>
      <c r="M900" s="234">
        <v>2.9</v>
      </c>
      <c r="N900" s="237">
        <f>IFERROR(VLOOKUP(H900&amp;"-"&amp;F900,Blad7!A:D,4,0),0)</f>
        <v>0</v>
      </c>
      <c r="O900" s="238">
        <v>1</v>
      </c>
      <c r="P900" s="239">
        <f t="shared" si="18"/>
        <v>0</v>
      </c>
    </row>
    <row r="901" spans="1:16" x14ac:dyDescent="0.3">
      <c r="A901" s="294" t="s">
        <v>808</v>
      </c>
      <c r="B901" s="236" t="s">
        <v>586</v>
      </c>
      <c r="C901" s="236" t="s">
        <v>808</v>
      </c>
      <c r="D901" s="293" t="s">
        <v>809</v>
      </c>
      <c r="E901" s="294" t="s">
        <v>807</v>
      </c>
      <c r="F901" s="233" t="s">
        <v>808</v>
      </c>
      <c r="G901" s="295" t="s">
        <v>589</v>
      </c>
      <c r="H901" s="295" t="s">
        <v>45</v>
      </c>
      <c r="I901" s="295" t="s">
        <v>1021</v>
      </c>
      <c r="J901" s="308" t="s">
        <v>745</v>
      </c>
      <c r="K901" s="295"/>
      <c r="L901" s="451" t="s">
        <v>63</v>
      </c>
      <c r="M901" s="234" t="s">
        <v>187</v>
      </c>
      <c r="N901" s="237">
        <f>IFERROR(VLOOKUP(H901&amp;"-"&amp;F901,Blad7!A:D,4,0),0)</f>
        <v>0</v>
      </c>
      <c r="O901" s="238">
        <v>1</v>
      </c>
      <c r="P901" s="239" t="str">
        <f t="shared" si="18"/>
        <v/>
      </c>
    </row>
    <row r="902" spans="1:16" x14ac:dyDescent="0.3">
      <c r="A902" s="294" t="s">
        <v>808</v>
      </c>
      <c r="B902" s="236" t="s">
        <v>586</v>
      </c>
      <c r="C902" s="236" t="s">
        <v>808</v>
      </c>
      <c r="D902" s="293" t="s">
        <v>809</v>
      </c>
      <c r="E902" s="294" t="s">
        <v>807</v>
      </c>
      <c r="F902" s="233" t="s">
        <v>808</v>
      </c>
      <c r="G902" s="295" t="s">
        <v>589</v>
      </c>
      <c r="H902" s="295" t="s">
        <v>45</v>
      </c>
      <c r="I902" s="295" t="s">
        <v>1021</v>
      </c>
      <c r="J902" s="308" t="s">
        <v>748</v>
      </c>
      <c r="K902" s="295"/>
      <c r="L902" s="451" t="s">
        <v>63</v>
      </c>
      <c r="M902" s="234" t="s">
        <v>187</v>
      </c>
      <c r="N902" s="237">
        <f>IFERROR(VLOOKUP(H902&amp;"-"&amp;F902,Blad7!A:D,4,0),0)</f>
        <v>0</v>
      </c>
      <c r="O902" s="238">
        <v>1</v>
      </c>
      <c r="P902" s="239" t="str">
        <f t="shared" si="18"/>
        <v/>
      </c>
    </row>
    <row r="903" spans="1:16" x14ac:dyDescent="0.3">
      <c r="A903" s="294" t="s">
        <v>808</v>
      </c>
      <c r="B903" s="236" t="s">
        <v>586</v>
      </c>
      <c r="C903" s="236" t="s">
        <v>808</v>
      </c>
      <c r="D903" s="293" t="s">
        <v>809</v>
      </c>
      <c r="E903" s="294" t="s">
        <v>807</v>
      </c>
      <c r="F903" s="233" t="s">
        <v>808</v>
      </c>
      <c r="G903" s="295" t="s">
        <v>589</v>
      </c>
      <c r="H903" s="295" t="s">
        <v>41</v>
      </c>
      <c r="I903" s="295" t="s">
        <v>1622</v>
      </c>
      <c r="J903" s="463" t="s">
        <v>723</v>
      </c>
      <c r="K903" s="295"/>
      <c r="L903" s="451" t="s">
        <v>63</v>
      </c>
      <c r="M903" s="234">
        <v>3.8</v>
      </c>
      <c r="N903" s="237">
        <f>IFERROR(VLOOKUP(H903&amp;"-"&amp;F903,Blad7!A:D,4,0),0)</f>
        <v>0</v>
      </c>
      <c r="O903" s="238">
        <v>1</v>
      </c>
      <c r="P903" s="239">
        <f t="shared" si="18"/>
        <v>0</v>
      </c>
    </row>
    <row r="904" spans="1:16" x14ac:dyDescent="0.3">
      <c r="A904" s="294" t="s">
        <v>808</v>
      </c>
      <c r="B904" s="236" t="s">
        <v>586</v>
      </c>
      <c r="C904" s="236" t="s">
        <v>808</v>
      </c>
      <c r="D904" s="293" t="s">
        <v>809</v>
      </c>
      <c r="E904" s="294" t="s">
        <v>807</v>
      </c>
      <c r="F904" s="233" t="s">
        <v>808</v>
      </c>
      <c r="G904" s="295" t="s">
        <v>589</v>
      </c>
      <c r="H904" s="295" t="s">
        <v>41</v>
      </c>
      <c r="I904" s="295" t="s">
        <v>1622</v>
      </c>
      <c r="J904" s="463" t="s">
        <v>725</v>
      </c>
      <c r="K904" s="295"/>
      <c r="L904" s="451" t="s">
        <v>63</v>
      </c>
      <c r="M904" s="234">
        <v>4.4000000000000004</v>
      </c>
      <c r="N904" s="237">
        <f>IFERROR(VLOOKUP(H904&amp;"-"&amp;F904,Blad7!A:D,4,0),0)</f>
        <v>0</v>
      </c>
      <c r="O904" s="238">
        <v>1</v>
      </c>
      <c r="P904" s="239">
        <f t="shared" si="18"/>
        <v>0</v>
      </c>
    </row>
    <row r="905" spans="1:16" x14ac:dyDescent="0.3">
      <c r="A905" s="294" t="s">
        <v>808</v>
      </c>
      <c r="B905" s="236" t="s">
        <v>586</v>
      </c>
      <c r="C905" s="236" t="s">
        <v>808</v>
      </c>
      <c r="D905" s="293" t="s">
        <v>809</v>
      </c>
      <c r="E905" s="294" t="s">
        <v>807</v>
      </c>
      <c r="F905" s="233" t="s">
        <v>808</v>
      </c>
      <c r="G905" s="295" t="s">
        <v>589</v>
      </c>
      <c r="H905" s="295" t="s">
        <v>41</v>
      </c>
      <c r="I905" s="295" t="s">
        <v>1622</v>
      </c>
      <c r="J905" s="463" t="s">
        <v>727</v>
      </c>
      <c r="K905" s="295"/>
      <c r="L905" s="451" t="s">
        <v>63</v>
      </c>
      <c r="M905" s="234">
        <v>4.4000000000000004</v>
      </c>
      <c r="N905" s="237">
        <f>IFERROR(VLOOKUP(H905&amp;"-"&amp;F905,Blad7!A:D,4,0),0)</f>
        <v>0</v>
      </c>
      <c r="O905" s="238">
        <v>1</v>
      </c>
      <c r="P905" s="239">
        <f t="shared" si="18"/>
        <v>0</v>
      </c>
    </row>
    <row r="906" spans="1:16" x14ac:dyDescent="0.3">
      <c r="A906" s="294" t="s">
        <v>808</v>
      </c>
      <c r="B906" s="236" t="s">
        <v>586</v>
      </c>
      <c r="C906" s="236" t="s">
        <v>808</v>
      </c>
      <c r="D906" s="293" t="s">
        <v>809</v>
      </c>
      <c r="E906" s="294" t="s">
        <v>807</v>
      </c>
      <c r="F906" s="233" t="s">
        <v>808</v>
      </c>
      <c r="G906" s="295" t="s">
        <v>589</v>
      </c>
      <c r="H906" s="295" t="s">
        <v>41</v>
      </c>
      <c r="I906" s="295" t="s">
        <v>1622</v>
      </c>
      <c r="J906" s="463" t="s">
        <v>617</v>
      </c>
      <c r="K906" s="295"/>
      <c r="L906" s="451" t="s">
        <v>63</v>
      </c>
      <c r="M906" s="234">
        <v>4.5999999999999996</v>
      </c>
      <c r="N906" s="237">
        <f>IFERROR(VLOOKUP(H906&amp;"-"&amp;F906,Blad7!A:D,4,0),0)</f>
        <v>0</v>
      </c>
      <c r="O906" s="238">
        <v>1</v>
      </c>
      <c r="P906" s="239">
        <f t="shared" si="18"/>
        <v>0</v>
      </c>
    </row>
    <row r="907" spans="1:16" x14ac:dyDescent="0.3">
      <c r="A907" s="294" t="s">
        <v>808</v>
      </c>
      <c r="B907" s="236" t="s">
        <v>586</v>
      </c>
      <c r="C907" s="236" t="s">
        <v>808</v>
      </c>
      <c r="D907" s="293" t="s">
        <v>809</v>
      </c>
      <c r="E907" s="294" t="s">
        <v>807</v>
      </c>
      <c r="F907" s="233" t="s">
        <v>808</v>
      </c>
      <c r="G907" s="295" t="s">
        <v>589</v>
      </c>
      <c r="H907" s="295" t="s">
        <v>45</v>
      </c>
      <c r="I907" s="295" t="s">
        <v>1021</v>
      </c>
      <c r="J907" s="308" t="s">
        <v>604</v>
      </c>
      <c r="K907" s="295"/>
      <c r="L907" s="451" t="s">
        <v>44</v>
      </c>
      <c r="M907" s="234" t="s">
        <v>187</v>
      </c>
      <c r="N907" s="237">
        <f>IFERROR(VLOOKUP(H907&amp;"-"&amp;F907,Blad7!A:D,4,0),0)</f>
        <v>0</v>
      </c>
      <c r="O907" s="238">
        <v>1</v>
      </c>
      <c r="P907" s="239" t="str">
        <f t="shared" si="18"/>
        <v/>
      </c>
    </row>
    <row r="908" spans="1:16" x14ac:dyDescent="0.3">
      <c r="A908" s="294" t="s">
        <v>808</v>
      </c>
      <c r="B908" s="236" t="s">
        <v>586</v>
      </c>
      <c r="C908" s="236" t="s">
        <v>808</v>
      </c>
      <c r="D908" s="293" t="s">
        <v>809</v>
      </c>
      <c r="E908" s="294" t="s">
        <v>807</v>
      </c>
      <c r="F908" s="233" t="s">
        <v>808</v>
      </c>
      <c r="G908" s="295" t="s">
        <v>589</v>
      </c>
      <c r="H908" s="295" t="s">
        <v>41</v>
      </c>
      <c r="I908" s="295" t="s">
        <v>1622</v>
      </c>
      <c r="J908" s="463" t="s">
        <v>615</v>
      </c>
      <c r="K908" s="295"/>
      <c r="L908" s="451" t="s">
        <v>63</v>
      </c>
      <c r="M908" s="234">
        <v>5.4</v>
      </c>
      <c r="N908" s="237">
        <f>IFERROR(VLOOKUP(H908&amp;"-"&amp;F908,Blad7!A:D,4,0),0)</f>
        <v>0</v>
      </c>
      <c r="O908" s="238">
        <v>1</v>
      </c>
      <c r="P908" s="239">
        <f t="shared" si="18"/>
        <v>0</v>
      </c>
    </row>
    <row r="909" spans="1:16" x14ac:dyDescent="0.3">
      <c r="A909" s="294" t="s">
        <v>808</v>
      </c>
      <c r="B909" s="236" t="s">
        <v>586</v>
      </c>
      <c r="C909" s="236" t="s">
        <v>808</v>
      </c>
      <c r="D909" s="293" t="s">
        <v>809</v>
      </c>
      <c r="E909" s="294" t="s">
        <v>807</v>
      </c>
      <c r="F909" s="233" t="s">
        <v>808</v>
      </c>
      <c r="G909" s="295" t="s">
        <v>589</v>
      </c>
      <c r="H909" s="295" t="s">
        <v>19</v>
      </c>
      <c r="I909" s="295" t="s">
        <v>19</v>
      </c>
      <c r="J909" s="308" t="s">
        <v>709</v>
      </c>
      <c r="K909" s="295"/>
      <c r="L909" s="451" t="s">
        <v>44</v>
      </c>
      <c r="M909" s="234">
        <v>5.6</v>
      </c>
      <c r="N909" s="237">
        <f>IFERROR(VLOOKUP(H909&amp;"-"&amp;F909,Blad7!A:D,4,0),0)</f>
        <v>0</v>
      </c>
      <c r="O909" s="238">
        <v>1</v>
      </c>
      <c r="P909" s="239">
        <f t="shared" si="18"/>
        <v>0</v>
      </c>
    </row>
    <row r="910" spans="1:16" x14ac:dyDescent="0.3">
      <c r="A910" s="294" t="s">
        <v>808</v>
      </c>
      <c r="B910" s="236" t="s">
        <v>586</v>
      </c>
      <c r="C910" s="236" t="s">
        <v>808</v>
      </c>
      <c r="D910" s="293" t="s">
        <v>809</v>
      </c>
      <c r="E910" s="294" t="s">
        <v>807</v>
      </c>
      <c r="F910" s="233" t="s">
        <v>808</v>
      </c>
      <c r="G910" s="295" t="s">
        <v>589</v>
      </c>
      <c r="H910" s="295" t="s">
        <v>45</v>
      </c>
      <c r="I910" s="295" t="s">
        <v>1021</v>
      </c>
      <c r="J910" s="308" t="s">
        <v>707</v>
      </c>
      <c r="K910" s="295"/>
      <c r="L910" s="451" t="s">
        <v>44</v>
      </c>
      <c r="M910" s="234" t="s">
        <v>187</v>
      </c>
      <c r="N910" s="237">
        <f>IFERROR(VLOOKUP(H910&amp;"-"&amp;F910,Blad7!A:D,4,0),0)</f>
        <v>0</v>
      </c>
      <c r="O910" s="238">
        <v>1</v>
      </c>
      <c r="P910" s="239" t="str">
        <f t="shared" si="18"/>
        <v/>
      </c>
    </row>
    <row r="911" spans="1:16" x14ac:dyDescent="0.3">
      <c r="A911" s="294" t="s">
        <v>808</v>
      </c>
      <c r="B911" s="236" t="s">
        <v>586</v>
      </c>
      <c r="C911" s="236" t="s">
        <v>808</v>
      </c>
      <c r="D911" s="293" t="s">
        <v>809</v>
      </c>
      <c r="E911" s="294" t="s">
        <v>807</v>
      </c>
      <c r="F911" s="233" t="s">
        <v>808</v>
      </c>
      <c r="G911" s="295" t="s">
        <v>589</v>
      </c>
      <c r="H911" s="295" t="s">
        <v>45</v>
      </c>
      <c r="I911" s="295" t="s">
        <v>1021</v>
      </c>
      <c r="J911" s="308" t="s">
        <v>739</v>
      </c>
      <c r="K911" s="295"/>
      <c r="L911" s="451" t="s">
        <v>63</v>
      </c>
      <c r="M911" s="234" t="s">
        <v>187</v>
      </c>
      <c r="N911" s="237">
        <f>IFERROR(VLOOKUP(H911&amp;"-"&amp;F911,Blad7!A:D,4,0),0)</f>
        <v>0</v>
      </c>
      <c r="O911" s="238">
        <v>1</v>
      </c>
      <c r="P911" s="239" t="str">
        <f t="shared" si="18"/>
        <v/>
      </c>
    </row>
    <row r="912" spans="1:16" x14ac:dyDescent="0.3">
      <c r="A912" s="294" t="s">
        <v>808</v>
      </c>
      <c r="B912" s="236" t="s">
        <v>586</v>
      </c>
      <c r="C912" s="236" t="s">
        <v>808</v>
      </c>
      <c r="D912" s="293" t="s">
        <v>809</v>
      </c>
      <c r="E912" s="294" t="s">
        <v>807</v>
      </c>
      <c r="F912" s="233" t="s">
        <v>808</v>
      </c>
      <c r="G912" s="295" t="s">
        <v>589</v>
      </c>
      <c r="H912" s="295" t="s">
        <v>18</v>
      </c>
      <c r="I912" s="295" t="s">
        <v>254</v>
      </c>
      <c r="J912" s="308" t="s">
        <v>741</v>
      </c>
      <c r="K912" s="295"/>
      <c r="L912" s="451" t="s">
        <v>63</v>
      </c>
      <c r="M912" s="234">
        <v>6.1</v>
      </c>
      <c r="N912" s="237">
        <f>IFERROR(VLOOKUP(H912&amp;"-"&amp;F912,Blad7!A:D,4,0),0)</f>
        <v>0</v>
      </c>
      <c r="O912" s="238">
        <v>1</v>
      </c>
      <c r="P912" s="239">
        <f t="shared" si="18"/>
        <v>0</v>
      </c>
    </row>
    <row r="913" spans="1:16" x14ac:dyDescent="0.3">
      <c r="A913" s="294" t="s">
        <v>808</v>
      </c>
      <c r="B913" s="236" t="s">
        <v>586</v>
      </c>
      <c r="C913" s="236" t="s">
        <v>808</v>
      </c>
      <c r="D913" s="293" t="s">
        <v>809</v>
      </c>
      <c r="E913" s="294" t="s">
        <v>807</v>
      </c>
      <c r="F913" s="233" t="s">
        <v>808</v>
      </c>
      <c r="G913" s="295" t="s">
        <v>589</v>
      </c>
      <c r="H913" s="295" t="s">
        <v>45</v>
      </c>
      <c r="I913" s="295" t="s">
        <v>1021</v>
      </c>
      <c r="J913" s="308" t="s">
        <v>724</v>
      </c>
      <c r="K913" s="295"/>
      <c r="L913" s="451" t="s">
        <v>62</v>
      </c>
      <c r="M913" s="234" t="s">
        <v>187</v>
      </c>
      <c r="N913" s="237">
        <f>IFERROR(VLOOKUP(H913&amp;"-"&amp;F913,Blad7!A:D,4,0),0)</f>
        <v>0</v>
      </c>
      <c r="O913" s="238">
        <v>1</v>
      </c>
      <c r="P913" s="239" t="str">
        <f t="shared" si="18"/>
        <v/>
      </c>
    </row>
    <row r="914" spans="1:16" x14ac:dyDescent="0.3">
      <c r="A914" s="294" t="s">
        <v>808</v>
      </c>
      <c r="B914" s="236" t="s">
        <v>586</v>
      </c>
      <c r="C914" s="236" t="s">
        <v>808</v>
      </c>
      <c r="D914" s="293" t="s">
        <v>809</v>
      </c>
      <c r="E914" s="294" t="s">
        <v>807</v>
      </c>
      <c r="F914" s="233" t="s">
        <v>808</v>
      </c>
      <c r="G914" s="295" t="s">
        <v>589</v>
      </c>
      <c r="H914" s="295" t="s">
        <v>45</v>
      </c>
      <c r="I914" s="295" t="s">
        <v>1021</v>
      </c>
      <c r="J914" s="308" t="s">
        <v>734</v>
      </c>
      <c r="K914" s="295"/>
      <c r="L914" s="451" t="s">
        <v>63</v>
      </c>
      <c r="M914" s="234" t="s">
        <v>187</v>
      </c>
      <c r="N914" s="237">
        <f>IFERROR(VLOOKUP(H914&amp;"-"&amp;F914,Blad7!A:D,4,0),0)</f>
        <v>0</v>
      </c>
      <c r="O914" s="238">
        <v>1</v>
      </c>
      <c r="P914" s="239" t="str">
        <f t="shared" si="18"/>
        <v/>
      </c>
    </row>
    <row r="915" spans="1:16" x14ac:dyDescent="0.3">
      <c r="A915" s="294" t="s">
        <v>808</v>
      </c>
      <c r="B915" s="236" t="s">
        <v>586</v>
      </c>
      <c r="C915" s="236" t="s">
        <v>808</v>
      </c>
      <c r="D915" s="293" t="s">
        <v>809</v>
      </c>
      <c r="E915" s="294" t="s">
        <v>807</v>
      </c>
      <c r="F915" s="233" t="s">
        <v>808</v>
      </c>
      <c r="G915" s="295" t="s">
        <v>589</v>
      </c>
      <c r="H915" s="295" t="s">
        <v>45</v>
      </c>
      <c r="I915" s="295" t="s">
        <v>1021</v>
      </c>
      <c r="J915" s="308" t="s">
        <v>744</v>
      </c>
      <c r="K915" s="295"/>
      <c r="L915" s="451" t="s">
        <v>63</v>
      </c>
      <c r="M915" s="234" t="s">
        <v>187</v>
      </c>
      <c r="N915" s="237">
        <f>IFERROR(VLOOKUP(H915&amp;"-"&amp;F915,Blad7!A:D,4,0),0)</f>
        <v>0</v>
      </c>
      <c r="O915" s="238">
        <v>1</v>
      </c>
      <c r="P915" s="239" t="str">
        <f t="shared" si="18"/>
        <v/>
      </c>
    </row>
    <row r="916" spans="1:16" x14ac:dyDescent="0.3">
      <c r="A916" s="294" t="s">
        <v>808</v>
      </c>
      <c r="B916" s="236" t="s">
        <v>586</v>
      </c>
      <c r="C916" s="236" t="s">
        <v>808</v>
      </c>
      <c r="D916" s="293" t="s">
        <v>809</v>
      </c>
      <c r="E916" s="294" t="s">
        <v>807</v>
      </c>
      <c r="F916" s="233" t="s">
        <v>808</v>
      </c>
      <c r="G916" s="295" t="s">
        <v>589</v>
      </c>
      <c r="H916" s="295" t="s">
        <v>18</v>
      </c>
      <c r="I916" s="295" t="s">
        <v>254</v>
      </c>
      <c r="J916" s="308" t="s">
        <v>732</v>
      </c>
      <c r="K916" s="295"/>
      <c r="L916" s="451" t="s">
        <v>155</v>
      </c>
      <c r="M916" s="234">
        <v>8.6</v>
      </c>
      <c r="N916" s="237">
        <f>IFERROR(VLOOKUP(H916&amp;"-"&amp;F916,Blad7!A:D,4,0),0)</f>
        <v>0</v>
      </c>
      <c r="O916" s="238">
        <v>1</v>
      </c>
      <c r="P916" s="239">
        <f t="shared" si="18"/>
        <v>0</v>
      </c>
    </row>
    <row r="917" spans="1:16" x14ac:dyDescent="0.3">
      <c r="A917" s="294" t="s">
        <v>808</v>
      </c>
      <c r="B917" s="236" t="s">
        <v>586</v>
      </c>
      <c r="C917" s="236" t="s">
        <v>808</v>
      </c>
      <c r="D917" s="293" t="s">
        <v>809</v>
      </c>
      <c r="E917" s="294" t="s">
        <v>807</v>
      </c>
      <c r="F917" s="233" t="s">
        <v>808</v>
      </c>
      <c r="G917" s="295" t="s">
        <v>589</v>
      </c>
      <c r="H917" s="295" t="s">
        <v>16</v>
      </c>
      <c r="I917" s="295" t="s">
        <v>50</v>
      </c>
      <c r="J917" s="308" t="s">
        <v>625</v>
      </c>
      <c r="K917" s="295"/>
      <c r="L917" s="451" t="s">
        <v>44</v>
      </c>
      <c r="M917" s="234">
        <v>9.3000000000000007</v>
      </c>
      <c r="N917" s="237">
        <f>IFERROR(VLOOKUP(H917&amp;"-"&amp;F917,Blad7!A:D,4,0),0)</f>
        <v>0</v>
      </c>
      <c r="O917" s="238">
        <v>1</v>
      </c>
      <c r="P917" s="239">
        <f t="shared" si="18"/>
        <v>0</v>
      </c>
    </row>
    <row r="918" spans="1:16" x14ac:dyDescent="0.3">
      <c r="A918" s="294" t="s">
        <v>808</v>
      </c>
      <c r="B918" s="236" t="s">
        <v>586</v>
      </c>
      <c r="C918" s="236" t="s">
        <v>808</v>
      </c>
      <c r="D918" s="293" t="s">
        <v>809</v>
      </c>
      <c r="E918" s="294" t="s">
        <v>807</v>
      </c>
      <c r="F918" s="233" t="s">
        <v>808</v>
      </c>
      <c r="G918" s="295" t="s">
        <v>589</v>
      </c>
      <c r="H918" s="295" t="s">
        <v>19</v>
      </c>
      <c r="I918" s="295" t="s">
        <v>56</v>
      </c>
      <c r="J918" s="308" t="s">
        <v>609</v>
      </c>
      <c r="K918" s="295"/>
      <c r="L918" s="451" t="s">
        <v>155</v>
      </c>
      <c r="M918" s="234">
        <v>11.8</v>
      </c>
      <c r="N918" s="237">
        <f>IFERROR(VLOOKUP(H918&amp;"-"&amp;F918,Blad7!A:D,4,0),0)</f>
        <v>0</v>
      </c>
      <c r="O918" s="238">
        <v>1</v>
      </c>
      <c r="P918" s="239">
        <f t="shared" si="18"/>
        <v>0</v>
      </c>
    </row>
    <row r="919" spans="1:16" x14ac:dyDescent="0.3">
      <c r="A919" s="294" t="s">
        <v>808</v>
      </c>
      <c r="B919" s="236" t="s">
        <v>586</v>
      </c>
      <c r="C919" s="236" t="s">
        <v>808</v>
      </c>
      <c r="D919" s="293" t="s">
        <v>809</v>
      </c>
      <c r="E919" s="294" t="s">
        <v>807</v>
      </c>
      <c r="F919" s="233" t="s">
        <v>808</v>
      </c>
      <c r="G919" s="295" t="s">
        <v>589</v>
      </c>
      <c r="H919" s="295" t="s">
        <v>46</v>
      </c>
      <c r="I919" s="295" t="s">
        <v>130</v>
      </c>
      <c r="J919" s="308" t="s">
        <v>608</v>
      </c>
      <c r="K919" s="295"/>
      <c r="L919" s="451" t="s">
        <v>44</v>
      </c>
      <c r="M919" s="234">
        <v>13.2</v>
      </c>
      <c r="N919" s="237">
        <f>IFERROR(VLOOKUP(H919&amp;"-"&amp;F919,Blad7!A:D,4,0),0)</f>
        <v>0</v>
      </c>
      <c r="O919" s="238">
        <v>1</v>
      </c>
      <c r="P919" s="239">
        <f t="shared" si="18"/>
        <v>0</v>
      </c>
    </row>
    <row r="920" spans="1:16" x14ac:dyDescent="0.3">
      <c r="A920" s="294" t="s">
        <v>808</v>
      </c>
      <c r="B920" s="236" t="s">
        <v>586</v>
      </c>
      <c r="C920" s="236" t="s">
        <v>808</v>
      </c>
      <c r="D920" s="293" t="s">
        <v>809</v>
      </c>
      <c r="E920" s="294" t="s">
        <v>807</v>
      </c>
      <c r="F920" s="233" t="s">
        <v>808</v>
      </c>
      <c r="G920" s="295" t="s">
        <v>589</v>
      </c>
      <c r="H920" s="295" t="s">
        <v>45</v>
      </c>
      <c r="I920" s="295" t="s">
        <v>1021</v>
      </c>
      <c r="J920" s="308" t="s">
        <v>743</v>
      </c>
      <c r="K920" s="295"/>
      <c r="L920" s="451" t="s">
        <v>63</v>
      </c>
      <c r="M920" s="234" t="s">
        <v>187</v>
      </c>
      <c r="N920" s="237">
        <f>IFERROR(VLOOKUP(H920&amp;"-"&amp;F920,Blad7!A:D,4,0),0)</f>
        <v>0</v>
      </c>
      <c r="O920" s="238">
        <v>1</v>
      </c>
      <c r="P920" s="239" t="str">
        <f t="shared" si="18"/>
        <v/>
      </c>
    </row>
    <row r="921" spans="1:16" x14ac:dyDescent="0.3">
      <c r="A921" s="294" t="s">
        <v>808</v>
      </c>
      <c r="B921" s="236" t="s">
        <v>586</v>
      </c>
      <c r="C921" s="236" t="s">
        <v>808</v>
      </c>
      <c r="D921" s="293" t="s">
        <v>809</v>
      </c>
      <c r="E921" s="294" t="s">
        <v>807</v>
      </c>
      <c r="F921" s="233" t="s">
        <v>808</v>
      </c>
      <c r="G921" s="295" t="s">
        <v>589</v>
      </c>
      <c r="H921" s="295" t="s">
        <v>45</v>
      </c>
      <c r="I921" s="295" t="s">
        <v>1021</v>
      </c>
      <c r="J921" s="308" t="s">
        <v>729</v>
      </c>
      <c r="K921" s="295"/>
      <c r="L921" s="451" t="s">
        <v>155</v>
      </c>
      <c r="M921" s="234" t="s">
        <v>187</v>
      </c>
      <c r="N921" s="237">
        <f>IFERROR(VLOOKUP(H921&amp;"-"&amp;F921,Blad7!A:D,4,0),0)</f>
        <v>0</v>
      </c>
      <c r="O921" s="238">
        <v>1</v>
      </c>
      <c r="P921" s="239" t="str">
        <f t="shared" si="18"/>
        <v/>
      </c>
    </row>
    <row r="922" spans="1:16" x14ac:dyDescent="0.3">
      <c r="A922" s="294" t="s">
        <v>808</v>
      </c>
      <c r="B922" s="236" t="s">
        <v>586</v>
      </c>
      <c r="C922" s="236" t="s">
        <v>808</v>
      </c>
      <c r="D922" s="293" t="s">
        <v>809</v>
      </c>
      <c r="E922" s="294" t="s">
        <v>807</v>
      </c>
      <c r="F922" s="233" t="s">
        <v>808</v>
      </c>
      <c r="G922" s="295" t="s">
        <v>589</v>
      </c>
      <c r="H922" s="295" t="s">
        <v>45</v>
      </c>
      <c r="I922" s="295" t="s">
        <v>1021</v>
      </c>
      <c r="J922" s="308" t="s">
        <v>733</v>
      </c>
      <c r="K922" s="295"/>
      <c r="L922" s="451" t="s">
        <v>63</v>
      </c>
      <c r="M922" s="234" t="s">
        <v>187</v>
      </c>
      <c r="N922" s="237">
        <f>IFERROR(VLOOKUP(H922&amp;"-"&amp;F922,Blad7!A:D,4,0),0)</f>
        <v>0</v>
      </c>
      <c r="O922" s="238">
        <v>1</v>
      </c>
      <c r="P922" s="239" t="str">
        <f t="shared" si="18"/>
        <v/>
      </c>
    </row>
    <row r="923" spans="1:16" x14ac:dyDescent="0.3">
      <c r="A923" s="294" t="s">
        <v>808</v>
      </c>
      <c r="B923" s="236" t="s">
        <v>586</v>
      </c>
      <c r="C923" s="236" t="s">
        <v>808</v>
      </c>
      <c r="D923" s="293" t="s">
        <v>809</v>
      </c>
      <c r="E923" s="294" t="s">
        <v>807</v>
      </c>
      <c r="F923" s="233" t="s">
        <v>808</v>
      </c>
      <c r="G923" s="295" t="s">
        <v>589</v>
      </c>
      <c r="H923" s="295" t="s">
        <v>19</v>
      </c>
      <c r="I923" s="295" t="s">
        <v>56</v>
      </c>
      <c r="J923" s="308" t="s">
        <v>749</v>
      </c>
      <c r="K923" s="295"/>
      <c r="L923" s="451" t="s">
        <v>63</v>
      </c>
      <c r="M923" s="234">
        <v>14.3</v>
      </c>
      <c r="N923" s="237">
        <f>IFERROR(VLOOKUP(H923&amp;"-"&amp;F923,Blad7!A:D,4,0),0)</f>
        <v>0</v>
      </c>
      <c r="O923" s="238">
        <v>1</v>
      </c>
      <c r="P923" s="239">
        <f t="shared" si="18"/>
        <v>0</v>
      </c>
    </row>
    <row r="924" spans="1:16" x14ac:dyDescent="0.3">
      <c r="A924" s="294" t="s">
        <v>808</v>
      </c>
      <c r="B924" s="236" t="s">
        <v>586</v>
      </c>
      <c r="C924" s="236" t="s">
        <v>808</v>
      </c>
      <c r="D924" s="293" t="s">
        <v>809</v>
      </c>
      <c r="E924" s="294" t="s">
        <v>807</v>
      </c>
      <c r="F924" s="233" t="s">
        <v>808</v>
      </c>
      <c r="G924" s="295" t="s">
        <v>589</v>
      </c>
      <c r="H924" s="295" t="s">
        <v>19</v>
      </c>
      <c r="I924" s="295" t="s">
        <v>64</v>
      </c>
      <c r="J924" s="308" t="s">
        <v>669</v>
      </c>
      <c r="K924" s="295"/>
      <c r="L924" s="451" t="s">
        <v>44</v>
      </c>
      <c r="M924" s="234">
        <v>14.6</v>
      </c>
      <c r="N924" s="237">
        <f>IFERROR(VLOOKUP(H924&amp;"-"&amp;F924,Blad7!A:D,4,0),0)</f>
        <v>0</v>
      </c>
      <c r="O924" s="238">
        <v>1</v>
      </c>
      <c r="P924" s="239">
        <f t="shared" si="18"/>
        <v>0</v>
      </c>
    </row>
    <row r="925" spans="1:16" x14ac:dyDescent="0.3">
      <c r="A925" s="294" t="s">
        <v>808</v>
      </c>
      <c r="B925" s="236" t="s">
        <v>586</v>
      </c>
      <c r="C925" s="236" t="s">
        <v>808</v>
      </c>
      <c r="D925" s="293" t="s">
        <v>809</v>
      </c>
      <c r="E925" s="294" t="s">
        <v>807</v>
      </c>
      <c r="F925" s="233" t="s">
        <v>808</v>
      </c>
      <c r="G925" s="295" t="s">
        <v>589</v>
      </c>
      <c r="H925" s="295" t="s">
        <v>45</v>
      </c>
      <c r="I925" s="295" t="s">
        <v>1021</v>
      </c>
      <c r="J925" s="308" t="s">
        <v>606</v>
      </c>
      <c r="K925" s="295"/>
      <c r="L925" s="451" t="s">
        <v>63</v>
      </c>
      <c r="M925" s="234" t="s">
        <v>187</v>
      </c>
      <c r="N925" s="237">
        <f>IFERROR(VLOOKUP(H925&amp;"-"&amp;F925,Blad7!A:D,4,0),0)</f>
        <v>0</v>
      </c>
      <c r="O925" s="238">
        <v>1</v>
      </c>
      <c r="P925" s="239" t="str">
        <f t="shared" si="18"/>
        <v/>
      </c>
    </row>
    <row r="926" spans="1:16" x14ac:dyDescent="0.3">
      <c r="A926" s="294" t="s">
        <v>808</v>
      </c>
      <c r="B926" s="236" t="s">
        <v>586</v>
      </c>
      <c r="C926" s="236" t="s">
        <v>808</v>
      </c>
      <c r="D926" s="293" t="s">
        <v>809</v>
      </c>
      <c r="E926" s="294" t="s">
        <v>807</v>
      </c>
      <c r="F926" s="233" t="s">
        <v>808</v>
      </c>
      <c r="G926" s="295" t="s">
        <v>589</v>
      </c>
      <c r="H926" s="295" t="s">
        <v>41</v>
      </c>
      <c r="I926" s="295" t="s">
        <v>1622</v>
      </c>
      <c r="J926" s="463" t="s">
        <v>611</v>
      </c>
      <c r="K926" s="295"/>
      <c r="L926" s="451" t="s">
        <v>63</v>
      </c>
      <c r="M926" s="234">
        <v>17.7</v>
      </c>
      <c r="N926" s="237">
        <f>IFERROR(VLOOKUP(H926&amp;"-"&amp;F926,Blad7!A:D,4,0),0)</f>
        <v>0</v>
      </c>
      <c r="O926" s="238">
        <v>1</v>
      </c>
      <c r="P926" s="239">
        <f t="shared" si="18"/>
        <v>0</v>
      </c>
    </row>
    <row r="927" spans="1:16" x14ac:dyDescent="0.3">
      <c r="A927" s="294" t="s">
        <v>808</v>
      </c>
      <c r="B927" s="236" t="s">
        <v>586</v>
      </c>
      <c r="C927" s="236" t="s">
        <v>808</v>
      </c>
      <c r="D927" s="293" t="s">
        <v>809</v>
      </c>
      <c r="E927" s="294" t="s">
        <v>807</v>
      </c>
      <c r="F927" s="233" t="s">
        <v>808</v>
      </c>
      <c r="G927" s="295" t="s">
        <v>589</v>
      </c>
      <c r="H927" s="295" t="s">
        <v>45</v>
      </c>
      <c r="I927" s="295" t="s">
        <v>1021</v>
      </c>
      <c r="J927" s="308" t="s">
        <v>738</v>
      </c>
      <c r="K927" s="295"/>
      <c r="L927" s="451" t="s">
        <v>63</v>
      </c>
      <c r="M927" s="234" t="s">
        <v>187</v>
      </c>
      <c r="N927" s="237">
        <f>IFERROR(VLOOKUP(H927&amp;"-"&amp;F927,Blad7!A:D,4,0),0)</f>
        <v>0</v>
      </c>
      <c r="O927" s="238">
        <v>1</v>
      </c>
      <c r="P927" s="239" t="str">
        <f t="shared" si="18"/>
        <v/>
      </c>
    </row>
    <row r="928" spans="1:16" x14ac:dyDescent="0.3">
      <c r="A928" s="294" t="s">
        <v>808</v>
      </c>
      <c r="B928" s="236" t="s">
        <v>586</v>
      </c>
      <c r="C928" s="236" t="s">
        <v>808</v>
      </c>
      <c r="D928" s="293" t="s">
        <v>809</v>
      </c>
      <c r="E928" s="294" t="s">
        <v>807</v>
      </c>
      <c r="F928" s="233" t="s">
        <v>808</v>
      </c>
      <c r="G928" s="295" t="s">
        <v>589</v>
      </c>
      <c r="H928" s="295" t="s">
        <v>46</v>
      </c>
      <c r="I928" s="295" t="s">
        <v>47</v>
      </c>
      <c r="J928" s="308" t="s">
        <v>677</v>
      </c>
      <c r="K928" s="295"/>
      <c r="L928" s="451" t="s">
        <v>44</v>
      </c>
      <c r="M928" s="234">
        <v>20.6</v>
      </c>
      <c r="N928" s="237">
        <f>IFERROR(VLOOKUP(H928&amp;"-"&amp;F928,Blad7!A:D,4,0),0)</f>
        <v>0</v>
      </c>
      <c r="O928" s="238">
        <v>1</v>
      </c>
      <c r="P928" s="239">
        <f t="shared" si="18"/>
        <v>0</v>
      </c>
    </row>
    <row r="929" spans="1:16" x14ac:dyDescent="0.3">
      <c r="A929" s="294" t="s">
        <v>808</v>
      </c>
      <c r="B929" s="236" t="s">
        <v>586</v>
      </c>
      <c r="C929" s="236" t="s">
        <v>808</v>
      </c>
      <c r="D929" s="293" t="s">
        <v>809</v>
      </c>
      <c r="E929" s="294" t="s">
        <v>807</v>
      </c>
      <c r="F929" s="233" t="s">
        <v>808</v>
      </c>
      <c r="G929" s="295" t="s">
        <v>589</v>
      </c>
      <c r="H929" s="295" t="s">
        <v>19</v>
      </c>
      <c r="I929" s="295" t="s">
        <v>64</v>
      </c>
      <c r="J929" s="308" t="s">
        <v>720</v>
      </c>
      <c r="K929" s="295"/>
      <c r="L929" s="451" t="s">
        <v>44</v>
      </c>
      <c r="M929" s="234">
        <v>20.7</v>
      </c>
      <c r="N929" s="237">
        <f>IFERROR(VLOOKUP(H929&amp;"-"&amp;F929,Blad7!A:D,4,0),0)</f>
        <v>0</v>
      </c>
      <c r="O929" s="238">
        <v>1</v>
      </c>
      <c r="P929" s="239">
        <f t="shared" si="18"/>
        <v>0</v>
      </c>
    </row>
    <row r="930" spans="1:16" x14ac:dyDescent="0.3">
      <c r="A930" s="294" t="s">
        <v>808</v>
      </c>
      <c r="B930" s="236" t="s">
        <v>586</v>
      </c>
      <c r="C930" s="236" t="s">
        <v>808</v>
      </c>
      <c r="D930" s="293" t="s">
        <v>809</v>
      </c>
      <c r="E930" s="294" t="s">
        <v>807</v>
      </c>
      <c r="F930" s="233" t="s">
        <v>808</v>
      </c>
      <c r="G930" s="295" t="s">
        <v>589</v>
      </c>
      <c r="H930" s="295" t="s">
        <v>45</v>
      </c>
      <c r="I930" s="295" t="s">
        <v>712</v>
      </c>
      <c r="J930" s="308" t="s">
        <v>713</v>
      </c>
      <c r="K930" s="295"/>
      <c r="L930" s="451" t="s">
        <v>44</v>
      </c>
      <c r="M930" s="234" t="s">
        <v>187</v>
      </c>
      <c r="N930" s="237">
        <f>IFERROR(VLOOKUP(H930&amp;"-"&amp;F930,Blad7!A:D,4,0),0)</f>
        <v>0</v>
      </c>
      <c r="O930" s="238">
        <v>1</v>
      </c>
      <c r="P930" s="239" t="str">
        <f t="shared" si="18"/>
        <v/>
      </c>
    </row>
    <row r="931" spans="1:16" x14ac:dyDescent="0.3">
      <c r="A931" s="294" t="s">
        <v>808</v>
      </c>
      <c r="B931" s="236" t="s">
        <v>586</v>
      </c>
      <c r="C931" s="236" t="s">
        <v>808</v>
      </c>
      <c r="D931" s="293" t="s">
        <v>809</v>
      </c>
      <c r="E931" s="294" t="s">
        <v>807</v>
      </c>
      <c r="F931" s="233" t="s">
        <v>808</v>
      </c>
      <c r="G931" s="295" t="s">
        <v>589</v>
      </c>
      <c r="H931" s="295" t="s">
        <v>46</v>
      </c>
      <c r="I931" s="295" t="s">
        <v>14</v>
      </c>
      <c r="J931" s="308" t="s">
        <v>730</v>
      </c>
      <c r="K931" s="295"/>
      <c r="L931" s="451" t="s">
        <v>44</v>
      </c>
      <c r="M931" s="234">
        <v>22.7</v>
      </c>
      <c r="N931" s="237">
        <f>IFERROR(VLOOKUP(H931&amp;"-"&amp;F931,Blad7!A:D,4,0),0)</f>
        <v>0</v>
      </c>
      <c r="O931" s="238">
        <v>1</v>
      </c>
      <c r="P931" s="239">
        <f t="shared" si="18"/>
        <v>0</v>
      </c>
    </row>
    <row r="932" spans="1:16" x14ac:dyDescent="0.3">
      <c r="A932" s="294" t="s">
        <v>808</v>
      </c>
      <c r="B932" s="236" t="s">
        <v>586</v>
      </c>
      <c r="C932" s="236" t="s">
        <v>808</v>
      </c>
      <c r="D932" s="293" t="s">
        <v>809</v>
      </c>
      <c r="E932" s="294" t="s">
        <v>807</v>
      </c>
      <c r="F932" s="233" t="s">
        <v>808</v>
      </c>
      <c r="G932" s="295" t="s">
        <v>589</v>
      </c>
      <c r="H932" s="295" t="s">
        <v>19</v>
      </c>
      <c r="I932" s="295" t="s">
        <v>204</v>
      </c>
      <c r="J932" s="308" t="s">
        <v>728</v>
      </c>
      <c r="K932" s="295"/>
      <c r="L932" s="451" t="s">
        <v>155</v>
      </c>
      <c r="M932" s="234">
        <v>23.2</v>
      </c>
      <c r="N932" s="237">
        <f>IFERROR(VLOOKUP(H932&amp;"-"&amp;F932,Blad7!A:D,4,0),0)</f>
        <v>0</v>
      </c>
      <c r="O932" s="238">
        <v>1</v>
      </c>
      <c r="P932" s="239">
        <f t="shared" si="18"/>
        <v>0</v>
      </c>
    </row>
    <row r="933" spans="1:16" x14ac:dyDescent="0.3">
      <c r="A933" s="294" t="s">
        <v>808</v>
      </c>
      <c r="B933" s="236" t="s">
        <v>586</v>
      </c>
      <c r="C933" s="236" t="s">
        <v>808</v>
      </c>
      <c r="D933" s="293" t="s">
        <v>809</v>
      </c>
      <c r="E933" s="294" t="s">
        <v>807</v>
      </c>
      <c r="F933" s="233" t="s">
        <v>808</v>
      </c>
      <c r="G933" s="295" t="s">
        <v>589</v>
      </c>
      <c r="H933" s="295" t="s">
        <v>45</v>
      </c>
      <c r="I933" s="295" t="s">
        <v>1021</v>
      </c>
      <c r="J933" s="308" t="s">
        <v>612</v>
      </c>
      <c r="K933" s="295"/>
      <c r="L933" s="451" t="s">
        <v>155</v>
      </c>
      <c r="M933" s="234" t="s">
        <v>187</v>
      </c>
      <c r="N933" s="237">
        <f>IFERROR(VLOOKUP(H933&amp;"-"&amp;F933,Blad7!A:D,4,0),0)</f>
        <v>0</v>
      </c>
      <c r="O933" s="238">
        <v>1</v>
      </c>
      <c r="P933" s="239" t="str">
        <f t="shared" si="18"/>
        <v/>
      </c>
    </row>
    <row r="934" spans="1:16" x14ac:dyDescent="0.3">
      <c r="A934" s="294" t="s">
        <v>808</v>
      </c>
      <c r="B934" s="236" t="s">
        <v>586</v>
      </c>
      <c r="C934" s="236" t="s">
        <v>808</v>
      </c>
      <c r="D934" s="293" t="s">
        <v>809</v>
      </c>
      <c r="E934" s="294" t="s">
        <v>807</v>
      </c>
      <c r="F934" s="233" t="s">
        <v>808</v>
      </c>
      <c r="G934" s="295" t="s">
        <v>589</v>
      </c>
      <c r="H934" s="295" t="s">
        <v>41</v>
      </c>
      <c r="I934" s="295" t="s">
        <v>1622</v>
      </c>
      <c r="J934" s="463" t="s">
        <v>708</v>
      </c>
      <c r="K934" s="295"/>
      <c r="L934" s="451" t="s">
        <v>63</v>
      </c>
      <c r="M934" s="234">
        <v>25</v>
      </c>
      <c r="N934" s="237">
        <f>IFERROR(VLOOKUP(H934&amp;"-"&amp;F934,Blad7!A:D,4,0),0)</f>
        <v>0</v>
      </c>
      <c r="O934" s="238">
        <v>1</v>
      </c>
      <c r="P934" s="239">
        <f t="shared" si="18"/>
        <v>0</v>
      </c>
    </row>
    <row r="935" spans="1:16" x14ac:dyDescent="0.3">
      <c r="A935" s="294" t="s">
        <v>808</v>
      </c>
      <c r="B935" s="236" t="s">
        <v>586</v>
      </c>
      <c r="C935" s="236" t="s">
        <v>808</v>
      </c>
      <c r="D935" s="293" t="s">
        <v>809</v>
      </c>
      <c r="E935" s="294" t="s">
        <v>807</v>
      </c>
      <c r="F935" s="233" t="s">
        <v>808</v>
      </c>
      <c r="G935" s="295" t="s">
        <v>589</v>
      </c>
      <c r="H935" s="295" t="s">
        <v>46</v>
      </c>
      <c r="I935" s="295" t="s">
        <v>47</v>
      </c>
      <c r="J935" s="308" t="s">
        <v>714</v>
      </c>
      <c r="K935" s="295"/>
      <c r="L935" s="451" t="s">
        <v>44</v>
      </c>
      <c r="M935" s="234">
        <v>26</v>
      </c>
      <c r="N935" s="237">
        <f>IFERROR(VLOOKUP(H935&amp;"-"&amp;F935,Blad7!A:D,4,0),0)</f>
        <v>0</v>
      </c>
      <c r="O935" s="238">
        <v>1</v>
      </c>
      <c r="P935" s="239">
        <f t="shared" si="18"/>
        <v>0</v>
      </c>
    </row>
    <row r="936" spans="1:16" x14ac:dyDescent="0.3">
      <c r="A936" s="294" t="s">
        <v>808</v>
      </c>
      <c r="B936" s="236" t="s">
        <v>586</v>
      </c>
      <c r="C936" s="236" t="s">
        <v>808</v>
      </c>
      <c r="D936" s="293" t="s">
        <v>809</v>
      </c>
      <c r="E936" s="294" t="s">
        <v>807</v>
      </c>
      <c r="F936" s="233" t="s">
        <v>808</v>
      </c>
      <c r="G936" s="295" t="s">
        <v>589</v>
      </c>
      <c r="H936" s="295" t="s">
        <v>16</v>
      </c>
      <c r="I936" s="295" t="s">
        <v>51</v>
      </c>
      <c r="J936" s="308" t="s">
        <v>675</v>
      </c>
      <c r="K936" s="295"/>
      <c r="L936" s="451" t="s">
        <v>44</v>
      </c>
      <c r="M936" s="234">
        <v>28.5</v>
      </c>
      <c r="N936" s="237">
        <f>IFERROR(VLOOKUP(H936&amp;"-"&amp;F936,Blad7!A:D,4,0),0)</f>
        <v>0</v>
      </c>
      <c r="O936" s="238">
        <v>1</v>
      </c>
      <c r="P936" s="239">
        <f t="shared" si="18"/>
        <v>0</v>
      </c>
    </row>
    <row r="937" spans="1:16" x14ac:dyDescent="0.3">
      <c r="A937" s="294" t="s">
        <v>808</v>
      </c>
      <c r="B937" s="236" t="s">
        <v>586</v>
      </c>
      <c r="C937" s="236" t="s">
        <v>808</v>
      </c>
      <c r="D937" s="293" t="s">
        <v>809</v>
      </c>
      <c r="E937" s="294" t="s">
        <v>807</v>
      </c>
      <c r="F937" s="233" t="s">
        <v>808</v>
      </c>
      <c r="G937" s="295" t="s">
        <v>589</v>
      </c>
      <c r="H937" s="295" t="s">
        <v>19</v>
      </c>
      <c r="I937" s="295" t="s">
        <v>56</v>
      </c>
      <c r="J937" s="308" t="s">
        <v>709</v>
      </c>
      <c r="K937" s="295"/>
      <c r="L937" s="451" t="s">
        <v>44</v>
      </c>
      <c r="M937" s="234">
        <v>28.6</v>
      </c>
      <c r="N937" s="237">
        <f>IFERROR(VLOOKUP(H937&amp;"-"&amp;F937,Blad7!A:D,4,0),0)</f>
        <v>0</v>
      </c>
      <c r="O937" s="238">
        <v>1</v>
      </c>
      <c r="P937" s="239">
        <f t="shared" si="18"/>
        <v>0</v>
      </c>
    </row>
    <row r="938" spans="1:16" x14ac:dyDescent="0.3">
      <c r="A938" s="294" t="s">
        <v>808</v>
      </c>
      <c r="B938" s="236" t="s">
        <v>586</v>
      </c>
      <c r="C938" s="236" t="s">
        <v>808</v>
      </c>
      <c r="D938" s="293" t="s">
        <v>809</v>
      </c>
      <c r="E938" s="294" t="s">
        <v>807</v>
      </c>
      <c r="F938" s="233" t="s">
        <v>808</v>
      </c>
      <c r="G938" s="295" t="s">
        <v>589</v>
      </c>
      <c r="H938" s="295" t="s">
        <v>46</v>
      </c>
      <c r="I938" s="295" t="s">
        <v>47</v>
      </c>
      <c r="J938" s="308" t="s">
        <v>663</v>
      </c>
      <c r="K938" s="295"/>
      <c r="L938" s="451" t="s">
        <v>44</v>
      </c>
      <c r="M938" s="234">
        <v>36.4</v>
      </c>
      <c r="N938" s="237">
        <f>IFERROR(VLOOKUP(H938&amp;"-"&amp;F938,Blad7!A:D,4,0),0)</f>
        <v>0</v>
      </c>
      <c r="O938" s="238">
        <v>1</v>
      </c>
      <c r="P938" s="239">
        <f t="shared" si="18"/>
        <v>0</v>
      </c>
    </row>
    <row r="939" spans="1:16" x14ac:dyDescent="0.3">
      <c r="A939" s="294" t="s">
        <v>808</v>
      </c>
      <c r="B939" s="236" t="s">
        <v>586</v>
      </c>
      <c r="C939" s="236" t="s">
        <v>808</v>
      </c>
      <c r="D939" s="293" t="s">
        <v>809</v>
      </c>
      <c r="E939" s="294" t="s">
        <v>807</v>
      </c>
      <c r="F939" s="233" t="s">
        <v>808</v>
      </c>
      <c r="G939" s="295" t="s">
        <v>589</v>
      </c>
      <c r="H939" s="295" t="s">
        <v>45</v>
      </c>
      <c r="I939" s="295" t="s">
        <v>1021</v>
      </c>
      <c r="J939" s="308" t="s">
        <v>666</v>
      </c>
      <c r="K939" s="295"/>
      <c r="L939" s="451" t="s">
        <v>155</v>
      </c>
      <c r="M939" s="234" t="s">
        <v>187</v>
      </c>
      <c r="N939" s="237">
        <f>IFERROR(VLOOKUP(H939&amp;"-"&amp;F939,Blad7!A:D,4,0),0)</f>
        <v>0</v>
      </c>
      <c r="O939" s="238">
        <v>1</v>
      </c>
      <c r="P939" s="239" t="str">
        <f t="shared" si="18"/>
        <v/>
      </c>
    </row>
    <row r="940" spans="1:16" x14ac:dyDescent="0.3">
      <c r="A940" s="294" t="s">
        <v>808</v>
      </c>
      <c r="B940" s="236" t="s">
        <v>586</v>
      </c>
      <c r="C940" s="236" t="s">
        <v>808</v>
      </c>
      <c r="D940" s="293" t="s">
        <v>809</v>
      </c>
      <c r="E940" s="294" t="s">
        <v>807</v>
      </c>
      <c r="F940" s="233" t="s">
        <v>808</v>
      </c>
      <c r="G940" s="295" t="s">
        <v>589</v>
      </c>
      <c r="H940" s="295" t="s">
        <v>2271</v>
      </c>
      <c r="I940" s="295" t="s">
        <v>1724</v>
      </c>
      <c r="J940" s="308" t="s">
        <v>605</v>
      </c>
      <c r="K940" s="295"/>
      <c r="L940" s="451" t="s">
        <v>63</v>
      </c>
      <c r="M940" s="234">
        <v>38</v>
      </c>
      <c r="N940" s="237">
        <f>IFERROR(VLOOKUP(H940&amp;"-"&amp;F940,Blad7!A:D,4,0),0)</f>
        <v>0</v>
      </c>
      <c r="O940" s="238">
        <v>1</v>
      </c>
      <c r="P940" s="239">
        <f t="shared" si="18"/>
        <v>0</v>
      </c>
    </row>
    <row r="941" spans="1:16" x14ac:dyDescent="0.3">
      <c r="A941" s="294" t="s">
        <v>808</v>
      </c>
      <c r="B941" s="236" t="s">
        <v>586</v>
      </c>
      <c r="C941" s="236" t="s">
        <v>808</v>
      </c>
      <c r="D941" s="293" t="s">
        <v>809</v>
      </c>
      <c r="E941" s="294" t="s">
        <v>807</v>
      </c>
      <c r="F941" s="233" t="s">
        <v>808</v>
      </c>
      <c r="G941" s="295" t="s">
        <v>589</v>
      </c>
      <c r="H941" s="295" t="s">
        <v>46</v>
      </c>
      <c r="I941" s="295" t="s">
        <v>47</v>
      </c>
      <c r="J941" s="308" t="s">
        <v>664</v>
      </c>
      <c r="K941" s="295"/>
      <c r="L941" s="451" t="s">
        <v>44</v>
      </c>
      <c r="M941" s="234">
        <v>38.799999999999997</v>
      </c>
      <c r="N941" s="237">
        <f>IFERROR(VLOOKUP(H941&amp;"-"&amp;F941,Blad7!A:D,4,0),0)</f>
        <v>0</v>
      </c>
      <c r="O941" s="238">
        <v>1</v>
      </c>
      <c r="P941" s="239">
        <f t="shared" si="18"/>
        <v>0</v>
      </c>
    </row>
    <row r="942" spans="1:16" x14ac:dyDescent="0.3">
      <c r="A942" s="294" t="s">
        <v>808</v>
      </c>
      <c r="B942" s="236" t="s">
        <v>586</v>
      </c>
      <c r="C942" s="236" t="s">
        <v>808</v>
      </c>
      <c r="D942" s="293" t="s">
        <v>809</v>
      </c>
      <c r="E942" s="294" t="s">
        <v>807</v>
      </c>
      <c r="F942" s="233" t="s">
        <v>808</v>
      </c>
      <c r="G942" s="295" t="s">
        <v>589</v>
      </c>
      <c r="H942" s="295" t="s">
        <v>15</v>
      </c>
      <c r="I942" s="297" t="s">
        <v>15</v>
      </c>
      <c r="J942" s="308" t="s">
        <v>667</v>
      </c>
      <c r="K942" s="295"/>
      <c r="L942" s="451" t="s">
        <v>44</v>
      </c>
      <c r="M942" s="234">
        <v>42.9</v>
      </c>
      <c r="N942" s="237">
        <f>IFERROR(VLOOKUP(H942&amp;"-"&amp;F942,Blad7!A:D,4,0),0)</f>
        <v>0</v>
      </c>
      <c r="O942" s="238">
        <v>1</v>
      </c>
      <c r="P942" s="239">
        <f t="shared" si="18"/>
        <v>0</v>
      </c>
    </row>
    <row r="943" spans="1:16" x14ac:dyDescent="0.3">
      <c r="A943" s="294" t="s">
        <v>808</v>
      </c>
      <c r="B943" s="236" t="s">
        <v>586</v>
      </c>
      <c r="C943" s="236" t="s">
        <v>808</v>
      </c>
      <c r="D943" s="293" t="s">
        <v>809</v>
      </c>
      <c r="E943" s="294" t="s">
        <v>807</v>
      </c>
      <c r="F943" s="233" t="s">
        <v>808</v>
      </c>
      <c r="G943" s="295" t="s">
        <v>589</v>
      </c>
      <c r="H943" s="295" t="s">
        <v>15</v>
      </c>
      <c r="I943" s="297" t="s">
        <v>15</v>
      </c>
      <c r="J943" s="308" t="s">
        <v>717</v>
      </c>
      <c r="K943" s="295"/>
      <c r="L943" s="451" t="s">
        <v>44</v>
      </c>
      <c r="M943" s="234">
        <v>43.4</v>
      </c>
      <c r="N943" s="237">
        <f>IFERROR(VLOOKUP(H943&amp;"-"&amp;F943,Blad7!A:D,4,0),0)</f>
        <v>0</v>
      </c>
      <c r="O943" s="238">
        <v>1</v>
      </c>
      <c r="P943" s="239">
        <f t="shared" si="18"/>
        <v>0</v>
      </c>
    </row>
    <row r="944" spans="1:16" x14ac:dyDescent="0.3">
      <c r="A944" s="294" t="s">
        <v>808</v>
      </c>
      <c r="B944" s="236" t="s">
        <v>586</v>
      </c>
      <c r="C944" s="236" t="s">
        <v>808</v>
      </c>
      <c r="D944" s="293" t="s">
        <v>809</v>
      </c>
      <c r="E944" s="294" t="s">
        <v>807</v>
      </c>
      <c r="F944" s="233" t="s">
        <v>808</v>
      </c>
      <c r="G944" s="295" t="s">
        <v>589</v>
      </c>
      <c r="H944" s="295" t="s">
        <v>19</v>
      </c>
      <c r="I944" s="295" t="s">
        <v>43</v>
      </c>
      <c r="J944" s="308" t="s">
        <v>43</v>
      </c>
      <c r="K944" s="295"/>
      <c r="L944" s="451" t="s">
        <v>44</v>
      </c>
      <c r="M944" s="234">
        <v>44.6</v>
      </c>
      <c r="N944" s="237">
        <f>IFERROR(VLOOKUP(H944&amp;"-"&amp;F944,Blad7!A:D,4,0),0)</f>
        <v>0</v>
      </c>
      <c r="O944" s="238">
        <v>1</v>
      </c>
      <c r="P944" s="239">
        <f t="shared" si="18"/>
        <v>0</v>
      </c>
    </row>
    <row r="945" spans="1:16" x14ac:dyDescent="0.3">
      <c r="A945" s="294" t="s">
        <v>808</v>
      </c>
      <c r="B945" s="236" t="s">
        <v>586</v>
      </c>
      <c r="C945" s="236" t="s">
        <v>808</v>
      </c>
      <c r="D945" s="293" t="s">
        <v>809</v>
      </c>
      <c r="E945" s="294" t="s">
        <v>807</v>
      </c>
      <c r="F945" s="233" t="s">
        <v>808</v>
      </c>
      <c r="G945" s="295" t="s">
        <v>589</v>
      </c>
      <c r="H945" s="295" t="s">
        <v>15</v>
      </c>
      <c r="I945" s="297" t="s">
        <v>15</v>
      </c>
      <c r="J945" s="308" t="s">
        <v>731</v>
      </c>
      <c r="K945" s="295"/>
      <c r="L945" s="451" t="s">
        <v>155</v>
      </c>
      <c r="M945" s="234">
        <v>48.1</v>
      </c>
      <c r="N945" s="237">
        <f>IFERROR(VLOOKUP(H945&amp;"-"&amp;F945,Blad7!A:D,4,0),0)</f>
        <v>0</v>
      </c>
      <c r="O945" s="238">
        <v>1</v>
      </c>
      <c r="P945" s="239">
        <f t="shared" si="18"/>
        <v>0</v>
      </c>
    </row>
    <row r="946" spans="1:16" x14ac:dyDescent="0.3">
      <c r="A946" s="294" t="s">
        <v>808</v>
      </c>
      <c r="B946" s="236" t="s">
        <v>586</v>
      </c>
      <c r="C946" s="236" t="s">
        <v>808</v>
      </c>
      <c r="D946" s="293" t="s">
        <v>809</v>
      </c>
      <c r="E946" s="294" t="s">
        <v>807</v>
      </c>
      <c r="F946" s="233" t="s">
        <v>808</v>
      </c>
      <c r="G946" s="295" t="s">
        <v>589</v>
      </c>
      <c r="H946" s="295" t="s">
        <v>15</v>
      </c>
      <c r="I946" s="297" t="s">
        <v>15</v>
      </c>
      <c r="J946" s="308" t="s">
        <v>676</v>
      </c>
      <c r="K946" s="295"/>
      <c r="L946" s="451" t="s">
        <v>44</v>
      </c>
      <c r="M946" s="234">
        <v>53.7</v>
      </c>
      <c r="N946" s="237">
        <f>IFERROR(VLOOKUP(H946&amp;"-"&amp;F946,Blad7!A:D,4,0),0)</f>
        <v>0</v>
      </c>
      <c r="O946" s="238">
        <v>1</v>
      </c>
      <c r="P946" s="239">
        <f t="shared" si="18"/>
        <v>0</v>
      </c>
    </row>
    <row r="947" spans="1:16" x14ac:dyDescent="0.3">
      <c r="A947" s="294" t="s">
        <v>808</v>
      </c>
      <c r="B947" s="236" t="s">
        <v>586</v>
      </c>
      <c r="C947" s="236" t="s">
        <v>808</v>
      </c>
      <c r="D947" s="293" t="s">
        <v>809</v>
      </c>
      <c r="E947" s="294" t="s">
        <v>807</v>
      </c>
      <c r="F947" s="233" t="s">
        <v>808</v>
      </c>
      <c r="G947" s="295" t="s">
        <v>589</v>
      </c>
      <c r="H947" s="295" t="s">
        <v>16</v>
      </c>
      <c r="I947" s="295" t="s">
        <v>50</v>
      </c>
      <c r="J947" s="308" t="s">
        <v>721</v>
      </c>
      <c r="K947" s="295"/>
      <c r="L947" s="451" t="s">
        <v>44</v>
      </c>
      <c r="M947" s="234">
        <v>54.4</v>
      </c>
      <c r="N947" s="237">
        <f>IFERROR(VLOOKUP(H947&amp;"-"&amp;F947,Blad7!A:D,4,0),0)</f>
        <v>0</v>
      </c>
      <c r="O947" s="238">
        <v>1</v>
      </c>
      <c r="P947" s="239">
        <f t="shared" si="18"/>
        <v>0</v>
      </c>
    </row>
    <row r="948" spans="1:16" x14ac:dyDescent="0.3">
      <c r="A948" s="294" t="s">
        <v>808</v>
      </c>
      <c r="B948" s="236" t="s">
        <v>586</v>
      </c>
      <c r="C948" s="236" t="s">
        <v>808</v>
      </c>
      <c r="D948" s="293" t="s">
        <v>809</v>
      </c>
      <c r="E948" s="294" t="s">
        <v>807</v>
      </c>
      <c r="F948" s="233" t="s">
        <v>808</v>
      </c>
      <c r="G948" s="295" t="s">
        <v>589</v>
      </c>
      <c r="H948" s="295" t="s">
        <v>15</v>
      </c>
      <c r="I948" s="297" t="s">
        <v>15</v>
      </c>
      <c r="J948" s="308" t="s">
        <v>719</v>
      </c>
      <c r="K948" s="295"/>
      <c r="L948" s="451" t="s">
        <v>155</v>
      </c>
      <c r="M948" s="234">
        <v>75.2</v>
      </c>
      <c r="N948" s="237">
        <f>IFERROR(VLOOKUP(H948&amp;"-"&amp;F948,Blad7!A:D,4,0),0)</f>
        <v>0</v>
      </c>
      <c r="O948" s="238">
        <v>1</v>
      </c>
      <c r="P948" s="239">
        <f t="shared" si="18"/>
        <v>0</v>
      </c>
    </row>
    <row r="949" spans="1:16" x14ac:dyDescent="0.3">
      <c r="A949" s="294" t="s">
        <v>808</v>
      </c>
      <c r="B949" s="236" t="s">
        <v>586</v>
      </c>
      <c r="C949" s="236" t="s">
        <v>808</v>
      </c>
      <c r="D949" s="293" t="s">
        <v>809</v>
      </c>
      <c r="E949" s="294" t="s">
        <v>807</v>
      </c>
      <c r="F949" s="233" t="s">
        <v>808</v>
      </c>
      <c r="G949" s="295" t="s">
        <v>589</v>
      </c>
      <c r="H949" s="295" t="s">
        <v>18</v>
      </c>
      <c r="I949" s="295" t="s">
        <v>670</v>
      </c>
      <c r="J949" s="308" t="s">
        <v>740</v>
      </c>
      <c r="K949" s="295"/>
      <c r="L949" s="451" t="s">
        <v>63</v>
      </c>
      <c r="M949" s="234">
        <v>76.099999999999994</v>
      </c>
      <c r="N949" s="237">
        <f>IFERROR(VLOOKUP(H949&amp;"-"&amp;F949,Blad7!A:D,4,0),0)</f>
        <v>0</v>
      </c>
      <c r="O949" s="238">
        <v>1</v>
      </c>
      <c r="P949" s="239">
        <f t="shared" si="18"/>
        <v>0</v>
      </c>
    </row>
    <row r="950" spans="1:16" x14ac:dyDescent="0.3">
      <c r="A950" s="294" t="s">
        <v>808</v>
      </c>
      <c r="B950" s="236" t="s">
        <v>586</v>
      </c>
      <c r="C950" s="236" t="s">
        <v>808</v>
      </c>
      <c r="D950" s="293" t="s">
        <v>809</v>
      </c>
      <c r="E950" s="294" t="s">
        <v>807</v>
      </c>
      <c r="F950" s="233" t="s">
        <v>808</v>
      </c>
      <c r="G950" s="295" t="s">
        <v>589</v>
      </c>
      <c r="H950" s="295" t="s">
        <v>19</v>
      </c>
      <c r="I950" s="295" t="s">
        <v>56</v>
      </c>
      <c r="J950" s="308" t="s">
        <v>710</v>
      </c>
      <c r="K950" s="295"/>
      <c r="L950" s="451" t="s">
        <v>155</v>
      </c>
      <c r="M950" s="234">
        <v>82.1</v>
      </c>
      <c r="N950" s="237">
        <f>IFERROR(VLOOKUP(H950&amp;"-"&amp;F950,Blad7!A:D,4,0),0)</f>
        <v>0</v>
      </c>
      <c r="O950" s="238">
        <v>1</v>
      </c>
      <c r="P950" s="239">
        <f t="shared" si="18"/>
        <v>0</v>
      </c>
    </row>
    <row r="951" spans="1:16" x14ac:dyDescent="0.3">
      <c r="A951" s="294" t="s">
        <v>808</v>
      </c>
      <c r="B951" s="236" t="s">
        <v>586</v>
      </c>
      <c r="C951" s="236" t="s">
        <v>808</v>
      </c>
      <c r="D951" s="293" t="s">
        <v>809</v>
      </c>
      <c r="E951" s="294" t="s">
        <v>807</v>
      </c>
      <c r="F951" s="233" t="s">
        <v>808</v>
      </c>
      <c r="G951" s="295" t="s">
        <v>589</v>
      </c>
      <c r="H951" s="295" t="s">
        <v>18</v>
      </c>
      <c r="I951" s="295" t="s">
        <v>249</v>
      </c>
      <c r="J951" s="308" t="s">
        <v>668</v>
      </c>
      <c r="K951" s="295"/>
      <c r="L951" s="451" t="s">
        <v>155</v>
      </c>
      <c r="M951" s="234">
        <v>88.9</v>
      </c>
      <c r="N951" s="237">
        <f>IFERROR(VLOOKUP(H951&amp;"-"&amp;F951,Blad7!A:D,4,0),0)</f>
        <v>0</v>
      </c>
      <c r="O951" s="238">
        <v>1</v>
      </c>
      <c r="P951" s="239">
        <f t="shared" si="18"/>
        <v>0</v>
      </c>
    </row>
    <row r="952" spans="1:16" x14ac:dyDescent="0.3">
      <c r="A952" s="294" t="s">
        <v>808</v>
      </c>
      <c r="B952" s="236" t="s">
        <v>586</v>
      </c>
      <c r="C952" s="236" t="s">
        <v>808</v>
      </c>
      <c r="D952" s="293" t="s">
        <v>809</v>
      </c>
      <c r="E952" s="294" t="s">
        <v>807</v>
      </c>
      <c r="F952" s="233" t="s">
        <v>808</v>
      </c>
      <c r="G952" s="295" t="s">
        <v>589</v>
      </c>
      <c r="H952" s="295" t="s">
        <v>18</v>
      </c>
      <c r="I952" s="295" t="s">
        <v>249</v>
      </c>
      <c r="J952" s="308" t="s">
        <v>715</v>
      </c>
      <c r="K952" s="295"/>
      <c r="L952" s="451" t="s">
        <v>155</v>
      </c>
      <c r="M952" s="234">
        <v>90.9</v>
      </c>
      <c r="N952" s="237">
        <f>IFERROR(VLOOKUP(H952&amp;"-"&amp;F952,Blad7!A:D,4,0),0)</f>
        <v>0</v>
      </c>
      <c r="O952" s="238">
        <v>1</v>
      </c>
      <c r="P952" s="239">
        <f t="shared" si="18"/>
        <v>0</v>
      </c>
    </row>
    <row r="953" spans="1:16" x14ac:dyDescent="0.3">
      <c r="A953" s="294" t="s">
        <v>808</v>
      </c>
      <c r="B953" s="236" t="s">
        <v>586</v>
      </c>
      <c r="C953" s="236" t="s">
        <v>808</v>
      </c>
      <c r="D953" s="293" t="s">
        <v>809</v>
      </c>
      <c r="E953" s="294" t="s">
        <v>807</v>
      </c>
      <c r="F953" s="233" t="s">
        <v>808</v>
      </c>
      <c r="G953" s="295" t="s">
        <v>589</v>
      </c>
      <c r="H953" s="295" t="s">
        <v>19</v>
      </c>
      <c r="I953" s="295" t="s">
        <v>56</v>
      </c>
      <c r="J953" s="308" t="s">
        <v>602</v>
      </c>
      <c r="K953" s="295"/>
      <c r="L953" s="451" t="s">
        <v>155</v>
      </c>
      <c r="M953" s="234">
        <v>118.4</v>
      </c>
      <c r="N953" s="237">
        <f>IFERROR(VLOOKUP(H953&amp;"-"&amp;F953,Blad7!A:D,4,0),0)</f>
        <v>0</v>
      </c>
      <c r="O953" s="238">
        <v>1</v>
      </c>
      <c r="P953" s="239">
        <f t="shared" si="18"/>
        <v>0</v>
      </c>
    </row>
    <row r="954" spans="1:16" x14ac:dyDescent="0.3">
      <c r="A954" s="294" t="s">
        <v>808</v>
      </c>
      <c r="B954" s="236" t="s">
        <v>586</v>
      </c>
      <c r="C954" s="236" t="s">
        <v>808</v>
      </c>
      <c r="D954" s="293" t="s">
        <v>809</v>
      </c>
      <c r="E954" s="294" t="s">
        <v>807</v>
      </c>
      <c r="F954" s="233" t="s">
        <v>808</v>
      </c>
      <c r="G954" s="295" t="s">
        <v>589</v>
      </c>
      <c r="H954" s="295" t="s">
        <v>19</v>
      </c>
      <c r="I954" s="295" t="s">
        <v>56</v>
      </c>
      <c r="J954" s="308" t="s">
        <v>711</v>
      </c>
      <c r="K954" s="295"/>
      <c r="L954" s="451" t="s">
        <v>44</v>
      </c>
      <c r="M954" s="234">
        <v>119.2</v>
      </c>
      <c r="N954" s="237">
        <f>IFERROR(VLOOKUP(H954&amp;"-"&amp;F954,Blad7!A:D,4,0),0)</f>
        <v>0</v>
      </c>
      <c r="O954" s="238">
        <v>1</v>
      </c>
      <c r="P954" s="239">
        <f t="shared" si="18"/>
        <v>0</v>
      </c>
    </row>
    <row r="955" spans="1:16" x14ac:dyDescent="0.3">
      <c r="A955" s="294" t="s">
        <v>808</v>
      </c>
      <c r="B955" s="236" t="s">
        <v>586</v>
      </c>
      <c r="C955" s="236" t="s">
        <v>808</v>
      </c>
      <c r="D955" s="293" t="s">
        <v>809</v>
      </c>
      <c r="E955" s="294" t="s">
        <v>807</v>
      </c>
      <c r="F955" s="233" t="s">
        <v>808</v>
      </c>
      <c r="G955" s="295" t="s">
        <v>589</v>
      </c>
      <c r="H955" s="295" t="s">
        <v>18</v>
      </c>
      <c r="I955" s="295" t="s">
        <v>254</v>
      </c>
      <c r="J955" s="308" t="s">
        <v>742</v>
      </c>
      <c r="K955" s="295"/>
      <c r="L955" s="451" t="s">
        <v>63</v>
      </c>
      <c r="M955" s="234">
        <v>120.1</v>
      </c>
      <c r="N955" s="237">
        <f>IFERROR(VLOOKUP(H955&amp;"-"&amp;F955,Blad7!A:D,4,0),0)</f>
        <v>0</v>
      </c>
      <c r="O955" s="238">
        <v>1</v>
      </c>
      <c r="P955" s="239">
        <f t="shared" si="18"/>
        <v>0</v>
      </c>
    </row>
    <row r="956" spans="1:16" x14ac:dyDescent="0.3">
      <c r="A956" s="294" t="s">
        <v>808</v>
      </c>
      <c r="B956" s="236" t="s">
        <v>586</v>
      </c>
      <c r="C956" s="236" t="s">
        <v>808</v>
      </c>
      <c r="D956" s="293" t="s">
        <v>809</v>
      </c>
      <c r="E956" s="294" t="s">
        <v>807</v>
      </c>
      <c r="F956" s="233" t="s">
        <v>808</v>
      </c>
      <c r="G956" s="295" t="s">
        <v>589</v>
      </c>
      <c r="H956" s="295" t="s">
        <v>19</v>
      </c>
      <c r="I956" s="295" t="s">
        <v>56</v>
      </c>
      <c r="J956" s="308" t="s">
        <v>716</v>
      </c>
      <c r="K956" s="295"/>
      <c r="L956" s="451" t="s">
        <v>44</v>
      </c>
      <c r="M956" s="234">
        <v>133.4</v>
      </c>
      <c r="N956" s="237">
        <f>IFERROR(VLOOKUP(H956&amp;"-"&amp;F956,Blad7!A:D,4,0),0)</f>
        <v>0</v>
      </c>
      <c r="O956" s="238">
        <v>1</v>
      </c>
      <c r="P956" s="239">
        <f t="shared" si="18"/>
        <v>0</v>
      </c>
    </row>
    <row r="957" spans="1:16" x14ac:dyDescent="0.3">
      <c r="A957" s="294" t="s">
        <v>808</v>
      </c>
      <c r="B957" s="236" t="s">
        <v>586</v>
      </c>
      <c r="C957" s="236" t="s">
        <v>808</v>
      </c>
      <c r="D957" s="293" t="s">
        <v>809</v>
      </c>
      <c r="E957" s="294" t="s">
        <v>807</v>
      </c>
      <c r="F957" s="233" t="s">
        <v>808</v>
      </c>
      <c r="G957" s="295" t="s">
        <v>589</v>
      </c>
      <c r="H957" s="295" t="s">
        <v>19</v>
      </c>
      <c r="I957" s="295" t="s">
        <v>86</v>
      </c>
      <c r="J957" s="308" t="s">
        <v>610</v>
      </c>
      <c r="K957" s="295"/>
      <c r="L957" s="451" t="s">
        <v>155</v>
      </c>
      <c r="M957" s="234">
        <v>135.19999999999999</v>
      </c>
      <c r="N957" s="237">
        <f>IFERROR(VLOOKUP(H957&amp;"-"&amp;F957,Blad7!A:D,4,0),0)</f>
        <v>0</v>
      </c>
      <c r="O957" s="238">
        <v>1</v>
      </c>
      <c r="P957" s="239">
        <f t="shared" si="18"/>
        <v>0</v>
      </c>
    </row>
    <row r="958" spans="1:16" x14ac:dyDescent="0.3">
      <c r="A958" s="294" t="s">
        <v>808</v>
      </c>
      <c r="B958" s="236" t="s">
        <v>586</v>
      </c>
      <c r="C958" s="236" t="s">
        <v>808</v>
      </c>
      <c r="D958" s="293" t="s">
        <v>809</v>
      </c>
      <c r="E958" s="294" t="s">
        <v>807</v>
      </c>
      <c r="F958" s="233" t="s">
        <v>808</v>
      </c>
      <c r="G958" s="295" t="s">
        <v>589</v>
      </c>
      <c r="H958" s="295" t="s">
        <v>18</v>
      </c>
      <c r="I958" s="295" t="s">
        <v>1027</v>
      </c>
      <c r="J958" s="308" t="s">
        <v>736</v>
      </c>
      <c r="K958" s="295"/>
      <c r="L958" s="451" t="s">
        <v>63</v>
      </c>
      <c r="M958" s="234">
        <v>166.1</v>
      </c>
      <c r="N958" s="237">
        <f>IFERROR(VLOOKUP(H958&amp;"-"&amp;F958,Blad7!A:D,4,0),0)</f>
        <v>0</v>
      </c>
      <c r="O958" s="238">
        <v>1</v>
      </c>
      <c r="P958" s="239">
        <f t="shared" si="18"/>
        <v>0</v>
      </c>
    </row>
    <row r="959" spans="1:16" x14ac:dyDescent="0.3">
      <c r="A959" s="294" t="s">
        <v>808</v>
      </c>
      <c r="B959" s="236" t="s">
        <v>586</v>
      </c>
      <c r="C959" s="236" t="s">
        <v>808</v>
      </c>
      <c r="D959" s="293" t="s">
        <v>809</v>
      </c>
      <c r="E959" s="294" t="s">
        <v>807</v>
      </c>
      <c r="F959" s="233" t="s">
        <v>808</v>
      </c>
      <c r="G959" s="295" t="s">
        <v>589</v>
      </c>
      <c r="H959" s="295" t="s">
        <v>18</v>
      </c>
      <c r="I959" s="295" t="s">
        <v>1027</v>
      </c>
      <c r="J959" s="308" t="s">
        <v>735</v>
      </c>
      <c r="K959" s="295"/>
      <c r="L959" s="451" t="s">
        <v>63</v>
      </c>
      <c r="M959" s="234">
        <v>174.6</v>
      </c>
      <c r="N959" s="237">
        <f>IFERROR(VLOOKUP(H959&amp;"-"&amp;F959,Blad7!A:D,4,0),0)</f>
        <v>0</v>
      </c>
      <c r="O959" s="238">
        <v>1</v>
      </c>
      <c r="P959" s="239">
        <f t="shared" si="18"/>
        <v>0</v>
      </c>
    </row>
    <row r="960" spans="1:16" x14ac:dyDescent="0.3">
      <c r="A960" s="294" t="s">
        <v>808</v>
      </c>
      <c r="B960" s="236" t="s">
        <v>586</v>
      </c>
      <c r="C960" s="236" t="s">
        <v>808</v>
      </c>
      <c r="D960" s="293" t="s">
        <v>809</v>
      </c>
      <c r="E960" s="294" t="s">
        <v>807</v>
      </c>
      <c r="F960" s="233" t="s">
        <v>808</v>
      </c>
      <c r="G960" s="295" t="s">
        <v>589</v>
      </c>
      <c r="H960" s="295" t="s">
        <v>19</v>
      </c>
      <c r="I960" s="295" t="s">
        <v>56</v>
      </c>
      <c r="J960" s="308" t="s">
        <v>609</v>
      </c>
      <c r="K960" s="295"/>
      <c r="L960" s="451" t="s">
        <v>44</v>
      </c>
      <c r="M960" s="234">
        <v>185.2</v>
      </c>
      <c r="N960" s="237">
        <f>IFERROR(VLOOKUP(H960&amp;"-"&amp;F960,Blad7!A:D,4,0),0)</f>
        <v>0</v>
      </c>
      <c r="O960" s="238">
        <v>1</v>
      </c>
      <c r="P960" s="239">
        <f t="shared" si="18"/>
        <v>0</v>
      </c>
    </row>
    <row r="961" spans="1:16" x14ac:dyDescent="0.3">
      <c r="A961" s="294" t="s">
        <v>808</v>
      </c>
      <c r="B961" s="236" t="s">
        <v>586</v>
      </c>
      <c r="C961" s="236" t="s">
        <v>808</v>
      </c>
      <c r="D961" s="293" t="s">
        <v>809</v>
      </c>
      <c r="E961" s="294" t="s">
        <v>807</v>
      </c>
      <c r="F961" s="233" t="s">
        <v>808</v>
      </c>
      <c r="G961" s="295" t="s">
        <v>589</v>
      </c>
      <c r="H961" s="295" t="s">
        <v>45</v>
      </c>
      <c r="I961" s="295" t="s">
        <v>1021</v>
      </c>
      <c r="J961" s="308" t="s">
        <v>726</v>
      </c>
      <c r="K961" s="295"/>
      <c r="L961" s="451" t="s">
        <v>155</v>
      </c>
      <c r="M961" s="234" t="s">
        <v>187</v>
      </c>
      <c r="N961" s="237">
        <f>IFERROR(VLOOKUP(H961&amp;"-"&amp;F961,Blad7!A:D,4,0),0)</f>
        <v>0</v>
      </c>
      <c r="O961" s="238">
        <v>1</v>
      </c>
      <c r="P961" s="239" t="str">
        <f t="shared" si="18"/>
        <v/>
      </c>
    </row>
    <row r="962" spans="1:16" x14ac:dyDescent="0.3">
      <c r="A962" s="294" t="s">
        <v>808</v>
      </c>
      <c r="B962" s="236" t="s">
        <v>586</v>
      </c>
      <c r="C962" s="236" t="s">
        <v>808</v>
      </c>
      <c r="D962" s="293" t="s">
        <v>809</v>
      </c>
      <c r="E962" s="294" t="s">
        <v>807</v>
      </c>
      <c r="F962" s="233" t="s">
        <v>808</v>
      </c>
      <c r="G962" s="295" t="s">
        <v>589</v>
      </c>
      <c r="H962" s="295" t="s">
        <v>45</v>
      </c>
      <c r="I962" s="295" t="s">
        <v>1021</v>
      </c>
      <c r="J962" s="308" t="s">
        <v>613</v>
      </c>
      <c r="K962" s="295"/>
      <c r="L962" s="451" t="s">
        <v>44</v>
      </c>
      <c r="M962" s="234" t="s">
        <v>187</v>
      </c>
      <c r="N962" s="237">
        <f>IFERROR(VLOOKUP(H962&amp;"-"&amp;F962,Blad7!A:D,4,0),0)</f>
        <v>0</v>
      </c>
      <c r="O962" s="238">
        <v>1</v>
      </c>
      <c r="P962" s="239" t="str">
        <f t="shared" ref="P962:P1025" si="19">IFERROR((N962*M962)*O962,"")</f>
        <v/>
      </c>
    </row>
    <row r="963" spans="1:16" x14ac:dyDescent="0.3">
      <c r="A963" s="294" t="s">
        <v>808</v>
      </c>
      <c r="B963" s="236" t="s">
        <v>586</v>
      </c>
      <c r="C963" s="236" t="s">
        <v>808</v>
      </c>
      <c r="D963" s="293" t="s">
        <v>809</v>
      </c>
      <c r="E963" s="294" t="s">
        <v>807</v>
      </c>
      <c r="F963" s="233" t="s">
        <v>808</v>
      </c>
      <c r="G963" s="295" t="s">
        <v>589</v>
      </c>
      <c r="H963" s="295" t="s">
        <v>45</v>
      </c>
      <c r="I963" s="295" t="s">
        <v>186</v>
      </c>
      <c r="J963" s="308" t="s">
        <v>737</v>
      </c>
      <c r="K963" s="295"/>
      <c r="L963" s="451" t="s">
        <v>63</v>
      </c>
      <c r="M963" s="234" t="s">
        <v>187</v>
      </c>
      <c r="N963" s="237">
        <f>IFERROR(VLOOKUP(H963&amp;"-"&amp;F963,Blad7!A:D,4,0),0)</f>
        <v>0</v>
      </c>
      <c r="O963" s="238">
        <v>1</v>
      </c>
      <c r="P963" s="239" t="str">
        <f t="shared" si="19"/>
        <v/>
      </c>
    </row>
    <row r="964" spans="1:16" x14ac:dyDescent="0.3">
      <c r="A964" s="294" t="s">
        <v>808</v>
      </c>
      <c r="B964" s="236" t="s">
        <v>586</v>
      </c>
      <c r="C964" s="236" t="s">
        <v>808</v>
      </c>
      <c r="D964" s="293" t="s">
        <v>809</v>
      </c>
      <c r="E964" s="294" t="s">
        <v>807</v>
      </c>
      <c r="F964" s="233" t="s">
        <v>808</v>
      </c>
      <c r="G964" s="295" t="s">
        <v>589</v>
      </c>
      <c r="H964" s="295" t="s">
        <v>45</v>
      </c>
      <c r="I964" s="295" t="s">
        <v>1021</v>
      </c>
      <c r="J964" s="308" t="s">
        <v>718</v>
      </c>
      <c r="K964" s="295"/>
      <c r="L964" s="451" t="s">
        <v>62</v>
      </c>
      <c r="M964" s="234" t="s">
        <v>187</v>
      </c>
      <c r="N964" s="237">
        <f>IFERROR(VLOOKUP(H964&amp;"-"&amp;F964,Blad7!A:D,4,0),0)</f>
        <v>0</v>
      </c>
      <c r="O964" s="238">
        <v>1</v>
      </c>
      <c r="P964" s="239" t="str">
        <f t="shared" si="19"/>
        <v/>
      </c>
    </row>
    <row r="965" spans="1:16" x14ac:dyDescent="0.3">
      <c r="A965" s="294" t="s">
        <v>808</v>
      </c>
      <c r="B965" s="236" t="s">
        <v>586</v>
      </c>
      <c r="C965" s="236" t="s">
        <v>808</v>
      </c>
      <c r="D965" s="293" t="s">
        <v>809</v>
      </c>
      <c r="E965" s="294" t="s">
        <v>807</v>
      </c>
      <c r="F965" s="233" t="s">
        <v>808</v>
      </c>
      <c r="G965" s="295" t="s">
        <v>681</v>
      </c>
      <c r="H965" s="295" t="s">
        <v>45</v>
      </c>
      <c r="I965" s="295" t="s">
        <v>19</v>
      </c>
      <c r="J965" s="308"/>
      <c r="K965" s="295"/>
      <c r="L965" s="451" t="s">
        <v>1717</v>
      </c>
      <c r="M965" s="234" t="s">
        <v>187</v>
      </c>
      <c r="N965" s="237">
        <f>IFERROR(VLOOKUP(H965&amp;"-"&amp;F965,Blad7!A:D,4,0),0)</f>
        <v>0</v>
      </c>
      <c r="O965" s="238">
        <v>1</v>
      </c>
      <c r="P965" s="239" t="str">
        <f t="shared" si="19"/>
        <v/>
      </c>
    </row>
    <row r="966" spans="1:16" x14ac:dyDescent="0.3">
      <c r="A966" s="294" t="s">
        <v>808</v>
      </c>
      <c r="B966" s="236" t="s">
        <v>586</v>
      </c>
      <c r="C966" s="236" t="s">
        <v>808</v>
      </c>
      <c r="D966" s="293" t="s">
        <v>809</v>
      </c>
      <c r="E966" s="294" t="s">
        <v>807</v>
      </c>
      <c r="F966" s="233" t="s">
        <v>808</v>
      </c>
      <c r="G966" s="295" t="s">
        <v>681</v>
      </c>
      <c r="H966" s="295" t="s">
        <v>45</v>
      </c>
      <c r="I966" s="295" t="s">
        <v>19</v>
      </c>
      <c r="J966" s="308"/>
      <c r="K966" s="295"/>
      <c r="L966" s="451" t="s">
        <v>1717</v>
      </c>
      <c r="M966" s="234" t="s">
        <v>187</v>
      </c>
      <c r="N966" s="237">
        <f>IFERROR(VLOOKUP(H966&amp;"-"&amp;F966,Blad7!A:D,4,0),0)</f>
        <v>0</v>
      </c>
      <c r="O966" s="238">
        <v>1</v>
      </c>
      <c r="P966" s="239" t="str">
        <f t="shared" si="19"/>
        <v/>
      </c>
    </row>
    <row r="967" spans="1:16" x14ac:dyDescent="0.3">
      <c r="A967" s="294" t="s">
        <v>808</v>
      </c>
      <c r="B967" s="236" t="s">
        <v>586</v>
      </c>
      <c r="C967" s="236" t="s">
        <v>808</v>
      </c>
      <c r="D967" s="293" t="s">
        <v>809</v>
      </c>
      <c r="E967" s="294" t="s">
        <v>807</v>
      </c>
      <c r="F967" s="233" t="s">
        <v>808</v>
      </c>
      <c r="G967" s="295" t="s">
        <v>681</v>
      </c>
      <c r="H967" s="295" t="s">
        <v>19</v>
      </c>
      <c r="I967" s="295" t="s">
        <v>64</v>
      </c>
      <c r="J967" s="308"/>
      <c r="K967" s="295"/>
      <c r="L967" s="451" t="s">
        <v>63</v>
      </c>
      <c r="M967" s="234">
        <v>2.1</v>
      </c>
      <c r="N967" s="237">
        <f>IFERROR(VLOOKUP(H967&amp;"-"&amp;F967,Blad7!A:D,4,0),0)</f>
        <v>0</v>
      </c>
      <c r="O967" s="238">
        <v>1</v>
      </c>
      <c r="P967" s="239">
        <f t="shared" si="19"/>
        <v>0</v>
      </c>
    </row>
    <row r="968" spans="1:16" x14ac:dyDescent="0.3">
      <c r="A968" s="294" t="s">
        <v>808</v>
      </c>
      <c r="B968" s="236" t="s">
        <v>586</v>
      </c>
      <c r="C968" s="236" t="s">
        <v>808</v>
      </c>
      <c r="D968" s="293" t="s">
        <v>809</v>
      </c>
      <c r="E968" s="294" t="s">
        <v>807</v>
      </c>
      <c r="F968" s="233" t="s">
        <v>808</v>
      </c>
      <c r="G968" s="295" t="s">
        <v>681</v>
      </c>
      <c r="H968" s="295" t="s">
        <v>45</v>
      </c>
      <c r="I968" s="295" t="s">
        <v>656</v>
      </c>
      <c r="J968" s="308" t="s">
        <v>804</v>
      </c>
      <c r="K968" s="295"/>
      <c r="L968" s="451" t="s">
        <v>63</v>
      </c>
      <c r="M968" s="234" t="s">
        <v>187</v>
      </c>
      <c r="N968" s="237">
        <f>IFERROR(VLOOKUP(H968&amp;"-"&amp;F968,Blad7!A:D,4,0),0)</f>
        <v>0</v>
      </c>
      <c r="O968" s="238">
        <v>1</v>
      </c>
      <c r="P968" s="239" t="str">
        <f t="shared" si="19"/>
        <v/>
      </c>
    </row>
    <row r="969" spans="1:16" x14ac:dyDescent="0.3">
      <c r="A969" s="294" t="s">
        <v>808</v>
      </c>
      <c r="B969" s="236" t="s">
        <v>586</v>
      </c>
      <c r="C969" s="236" t="s">
        <v>808</v>
      </c>
      <c r="D969" s="293" t="s">
        <v>809</v>
      </c>
      <c r="E969" s="294" t="s">
        <v>807</v>
      </c>
      <c r="F969" s="233" t="s">
        <v>808</v>
      </c>
      <c r="G969" s="295" t="s">
        <v>681</v>
      </c>
      <c r="H969" s="295" t="s">
        <v>19</v>
      </c>
      <c r="I969" s="295" t="s">
        <v>64</v>
      </c>
      <c r="J969" s="308" t="s">
        <v>795</v>
      </c>
      <c r="K969" s="295"/>
      <c r="L969" s="451" t="s">
        <v>63</v>
      </c>
      <c r="M969" s="234">
        <v>2.2000000000000002</v>
      </c>
      <c r="N969" s="237">
        <f>IFERROR(VLOOKUP(H969&amp;"-"&amp;F969,Blad7!A:D,4,0),0)</f>
        <v>0</v>
      </c>
      <c r="O969" s="238">
        <v>1</v>
      </c>
      <c r="P969" s="239">
        <f t="shared" si="19"/>
        <v>0</v>
      </c>
    </row>
    <row r="970" spans="1:16" x14ac:dyDescent="0.3">
      <c r="A970" s="294" t="s">
        <v>808</v>
      </c>
      <c r="B970" s="236" t="s">
        <v>586</v>
      </c>
      <c r="C970" s="236" t="s">
        <v>808</v>
      </c>
      <c r="D970" s="293" t="s">
        <v>809</v>
      </c>
      <c r="E970" s="294" t="s">
        <v>807</v>
      </c>
      <c r="F970" s="233" t="s">
        <v>808</v>
      </c>
      <c r="G970" s="295" t="s">
        <v>681</v>
      </c>
      <c r="H970" s="295" t="s">
        <v>19</v>
      </c>
      <c r="I970" s="295" t="s">
        <v>43</v>
      </c>
      <c r="J970" s="308" t="s">
        <v>795</v>
      </c>
      <c r="K970" s="295"/>
      <c r="L970" s="451" t="s">
        <v>63</v>
      </c>
      <c r="M970" s="234">
        <v>3</v>
      </c>
      <c r="N970" s="237">
        <f>IFERROR(VLOOKUP(H970&amp;"-"&amp;F970,Blad7!A:D,4,0),0)</f>
        <v>0</v>
      </c>
      <c r="O970" s="238">
        <v>1</v>
      </c>
      <c r="P970" s="239">
        <f t="shared" si="19"/>
        <v>0</v>
      </c>
    </row>
    <row r="971" spans="1:16" x14ac:dyDescent="0.3">
      <c r="A971" s="294" t="s">
        <v>808</v>
      </c>
      <c r="B971" s="236" t="s">
        <v>586</v>
      </c>
      <c r="C971" s="236" t="s">
        <v>808</v>
      </c>
      <c r="D971" s="293" t="s">
        <v>809</v>
      </c>
      <c r="E971" s="294" t="s">
        <v>807</v>
      </c>
      <c r="F971" s="233" t="s">
        <v>808</v>
      </c>
      <c r="G971" s="295" t="s">
        <v>681</v>
      </c>
      <c r="H971" s="295" t="s">
        <v>45</v>
      </c>
      <c r="I971" s="295" t="s">
        <v>656</v>
      </c>
      <c r="J971" s="308" t="s">
        <v>801</v>
      </c>
      <c r="K971" s="295"/>
      <c r="L971" s="451" t="s">
        <v>63</v>
      </c>
      <c r="M971" s="234" t="s">
        <v>187</v>
      </c>
      <c r="N971" s="237">
        <f>IFERROR(VLOOKUP(H971&amp;"-"&amp;F971,Blad7!A:D,4,0),0)</f>
        <v>0</v>
      </c>
      <c r="O971" s="238">
        <v>1</v>
      </c>
      <c r="P971" s="239" t="str">
        <f t="shared" si="19"/>
        <v/>
      </c>
    </row>
    <row r="972" spans="1:16" x14ac:dyDescent="0.3">
      <c r="A972" s="294" t="s">
        <v>808</v>
      </c>
      <c r="B972" s="236" t="s">
        <v>586</v>
      </c>
      <c r="C972" s="236" t="s">
        <v>808</v>
      </c>
      <c r="D972" s="293" t="s">
        <v>809</v>
      </c>
      <c r="E972" s="294" t="s">
        <v>807</v>
      </c>
      <c r="F972" s="233" t="s">
        <v>808</v>
      </c>
      <c r="G972" s="295" t="s">
        <v>681</v>
      </c>
      <c r="H972" s="295" t="s">
        <v>45</v>
      </c>
      <c r="I972" s="295" t="s">
        <v>656</v>
      </c>
      <c r="J972" s="308" t="s">
        <v>802</v>
      </c>
      <c r="K972" s="295"/>
      <c r="L972" s="451" t="s">
        <v>63</v>
      </c>
      <c r="M972" s="234" t="s">
        <v>187</v>
      </c>
      <c r="N972" s="237">
        <f>IFERROR(VLOOKUP(H972&amp;"-"&amp;F972,Blad7!A:D,4,0),0)</f>
        <v>0</v>
      </c>
      <c r="O972" s="238">
        <v>1</v>
      </c>
      <c r="P972" s="239" t="str">
        <f t="shared" si="19"/>
        <v/>
      </c>
    </row>
    <row r="973" spans="1:16" x14ac:dyDescent="0.3">
      <c r="A973" s="294" t="s">
        <v>808</v>
      </c>
      <c r="B973" s="236" t="s">
        <v>586</v>
      </c>
      <c r="C973" s="236" t="s">
        <v>808</v>
      </c>
      <c r="D973" s="293" t="s">
        <v>809</v>
      </c>
      <c r="E973" s="294" t="s">
        <v>807</v>
      </c>
      <c r="F973" s="233" t="s">
        <v>808</v>
      </c>
      <c r="G973" s="295" t="s">
        <v>681</v>
      </c>
      <c r="H973" s="295" t="s">
        <v>45</v>
      </c>
      <c r="I973" s="295" t="s">
        <v>656</v>
      </c>
      <c r="J973" s="308" t="s">
        <v>803</v>
      </c>
      <c r="K973" s="295"/>
      <c r="L973" s="451" t="s">
        <v>63</v>
      </c>
      <c r="M973" s="234" t="s">
        <v>187</v>
      </c>
      <c r="N973" s="237">
        <f>IFERROR(VLOOKUP(H973&amp;"-"&amp;F973,Blad7!A:D,4,0),0)</f>
        <v>0</v>
      </c>
      <c r="O973" s="238">
        <v>1</v>
      </c>
      <c r="P973" s="239" t="str">
        <f t="shared" si="19"/>
        <v/>
      </c>
    </row>
    <row r="974" spans="1:16" x14ac:dyDescent="0.3">
      <c r="A974" s="294" t="s">
        <v>808</v>
      </c>
      <c r="B974" s="236" t="s">
        <v>586</v>
      </c>
      <c r="C974" s="236" t="s">
        <v>808</v>
      </c>
      <c r="D974" s="293" t="s">
        <v>809</v>
      </c>
      <c r="E974" s="294" t="s">
        <v>807</v>
      </c>
      <c r="F974" s="233" t="s">
        <v>808</v>
      </c>
      <c r="G974" s="295" t="s">
        <v>681</v>
      </c>
      <c r="H974" s="295" t="s">
        <v>45</v>
      </c>
      <c r="I974" s="295" t="s">
        <v>656</v>
      </c>
      <c r="J974" s="308" t="s">
        <v>800</v>
      </c>
      <c r="K974" s="295"/>
      <c r="L974" s="451" t="s">
        <v>63</v>
      </c>
      <c r="M974" s="234" t="s">
        <v>187</v>
      </c>
      <c r="N974" s="237">
        <f>IFERROR(VLOOKUP(H974&amp;"-"&amp;F974,Blad7!A:D,4,0),0)</f>
        <v>0</v>
      </c>
      <c r="O974" s="238">
        <v>1</v>
      </c>
      <c r="P974" s="239" t="str">
        <f t="shared" si="19"/>
        <v/>
      </c>
    </row>
    <row r="975" spans="1:16" x14ac:dyDescent="0.3">
      <c r="A975" s="294" t="s">
        <v>808</v>
      </c>
      <c r="B975" s="236" t="s">
        <v>586</v>
      </c>
      <c r="C975" s="236" t="s">
        <v>808</v>
      </c>
      <c r="D975" s="293" t="s">
        <v>809</v>
      </c>
      <c r="E975" s="294" t="s">
        <v>807</v>
      </c>
      <c r="F975" s="233" t="s">
        <v>808</v>
      </c>
      <c r="G975" s="295" t="s">
        <v>681</v>
      </c>
      <c r="H975" s="295" t="s">
        <v>45</v>
      </c>
      <c r="I975" s="295" t="s">
        <v>656</v>
      </c>
      <c r="J975" s="308" t="s">
        <v>805</v>
      </c>
      <c r="K975" s="295"/>
      <c r="L975" s="451" t="s">
        <v>63</v>
      </c>
      <c r="M975" s="234" t="s">
        <v>187</v>
      </c>
      <c r="N975" s="237">
        <f>IFERROR(VLOOKUP(H975&amp;"-"&amp;F975,Blad7!A:D,4,0),0)</f>
        <v>0</v>
      </c>
      <c r="O975" s="238">
        <v>1</v>
      </c>
      <c r="P975" s="239" t="str">
        <f t="shared" si="19"/>
        <v/>
      </c>
    </row>
    <row r="976" spans="1:16" x14ac:dyDescent="0.3">
      <c r="A976" s="294" t="s">
        <v>808</v>
      </c>
      <c r="B976" s="236" t="s">
        <v>586</v>
      </c>
      <c r="C976" s="236" t="s">
        <v>808</v>
      </c>
      <c r="D976" s="293" t="s">
        <v>809</v>
      </c>
      <c r="E976" s="294" t="s">
        <v>807</v>
      </c>
      <c r="F976" s="233" t="s">
        <v>808</v>
      </c>
      <c r="G976" s="295" t="s">
        <v>681</v>
      </c>
      <c r="H976" s="295" t="s">
        <v>45</v>
      </c>
      <c r="I976" s="295" t="s">
        <v>656</v>
      </c>
      <c r="J976" s="308" t="s">
        <v>797</v>
      </c>
      <c r="K976" s="295"/>
      <c r="L976" s="451" t="s">
        <v>63</v>
      </c>
      <c r="M976" s="234" t="s">
        <v>187</v>
      </c>
      <c r="N976" s="237">
        <f>IFERROR(VLOOKUP(H976&amp;"-"&amp;F976,Blad7!A:D,4,0),0)</f>
        <v>0</v>
      </c>
      <c r="O976" s="238">
        <v>1</v>
      </c>
      <c r="P976" s="239" t="str">
        <f t="shared" si="19"/>
        <v/>
      </c>
    </row>
    <row r="977" spans="1:16" x14ac:dyDescent="0.3">
      <c r="A977" s="294" t="s">
        <v>808</v>
      </c>
      <c r="B977" s="236" t="s">
        <v>586</v>
      </c>
      <c r="C977" s="236" t="s">
        <v>808</v>
      </c>
      <c r="D977" s="293" t="s">
        <v>809</v>
      </c>
      <c r="E977" s="294" t="s">
        <v>807</v>
      </c>
      <c r="F977" s="233" t="s">
        <v>808</v>
      </c>
      <c r="G977" s="295" t="s">
        <v>681</v>
      </c>
      <c r="H977" s="295" t="s">
        <v>19</v>
      </c>
      <c r="I977" s="295" t="s">
        <v>56</v>
      </c>
      <c r="J977" s="308"/>
      <c r="K977" s="295"/>
      <c r="L977" s="451" t="s">
        <v>63</v>
      </c>
      <c r="M977" s="234">
        <v>34.200000000000003</v>
      </c>
      <c r="N977" s="237">
        <f>IFERROR(VLOOKUP(H977&amp;"-"&amp;F977,Blad7!A:D,4,0),0)</f>
        <v>0</v>
      </c>
      <c r="O977" s="238">
        <v>1</v>
      </c>
      <c r="P977" s="239">
        <f t="shared" si="19"/>
        <v>0</v>
      </c>
    </row>
    <row r="978" spans="1:16" x14ac:dyDescent="0.3">
      <c r="A978" s="294" t="s">
        <v>808</v>
      </c>
      <c r="B978" s="236" t="s">
        <v>586</v>
      </c>
      <c r="C978" s="236" t="s">
        <v>808</v>
      </c>
      <c r="D978" s="293" t="s">
        <v>809</v>
      </c>
      <c r="E978" s="294" t="s">
        <v>807</v>
      </c>
      <c r="F978" s="233" t="s">
        <v>808</v>
      </c>
      <c r="G978" s="295" t="s">
        <v>681</v>
      </c>
      <c r="H978" s="295" t="s">
        <v>45</v>
      </c>
      <c r="I978" s="295" t="s">
        <v>656</v>
      </c>
      <c r="J978" s="308" t="s">
        <v>799</v>
      </c>
      <c r="K978" s="295"/>
      <c r="L978" s="451" t="s">
        <v>63</v>
      </c>
      <c r="M978" s="234" t="s">
        <v>187</v>
      </c>
      <c r="N978" s="237">
        <f>IFERROR(VLOOKUP(H978&amp;"-"&amp;F978,Blad7!A:D,4,0),0)</f>
        <v>0</v>
      </c>
      <c r="O978" s="238">
        <v>1</v>
      </c>
      <c r="P978" s="239" t="str">
        <f t="shared" si="19"/>
        <v/>
      </c>
    </row>
    <row r="979" spans="1:16" x14ac:dyDescent="0.3">
      <c r="A979" s="294" t="s">
        <v>808</v>
      </c>
      <c r="B979" s="236" t="s">
        <v>586</v>
      </c>
      <c r="C979" s="236" t="s">
        <v>808</v>
      </c>
      <c r="D979" s="293" t="s">
        <v>809</v>
      </c>
      <c r="E979" s="294" t="s">
        <v>807</v>
      </c>
      <c r="F979" s="233" t="s">
        <v>808</v>
      </c>
      <c r="G979" s="295" t="s">
        <v>681</v>
      </c>
      <c r="H979" s="295" t="s">
        <v>45</v>
      </c>
      <c r="I979" s="295" t="s">
        <v>656</v>
      </c>
      <c r="J979" s="308" t="s">
        <v>798</v>
      </c>
      <c r="K979" s="295"/>
      <c r="L979" s="451" t="s">
        <v>63</v>
      </c>
      <c r="M979" s="234" t="s">
        <v>187</v>
      </c>
      <c r="N979" s="237">
        <f>IFERROR(VLOOKUP(H979&amp;"-"&amp;F979,Blad7!A:D,4,0),0)</f>
        <v>0</v>
      </c>
      <c r="O979" s="238">
        <v>1</v>
      </c>
      <c r="P979" s="239" t="str">
        <f t="shared" si="19"/>
        <v/>
      </c>
    </row>
    <row r="980" spans="1:16" x14ac:dyDescent="0.3">
      <c r="A980" s="294" t="s">
        <v>808</v>
      </c>
      <c r="B980" s="236" t="s">
        <v>586</v>
      </c>
      <c r="C980" s="236" t="s">
        <v>808</v>
      </c>
      <c r="D980" s="293" t="s">
        <v>809</v>
      </c>
      <c r="E980" s="294" t="s">
        <v>807</v>
      </c>
      <c r="F980" s="233" t="s">
        <v>808</v>
      </c>
      <c r="G980" s="295" t="s">
        <v>681</v>
      </c>
      <c r="H980" s="295" t="s">
        <v>45</v>
      </c>
      <c r="I980" s="295" t="s">
        <v>656</v>
      </c>
      <c r="J980" s="308" t="s">
        <v>806</v>
      </c>
      <c r="K980" s="295"/>
      <c r="L980" s="451" t="s">
        <v>63</v>
      </c>
      <c r="M980" s="234" t="s">
        <v>187</v>
      </c>
      <c r="N980" s="237">
        <f>IFERROR(VLOOKUP(H980&amp;"-"&amp;F980,Blad7!A:D,4,0),0)</f>
        <v>0</v>
      </c>
      <c r="O980" s="238">
        <v>1</v>
      </c>
      <c r="P980" s="239" t="str">
        <f t="shared" si="19"/>
        <v/>
      </c>
    </row>
    <row r="981" spans="1:16" x14ac:dyDescent="0.3">
      <c r="A981" s="294" t="s">
        <v>808</v>
      </c>
      <c r="B981" s="236" t="s">
        <v>586</v>
      </c>
      <c r="C981" s="236" t="s">
        <v>808</v>
      </c>
      <c r="D981" s="293" t="s">
        <v>809</v>
      </c>
      <c r="E981" s="294" t="s">
        <v>807</v>
      </c>
      <c r="F981" s="233" t="s">
        <v>808</v>
      </c>
      <c r="G981" s="295" t="s">
        <v>681</v>
      </c>
      <c r="H981" s="295" t="s">
        <v>45</v>
      </c>
      <c r="I981" s="295" t="s">
        <v>656</v>
      </c>
      <c r="J981" s="308" t="s">
        <v>796</v>
      </c>
      <c r="K981" s="295"/>
      <c r="L981" s="451" t="s">
        <v>63</v>
      </c>
      <c r="M981" s="234" t="s">
        <v>187</v>
      </c>
      <c r="N981" s="237">
        <f>IFERROR(VLOOKUP(H981&amp;"-"&amp;F981,Blad7!A:D,4,0),0)</f>
        <v>0</v>
      </c>
      <c r="O981" s="238">
        <v>1</v>
      </c>
      <c r="P981" s="239" t="str">
        <f t="shared" si="19"/>
        <v/>
      </c>
    </row>
    <row r="982" spans="1:16" x14ac:dyDescent="0.3">
      <c r="A982" s="294" t="s">
        <v>808</v>
      </c>
      <c r="B982" s="236" t="s">
        <v>586</v>
      </c>
      <c r="C982" s="236" t="s">
        <v>808</v>
      </c>
      <c r="D982" s="293" t="s">
        <v>809</v>
      </c>
      <c r="E982" s="294" t="s">
        <v>807</v>
      </c>
      <c r="F982" s="233" t="s">
        <v>808</v>
      </c>
      <c r="G982" s="295" t="s">
        <v>681</v>
      </c>
      <c r="H982" s="295" t="s">
        <v>45</v>
      </c>
      <c r="I982" s="295" t="s">
        <v>656</v>
      </c>
      <c r="J982" s="308" t="s">
        <v>795</v>
      </c>
      <c r="K982" s="295"/>
      <c r="L982" s="451" t="s">
        <v>63</v>
      </c>
      <c r="M982" s="234" t="s">
        <v>187</v>
      </c>
      <c r="N982" s="237">
        <f>IFERROR(VLOOKUP(H982&amp;"-"&amp;F982,Blad7!A:D,4,0),0)</f>
        <v>0</v>
      </c>
      <c r="O982" s="238">
        <v>1</v>
      </c>
      <c r="P982" s="239" t="str">
        <f t="shared" si="19"/>
        <v/>
      </c>
    </row>
    <row r="983" spans="1:16" x14ac:dyDescent="0.3">
      <c r="A983" s="294" t="s">
        <v>585</v>
      </c>
      <c r="B983" s="236" t="s">
        <v>586</v>
      </c>
      <c r="C983" s="316" t="s">
        <v>585</v>
      </c>
      <c r="D983" s="293" t="s">
        <v>588</v>
      </c>
      <c r="E983" s="294" t="s">
        <v>587</v>
      </c>
      <c r="F983" s="316" t="s">
        <v>585</v>
      </c>
      <c r="G983" s="295" t="s">
        <v>59</v>
      </c>
      <c r="H983" s="295" t="s">
        <v>19</v>
      </c>
      <c r="I983" s="295" t="s">
        <v>61</v>
      </c>
      <c r="J983" s="308" t="s">
        <v>174</v>
      </c>
      <c r="K983" s="295"/>
      <c r="L983" s="451" t="s">
        <v>77</v>
      </c>
      <c r="M983" s="234">
        <v>10.98</v>
      </c>
      <c r="N983" s="237">
        <f>IFERROR(VLOOKUP(H983&amp;"-"&amp;F983,Blad7!A:D,4,0),0)</f>
        <v>0</v>
      </c>
      <c r="O983" s="238">
        <v>1</v>
      </c>
      <c r="P983" s="239">
        <f t="shared" si="19"/>
        <v>0</v>
      </c>
    </row>
    <row r="984" spans="1:16" x14ac:dyDescent="0.3">
      <c r="A984" s="294" t="s">
        <v>585</v>
      </c>
      <c r="B984" s="236" t="s">
        <v>586</v>
      </c>
      <c r="C984" s="316" t="s">
        <v>585</v>
      </c>
      <c r="D984" s="293" t="s">
        <v>588</v>
      </c>
      <c r="E984" s="294" t="s">
        <v>587</v>
      </c>
      <c r="F984" s="316" t="s">
        <v>585</v>
      </c>
      <c r="G984" s="295" t="s">
        <v>59</v>
      </c>
      <c r="H984" s="295" t="s">
        <v>46</v>
      </c>
      <c r="I984" s="295" t="s">
        <v>14</v>
      </c>
      <c r="J984" s="308" t="s">
        <v>115</v>
      </c>
      <c r="K984" s="295"/>
      <c r="L984" s="451" t="s">
        <v>44</v>
      </c>
      <c r="M984" s="234">
        <v>105.23</v>
      </c>
      <c r="N984" s="237">
        <f>IFERROR(VLOOKUP(H984&amp;"-"&amp;F984,Blad7!A:D,4,0),0)</f>
        <v>0</v>
      </c>
      <c r="O984" s="238">
        <v>1</v>
      </c>
      <c r="P984" s="239">
        <f t="shared" si="19"/>
        <v>0</v>
      </c>
    </row>
    <row r="985" spans="1:16" x14ac:dyDescent="0.3">
      <c r="A985" s="294" t="s">
        <v>585</v>
      </c>
      <c r="B985" s="236" t="s">
        <v>586</v>
      </c>
      <c r="C985" s="316" t="s">
        <v>585</v>
      </c>
      <c r="D985" s="293" t="s">
        <v>588</v>
      </c>
      <c r="E985" s="294" t="s">
        <v>587</v>
      </c>
      <c r="F985" s="316" t="s">
        <v>585</v>
      </c>
      <c r="G985" s="295" t="s">
        <v>59</v>
      </c>
      <c r="H985" s="295" t="s">
        <v>19</v>
      </c>
      <c r="I985" s="241" t="s">
        <v>1704</v>
      </c>
      <c r="J985" s="308" t="s">
        <v>180</v>
      </c>
      <c r="K985" s="295"/>
      <c r="L985" s="451" t="s">
        <v>77</v>
      </c>
      <c r="M985" s="234">
        <v>16.690000000000001</v>
      </c>
      <c r="N985" s="237">
        <f>IFERROR(VLOOKUP(H985&amp;"-"&amp;F985,Blad7!A:D,4,0),0)</f>
        <v>0</v>
      </c>
      <c r="O985" s="238">
        <v>1</v>
      </c>
      <c r="P985" s="239">
        <f t="shared" si="19"/>
        <v>0</v>
      </c>
    </row>
    <row r="986" spans="1:16" x14ac:dyDescent="0.3">
      <c r="A986" s="294" t="s">
        <v>585</v>
      </c>
      <c r="B986" s="236" t="s">
        <v>586</v>
      </c>
      <c r="C986" s="316" t="s">
        <v>585</v>
      </c>
      <c r="D986" s="293" t="s">
        <v>588</v>
      </c>
      <c r="E986" s="294" t="s">
        <v>587</v>
      </c>
      <c r="F986" s="316" t="s">
        <v>585</v>
      </c>
      <c r="G986" s="295" t="s">
        <v>59</v>
      </c>
      <c r="H986" s="295" t="s">
        <v>19</v>
      </c>
      <c r="I986" s="295" t="s">
        <v>56</v>
      </c>
      <c r="J986" s="308" t="s">
        <v>147</v>
      </c>
      <c r="K986" s="295"/>
      <c r="L986" s="451" t="s">
        <v>77</v>
      </c>
      <c r="M986" s="234">
        <v>20.77</v>
      </c>
      <c r="N986" s="237">
        <f>IFERROR(VLOOKUP(H986&amp;"-"&amp;F986,Blad7!A:D,4,0),0)</f>
        <v>0</v>
      </c>
      <c r="O986" s="238">
        <v>1</v>
      </c>
      <c r="P986" s="239">
        <f t="shared" si="19"/>
        <v>0</v>
      </c>
    </row>
    <row r="987" spans="1:16" x14ac:dyDescent="0.3">
      <c r="A987" s="294" t="s">
        <v>585</v>
      </c>
      <c r="B987" s="236" t="s">
        <v>586</v>
      </c>
      <c r="C987" s="316" t="s">
        <v>585</v>
      </c>
      <c r="D987" s="293" t="s">
        <v>588</v>
      </c>
      <c r="E987" s="294" t="s">
        <v>587</v>
      </c>
      <c r="F987" s="316" t="s">
        <v>585</v>
      </c>
      <c r="G987" s="295" t="s">
        <v>59</v>
      </c>
      <c r="H987" s="295" t="s">
        <v>19</v>
      </c>
      <c r="I987" s="295" t="s">
        <v>56</v>
      </c>
      <c r="J987" s="308" t="s">
        <v>165</v>
      </c>
      <c r="K987" s="295"/>
      <c r="L987" s="451" t="s">
        <v>155</v>
      </c>
      <c r="M987" s="234">
        <v>30.44</v>
      </c>
      <c r="N987" s="237">
        <f>IFERROR(VLOOKUP(H987&amp;"-"&amp;F987,Blad7!A:D,4,0),0)</f>
        <v>0</v>
      </c>
      <c r="O987" s="238">
        <v>1</v>
      </c>
      <c r="P987" s="239">
        <f t="shared" si="19"/>
        <v>0</v>
      </c>
    </row>
    <row r="988" spans="1:16" x14ac:dyDescent="0.3">
      <c r="A988" s="294" t="s">
        <v>585</v>
      </c>
      <c r="B988" s="236" t="s">
        <v>586</v>
      </c>
      <c r="C988" s="316" t="s">
        <v>585</v>
      </c>
      <c r="D988" s="293" t="s">
        <v>588</v>
      </c>
      <c r="E988" s="294" t="s">
        <v>587</v>
      </c>
      <c r="F988" s="316" t="s">
        <v>585</v>
      </c>
      <c r="G988" s="295" t="s">
        <v>59</v>
      </c>
      <c r="H988" s="295" t="s">
        <v>19</v>
      </c>
      <c r="I988" s="295" t="s">
        <v>56</v>
      </c>
      <c r="J988" s="308" t="s">
        <v>199</v>
      </c>
      <c r="K988" s="295"/>
      <c r="L988" s="451" t="s">
        <v>62</v>
      </c>
      <c r="M988" s="234">
        <v>4.1900000000000004</v>
      </c>
      <c r="N988" s="237">
        <f>IFERROR(VLOOKUP(H988&amp;"-"&amp;F988,Blad7!A:D,4,0),0)</f>
        <v>0</v>
      </c>
      <c r="O988" s="238">
        <v>1</v>
      </c>
      <c r="P988" s="239">
        <f t="shared" si="19"/>
        <v>0</v>
      </c>
    </row>
    <row r="989" spans="1:16" x14ac:dyDescent="0.3">
      <c r="A989" s="294" t="s">
        <v>585</v>
      </c>
      <c r="B989" s="236" t="s">
        <v>586</v>
      </c>
      <c r="C989" s="316" t="s">
        <v>585</v>
      </c>
      <c r="D989" s="293" t="s">
        <v>588</v>
      </c>
      <c r="E989" s="294" t="s">
        <v>587</v>
      </c>
      <c r="F989" s="316" t="s">
        <v>585</v>
      </c>
      <c r="G989" s="295" t="s">
        <v>59</v>
      </c>
      <c r="H989" s="295" t="s">
        <v>19</v>
      </c>
      <c r="I989" s="295" t="s">
        <v>56</v>
      </c>
      <c r="J989" s="308" t="s">
        <v>106</v>
      </c>
      <c r="K989" s="295"/>
      <c r="L989" s="451" t="s">
        <v>44</v>
      </c>
      <c r="M989" s="234">
        <v>42.45</v>
      </c>
      <c r="N989" s="237">
        <f>IFERROR(VLOOKUP(H989&amp;"-"&amp;F989,Blad7!A:D,4,0),0)</f>
        <v>0</v>
      </c>
      <c r="O989" s="238">
        <v>1</v>
      </c>
      <c r="P989" s="239">
        <f t="shared" si="19"/>
        <v>0</v>
      </c>
    </row>
    <row r="990" spans="1:16" x14ac:dyDescent="0.3">
      <c r="A990" s="294" t="s">
        <v>585</v>
      </c>
      <c r="B990" s="236" t="s">
        <v>586</v>
      </c>
      <c r="C990" s="316" t="s">
        <v>585</v>
      </c>
      <c r="D990" s="293" t="s">
        <v>588</v>
      </c>
      <c r="E990" s="294" t="s">
        <v>587</v>
      </c>
      <c r="F990" s="316" t="s">
        <v>585</v>
      </c>
      <c r="G990" s="295" t="s">
        <v>59</v>
      </c>
      <c r="H990" s="295" t="s">
        <v>41</v>
      </c>
      <c r="I990" s="295" t="s">
        <v>1622</v>
      </c>
      <c r="J990" s="463" t="s">
        <v>170</v>
      </c>
      <c r="K990" s="295"/>
      <c r="L990" s="451" t="s">
        <v>1775</v>
      </c>
      <c r="M990" s="234">
        <v>5.26</v>
      </c>
      <c r="N990" s="237">
        <f>IFERROR(VLOOKUP(H990&amp;"-"&amp;F990,Blad7!A:D,4,0),0)</f>
        <v>0</v>
      </c>
      <c r="O990" s="238">
        <v>1</v>
      </c>
      <c r="P990" s="239">
        <f t="shared" si="19"/>
        <v>0</v>
      </c>
    </row>
    <row r="991" spans="1:16" x14ac:dyDescent="0.3">
      <c r="A991" s="294" t="s">
        <v>585</v>
      </c>
      <c r="B991" s="236" t="s">
        <v>586</v>
      </c>
      <c r="C991" s="316" t="s">
        <v>585</v>
      </c>
      <c r="D991" s="293" t="s">
        <v>588</v>
      </c>
      <c r="E991" s="294" t="s">
        <v>587</v>
      </c>
      <c r="F991" s="316" t="s">
        <v>585</v>
      </c>
      <c r="G991" s="295" t="s">
        <v>59</v>
      </c>
      <c r="H991" s="295" t="s">
        <v>41</v>
      </c>
      <c r="I991" s="295" t="s">
        <v>1622</v>
      </c>
      <c r="J991" s="463" t="s">
        <v>1006</v>
      </c>
      <c r="K991" s="295"/>
      <c r="L991" s="451" t="s">
        <v>1775</v>
      </c>
      <c r="M991" s="234">
        <v>5.26</v>
      </c>
      <c r="N991" s="237">
        <f>IFERROR(VLOOKUP(H991&amp;"-"&amp;F991,Blad7!A:D,4,0),0)</f>
        <v>0</v>
      </c>
      <c r="O991" s="238">
        <v>1</v>
      </c>
      <c r="P991" s="239">
        <f t="shared" si="19"/>
        <v>0</v>
      </c>
    </row>
    <row r="992" spans="1:16" x14ac:dyDescent="0.3">
      <c r="A992" s="294" t="s">
        <v>585</v>
      </c>
      <c r="B992" s="236" t="s">
        <v>586</v>
      </c>
      <c r="C992" s="316" t="s">
        <v>585</v>
      </c>
      <c r="D992" s="293" t="s">
        <v>588</v>
      </c>
      <c r="E992" s="294" t="s">
        <v>587</v>
      </c>
      <c r="F992" s="316" t="s">
        <v>585</v>
      </c>
      <c r="G992" s="295" t="s">
        <v>59</v>
      </c>
      <c r="H992" s="295" t="s">
        <v>16</v>
      </c>
      <c r="I992" s="295" t="s">
        <v>1720</v>
      </c>
      <c r="J992" s="308" t="s">
        <v>197</v>
      </c>
      <c r="K992" s="295"/>
      <c r="L992" s="451" t="s">
        <v>155</v>
      </c>
      <c r="M992" s="234">
        <v>6.49</v>
      </c>
      <c r="N992" s="237">
        <f>IFERROR(VLOOKUP(H992&amp;"-"&amp;F992,Blad7!A:D,4,0),0)</f>
        <v>0</v>
      </c>
      <c r="O992" s="238">
        <v>1</v>
      </c>
      <c r="P992" s="239">
        <f t="shared" si="19"/>
        <v>0</v>
      </c>
    </row>
    <row r="993" spans="1:16" x14ac:dyDescent="0.3">
      <c r="A993" s="294" t="s">
        <v>585</v>
      </c>
      <c r="B993" s="236" t="s">
        <v>586</v>
      </c>
      <c r="C993" s="316" t="s">
        <v>585</v>
      </c>
      <c r="D993" s="293" t="s">
        <v>588</v>
      </c>
      <c r="E993" s="294" t="s">
        <v>587</v>
      </c>
      <c r="F993" s="316" t="s">
        <v>585</v>
      </c>
      <c r="G993" s="295" t="s">
        <v>59</v>
      </c>
      <c r="H993" s="295" t="s">
        <v>46</v>
      </c>
      <c r="I993" s="295" t="s">
        <v>14</v>
      </c>
      <c r="J993" s="308" t="s">
        <v>146</v>
      </c>
      <c r="K993" s="295"/>
      <c r="L993" s="451" t="s">
        <v>44</v>
      </c>
      <c r="M993" s="234">
        <v>61.35</v>
      </c>
      <c r="N993" s="237">
        <f>IFERROR(VLOOKUP(H993&amp;"-"&amp;F993,Blad7!A:D,4,0),0)</f>
        <v>0</v>
      </c>
      <c r="O993" s="238">
        <v>1</v>
      </c>
      <c r="P993" s="239">
        <f t="shared" si="19"/>
        <v>0</v>
      </c>
    </row>
    <row r="994" spans="1:16" x14ac:dyDescent="0.3">
      <c r="A994" s="294" t="s">
        <v>585</v>
      </c>
      <c r="B994" s="236" t="s">
        <v>586</v>
      </c>
      <c r="C994" s="316" t="s">
        <v>585</v>
      </c>
      <c r="D994" s="293" t="s">
        <v>588</v>
      </c>
      <c r="E994" s="294" t="s">
        <v>587</v>
      </c>
      <c r="F994" s="316" t="s">
        <v>585</v>
      </c>
      <c r="G994" s="295" t="s">
        <v>59</v>
      </c>
      <c r="H994" s="295" t="s">
        <v>46</v>
      </c>
      <c r="I994" s="295" t="s">
        <v>14</v>
      </c>
      <c r="J994" s="308" t="s">
        <v>105</v>
      </c>
      <c r="K994" s="295"/>
      <c r="L994" s="451" t="s">
        <v>44</v>
      </c>
      <c r="M994" s="234">
        <v>63.1</v>
      </c>
      <c r="N994" s="237">
        <f>IFERROR(VLOOKUP(H994&amp;"-"&amp;F994,Blad7!A:D,4,0),0)</f>
        <v>0</v>
      </c>
      <c r="O994" s="238">
        <v>1</v>
      </c>
      <c r="P994" s="239">
        <f t="shared" si="19"/>
        <v>0</v>
      </c>
    </row>
    <row r="995" spans="1:16" x14ac:dyDescent="0.3">
      <c r="A995" s="294" t="s">
        <v>585</v>
      </c>
      <c r="B995" s="236" t="s">
        <v>586</v>
      </c>
      <c r="C995" s="316" t="s">
        <v>585</v>
      </c>
      <c r="D995" s="293" t="s">
        <v>588</v>
      </c>
      <c r="E995" s="294" t="s">
        <v>587</v>
      </c>
      <c r="F995" s="316" t="s">
        <v>585</v>
      </c>
      <c r="G995" s="295" t="s">
        <v>59</v>
      </c>
      <c r="H995" s="295" t="s">
        <v>19</v>
      </c>
      <c r="I995" s="241" t="s">
        <v>1704</v>
      </c>
      <c r="J995" s="308" t="s">
        <v>84</v>
      </c>
      <c r="K995" s="295"/>
      <c r="L995" s="451" t="s">
        <v>1690</v>
      </c>
      <c r="M995" s="234">
        <v>9.23</v>
      </c>
      <c r="N995" s="237">
        <f>IFERROR(VLOOKUP(H995&amp;"-"&amp;F995,Blad7!A:D,4,0),0)</f>
        <v>0</v>
      </c>
      <c r="O995" s="238">
        <v>1</v>
      </c>
      <c r="P995" s="239">
        <f t="shared" si="19"/>
        <v>0</v>
      </c>
    </row>
    <row r="996" spans="1:16" x14ac:dyDescent="0.3">
      <c r="A996" s="294" t="s">
        <v>585</v>
      </c>
      <c r="B996" s="236" t="s">
        <v>586</v>
      </c>
      <c r="C996" s="316" t="s">
        <v>585</v>
      </c>
      <c r="D996" s="293" t="s">
        <v>588</v>
      </c>
      <c r="E996" s="294" t="s">
        <v>587</v>
      </c>
      <c r="F996" s="316" t="s">
        <v>585</v>
      </c>
      <c r="G996" s="295" t="s">
        <v>59</v>
      </c>
      <c r="H996" s="295" t="s">
        <v>45</v>
      </c>
      <c r="I996" s="295" t="s">
        <v>1700</v>
      </c>
      <c r="J996" s="308" t="s">
        <v>171</v>
      </c>
      <c r="K996" s="295"/>
      <c r="L996" s="451" t="s">
        <v>62</v>
      </c>
      <c r="M996" s="234" t="s">
        <v>187</v>
      </c>
      <c r="N996" s="237">
        <f>IFERROR(VLOOKUP(H996&amp;"-"&amp;F996,Blad7!A:D,4,0),0)</f>
        <v>0</v>
      </c>
      <c r="O996" s="238">
        <v>1</v>
      </c>
      <c r="P996" s="239" t="str">
        <f t="shared" si="19"/>
        <v/>
      </c>
    </row>
    <row r="997" spans="1:16" x14ac:dyDescent="0.3">
      <c r="A997" s="294" t="s">
        <v>585</v>
      </c>
      <c r="B997" s="236" t="s">
        <v>586</v>
      </c>
      <c r="C997" s="316" t="s">
        <v>585</v>
      </c>
      <c r="D997" s="293" t="s">
        <v>588</v>
      </c>
      <c r="E997" s="294" t="s">
        <v>587</v>
      </c>
      <c r="F997" s="316" t="s">
        <v>585</v>
      </c>
      <c r="G997" s="295" t="s">
        <v>59</v>
      </c>
      <c r="H997" s="295" t="s">
        <v>16</v>
      </c>
      <c r="I997" s="295" t="s">
        <v>1720</v>
      </c>
      <c r="J997" s="308" t="s">
        <v>198</v>
      </c>
      <c r="K997" s="295"/>
      <c r="L997" s="451" t="s">
        <v>155</v>
      </c>
      <c r="M997" s="234">
        <v>90.4</v>
      </c>
      <c r="N997" s="237">
        <f>IFERROR(VLOOKUP(H997&amp;"-"&amp;F997,Blad7!A:D,4,0),0)</f>
        <v>0</v>
      </c>
      <c r="O997" s="238">
        <v>1</v>
      </c>
      <c r="P997" s="239">
        <f t="shared" si="19"/>
        <v>0</v>
      </c>
    </row>
    <row r="998" spans="1:16" x14ac:dyDescent="0.3">
      <c r="A998" s="294" t="s">
        <v>585</v>
      </c>
      <c r="B998" s="236" t="s">
        <v>586</v>
      </c>
      <c r="C998" s="316" t="s">
        <v>585</v>
      </c>
      <c r="D998" s="293" t="s">
        <v>588</v>
      </c>
      <c r="E998" s="294" t="s">
        <v>587</v>
      </c>
      <c r="F998" s="316" t="s">
        <v>585</v>
      </c>
      <c r="G998" s="295" t="s">
        <v>60</v>
      </c>
      <c r="H998" s="295" t="s">
        <v>19</v>
      </c>
      <c r="I998" s="295" t="s">
        <v>61</v>
      </c>
      <c r="J998" s="308" t="s">
        <v>107</v>
      </c>
      <c r="K998" s="295"/>
      <c r="L998" s="451" t="s">
        <v>77</v>
      </c>
      <c r="M998" s="234">
        <v>10.98</v>
      </c>
      <c r="N998" s="237">
        <f>IFERROR(VLOOKUP(H998&amp;"-"&amp;F998,Blad7!A:D,4,0),0)</f>
        <v>0</v>
      </c>
      <c r="O998" s="238">
        <v>1</v>
      </c>
      <c r="P998" s="239">
        <f t="shared" si="19"/>
        <v>0</v>
      </c>
    </row>
    <row r="999" spans="1:16" x14ac:dyDescent="0.3">
      <c r="A999" s="294" t="s">
        <v>585</v>
      </c>
      <c r="B999" s="236" t="s">
        <v>586</v>
      </c>
      <c r="C999" s="316" t="s">
        <v>585</v>
      </c>
      <c r="D999" s="293" t="s">
        <v>588</v>
      </c>
      <c r="E999" s="294" t="s">
        <v>587</v>
      </c>
      <c r="F999" s="316" t="s">
        <v>585</v>
      </c>
      <c r="G999" s="295" t="s">
        <v>60</v>
      </c>
      <c r="H999" s="295" t="s">
        <v>19</v>
      </c>
      <c r="I999" s="241" t="s">
        <v>1704</v>
      </c>
      <c r="J999" s="308" t="s">
        <v>131</v>
      </c>
      <c r="K999" s="295"/>
      <c r="L999" s="451" t="s">
        <v>77</v>
      </c>
      <c r="M999" s="234">
        <v>16.489999999999998</v>
      </c>
      <c r="N999" s="237">
        <f>IFERROR(VLOOKUP(H999&amp;"-"&amp;F999,Blad7!A:D,4,0),0)</f>
        <v>0</v>
      </c>
      <c r="O999" s="238">
        <v>1</v>
      </c>
      <c r="P999" s="239">
        <f t="shared" si="19"/>
        <v>0</v>
      </c>
    </row>
    <row r="1000" spans="1:16" x14ac:dyDescent="0.3">
      <c r="A1000" s="294" t="s">
        <v>585</v>
      </c>
      <c r="B1000" s="236" t="s">
        <v>586</v>
      </c>
      <c r="C1000" s="316" t="s">
        <v>585</v>
      </c>
      <c r="D1000" s="293" t="s">
        <v>588</v>
      </c>
      <c r="E1000" s="294" t="s">
        <v>587</v>
      </c>
      <c r="F1000" s="316" t="s">
        <v>585</v>
      </c>
      <c r="G1000" s="295" t="s">
        <v>60</v>
      </c>
      <c r="H1000" s="295" t="s">
        <v>46</v>
      </c>
      <c r="I1000" s="295" t="s">
        <v>46</v>
      </c>
      <c r="J1000" s="308" t="s">
        <v>173</v>
      </c>
      <c r="K1000" s="295"/>
      <c r="L1000" s="451" t="s">
        <v>44</v>
      </c>
      <c r="M1000" s="234">
        <v>18.41</v>
      </c>
      <c r="N1000" s="237">
        <f>IFERROR(VLOOKUP(H1000&amp;"-"&amp;F1000,Blad7!A:D,4,0),0)</f>
        <v>0</v>
      </c>
      <c r="O1000" s="238">
        <v>1</v>
      </c>
      <c r="P1000" s="239">
        <f t="shared" si="19"/>
        <v>0</v>
      </c>
    </row>
    <row r="1001" spans="1:16" x14ac:dyDescent="0.3">
      <c r="A1001" s="294" t="s">
        <v>585</v>
      </c>
      <c r="B1001" s="236" t="s">
        <v>586</v>
      </c>
      <c r="C1001" s="316" t="s">
        <v>585</v>
      </c>
      <c r="D1001" s="293" t="s">
        <v>588</v>
      </c>
      <c r="E1001" s="294" t="s">
        <v>587</v>
      </c>
      <c r="F1001" s="316" t="s">
        <v>585</v>
      </c>
      <c r="G1001" s="295" t="s">
        <v>59</v>
      </c>
      <c r="H1001" s="295" t="s">
        <v>45</v>
      </c>
      <c r="I1001" s="295" t="s">
        <v>1700</v>
      </c>
      <c r="J1001" s="308" t="s">
        <v>145</v>
      </c>
      <c r="K1001" s="295"/>
      <c r="L1001" s="451" t="s">
        <v>62</v>
      </c>
      <c r="M1001" s="234" t="s">
        <v>187</v>
      </c>
      <c r="N1001" s="237">
        <f>IFERROR(VLOOKUP(H1001&amp;"-"&amp;F1001,Blad7!A:D,4,0),0)</f>
        <v>0</v>
      </c>
      <c r="O1001" s="238">
        <v>1</v>
      </c>
      <c r="P1001" s="239" t="str">
        <f t="shared" si="19"/>
        <v/>
      </c>
    </row>
    <row r="1002" spans="1:16" x14ac:dyDescent="0.3">
      <c r="A1002" s="294" t="s">
        <v>585</v>
      </c>
      <c r="B1002" s="236" t="s">
        <v>586</v>
      </c>
      <c r="C1002" s="316" t="s">
        <v>585</v>
      </c>
      <c r="D1002" s="293" t="s">
        <v>588</v>
      </c>
      <c r="E1002" s="294" t="s">
        <v>587</v>
      </c>
      <c r="F1002" s="316" t="s">
        <v>585</v>
      </c>
      <c r="G1002" s="295" t="s">
        <v>59</v>
      </c>
      <c r="H1002" s="295" t="s">
        <v>45</v>
      </c>
      <c r="I1002" s="295" t="s">
        <v>1021</v>
      </c>
      <c r="J1002" s="308" t="s">
        <v>85</v>
      </c>
      <c r="K1002" s="295"/>
      <c r="L1002" s="451" t="s">
        <v>1729</v>
      </c>
      <c r="M1002" s="234" t="s">
        <v>187</v>
      </c>
      <c r="N1002" s="237">
        <f>IFERROR(VLOOKUP(H1002&amp;"-"&amp;F1002,Blad7!A:D,4,0),0)</f>
        <v>0</v>
      </c>
      <c r="O1002" s="238">
        <v>1</v>
      </c>
      <c r="P1002" s="239" t="str">
        <f t="shared" si="19"/>
        <v/>
      </c>
    </row>
    <row r="1003" spans="1:16" x14ac:dyDescent="0.3">
      <c r="A1003" s="294" t="s">
        <v>585</v>
      </c>
      <c r="B1003" s="236" t="s">
        <v>586</v>
      </c>
      <c r="C1003" s="316" t="s">
        <v>585</v>
      </c>
      <c r="D1003" s="293" t="s">
        <v>588</v>
      </c>
      <c r="E1003" s="294" t="s">
        <v>587</v>
      </c>
      <c r="F1003" s="316" t="s">
        <v>585</v>
      </c>
      <c r="G1003" s="295" t="s">
        <v>59</v>
      </c>
      <c r="H1003" s="295" t="s">
        <v>45</v>
      </c>
      <c r="I1003" s="295" t="s">
        <v>1772</v>
      </c>
      <c r="J1003" s="308" t="s">
        <v>90</v>
      </c>
      <c r="K1003" s="295"/>
      <c r="L1003" s="451" t="s">
        <v>62</v>
      </c>
      <c r="M1003" s="234" t="s">
        <v>187</v>
      </c>
      <c r="N1003" s="237">
        <f>IFERROR(VLOOKUP(H1003&amp;"-"&amp;F1003,Blad7!A:D,4,0),0)</f>
        <v>0</v>
      </c>
      <c r="O1003" s="238">
        <v>1</v>
      </c>
      <c r="P1003" s="239" t="str">
        <f t="shared" si="19"/>
        <v/>
      </c>
    </row>
    <row r="1004" spans="1:16" x14ac:dyDescent="0.3">
      <c r="A1004" s="294" t="s">
        <v>585</v>
      </c>
      <c r="B1004" s="236" t="s">
        <v>586</v>
      </c>
      <c r="C1004" s="316" t="s">
        <v>585</v>
      </c>
      <c r="D1004" s="293" t="s">
        <v>588</v>
      </c>
      <c r="E1004" s="294" t="s">
        <v>587</v>
      </c>
      <c r="F1004" s="316" t="s">
        <v>585</v>
      </c>
      <c r="G1004" s="295" t="s">
        <v>60</v>
      </c>
      <c r="H1004" s="295" t="s">
        <v>46</v>
      </c>
      <c r="I1004" s="295" t="s">
        <v>46</v>
      </c>
      <c r="J1004" s="308" t="s">
        <v>176</v>
      </c>
      <c r="K1004" s="295"/>
      <c r="L1004" s="451" t="s">
        <v>44</v>
      </c>
      <c r="M1004" s="234">
        <v>20.329999999999998</v>
      </c>
      <c r="N1004" s="237">
        <f>IFERROR(VLOOKUP(H1004&amp;"-"&amp;F1004,Blad7!A:D,4,0),0)</f>
        <v>0</v>
      </c>
      <c r="O1004" s="238">
        <v>1</v>
      </c>
      <c r="P1004" s="239">
        <f t="shared" si="19"/>
        <v>0</v>
      </c>
    </row>
    <row r="1005" spans="1:16" x14ac:dyDescent="0.3">
      <c r="A1005" s="294" t="s">
        <v>585</v>
      </c>
      <c r="B1005" s="236" t="s">
        <v>586</v>
      </c>
      <c r="C1005" s="316" t="s">
        <v>585</v>
      </c>
      <c r="D1005" s="293" t="s">
        <v>588</v>
      </c>
      <c r="E1005" s="294" t="s">
        <v>587</v>
      </c>
      <c r="F1005" s="316" t="s">
        <v>585</v>
      </c>
      <c r="G1005" s="295" t="s">
        <v>60</v>
      </c>
      <c r="H1005" s="295" t="s">
        <v>19</v>
      </c>
      <c r="I1005" s="295" t="s">
        <v>56</v>
      </c>
      <c r="J1005" s="308" t="s">
        <v>108</v>
      </c>
      <c r="K1005" s="295"/>
      <c r="L1005" s="451" t="s">
        <v>77</v>
      </c>
      <c r="M1005" s="234">
        <v>24.18</v>
      </c>
      <c r="N1005" s="237">
        <f>IFERROR(VLOOKUP(H1005&amp;"-"&amp;F1005,Blad7!A:D,4,0),0)</f>
        <v>0</v>
      </c>
      <c r="O1005" s="238">
        <v>1</v>
      </c>
      <c r="P1005" s="239">
        <f t="shared" si="19"/>
        <v>0</v>
      </c>
    </row>
    <row r="1006" spans="1:16" x14ac:dyDescent="0.3">
      <c r="A1006" s="294" t="s">
        <v>585</v>
      </c>
      <c r="B1006" s="236" t="s">
        <v>586</v>
      </c>
      <c r="C1006" s="316" t="s">
        <v>585</v>
      </c>
      <c r="D1006" s="293" t="s">
        <v>588</v>
      </c>
      <c r="E1006" s="294" t="s">
        <v>587</v>
      </c>
      <c r="F1006" s="316" t="s">
        <v>585</v>
      </c>
      <c r="G1006" s="295" t="s">
        <v>60</v>
      </c>
      <c r="H1006" s="295" t="s">
        <v>46</v>
      </c>
      <c r="I1006" s="295" t="s">
        <v>46</v>
      </c>
      <c r="J1006" s="308" t="s">
        <v>166</v>
      </c>
      <c r="K1006" s="295"/>
      <c r="L1006" s="451" t="s">
        <v>44</v>
      </c>
      <c r="M1006" s="234">
        <v>34.99</v>
      </c>
      <c r="N1006" s="237">
        <f>IFERROR(VLOOKUP(H1006&amp;"-"&amp;F1006,Blad7!A:D,4,0),0)</f>
        <v>0</v>
      </c>
      <c r="O1006" s="238">
        <v>1</v>
      </c>
      <c r="P1006" s="239">
        <f t="shared" si="19"/>
        <v>0</v>
      </c>
    </row>
    <row r="1007" spans="1:16" x14ac:dyDescent="0.3">
      <c r="A1007" s="294" t="s">
        <v>585</v>
      </c>
      <c r="B1007" s="236" t="s">
        <v>586</v>
      </c>
      <c r="C1007" s="316" t="s">
        <v>585</v>
      </c>
      <c r="D1007" s="293" t="s">
        <v>588</v>
      </c>
      <c r="E1007" s="294" t="s">
        <v>587</v>
      </c>
      <c r="F1007" s="316" t="s">
        <v>585</v>
      </c>
      <c r="G1007" s="295" t="s">
        <v>60</v>
      </c>
      <c r="H1007" s="295" t="s">
        <v>46</v>
      </c>
      <c r="I1007" s="295" t="s">
        <v>46</v>
      </c>
      <c r="J1007" s="308" t="s">
        <v>116</v>
      </c>
      <c r="K1007" s="295"/>
      <c r="L1007" s="451" t="s">
        <v>44</v>
      </c>
      <c r="M1007" s="234">
        <v>37.340000000000003</v>
      </c>
      <c r="N1007" s="237">
        <f>IFERROR(VLOOKUP(H1007&amp;"-"&amp;F1007,Blad7!A:D,4,0),0)</f>
        <v>0</v>
      </c>
      <c r="O1007" s="238">
        <v>1</v>
      </c>
      <c r="P1007" s="239">
        <f t="shared" si="19"/>
        <v>0</v>
      </c>
    </row>
    <row r="1008" spans="1:16" x14ac:dyDescent="0.3">
      <c r="A1008" s="294" t="s">
        <v>585</v>
      </c>
      <c r="B1008" s="236" t="s">
        <v>586</v>
      </c>
      <c r="C1008" s="316" t="s">
        <v>585</v>
      </c>
      <c r="D1008" s="293" t="s">
        <v>588</v>
      </c>
      <c r="E1008" s="294" t="s">
        <v>587</v>
      </c>
      <c r="F1008" s="316" t="s">
        <v>585</v>
      </c>
      <c r="G1008" s="295" t="s">
        <v>60</v>
      </c>
      <c r="H1008" s="295" t="s">
        <v>46</v>
      </c>
      <c r="I1008" s="295" t="s">
        <v>46</v>
      </c>
      <c r="J1008" s="308" t="s">
        <v>124</v>
      </c>
      <c r="K1008" s="295"/>
      <c r="L1008" s="451" t="s">
        <v>44</v>
      </c>
      <c r="M1008" s="234">
        <v>37.35</v>
      </c>
      <c r="N1008" s="237">
        <f>IFERROR(VLOOKUP(H1008&amp;"-"&amp;F1008,Blad7!A:D,4,0),0)</f>
        <v>0</v>
      </c>
      <c r="O1008" s="238">
        <v>1</v>
      </c>
      <c r="P1008" s="239">
        <f t="shared" si="19"/>
        <v>0</v>
      </c>
    </row>
    <row r="1009" spans="1:16" x14ac:dyDescent="0.3">
      <c r="A1009" s="294" t="s">
        <v>585</v>
      </c>
      <c r="B1009" s="236" t="s">
        <v>586</v>
      </c>
      <c r="C1009" s="316" t="s">
        <v>585</v>
      </c>
      <c r="D1009" s="293" t="s">
        <v>588</v>
      </c>
      <c r="E1009" s="294" t="s">
        <v>587</v>
      </c>
      <c r="F1009" s="316" t="s">
        <v>585</v>
      </c>
      <c r="G1009" s="295" t="s">
        <v>60</v>
      </c>
      <c r="H1009" s="295" t="s">
        <v>19</v>
      </c>
      <c r="I1009" s="295" t="s">
        <v>56</v>
      </c>
      <c r="J1009" s="308" t="s">
        <v>167</v>
      </c>
      <c r="K1009" s="295"/>
      <c r="L1009" s="451" t="s">
        <v>62</v>
      </c>
      <c r="M1009" s="234">
        <v>4.1900000000000004</v>
      </c>
      <c r="N1009" s="237">
        <f>IFERROR(VLOOKUP(H1009&amp;"-"&amp;F1009,Blad7!A:D,4,0),0)</f>
        <v>0</v>
      </c>
      <c r="O1009" s="238">
        <v>1</v>
      </c>
      <c r="P1009" s="239">
        <f t="shared" si="19"/>
        <v>0</v>
      </c>
    </row>
    <row r="1010" spans="1:16" x14ac:dyDescent="0.3">
      <c r="A1010" s="294" t="s">
        <v>585</v>
      </c>
      <c r="B1010" s="236" t="s">
        <v>586</v>
      </c>
      <c r="C1010" s="316" t="s">
        <v>585</v>
      </c>
      <c r="D1010" s="293" t="s">
        <v>588</v>
      </c>
      <c r="E1010" s="294" t="s">
        <v>587</v>
      </c>
      <c r="F1010" s="316" t="s">
        <v>585</v>
      </c>
      <c r="G1010" s="295" t="s">
        <v>60</v>
      </c>
      <c r="H1010" s="295" t="s">
        <v>46</v>
      </c>
      <c r="I1010" s="295" t="s">
        <v>46</v>
      </c>
      <c r="J1010" s="308" t="s">
        <v>163</v>
      </c>
      <c r="K1010" s="295"/>
      <c r="L1010" s="451" t="s">
        <v>44</v>
      </c>
      <c r="M1010" s="234">
        <v>40.840000000000003</v>
      </c>
      <c r="N1010" s="237">
        <f>IFERROR(VLOOKUP(H1010&amp;"-"&amp;F1010,Blad7!A:D,4,0),0)</f>
        <v>0</v>
      </c>
      <c r="O1010" s="238">
        <v>1</v>
      </c>
      <c r="P1010" s="239">
        <f t="shared" si="19"/>
        <v>0</v>
      </c>
    </row>
    <row r="1011" spans="1:16" x14ac:dyDescent="0.3">
      <c r="A1011" s="294" t="s">
        <v>585</v>
      </c>
      <c r="B1011" s="236" t="s">
        <v>586</v>
      </c>
      <c r="C1011" s="316" t="s">
        <v>585</v>
      </c>
      <c r="D1011" s="293" t="s">
        <v>588</v>
      </c>
      <c r="E1011" s="294" t="s">
        <v>587</v>
      </c>
      <c r="F1011" s="316" t="s">
        <v>585</v>
      </c>
      <c r="G1011" s="295" t="s">
        <v>60</v>
      </c>
      <c r="H1011" s="295" t="s">
        <v>46</v>
      </c>
      <c r="I1011" s="295" t="s">
        <v>46</v>
      </c>
      <c r="J1011" s="308" t="s">
        <v>153</v>
      </c>
      <c r="K1011" s="295"/>
      <c r="L1011" s="451" t="s">
        <v>44</v>
      </c>
      <c r="M1011" s="234">
        <v>41.42</v>
      </c>
      <c r="N1011" s="237">
        <f>IFERROR(VLOOKUP(H1011&amp;"-"&amp;F1011,Blad7!A:D,4,0),0)</f>
        <v>0</v>
      </c>
      <c r="O1011" s="238">
        <v>1</v>
      </c>
      <c r="P1011" s="239">
        <f t="shared" si="19"/>
        <v>0</v>
      </c>
    </row>
    <row r="1012" spans="1:16" x14ac:dyDescent="0.3">
      <c r="A1012" s="294" t="s">
        <v>585</v>
      </c>
      <c r="B1012" s="236" t="s">
        <v>586</v>
      </c>
      <c r="C1012" s="316" t="s">
        <v>585</v>
      </c>
      <c r="D1012" s="293" t="s">
        <v>588</v>
      </c>
      <c r="E1012" s="294" t="s">
        <v>587</v>
      </c>
      <c r="F1012" s="316" t="s">
        <v>585</v>
      </c>
      <c r="G1012" s="295" t="s">
        <v>60</v>
      </c>
      <c r="H1012" s="295" t="s">
        <v>46</v>
      </c>
      <c r="I1012" s="295" t="s">
        <v>46</v>
      </c>
      <c r="J1012" s="308" t="s">
        <v>175</v>
      </c>
      <c r="K1012" s="295"/>
      <c r="L1012" s="451" t="s">
        <v>44</v>
      </c>
      <c r="M1012" s="234">
        <v>41.61</v>
      </c>
      <c r="N1012" s="237">
        <f>IFERROR(VLOOKUP(H1012&amp;"-"&amp;F1012,Blad7!A:D,4,0),0)</f>
        <v>0</v>
      </c>
      <c r="O1012" s="238">
        <v>1</v>
      </c>
      <c r="P1012" s="239">
        <f t="shared" si="19"/>
        <v>0</v>
      </c>
    </row>
    <row r="1013" spans="1:16" x14ac:dyDescent="0.3">
      <c r="A1013" s="294" t="s">
        <v>585</v>
      </c>
      <c r="B1013" s="236" t="s">
        <v>586</v>
      </c>
      <c r="C1013" s="316" t="s">
        <v>585</v>
      </c>
      <c r="D1013" s="293" t="s">
        <v>588</v>
      </c>
      <c r="E1013" s="294" t="s">
        <v>587</v>
      </c>
      <c r="F1013" s="316" t="s">
        <v>585</v>
      </c>
      <c r="G1013" s="295" t="s">
        <v>60</v>
      </c>
      <c r="H1013" s="295" t="s">
        <v>41</v>
      </c>
      <c r="I1013" s="295" t="s">
        <v>1622</v>
      </c>
      <c r="J1013" s="463" t="s">
        <v>120</v>
      </c>
      <c r="K1013" s="295"/>
      <c r="L1013" s="451" t="s">
        <v>42</v>
      </c>
      <c r="M1013" s="234">
        <v>5.26</v>
      </c>
      <c r="N1013" s="237">
        <f>IFERROR(VLOOKUP(H1013&amp;"-"&amp;F1013,Blad7!A:D,4,0),0)</f>
        <v>0</v>
      </c>
      <c r="O1013" s="238">
        <v>1</v>
      </c>
      <c r="P1013" s="239">
        <f t="shared" si="19"/>
        <v>0</v>
      </c>
    </row>
    <row r="1014" spans="1:16" x14ac:dyDescent="0.3">
      <c r="A1014" s="294" t="s">
        <v>585</v>
      </c>
      <c r="B1014" s="236" t="s">
        <v>586</v>
      </c>
      <c r="C1014" s="316" t="s">
        <v>585</v>
      </c>
      <c r="D1014" s="293" t="s">
        <v>588</v>
      </c>
      <c r="E1014" s="294" t="s">
        <v>587</v>
      </c>
      <c r="F1014" s="316" t="s">
        <v>585</v>
      </c>
      <c r="G1014" s="295" t="s">
        <v>60</v>
      </c>
      <c r="H1014" s="295" t="s">
        <v>41</v>
      </c>
      <c r="I1014" s="295" t="s">
        <v>1622</v>
      </c>
      <c r="J1014" s="463" t="s">
        <v>201</v>
      </c>
      <c r="K1014" s="295"/>
      <c r="L1014" s="451" t="s">
        <v>42</v>
      </c>
      <c r="M1014" s="234">
        <v>5.26</v>
      </c>
      <c r="N1014" s="237">
        <f>IFERROR(VLOOKUP(H1014&amp;"-"&amp;F1014,Blad7!A:D,4,0),0)</f>
        <v>0</v>
      </c>
      <c r="O1014" s="238">
        <v>1</v>
      </c>
      <c r="P1014" s="239">
        <f t="shared" si="19"/>
        <v>0</v>
      </c>
    </row>
    <row r="1015" spans="1:16" x14ac:dyDescent="0.3">
      <c r="A1015" s="294" t="s">
        <v>585</v>
      </c>
      <c r="B1015" s="236" t="s">
        <v>586</v>
      </c>
      <c r="C1015" s="316" t="s">
        <v>585</v>
      </c>
      <c r="D1015" s="293" t="s">
        <v>588</v>
      </c>
      <c r="E1015" s="294" t="s">
        <v>587</v>
      </c>
      <c r="F1015" s="316" t="s">
        <v>585</v>
      </c>
      <c r="G1015" s="295" t="s">
        <v>60</v>
      </c>
      <c r="H1015" s="295" t="s">
        <v>16</v>
      </c>
      <c r="I1015" s="295" t="s">
        <v>1720</v>
      </c>
      <c r="J1015" s="308" t="s">
        <v>193</v>
      </c>
      <c r="K1015" s="295"/>
      <c r="L1015" s="451" t="s">
        <v>62</v>
      </c>
      <c r="M1015" s="234">
        <v>5.29</v>
      </c>
      <c r="N1015" s="237">
        <f>IFERROR(VLOOKUP(H1015&amp;"-"&amp;F1015,Blad7!A:D,4,0),0)</f>
        <v>0</v>
      </c>
      <c r="O1015" s="238">
        <v>1</v>
      </c>
      <c r="P1015" s="239">
        <f t="shared" si="19"/>
        <v>0</v>
      </c>
    </row>
    <row r="1016" spans="1:16" x14ac:dyDescent="0.3">
      <c r="A1016" s="294" t="s">
        <v>585</v>
      </c>
      <c r="B1016" s="236" t="s">
        <v>586</v>
      </c>
      <c r="C1016" s="316" t="s">
        <v>585</v>
      </c>
      <c r="D1016" s="293" t="s">
        <v>588</v>
      </c>
      <c r="E1016" s="294" t="s">
        <v>587</v>
      </c>
      <c r="F1016" s="316" t="s">
        <v>585</v>
      </c>
      <c r="G1016" s="295" t="s">
        <v>60</v>
      </c>
      <c r="H1016" s="295" t="s">
        <v>19</v>
      </c>
      <c r="I1016" s="295" t="s">
        <v>56</v>
      </c>
      <c r="J1016" s="308" t="s">
        <v>190</v>
      </c>
      <c r="K1016" s="295"/>
      <c r="L1016" s="451" t="s">
        <v>44</v>
      </c>
      <c r="M1016" s="234">
        <v>51.33</v>
      </c>
      <c r="N1016" s="237">
        <f>IFERROR(VLOOKUP(H1016&amp;"-"&amp;F1016,Blad7!A:D,4,0),0)</f>
        <v>0</v>
      </c>
      <c r="O1016" s="238">
        <v>1</v>
      </c>
      <c r="P1016" s="239">
        <f t="shared" si="19"/>
        <v>0</v>
      </c>
    </row>
    <row r="1017" spans="1:16" x14ac:dyDescent="0.3">
      <c r="A1017" s="294" t="s">
        <v>585</v>
      </c>
      <c r="B1017" s="236" t="s">
        <v>586</v>
      </c>
      <c r="C1017" s="316" t="s">
        <v>585</v>
      </c>
      <c r="D1017" s="293" t="s">
        <v>588</v>
      </c>
      <c r="E1017" s="294" t="s">
        <v>587</v>
      </c>
      <c r="F1017" s="316" t="s">
        <v>585</v>
      </c>
      <c r="G1017" s="295" t="s">
        <v>59</v>
      </c>
      <c r="H1017" s="295" t="s">
        <v>45</v>
      </c>
      <c r="I1017" s="295" t="s">
        <v>1021</v>
      </c>
      <c r="J1017" s="308" t="s">
        <v>137</v>
      </c>
      <c r="K1017" s="295"/>
      <c r="L1017" s="451" t="s">
        <v>155</v>
      </c>
      <c r="M1017" s="234" t="s">
        <v>187</v>
      </c>
      <c r="N1017" s="237">
        <f>IFERROR(VLOOKUP(H1017&amp;"-"&amp;F1017,Blad7!A:D,4,0),0)</f>
        <v>0</v>
      </c>
      <c r="O1017" s="238">
        <v>1</v>
      </c>
      <c r="P1017" s="239" t="str">
        <f t="shared" si="19"/>
        <v/>
      </c>
    </row>
    <row r="1018" spans="1:16" x14ac:dyDescent="0.3">
      <c r="A1018" s="294" t="s">
        <v>585</v>
      </c>
      <c r="B1018" s="236" t="s">
        <v>586</v>
      </c>
      <c r="C1018" s="316" t="s">
        <v>585</v>
      </c>
      <c r="D1018" s="293" t="s">
        <v>588</v>
      </c>
      <c r="E1018" s="294" t="s">
        <v>587</v>
      </c>
      <c r="F1018" s="316" t="s">
        <v>585</v>
      </c>
      <c r="G1018" s="295" t="s">
        <v>60</v>
      </c>
      <c r="H1018" s="295" t="s">
        <v>19</v>
      </c>
      <c r="I1018" s="295" t="s">
        <v>56</v>
      </c>
      <c r="J1018" s="308" t="s">
        <v>192</v>
      </c>
      <c r="K1018" s="295"/>
      <c r="L1018" s="451" t="s">
        <v>44</v>
      </c>
      <c r="M1018" s="234">
        <v>71.760000000000005</v>
      </c>
      <c r="N1018" s="237">
        <f>IFERROR(VLOOKUP(H1018&amp;"-"&amp;F1018,Blad7!A:D,4,0),0)</f>
        <v>0</v>
      </c>
      <c r="O1018" s="238">
        <v>1</v>
      </c>
      <c r="P1018" s="239">
        <f t="shared" si="19"/>
        <v>0</v>
      </c>
    </row>
    <row r="1019" spans="1:16" x14ac:dyDescent="0.3">
      <c r="A1019" s="294" t="s">
        <v>585</v>
      </c>
      <c r="B1019" s="236" t="s">
        <v>586</v>
      </c>
      <c r="C1019" s="316" t="s">
        <v>585</v>
      </c>
      <c r="D1019" s="293" t="s">
        <v>588</v>
      </c>
      <c r="E1019" s="294" t="s">
        <v>587</v>
      </c>
      <c r="F1019" s="316" t="s">
        <v>585</v>
      </c>
      <c r="G1019" s="295" t="s">
        <v>60</v>
      </c>
      <c r="H1019" s="295" t="s">
        <v>19</v>
      </c>
      <c r="I1019" s="241" t="s">
        <v>1704</v>
      </c>
      <c r="J1019" s="308" t="s">
        <v>164</v>
      </c>
      <c r="K1019" s="295"/>
      <c r="L1019" s="451" t="s">
        <v>1690</v>
      </c>
      <c r="M1019" s="234">
        <v>9.06</v>
      </c>
      <c r="N1019" s="237">
        <f>IFERROR(VLOOKUP(H1019&amp;"-"&amp;F1019,Blad7!A:D,4,0),0)</f>
        <v>0</v>
      </c>
      <c r="O1019" s="238">
        <v>1</v>
      </c>
      <c r="P1019" s="239">
        <f t="shared" si="19"/>
        <v>0</v>
      </c>
    </row>
    <row r="1020" spans="1:16" x14ac:dyDescent="0.3">
      <c r="A1020" s="294" t="s">
        <v>585</v>
      </c>
      <c r="B1020" s="236" t="s">
        <v>586</v>
      </c>
      <c r="C1020" s="316" t="s">
        <v>585</v>
      </c>
      <c r="D1020" s="293" t="s">
        <v>588</v>
      </c>
      <c r="E1020" s="294" t="s">
        <v>587</v>
      </c>
      <c r="F1020" s="316" t="s">
        <v>585</v>
      </c>
      <c r="G1020" s="295" t="s">
        <v>68</v>
      </c>
      <c r="H1020" s="295" t="s">
        <v>19</v>
      </c>
      <c r="I1020" s="295" t="s">
        <v>61</v>
      </c>
      <c r="J1020" s="308" t="s">
        <v>136</v>
      </c>
      <c r="K1020" s="295"/>
      <c r="L1020" s="451" t="s">
        <v>77</v>
      </c>
      <c r="M1020" s="234">
        <v>10.98</v>
      </c>
      <c r="N1020" s="237">
        <f>IFERROR(VLOOKUP(H1020&amp;"-"&amp;F1020,Blad7!A:D,4,0),0)</f>
        <v>0</v>
      </c>
      <c r="O1020" s="238">
        <v>1</v>
      </c>
      <c r="P1020" s="239">
        <f t="shared" si="19"/>
        <v>0</v>
      </c>
    </row>
    <row r="1021" spans="1:16" x14ac:dyDescent="0.3">
      <c r="A1021" s="294" t="s">
        <v>585</v>
      </c>
      <c r="B1021" s="236" t="s">
        <v>586</v>
      </c>
      <c r="C1021" s="316" t="s">
        <v>585</v>
      </c>
      <c r="D1021" s="293" t="s">
        <v>588</v>
      </c>
      <c r="E1021" s="294" t="s">
        <v>587</v>
      </c>
      <c r="F1021" s="316" t="s">
        <v>585</v>
      </c>
      <c r="G1021" s="295" t="s">
        <v>68</v>
      </c>
      <c r="H1021" s="295" t="s">
        <v>19</v>
      </c>
      <c r="I1021" s="241" t="s">
        <v>1704</v>
      </c>
      <c r="J1021" s="308" t="s">
        <v>183</v>
      </c>
      <c r="K1021" s="295"/>
      <c r="L1021" s="451" t="s">
        <v>77</v>
      </c>
      <c r="M1021" s="234">
        <v>16.46</v>
      </c>
      <c r="N1021" s="237">
        <f>IFERROR(VLOOKUP(H1021&amp;"-"&amp;F1021,Blad7!A:D,4,0),0)</f>
        <v>0</v>
      </c>
      <c r="O1021" s="238">
        <v>1</v>
      </c>
      <c r="P1021" s="239">
        <f t="shared" si="19"/>
        <v>0</v>
      </c>
    </row>
    <row r="1022" spans="1:16" x14ac:dyDescent="0.3">
      <c r="A1022" s="294" t="s">
        <v>585</v>
      </c>
      <c r="B1022" s="236" t="s">
        <v>586</v>
      </c>
      <c r="C1022" s="316" t="s">
        <v>585</v>
      </c>
      <c r="D1022" s="293" t="s">
        <v>588</v>
      </c>
      <c r="E1022" s="294" t="s">
        <v>587</v>
      </c>
      <c r="F1022" s="316" t="s">
        <v>585</v>
      </c>
      <c r="G1022" s="295" t="s">
        <v>60</v>
      </c>
      <c r="H1022" s="295" t="s">
        <v>45</v>
      </c>
      <c r="I1022" s="295" t="s">
        <v>1700</v>
      </c>
      <c r="J1022" s="308" t="s">
        <v>152</v>
      </c>
      <c r="K1022" s="295"/>
      <c r="L1022" s="451" t="s">
        <v>77</v>
      </c>
      <c r="M1022" s="234" t="s">
        <v>187</v>
      </c>
      <c r="N1022" s="237">
        <f>IFERROR(VLOOKUP(H1022&amp;"-"&amp;F1022,Blad7!A:D,4,0),0)</f>
        <v>0</v>
      </c>
      <c r="O1022" s="238">
        <v>1</v>
      </c>
      <c r="P1022" s="239" t="str">
        <f t="shared" si="19"/>
        <v/>
      </c>
    </row>
    <row r="1023" spans="1:16" x14ac:dyDescent="0.3">
      <c r="A1023" s="294" t="s">
        <v>585</v>
      </c>
      <c r="B1023" s="236" t="s">
        <v>586</v>
      </c>
      <c r="C1023" s="316" t="s">
        <v>585</v>
      </c>
      <c r="D1023" s="293" t="s">
        <v>588</v>
      </c>
      <c r="E1023" s="294" t="s">
        <v>587</v>
      </c>
      <c r="F1023" s="316" t="s">
        <v>585</v>
      </c>
      <c r="G1023" s="295" t="s">
        <v>60</v>
      </c>
      <c r="H1023" s="295" t="s">
        <v>45</v>
      </c>
      <c r="I1023" s="295" t="s">
        <v>1700</v>
      </c>
      <c r="J1023" s="308" t="s">
        <v>109</v>
      </c>
      <c r="K1023" s="295"/>
      <c r="L1023" s="451" t="s">
        <v>77</v>
      </c>
      <c r="M1023" s="234" t="s">
        <v>187</v>
      </c>
      <c r="N1023" s="237">
        <f>IFERROR(VLOOKUP(H1023&amp;"-"&amp;F1023,Blad7!A:D,4,0),0)</f>
        <v>0</v>
      </c>
      <c r="O1023" s="238">
        <v>1</v>
      </c>
      <c r="P1023" s="239" t="str">
        <f t="shared" si="19"/>
        <v/>
      </c>
    </row>
    <row r="1024" spans="1:16" x14ac:dyDescent="0.3">
      <c r="A1024" s="294" t="s">
        <v>585</v>
      </c>
      <c r="B1024" s="236" t="s">
        <v>586</v>
      </c>
      <c r="C1024" s="316" t="s">
        <v>585</v>
      </c>
      <c r="D1024" s="293" t="s">
        <v>588</v>
      </c>
      <c r="E1024" s="294" t="s">
        <v>587</v>
      </c>
      <c r="F1024" s="316" t="s">
        <v>585</v>
      </c>
      <c r="G1024" s="295" t="s">
        <v>68</v>
      </c>
      <c r="H1024" s="295" t="s">
        <v>19</v>
      </c>
      <c r="I1024" s="295" t="s">
        <v>1654</v>
      </c>
      <c r="J1024" s="308" t="s">
        <v>118</v>
      </c>
      <c r="K1024" s="295"/>
      <c r="L1024" s="451" t="s">
        <v>62</v>
      </c>
      <c r="M1024" s="234">
        <v>20.260000000000002</v>
      </c>
      <c r="N1024" s="237">
        <f>IFERROR(VLOOKUP(H1024&amp;"-"&amp;F1024,Blad7!A:D,4,0),0)</f>
        <v>0</v>
      </c>
      <c r="O1024" s="238">
        <v>1</v>
      </c>
      <c r="P1024" s="239">
        <f t="shared" si="19"/>
        <v>0</v>
      </c>
    </row>
    <row r="1025" spans="1:16" x14ac:dyDescent="0.3">
      <c r="A1025" s="294" t="s">
        <v>585</v>
      </c>
      <c r="B1025" s="236" t="s">
        <v>586</v>
      </c>
      <c r="C1025" s="316" t="s">
        <v>585</v>
      </c>
      <c r="D1025" s="293" t="s">
        <v>588</v>
      </c>
      <c r="E1025" s="294" t="s">
        <v>587</v>
      </c>
      <c r="F1025" s="316" t="s">
        <v>585</v>
      </c>
      <c r="G1025" s="295" t="s">
        <v>68</v>
      </c>
      <c r="H1025" s="295" t="s">
        <v>46</v>
      </c>
      <c r="I1025" s="295" t="s">
        <v>46</v>
      </c>
      <c r="J1025" s="308" t="s">
        <v>133</v>
      </c>
      <c r="K1025" s="295"/>
      <c r="L1025" s="451" t="s">
        <v>44</v>
      </c>
      <c r="M1025" s="234">
        <v>20.34</v>
      </c>
      <c r="N1025" s="237">
        <f>IFERROR(VLOOKUP(H1025&amp;"-"&amp;F1025,Blad7!A:D,4,0),0)</f>
        <v>0</v>
      </c>
      <c r="O1025" s="238">
        <v>1</v>
      </c>
      <c r="P1025" s="239">
        <f t="shared" si="19"/>
        <v>0</v>
      </c>
    </row>
    <row r="1026" spans="1:16" x14ac:dyDescent="0.3">
      <c r="A1026" s="294" t="s">
        <v>585</v>
      </c>
      <c r="B1026" s="236" t="s">
        <v>586</v>
      </c>
      <c r="C1026" s="316" t="s">
        <v>585</v>
      </c>
      <c r="D1026" s="293" t="s">
        <v>588</v>
      </c>
      <c r="E1026" s="294" t="s">
        <v>587</v>
      </c>
      <c r="F1026" s="316" t="s">
        <v>585</v>
      </c>
      <c r="G1026" s="295" t="s">
        <v>68</v>
      </c>
      <c r="H1026" s="295" t="s">
        <v>46</v>
      </c>
      <c r="I1026" s="295" t="s">
        <v>46</v>
      </c>
      <c r="J1026" s="308" t="s">
        <v>141</v>
      </c>
      <c r="K1026" s="295"/>
      <c r="L1026" s="451" t="s">
        <v>44</v>
      </c>
      <c r="M1026" s="234">
        <v>20.34</v>
      </c>
      <c r="N1026" s="237">
        <f>IFERROR(VLOOKUP(H1026&amp;"-"&amp;F1026,Blad7!A:D,4,0),0)</f>
        <v>0</v>
      </c>
      <c r="O1026" s="238">
        <v>1</v>
      </c>
      <c r="P1026" s="239">
        <f t="shared" ref="P1026:P1089" si="20">IFERROR((N1026*M1026)*O1026,"")</f>
        <v>0</v>
      </c>
    </row>
    <row r="1027" spans="1:16" x14ac:dyDescent="0.3">
      <c r="A1027" s="294" t="s">
        <v>585</v>
      </c>
      <c r="B1027" s="236" t="s">
        <v>586</v>
      </c>
      <c r="C1027" s="316" t="s">
        <v>585</v>
      </c>
      <c r="D1027" s="293" t="s">
        <v>588</v>
      </c>
      <c r="E1027" s="294" t="s">
        <v>587</v>
      </c>
      <c r="F1027" s="316" t="s">
        <v>585</v>
      </c>
      <c r="G1027" s="295" t="s">
        <v>68</v>
      </c>
      <c r="H1027" s="295" t="s">
        <v>19</v>
      </c>
      <c r="I1027" s="295" t="s">
        <v>56</v>
      </c>
      <c r="J1027" s="308" t="s">
        <v>127</v>
      </c>
      <c r="K1027" s="295"/>
      <c r="L1027" s="451" t="s">
        <v>77</v>
      </c>
      <c r="M1027" s="234">
        <v>24.2</v>
      </c>
      <c r="N1027" s="237">
        <f>IFERROR(VLOOKUP(H1027&amp;"-"&amp;F1027,Blad7!A:D,4,0),0)</f>
        <v>0</v>
      </c>
      <c r="O1027" s="238">
        <v>1</v>
      </c>
      <c r="P1027" s="239">
        <f t="shared" si="20"/>
        <v>0</v>
      </c>
    </row>
    <row r="1028" spans="1:16" x14ac:dyDescent="0.3">
      <c r="A1028" s="294" t="s">
        <v>585</v>
      </c>
      <c r="B1028" s="236" t="s">
        <v>586</v>
      </c>
      <c r="C1028" s="316" t="s">
        <v>585</v>
      </c>
      <c r="D1028" s="293" t="s">
        <v>588</v>
      </c>
      <c r="E1028" s="294" t="s">
        <v>587</v>
      </c>
      <c r="F1028" s="316" t="s">
        <v>585</v>
      </c>
      <c r="G1028" s="295" t="s">
        <v>68</v>
      </c>
      <c r="H1028" s="295" t="s">
        <v>46</v>
      </c>
      <c r="I1028" s="295" t="s">
        <v>46</v>
      </c>
      <c r="J1028" s="308" t="s">
        <v>143</v>
      </c>
      <c r="K1028" s="295"/>
      <c r="L1028" s="451" t="s">
        <v>44</v>
      </c>
      <c r="M1028" s="234">
        <v>32.619999999999997</v>
      </c>
      <c r="N1028" s="237">
        <f>IFERROR(VLOOKUP(H1028&amp;"-"&amp;F1028,Blad7!A:D,4,0),0)</f>
        <v>0</v>
      </c>
      <c r="O1028" s="238">
        <v>1</v>
      </c>
      <c r="P1028" s="239">
        <f t="shared" si="20"/>
        <v>0</v>
      </c>
    </row>
    <row r="1029" spans="1:16" x14ac:dyDescent="0.3">
      <c r="A1029" s="294" t="s">
        <v>585</v>
      </c>
      <c r="B1029" s="236" t="s">
        <v>586</v>
      </c>
      <c r="C1029" s="316" t="s">
        <v>585</v>
      </c>
      <c r="D1029" s="293" t="s">
        <v>588</v>
      </c>
      <c r="E1029" s="294" t="s">
        <v>587</v>
      </c>
      <c r="F1029" s="316" t="s">
        <v>585</v>
      </c>
      <c r="G1029" s="295" t="s">
        <v>68</v>
      </c>
      <c r="H1029" s="295" t="s">
        <v>46</v>
      </c>
      <c r="I1029" s="295" t="s">
        <v>46</v>
      </c>
      <c r="J1029" s="308" t="s">
        <v>140</v>
      </c>
      <c r="K1029" s="295"/>
      <c r="L1029" s="451" t="s">
        <v>44</v>
      </c>
      <c r="M1029" s="234">
        <v>36.81</v>
      </c>
      <c r="N1029" s="237">
        <f>IFERROR(VLOOKUP(H1029&amp;"-"&amp;F1029,Blad7!A:D,4,0),0)</f>
        <v>0</v>
      </c>
      <c r="O1029" s="238">
        <v>1</v>
      </c>
      <c r="P1029" s="239">
        <f t="shared" si="20"/>
        <v>0</v>
      </c>
    </row>
    <row r="1030" spans="1:16" x14ac:dyDescent="0.3">
      <c r="A1030" s="294" t="s">
        <v>585</v>
      </c>
      <c r="B1030" s="236" t="s">
        <v>586</v>
      </c>
      <c r="C1030" s="316" t="s">
        <v>585</v>
      </c>
      <c r="D1030" s="293" t="s">
        <v>588</v>
      </c>
      <c r="E1030" s="294" t="s">
        <v>587</v>
      </c>
      <c r="F1030" s="316" t="s">
        <v>585</v>
      </c>
      <c r="G1030" s="295" t="s">
        <v>68</v>
      </c>
      <c r="H1030" s="295" t="s">
        <v>46</v>
      </c>
      <c r="I1030" s="295" t="s">
        <v>46</v>
      </c>
      <c r="J1030" s="308" t="s">
        <v>134</v>
      </c>
      <c r="K1030" s="295"/>
      <c r="L1030" s="451" t="s">
        <v>44</v>
      </c>
      <c r="M1030" s="234">
        <v>37.35</v>
      </c>
      <c r="N1030" s="237">
        <f>IFERROR(VLOOKUP(H1030&amp;"-"&amp;F1030,Blad7!A:D,4,0),0)</f>
        <v>0</v>
      </c>
      <c r="O1030" s="238">
        <v>1</v>
      </c>
      <c r="P1030" s="239">
        <f t="shared" si="20"/>
        <v>0</v>
      </c>
    </row>
    <row r="1031" spans="1:16" x14ac:dyDescent="0.3">
      <c r="A1031" s="294" t="s">
        <v>585</v>
      </c>
      <c r="B1031" s="236" t="s">
        <v>586</v>
      </c>
      <c r="C1031" s="316" t="s">
        <v>585</v>
      </c>
      <c r="D1031" s="293" t="s">
        <v>588</v>
      </c>
      <c r="E1031" s="294" t="s">
        <v>587</v>
      </c>
      <c r="F1031" s="316" t="s">
        <v>585</v>
      </c>
      <c r="G1031" s="295" t="s">
        <v>68</v>
      </c>
      <c r="H1031" s="295" t="s">
        <v>46</v>
      </c>
      <c r="I1031" s="295" t="s">
        <v>46</v>
      </c>
      <c r="J1031" s="308" t="s">
        <v>139</v>
      </c>
      <c r="K1031" s="295"/>
      <c r="L1031" s="451" t="s">
        <v>44</v>
      </c>
      <c r="M1031" s="234">
        <v>37.520000000000003</v>
      </c>
      <c r="N1031" s="237">
        <f>IFERROR(VLOOKUP(H1031&amp;"-"&amp;F1031,Blad7!A:D,4,0),0)</f>
        <v>0</v>
      </c>
      <c r="O1031" s="238">
        <v>1</v>
      </c>
      <c r="P1031" s="239">
        <f t="shared" si="20"/>
        <v>0</v>
      </c>
    </row>
    <row r="1032" spans="1:16" x14ac:dyDescent="0.3">
      <c r="A1032" s="294" t="s">
        <v>585</v>
      </c>
      <c r="B1032" s="236" t="s">
        <v>586</v>
      </c>
      <c r="C1032" s="316" t="s">
        <v>585</v>
      </c>
      <c r="D1032" s="293" t="s">
        <v>588</v>
      </c>
      <c r="E1032" s="294" t="s">
        <v>587</v>
      </c>
      <c r="F1032" s="316" t="s">
        <v>585</v>
      </c>
      <c r="G1032" s="295" t="s">
        <v>68</v>
      </c>
      <c r="H1032" s="295" t="s">
        <v>19</v>
      </c>
      <c r="I1032" s="295" t="s">
        <v>56</v>
      </c>
      <c r="J1032" s="308" t="s">
        <v>112</v>
      </c>
      <c r="K1032" s="295"/>
      <c r="L1032" s="451" t="s">
        <v>62</v>
      </c>
      <c r="M1032" s="234">
        <v>4.1900000000000004</v>
      </c>
      <c r="N1032" s="237">
        <f>IFERROR(VLOOKUP(H1032&amp;"-"&amp;F1032,Blad7!A:D,4,0),0)</f>
        <v>0</v>
      </c>
      <c r="O1032" s="238">
        <v>1</v>
      </c>
      <c r="P1032" s="239">
        <f t="shared" si="20"/>
        <v>0</v>
      </c>
    </row>
    <row r="1033" spans="1:16" x14ac:dyDescent="0.3">
      <c r="A1033" s="294" t="s">
        <v>585</v>
      </c>
      <c r="B1033" s="236" t="s">
        <v>586</v>
      </c>
      <c r="C1033" s="316" t="s">
        <v>585</v>
      </c>
      <c r="D1033" s="293" t="s">
        <v>588</v>
      </c>
      <c r="E1033" s="294" t="s">
        <v>587</v>
      </c>
      <c r="F1033" s="316" t="s">
        <v>585</v>
      </c>
      <c r="G1033" s="295" t="s">
        <v>68</v>
      </c>
      <c r="H1033" s="295" t="s">
        <v>46</v>
      </c>
      <c r="I1033" s="295" t="s">
        <v>46</v>
      </c>
      <c r="J1033" s="308" t="s">
        <v>158</v>
      </c>
      <c r="K1033" s="295"/>
      <c r="L1033" s="451" t="s">
        <v>44</v>
      </c>
      <c r="M1033" s="234">
        <v>40.67</v>
      </c>
      <c r="N1033" s="237">
        <f>IFERROR(VLOOKUP(H1033&amp;"-"&amp;F1033,Blad7!A:D,4,0),0)</f>
        <v>0</v>
      </c>
      <c r="O1033" s="238">
        <v>1</v>
      </c>
      <c r="P1033" s="239">
        <f t="shared" si="20"/>
        <v>0</v>
      </c>
    </row>
    <row r="1034" spans="1:16" x14ac:dyDescent="0.3">
      <c r="A1034" s="294" t="s">
        <v>585</v>
      </c>
      <c r="B1034" s="236" t="s">
        <v>586</v>
      </c>
      <c r="C1034" s="316" t="s">
        <v>585</v>
      </c>
      <c r="D1034" s="293" t="s">
        <v>588</v>
      </c>
      <c r="E1034" s="294" t="s">
        <v>587</v>
      </c>
      <c r="F1034" s="316" t="s">
        <v>585</v>
      </c>
      <c r="G1034" s="295" t="s">
        <v>68</v>
      </c>
      <c r="H1034" s="295" t="s">
        <v>46</v>
      </c>
      <c r="I1034" s="295" t="s">
        <v>46</v>
      </c>
      <c r="J1034" s="308" t="s">
        <v>135</v>
      </c>
      <c r="K1034" s="295"/>
      <c r="L1034" s="451" t="s">
        <v>44</v>
      </c>
      <c r="M1034" s="234">
        <v>41.19</v>
      </c>
      <c r="N1034" s="237">
        <f>IFERROR(VLOOKUP(H1034&amp;"-"&amp;F1034,Blad7!A:D,4,0),0)</f>
        <v>0</v>
      </c>
      <c r="O1034" s="238">
        <v>1</v>
      </c>
      <c r="P1034" s="239">
        <f t="shared" si="20"/>
        <v>0</v>
      </c>
    </row>
    <row r="1035" spans="1:16" x14ac:dyDescent="0.3">
      <c r="A1035" s="294" t="s">
        <v>585</v>
      </c>
      <c r="B1035" s="236" t="s">
        <v>586</v>
      </c>
      <c r="C1035" s="316" t="s">
        <v>585</v>
      </c>
      <c r="D1035" s="293" t="s">
        <v>588</v>
      </c>
      <c r="E1035" s="294" t="s">
        <v>587</v>
      </c>
      <c r="F1035" s="316" t="s">
        <v>585</v>
      </c>
      <c r="G1035" s="295" t="s">
        <v>68</v>
      </c>
      <c r="H1035" s="295" t="s">
        <v>46</v>
      </c>
      <c r="I1035" s="295" t="s">
        <v>46</v>
      </c>
      <c r="J1035" s="308" t="s">
        <v>200</v>
      </c>
      <c r="K1035" s="295"/>
      <c r="L1035" s="451" t="s">
        <v>44</v>
      </c>
      <c r="M1035" s="234">
        <v>41.25</v>
      </c>
      <c r="N1035" s="237">
        <f>IFERROR(VLOOKUP(H1035&amp;"-"&amp;F1035,Blad7!A:D,4,0),0)</f>
        <v>0</v>
      </c>
      <c r="O1035" s="238">
        <v>1</v>
      </c>
      <c r="P1035" s="239">
        <f t="shared" si="20"/>
        <v>0</v>
      </c>
    </row>
    <row r="1036" spans="1:16" x14ac:dyDescent="0.3">
      <c r="A1036" s="294" t="s">
        <v>585</v>
      </c>
      <c r="B1036" s="236" t="s">
        <v>586</v>
      </c>
      <c r="C1036" s="316" t="s">
        <v>585</v>
      </c>
      <c r="D1036" s="293" t="s">
        <v>588</v>
      </c>
      <c r="E1036" s="294" t="s">
        <v>587</v>
      </c>
      <c r="F1036" s="316" t="s">
        <v>585</v>
      </c>
      <c r="G1036" s="295" t="s">
        <v>68</v>
      </c>
      <c r="H1036" s="295" t="s">
        <v>41</v>
      </c>
      <c r="I1036" s="295" t="s">
        <v>1622</v>
      </c>
      <c r="J1036" s="463" t="s">
        <v>194</v>
      </c>
      <c r="K1036" s="295"/>
      <c r="L1036" s="451" t="s">
        <v>42</v>
      </c>
      <c r="M1036" s="234">
        <v>5.26</v>
      </c>
      <c r="N1036" s="237">
        <f>IFERROR(VLOOKUP(H1036&amp;"-"&amp;F1036,Blad7!A:D,4,0),0)</f>
        <v>0</v>
      </c>
      <c r="O1036" s="238">
        <v>1</v>
      </c>
      <c r="P1036" s="239">
        <f t="shared" si="20"/>
        <v>0</v>
      </c>
    </row>
    <row r="1037" spans="1:16" x14ac:dyDescent="0.3">
      <c r="A1037" s="294" t="s">
        <v>585</v>
      </c>
      <c r="B1037" s="236" t="s">
        <v>586</v>
      </c>
      <c r="C1037" s="316" t="s">
        <v>585</v>
      </c>
      <c r="D1037" s="293" t="s">
        <v>588</v>
      </c>
      <c r="E1037" s="294" t="s">
        <v>587</v>
      </c>
      <c r="F1037" s="316" t="s">
        <v>585</v>
      </c>
      <c r="G1037" s="295" t="s">
        <v>68</v>
      </c>
      <c r="H1037" s="295" t="s">
        <v>41</v>
      </c>
      <c r="I1037" s="295" t="s">
        <v>1622</v>
      </c>
      <c r="J1037" s="463" t="s">
        <v>195</v>
      </c>
      <c r="K1037" s="295"/>
      <c r="L1037" s="451" t="s">
        <v>42</v>
      </c>
      <c r="M1037" s="234">
        <v>5.26</v>
      </c>
      <c r="N1037" s="237">
        <f>IFERROR(VLOOKUP(H1037&amp;"-"&amp;F1037,Blad7!A:D,4,0),0)</f>
        <v>0</v>
      </c>
      <c r="O1037" s="238">
        <v>1</v>
      </c>
      <c r="P1037" s="239">
        <f t="shared" si="20"/>
        <v>0</v>
      </c>
    </row>
    <row r="1038" spans="1:16" x14ac:dyDescent="0.3">
      <c r="A1038" s="294" t="s">
        <v>585</v>
      </c>
      <c r="B1038" s="236" t="s">
        <v>586</v>
      </c>
      <c r="C1038" s="316" t="s">
        <v>585</v>
      </c>
      <c r="D1038" s="293" t="s">
        <v>588</v>
      </c>
      <c r="E1038" s="294" t="s">
        <v>587</v>
      </c>
      <c r="F1038" s="316" t="s">
        <v>585</v>
      </c>
      <c r="G1038" s="295" t="s">
        <v>68</v>
      </c>
      <c r="H1038" s="295" t="s">
        <v>16</v>
      </c>
      <c r="I1038" s="295" t="s">
        <v>1720</v>
      </c>
      <c r="J1038" s="308" t="s">
        <v>111</v>
      </c>
      <c r="K1038" s="295"/>
      <c r="L1038" s="451" t="s">
        <v>155</v>
      </c>
      <c r="M1038" s="234">
        <v>5.46</v>
      </c>
      <c r="N1038" s="237">
        <f>IFERROR(VLOOKUP(H1038&amp;"-"&amp;F1038,Blad7!A:D,4,0),0)</f>
        <v>0</v>
      </c>
      <c r="O1038" s="238">
        <v>1</v>
      </c>
      <c r="P1038" s="239">
        <f t="shared" si="20"/>
        <v>0</v>
      </c>
    </row>
    <row r="1039" spans="1:16" x14ac:dyDescent="0.3">
      <c r="A1039" s="294" t="s">
        <v>585</v>
      </c>
      <c r="B1039" s="236" t="s">
        <v>586</v>
      </c>
      <c r="C1039" s="316" t="s">
        <v>585</v>
      </c>
      <c r="D1039" s="293" t="s">
        <v>588</v>
      </c>
      <c r="E1039" s="294" t="s">
        <v>587</v>
      </c>
      <c r="F1039" s="316" t="s">
        <v>585</v>
      </c>
      <c r="G1039" s="295" t="s">
        <v>60</v>
      </c>
      <c r="H1039" s="295" t="s">
        <v>45</v>
      </c>
      <c r="I1039" s="295" t="s">
        <v>1021</v>
      </c>
      <c r="J1039" s="308" t="s">
        <v>191</v>
      </c>
      <c r="K1039" s="295"/>
      <c r="L1039" s="451" t="s">
        <v>62</v>
      </c>
      <c r="M1039" s="234" t="s">
        <v>187</v>
      </c>
      <c r="N1039" s="237">
        <f>IFERROR(VLOOKUP(H1039&amp;"-"&amp;F1039,Blad7!A:D,4,0),0)</f>
        <v>0</v>
      </c>
      <c r="O1039" s="238">
        <v>1</v>
      </c>
      <c r="P1039" s="239" t="str">
        <f t="shared" si="20"/>
        <v/>
      </c>
    </row>
    <row r="1040" spans="1:16" x14ac:dyDescent="0.3">
      <c r="A1040" s="294" t="s">
        <v>585</v>
      </c>
      <c r="B1040" s="236" t="s">
        <v>586</v>
      </c>
      <c r="C1040" s="316" t="s">
        <v>585</v>
      </c>
      <c r="D1040" s="293" t="s">
        <v>588</v>
      </c>
      <c r="E1040" s="294" t="s">
        <v>587</v>
      </c>
      <c r="F1040" s="316" t="s">
        <v>585</v>
      </c>
      <c r="G1040" s="295" t="s">
        <v>68</v>
      </c>
      <c r="H1040" s="295" t="s">
        <v>19</v>
      </c>
      <c r="I1040" s="295" t="s">
        <v>56</v>
      </c>
      <c r="J1040" s="308" t="s">
        <v>196</v>
      </c>
      <c r="K1040" s="295"/>
      <c r="L1040" s="451" t="s">
        <v>44</v>
      </c>
      <c r="M1040" s="234">
        <v>87.66</v>
      </c>
      <c r="N1040" s="237">
        <f>IFERROR(VLOOKUP(H1040&amp;"-"&amp;F1040,Blad7!A:D,4,0),0)</f>
        <v>0</v>
      </c>
      <c r="O1040" s="238">
        <v>1</v>
      </c>
      <c r="P1040" s="239">
        <f t="shared" si="20"/>
        <v>0</v>
      </c>
    </row>
    <row r="1041" spans="1:16" x14ac:dyDescent="0.3">
      <c r="A1041" s="294" t="s">
        <v>585</v>
      </c>
      <c r="B1041" s="236" t="s">
        <v>586</v>
      </c>
      <c r="C1041" s="316" t="s">
        <v>585</v>
      </c>
      <c r="D1041" s="293" t="s">
        <v>588</v>
      </c>
      <c r="E1041" s="294" t="s">
        <v>587</v>
      </c>
      <c r="F1041" s="316" t="s">
        <v>585</v>
      </c>
      <c r="G1041" s="295" t="s">
        <v>68</v>
      </c>
      <c r="H1041" s="295" t="s">
        <v>19</v>
      </c>
      <c r="I1041" s="241" t="s">
        <v>1704</v>
      </c>
      <c r="J1041" s="308" t="s">
        <v>121</v>
      </c>
      <c r="K1041" s="295"/>
      <c r="L1041" s="451" t="s">
        <v>1690</v>
      </c>
      <c r="M1041" s="234">
        <v>9.06</v>
      </c>
      <c r="N1041" s="237">
        <f>IFERROR(VLOOKUP(H1041&amp;"-"&amp;F1041,Blad7!A:D,4,0),0)</f>
        <v>0</v>
      </c>
      <c r="O1041" s="238">
        <v>1</v>
      </c>
      <c r="P1041" s="239">
        <f t="shared" si="20"/>
        <v>0</v>
      </c>
    </row>
    <row r="1042" spans="1:16" x14ac:dyDescent="0.3">
      <c r="A1042" s="294" t="s">
        <v>585</v>
      </c>
      <c r="B1042" s="236" t="s">
        <v>586</v>
      </c>
      <c r="C1042" s="316" t="s">
        <v>585</v>
      </c>
      <c r="D1042" s="293" t="s">
        <v>588</v>
      </c>
      <c r="E1042" s="294" t="s">
        <v>587</v>
      </c>
      <c r="F1042" s="316" t="s">
        <v>585</v>
      </c>
      <c r="G1042" s="295" t="s">
        <v>72</v>
      </c>
      <c r="H1042" s="295" t="s">
        <v>19</v>
      </c>
      <c r="I1042" s="295" t="s">
        <v>61</v>
      </c>
      <c r="J1042" s="308" t="s">
        <v>1789</v>
      </c>
      <c r="K1042" s="295"/>
      <c r="L1042" s="451" t="s">
        <v>77</v>
      </c>
      <c r="M1042" s="234">
        <v>10.98</v>
      </c>
      <c r="N1042" s="237">
        <f>IFERROR(VLOOKUP(H1042&amp;"-"&amp;F1042,Blad7!A:D,4,0),0)</f>
        <v>0</v>
      </c>
      <c r="O1042" s="238">
        <v>1</v>
      </c>
      <c r="P1042" s="239">
        <f t="shared" si="20"/>
        <v>0</v>
      </c>
    </row>
    <row r="1043" spans="1:16" x14ac:dyDescent="0.3">
      <c r="A1043" s="294" t="s">
        <v>585</v>
      </c>
      <c r="B1043" s="236" t="s">
        <v>586</v>
      </c>
      <c r="C1043" s="316" t="s">
        <v>585</v>
      </c>
      <c r="D1043" s="293" t="s">
        <v>588</v>
      </c>
      <c r="E1043" s="294" t="s">
        <v>587</v>
      </c>
      <c r="F1043" s="316" t="s">
        <v>585</v>
      </c>
      <c r="G1043" s="295" t="s">
        <v>72</v>
      </c>
      <c r="H1043" s="295" t="s">
        <v>46</v>
      </c>
      <c r="I1043" s="295" t="s">
        <v>46</v>
      </c>
      <c r="J1043" s="308" t="s">
        <v>1786</v>
      </c>
      <c r="K1043" s="295"/>
      <c r="L1043" s="451" t="s">
        <v>44</v>
      </c>
      <c r="M1043" s="234">
        <v>13.19</v>
      </c>
      <c r="N1043" s="237">
        <f>IFERROR(VLOOKUP(H1043&amp;"-"&amp;F1043,Blad7!A:D,4,0),0)</f>
        <v>0</v>
      </c>
      <c r="O1043" s="238">
        <v>1</v>
      </c>
      <c r="P1043" s="239">
        <f t="shared" si="20"/>
        <v>0</v>
      </c>
    </row>
    <row r="1044" spans="1:16" x14ac:dyDescent="0.3">
      <c r="A1044" s="294" t="s">
        <v>585</v>
      </c>
      <c r="B1044" s="236" t="s">
        <v>586</v>
      </c>
      <c r="C1044" s="316" t="s">
        <v>585</v>
      </c>
      <c r="D1044" s="293" t="s">
        <v>588</v>
      </c>
      <c r="E1044" s="294" t="s">
        <v>587</v>
      </c>
      <c r="F1044" s="316" t="s">
        <v>585</v>
      </c>
      <c r="G1044" s="295" t="s">
        <v>72</v>
      </c>
      <c r="H1044" s="295" t="s">
        <v>19</v>
      </c>
      <c r="I1044" s="295" t="s">
        <v>56</v>
      </c>
      <c r="J1044" s="308" t="s">
        <v>1798</v>
      </c>
      <c r="K1044" s="295"/>
      <c r="L1044" s="451" t="s">
        <v>44</v>
      </c>
      <c r="M1044" s="234">
        <v>134.68</v>
      </c>
      <c r="N1044" s="237">
        <f>IFERROR(VLOOKUP(H1044&amp;"-"&amp;F1044,Blad7!A:D,4,0),0)</f>
        <v>0</v>
      </c>
      <c r="O1044" s="238">
        <v>1</v>
      </c>
      <c r="P1044" s="239">
        <f t="shared" si="20"/>
        <v>0</v>
      </c>
    </row>
    <row r="1045" spans="1:16" x14ac:dyDescent="0.3">
      <c r="A1045" s="294" t="s">
        <v>585</v>
      </c>
      <c r="B1045" s="236" t="s">
        <v>586</v>
      </c>
      <c r="C1045" s="316" t="s">
        <v>585</v>
      </c>
      <c r="D1045" s="293" t="s">
        <v>588</v>
      </c>
      <c r="E1045" s="294" t="s">
        <v>587</v>
      </c>
      <c r="F1045" s="316" t="s">
        <v>585</v>
      </c>
      <c r="G1045" s="295" t="s">
        <v>72</v>
      </c>
      <c r="H1045" s="295" t="s">
        <v>46</v>
      </c>
      <c r="I1045" s="295" t="s">
        <v>46</v>
      </c>
      <c r="J1045" s="308" t="s">
        <v>1782</v>
      </c>
      <c r="K1045" s="295"/>
      <c r="L1045" s="451" t="s">
        <v>44</v>
      </c>
      <c r="M1045" s="234">
        <v>14.24</v>
      </c>
      <c r="N1045" s="237">
        <f>IFERROR(VLOOKUP(H1045&amp;"-"&amp;F1045,Blad7!A:D,4,0),0)</f>
        <v>0</v>
      </c>
      <c r="O1045" s="238">
        <v>1</v>
      </c>
      <c r="P1045" s="239">
        <f t="shared" si="20"/>
        <v>0</v>
      </c>
    </row>
    <row r="1046" spans="1:16" x14ac:dyDescent="0.3">
      <c r="A1046" s="294" t="s">
        <v>585</v>
      </c>
      <c r="B1046" s="236" t="s">
        <v>586</v>
      </c>
      <c r="C1046" s="316" t="s">
        <v>585</v>
      </c>
      <c r="D1046" s="293" t="s">
        <v>588</v>
      </c>
      <c r="E1046" s="294" t="s">
        <v>587</v>
      </c>
      <c r="F1046" s="316" t="s">
        <v>585</v>
      </c>
      <c r="G1046" s="295" t="s">
        <v>72</v>
      </c>
      <c r="H1046" s="295" t="s">
        <v>46</v>
      </c>
      <c r="I1046" s="295" t="s">
        <v>46</v>
      </c>
      <c r="J1046" s="308" t="s">
        <v>1784</v>
      </c>
      <c r="K1046" s="295"/>
      <c r="L1046" s="451" t="s">
        <v>44</v>
      </c>
      <c r="M1046" s="234">
        <v>14.24</v>
      </c>
      <c r="N1046" s="237">
        <f>IFERROR(VLOOKUP(H1046&amp;"-"&amp;F1046,Blad7!A:D,4,0),0)</f>
        <v>0</v>
      </c>
      <c r="O1046" s="238">
        <v>1</v>
      </c>
      <c r="P1046" s="239">
        <f t="shared" si="20"/>
        <v>0</v>
      </c>
    </row>
    <row r="1047" spans="1:16" x14ac:dyDescent="0.3">
      <c r="A1047" s="294" t="s">
        <v>585</v>
      </c>
      <c r="B1047" s="236" t="s">
        <v>586</v>
      </c>
      <c r="C1047" s="316" t="s">
        <v>585</v>
      </c>
      <c r="D1047" s="293" t="s">
        <v>588</v>
      </c>
      <c r="E1047" s="294" t="s">
        <v>587</v>
      </c>
      <c r="F1047" s="316" t="s">
        <v>585</v>
      </c>
      <c r="G1047" s="295" t="s">
        <v>72</v>
      </c>
      <c r="H1047" s="295" t="s">
        <v>46</v>
      </c>
      <c r="I1047" s="295" t="s">
        <v>46</v>
      </c>
      <c r="J1047" s="308" t="s">
        <v>1760</v>
      </c>
      <c r="K1047" s="295"/>
      <c r="L1047" s="451" t="s">
        <v>44</v>
      </c>
      <c r="M1047" s="234">
        <v>14.24</v>
      </c>
      <c r="N1047" s="237">
        <f>IFERROR(VLOOKUP(H1047&amp;"-"&amp;F1047,Blad7!A:D,4,0),0)</f>
        <v>0</v>
      </c>
      <c r="O1047" s="238">
        <v>1</v>
      </c>
      <c r="P1047" s="239">
        <f t="shared" si="20"/>
        <v>0</v>
      </c>
    </row>
    <row r="1048" spans="1:16" x14ac:dyDescent="0.3">
      <c r="A1048" s="294" t="s">
        <v>585</v>
      </c>
      <c r="B1048" s="236" t="s">
        <v>586</v>
      </c>
      <c r="C1048" s="316" t="s">
        <v>585</v>
      </c>
      <c r="D1048" s="293" t="s">
        <v>588</v>
      </c>
      <c r="E1048" s="294" t="s">
        <v>587</v>
      </c>
      <c r="F1048" s="316" t="s">
        <v>585</v>
      </c>
      <c r="G1048" s="295" t="s">
        <v>72</v>
      </c>
      <c r="H1048" s="295" t="s">
        <v>46</v>
      </c>
      <c r="I1048" s="295" t="s">
        <v>46</v>
      </c>
      <c r="J1048" s="308" t="s">
        <v>1779</v>
      </c>
      <c r="K1048" s="295"/>
      <c r="L1048" s="451" t="s">
        <v>44</v>
      </c>
      <c r="M1048" s="234">
        <v>14.25</v>
      </c>
      <c r="N1048" s="237">
        <f>IFERROR(VLOOKUP(H1048&amp;"-"&amp;F1048,Blad7!A:D,4,0),0)</f>
        <v>0</v>
      </c>
      <c r="O1048" s="238">
        <v>1</v>
      </c>
      <c r="P1048" s="239">
        <f t="shared" si="20"/>
        <v>0</v>
      </c>
    </row>
    <row r="1049" spans="1:16" x14ac:dyDescent="0.3">
      <c r="A1049" s="294" t="s">
        <v>585</v>
      </c>
      <c r="B1049" s="236" t="s">
        <v>586</v>
      </c>
      <c r="C1049" s="316" t="s">
        <v>585</v>
      </c>
      <c r="D1049" s="293" t="s">
        <v>588</v>
      </c>
      <c r="E1049" s="294" t="s">
        <v>587</v>
      </c>
      <c r="F1049" s="316" t="s">
        <v>585</v>
      </c>
      <c r="G1049" s="295" t="s">
        <v>72</v>
      </c>
      <c r="H1049" s="295" t="s">
        <v>46</v>
      </c>
      <c r="I1049" s="295" t="s">
        <v>46</v>
      </c>
      <c r="J1049" s="308" t="s">
        <v>1781</v>
      </c>
      <c r="K1049" s="295"/>
      <c r="L1049" s="451" t="s">
        <v>44</v>
      </c>
      <c r="M1049" s="234">
        <v>14.25</v>
      </c>
      <c r="N1049" s="237">
        <f>IFERROR(VLOOKUP(H1049&amp;"-"&amp;F1049,Blad7!A:D,4,0),0)</f>
        <v>0</v>
      </c>
      <c r="O1049" s="238">
        <v>1</v>
      </c>
      <c r="P1049" s="239">
        <f t="shared" si="20"/>
        <v>0</v>
      </c>
    </row>
    <row r="1050" spans="1:16" x14ac:dyDescent="0.3">
      <c r="A1050" s="294" t="s">
        <v>585</v>
      </c>
      <c r="B1050" s="236" t="s">
        <v>586</v>
      </c>
      <c r="C1050" s="316" t="s">
        <v>585</v>
      </c>
      <c r="D1050" s="293" t="s">
        <v>588</v>
      </c>
      <c r="E1050" s="294" t="s">
        <v>587</v>
      </c>
      <c r="F1050" s="316" t="s">
        <v>585</v>
      </c>
      <c r="G1050" s="295" t="s">
        <v>72</v>
      </c>
      <c r="H1050" s="295" t="s">
        <v>19</v>
      </c>
      <c r="I1050" s="241" t="s">
        <v>1704</v>
      </c>
      <c r="J1050" s="308" t="s">
        <v>1792</v>
      </c>
      <c r="K1050" s="295"/>
      <c r="L1050" s="451" t="s">
        <v>77</v>
      </c>
      <c r="M1050" s="234">
        <v>16.46</v>
      </c>
      <c r="N1050" s="237">
        <f>IFERROR(VLOOKUP(H1050&amp;"-"&amp;F1050,Blad7!A:D,4,0),0)</f>
        <v>0</v>
      </c>
      <c r="O1050" s="238">
        <v>1</v>
      </c>
      <c r="P1050" s="239">
        <f t="shared" si="20"/>
        <v>0</v>
      </c>
    </row>
    <row r="1051" spans="1:16" x14ac:dyDescent="0.3">
      <c r="A1051" s="294" t="s">
        <v>585</v>
      </c>
      <c r="B1051" s="236" t="s">
        <v>586</v>
      </c>
      <c r="C1051" s="316" t="s">
        <v>585</v>
      </c>
      <c r="D1051" s="293" t="s">
        <v>588</v>
      </c>
      <c r="E1051" s="294" t="s">
        <v>587</v>
      </c>
      <c r="F1051" s="316" t="s">
        <v>585</v>
      </c>
      <c r="G1051" s="295" t="s">
        <v>72</v>
      </c>
      <c r="H1051" s="295" t="s">
        <v>46</v>
      </c>
      <c r="I1051" s="295" t="s">
        <v>46</v>
      </c>
      <c r="J1051" s="308" t="s">
        <v>1785</v>
      </c>
      <c r="K1051" s="295"/>
      <c r="L1051" s="451" t="s">
        <v>44</v>
      </c>
      <c r="M1051" s="234">
        <v>17.71</v>
      </c>
      <c r="N1051" s="237">
        <f>IFERROR(VLOOKUP(H1051&amp;"-"&amp;F1051,Blad7!A:D,4,0),0)</f>
        <v>0</v>
      </c>
      <c r="O1051" s="238">
        <v>1</v>
      </c>
      <c r="P1051" s="239">
        <f t="shared" si="20"/>
        <v>0</v>
      </c>
    </row>
    <row r="1052" spans="1:16" x14ac:dyDescent="0.3">
      <c r="A1052" s="294" t="s">
        <v>585</v>
      </c>
      <c r="B1052" s="236" t="s">
        <v>586</v>
      </c>
      <c r="C1052" s="316" t="s">
        <v>585</v>
      </c>
      <c r="D1052" s="293" t="s">
        <v>588</v>
      </c>
      <c r="E1052" s="294" t="s">
        <v>587</v>
      </c>
      <c r="F1052" s="316" t="s">
        <v>585</v>
      </c>
      <c r="G1052" s="295" t="s">
        <v>72</v>
      </c>
      <c r="H1052" s="295" t="s">
        <v>46</v>
      </c>
      <c r="I1052" s="295" t="s">
        <v>46</v>
      </c>
      <c r="J1052" s="308" t="s">
        <v>1771</v>
      </c>
      <c r="K1052" s="295"/>
      <c r="L1052" s="451" t="s">
        <v>44</v>
      </c>
      <c r="M1052" s="234">
        <v>18.23</v>
      </c>
      <c r="N1052" s="237">
        <f>IFERROR(VLOOKUP(H1052&amp;"-"&amp;F1052,Blad7!A:D,4,0),0)</f>
        <v>0</v>
      </c>
      <c r="O1052" s="238">
        <v>1</v>
      </c>
      <c r="P1052" s="239">
        <f t="shared" si="20"/>
        <v>0</v>
      </c>
    </row>
    <row r="1053" spans="1:16" x14ac:dyDescent="0.3">
      <c r="A1053" s="294" t="s">
        <v>585</v>
      </c>
      <c r="B1053" s="236" t="s">
        <v>586</v>
      </c>
      <c r="C1053" s="316" t="s">
        <v>585</v>
      </c>
      <c r="D1053" s="293" t="s">
        <v>588</v>
      </c>
      <c r="E1053" s="294" t="s">
        <v>587</v>
      </c>
      <c r="F1053" s="316" t="s">
        <v>585</v>
      </c>
      <c r="G1053" s="295" t="s">
        <v>72</v>
      </c>
      <c r="H1053" s="295" t="s">
        <v>46</v>
      </c>
      <c r="I1053" s="295" t="s">
        <v>46</v>
      </c>
      <c r="J1053" s="308" t="s">
        <v>1780</v>
      </c>
      <c r="K1053" s="295"/>
      <c r="L1053" s="451" t="s">
        <v>44</v>
      </c>
      <c r="M1053" s="234">
        <v>18.239999999999998</v>
      </c>
      <c r="N1053" s="237">
        <f>IFERROR(VLOOKUP(H1053&amp;"-"&amp;F1053,Blad7!A:D,4,0),0)</f>
        <v>0</v>
      </c>
      <c r="O1053" s="238">
        <v>1</v>
      </c>
      <c r="P1053" s="239">
        <f t="shared" si="20"/>
        <v>0</v>
      </c>
    </row>
    <row r="1054" spans="1:16" x14ac:dyDescent="0.3">
      <c r="A1054" s="294" t="s">
        <v>585</v>
      </c>
      <c r="B1054" s="236" t="s">
        <v>586</v>
      </c>
      <c r="C1054" s="316" t="s">
        <v>585</v>
      </c>
      <c r="D1054" s="293" t="s">
        <v>588</v>
      </c>
      <c r="E1054" s="294" t="s">
        <v>587</v>
      </c>
      <c r="F1054" s="316" t="s">
        <v>585</v>
      </c>
      <c r="G1054" s="295" t="s">
        <v>72</v>
      </c>
      <c r="H1054" s="295" t="s">
        <v>46</v>
      </c>
      <c r="I1054" s="295" t="s">
        <v>46</v>
      </c>
      <c r="J1054" s="308" t="s">
        <v>1783</v>
      </c>
      <c r="K1054" s="295"/>
      <c r="L1054" s="451" t="s">
        <v>44</v>
      </c>
      <c r="M1054" s="234">
        <v>18.239999999999998</v>
      </c>
      <c r="N1054" s="237">
        <f>IFERROR(VLOOKUP(H1054&amp;"-"&amp;F1054,Blad7!A:D,4,0),0)</f>
        <v>0</v>
      </c>
      <c r="O1054" s="238">
        <v>1</v>
      </c>
      <c r="P1054" s="239">
        <f t="shared" si="20"/>
        <v>0</v>
      </c>
    </row>
    <row r="1055" spans="1:16" x14ac:dyDescent="0.3">
      <c r="A1055" s="294" t="s">
        <v>585</v>
      </c>
      <c r="B1055" s="236" t="s">
        <v>586</v>
      </c>
      <c r="C1055" s="316" t="s">
        <v>585</v>
      </c>
      <c r="D1055" s="293" t="s">
        <v>588</v>
      </c>
      <c r="E1055" s="294" t="s">
        <v>587</v>
      </c>
      <c r="F1055" s="316" t="s">
        <v>585</v>
      </c>
      <c r="G1055" s="295" t="s">
        <v>60</v>
      </c>
      <c r="H1055" s="295" t="s">
        <v>45</v>
      </c>
      <c r="I1055" s="295" t="s">
        <v>1772</v>
      </c>
      <c r="J1055" s="308" t="s">
        <v>123</v>
      </c>
      <c r="K1055" s="295"/>
      <c r="L1055" s="451" t="s">
        <v>62</v>
      </c>
      <c r="M1055" s="234" t="s">
        <v>187</v>
      </c>
      <c r="N1055" s="237">
        <f>IFERROR(VLOOKUP(H1055&amp;"-"&amp;F1055,Blad7!A:D,4,0),0)</f>
        <v>0</v>
      </c>
      <c r="O1055" s="238">
        <v>1</v>
      </c>
      <c r="P1055" s="239" t="str">
        <f t="shared" si="20"/>
        <v/>
      </c>
    </row>
    <row r="1056" spans="1:16" x14ac:dyDescent="0.3">
      <c r="A1056" s="294" t="s">
        <v>585</v>
      </c>
      <c r="B1056" s="236" t="s">
        <v>586</v>
      </c>
      <c r="C1056" s="316" t="s">
        <v>585</v>
      </c>
      <c r="D1056" s="293" t="s">
        <v>588</v>
      </c>
      <c r="E1056" s="294" t="s">
        <v>587</v>
      </c>
      <c r="F1056" s="316" t="s">
        <v>585</v>
      </c>
      <c r="G1056" s="295" t="s">
        <v>68</v>
      </c>
      <c r="H1056" s="295" t="s">
        <v>45</v>
      </c>
      <c r="I1056" s="295" t="s">
        <v>1700</v>
      </c>
      <c r="J1056" s="308" t="s">
        <v>151</v>
      </c>
      <c r="K1056" s="295"/>
      <c r="L1056" s="451" t="s">
        <v>62</v>
      </c>
      <c r="M1056" s="234" t="s">
        <v>187</v>
      </c>
      <c r="N1056" s="237">
        <f>IFERROR(VLOOKUP(H1056&amp;"-"&amp;F1056,Blad7!A:D,4,0),0)</f>
        <v>0</v>
      </c>
      <c r="O1056" s="238">
        <v>1</v>
      </c>
      <c r="P1056" s="239" t="str">
        <f t="shared" si="20"/>
        <v/>
      </c>
    </row>
    <row r="1057" spans="1:16" x14ac:dyDescent="0.3">
      <c r="A1057" s="294" t="s">
        <v>585</v>
      </c>
      <c r="B1057" s="236" t="s">
        <v>586</v>
      </c>
      <c r="C1057" s="316" t="s">
        <v>585</v>
      </c>
      <c r="D1057" s="293" t="s">
        <v>588</v>
      </c>
      <c r="E1057" s="294" t="s">
        <v>587</v>
      </c>
      <c r="F1057" s="316" t="s">
        <v>585</v>
      </c>
      <c r="G1057" s="295" t="s">
        <v>68</v>
      </c>
      <c r="H1057" s="295" t="s">
        <v>45</v>
      </c>
      <c r="I1057" s="295" t="s">
        <v>1700</v>
      </c>
      <c r="J1057" s="308" t="s">
        <v>110</v>
      </c>
      <c r="K1057" s="295"/>
      <c r="L1057" s="451" t="s">
        <v>62</v>
      </c>
      <c r="M1057" s="234" t="s">
        <v>187</v>
      </c>
      <c r="N1057" s="237">
        <f>IFERROR(VLOOKUP(H1057&amp;"-"&amp;F1057,Blad7!A:D,4,0),0)</f>
        <v>0</v>
      </c>
      <c r="O1057" s="238">
        <v>1</v>
      </c>
      <c r="P1057" s="239" t="str">
        <f t="shared" si="20"/>
        <v/>
      </c>
    </row>
    <row r="1058" spans="1:16" x14ac:dyDescent="0.3">
      <c r="A1058" s="294" t="s">
        <v>585</v>
      </c>
      <c r="B1058" s="236" t="s">
        <v>586</v>
      </c>
      <c r="C1058" s="316" t="s">
        <v>585</v>
      </c>
      <c r="D1058" s="293" t="s">
        <v>588</v>
      </c>
      <c r="E1058" s="294" t="s">
        <v>587</v>
      </c>
      <c r="F1058" s="316" t="s">
        <v>585</v>
      </c>
      <c r="G1058" s="295" t="s">
        <v>72</v>
      </c>
      <c r="H1058" s="295" t="s">
        <v>19</v>
      </c>
      <c r="I1058" s="295" t="s">
        <v>56</v>
      </c>
      <c r="J1058" s="308" t="s">
        <v>1773</v>
      </c>
      <c r="K1058" s="295"/>
      <c r="L1058" s="451" t="s">
        <v>77</v>
      </c>
      <c r="M1058" s="234">
        <v>24.18</v>
      </c>
      <c r="N1058" s="237">
        <f>IFERROR(VLOOKUP(H1058&amp;"-"&amp;F1058,Blad7!A:D,4,0),0)</f>
        <v>0</v>
      </c>
      <c r="O1058" s="238">
        <v>1</v>
      </c>
      <c r="P1058" s="239">
        <f t="shared" si="20"/>
        <v>0</v>
      </c>
    </row>
    <row r="1059" spans="1:16" x14ac:dyDescent="0.3">
      <c r="A1059" s="294" t="s">
        <v>585</v>
      </c>
      <c r="B1059" s="236" t="s">
        <v>586</v>
      </c>
      <c r="C1059" s="316" t="s">
        <v>585</v>
      </c>
      <c r="D1059" s="293" t="s">
        <v>588</v>
      </c>
      <c r="E1059" s="294" t="s">
        <v>587</v>
      </c>
      <c r="F1059" s="316" t="s">
        <v>585</v>
      </c>
      <c r="G1059" s="295" t="s">
        <v>72</v>
      </c>
      <c r="H1059" s="295" t="s">
        <v>46</v>
      </c>
      <c r="I1059" s="295" t="s">
        <v>46</v>
      </c>
      <c r="J1059" s="308" t="s">
        <v>1777</v>
      </c>
      <c r="K1059" s="295"/>
      <c r="L1059" s="451" t="s">
        <v>44</v>
      </c>
      <c r="M1059" s="234">
        <v>28.73</v>
      </c>
      <c r="N1059" s="237">
        <f>IFERROR(VLOOKUP(H1059&amp;"-"&amp;F1059,Blad7!A:D,4,0),0)</f>
        <v>0</v>
      </c>
      <c r="O1059" s="238">
        <v>1</v>
      </c>
      <c r="P1059" s="239">
        <f t="shared" si="20"/>
        <v>0</v>
      </c>
    </row>
    <row r="1060" spans="1:16" x14ac:dyDescent="0.3">
      <c r="A1060" s="294" t="s">
        <v>585</v>
      </c>
      <c r="B1060" s="236" t="s">
        <v>586</v>
      </c>
      <c r="C1060" s="316" t="s">
        <v>585</v>
      </c>
      <c r="D1060" s="293" t="s">
        <v>588</v>
      </c>
      <c r="E1060" s="294" t="s">
        <v>587</v>
      </c>
      <c r="F1060" s="316" t="s">
        <v>585</v>
      </c>
      <c r="G1060" s="295" t="s">
        <v>72</v>
      </c>
      <c r="H1060" s="295" t="s">
        <v>46</v>
      </c>
      <c r="I1060" s="295" t="s">
        <v>1828</v>
      </c>
      <c r="J1060" s="308" t="s">
        <v>1787</v>
      </c>
      <c r="K1060" s="295"/>
      <c r="L1060" s="451" t="s">
        <v>44</v>
      </c>
      <c r="M1060" s="234">
        <v>3.8</v>
      </c>
      <c r="N1060" s="237">
        <f>IFERROR(VLOOKUP(H1060&amp;"-"&amp;F1060,Blad7!A:D,4,0),0)</f>
        <v>0</v>
      </c>
      <c r="O1060" s="238">
        <v>1</v>
      </c>
      <c r="P1060" s="239">
        <f t="shared" si="20"/>
        <v>0</v>
      </c>
    </row>
    <row r="1061" spans="1:16" x14ac:dyDescent="0.3">
      <c r="A1061" s="294" t="s">
        <v>585</v>
      </c>
      <c r="B1061" s="236" t="s">
        <v>586</v>
      </c>
      <c r="C1061" s="316" t="s">
        <v>585</v>
      </c>
      <c r="D1061" s="293" t="s">
        <v>588</v>
      </c>
      <c r="E1061" s="294" t="s">
        <v>587</v>
      </c>
      <c r="F1061" s="316" t="s">
        <v>585</v>
      </c>
      <c r="G1061" s="295" t="s">
        <v>72</v>
      </c>
      <c r="H1061" s="295" t="s">
        <v>46</v>
      </c>
      <c r="I1061" s="295" t="s">
        <v>46</v>
      </c>
      <c r="J1061" s="308" t="s">
        <v>1776</v>
      </c>
      <c r="K1061" s="295"/>
      <c r="L1061" s="451" t="s">
        <v>44</v>
      </c>
      <c r="M1061" s="234">
        <v>32.659999999999997</v>
      </c>
      <c r="N1061" s="237">
        <f>IFERROR(VLOOKUP(H1061&amp;"-"&amp;F1061,Blad7!A:D,4,0),0)</f>
        <v>0</v>
      </c>
      <c r="O1061" s="238">
        <v>1</v>
      </c>
      <c r="P1061" s="239">
        <f t="shared" si="20"/>
        <v>0</v>
      </c>
    </row>
    <row r="1062" spans="1:16" x14ac:dyDescent="0.3">
      <c r="A1062" s="294" t="s">
        <v>585</v>
      </c>
      <c r="B1062" s="236" t="s">
        <v>586</v>
      </c>
      <c r="C1062" s="316" t="s">
        <v>585</v>
      </c>
      <c r="D1062" s="293" t="s">
        <v>588</v>
      </c>
      <c r="E1062" s="294" t="s">
        <v>587</v>
      </c>
      <c r="F1062" s="316" t="s">
        <v>585</v>
      </c>
      <c r="G1062" s="295" t="s">
        <v>72</v>
      </c>
      <c r="H1062" s="295" t="s">
        <v>46</v>
      </c>
      <c r="I1062" s="295" t="s">
        <v>46</v>
      </c>
      <c r="J1062" s="308" t="s">
        <v>1778</v>
      </c>
      <c r="K1062" s="295"/>
      <c r="L1062" s="451" t="s">
        <v>44</v>
      </c>
      <c r="M1062" s="234">
        <v>36.99</v>
      </c>
      <c r="N1062" s="237">
        <f>IFERROR(VLOOKUP(H1062&amp;"-"&amp;F1062,Blad7!A:D,4,0),0)</f>
        <v>0</v>
      </c>
      <c r="O1062" s="238">
        <v>1</v>
      </c>
      <c r="P1062" s="239">
        <f t="shared" si="20"/>
        <v>0</v>
      </c>
    </row>
    <row r="1063" spans="1:16" x14ac:dyDescent="0.3">
      <c r="A1063" s="294" t="s">
        <v>585</v>
      </c>
      <c r="B1063" s="236" t="s">
        <v>586</v>
      </c>
      <c r="C1063" s="316" t="s">
        <v>585</v>
      </c>
      <c r="D1063" s="293" t="s">
        <v>588</v>
      </c>
      <c r="E1063" s="294" t="s">
        <v>587</v>
      </c>
      <c r="F1063" s="316" t="s">
        <v>585</v>
      </c>
      <c r="G1063" s="295" t="s">
        <v>72</v>
      </c>
      <c r="H1063" s="295" t="s">
        <v>19</v>
      </c>
      <c r="I1063" s="295" t="s">
        <v>56</v>
      </c>
      <c r="J1063" s="308" t="s">
        <v>1795</v>
      </c>
      <c r="K1063" s="295"/>
      <c r="L1063" s="451" t="s">
        <v>62</v>
      </c>
      <c r="M1063" s="234">
        <v>4.1900000000000004</v>
      </c>
      <c r="N1063" s="237">
        <f>IFERROR(VLOOKUP(H1063&amp;"-"&amp;F1063,Blad7!A:D,4,0),0)</f>
        <v>0</v>
      </c>
      <c r="O1063" s="238">
        <v>1</v>
      </c>
      <c r="P1063" s="239">
        <f t="shared" si="20"/>
        <v>0</v>
      </c>
    </row>
    <row r="1064" spans="1:16" x14ac:dyDescent="0.3">
      <c r="A1064" s="294" t="s">
        <v>585</v>
      </c>
      <c r="B1064" s="236" t="s">
        <v>586</v>
      </c>
      <c r="C1064" s="316" t="s">
        <v>585</v>
      </c>
      <c r="D1064" s="293" t="s">
        <v>588</v>
      </c>
      <c r="E1064" s="294" t="s">
        <v>587</v>
      </c>
      <c r="F1064" s="316" t="s">
        <v>585</v>
      </c>
      <c r="G1064" s="295" t="s">
        <v>72</v>
      </c>
      <c r="H1064" s="295" t="s">
        <v>46</v>
      </c>
      <c r="I1064" s="295" t="s">
        <v>1828</v>
      </c>
      <c r="J1064" s="308" t="s">
        <v>1793</v>
      </c>
      <c r="K1064" s="295"/>
      <c r="L1064" s="451" t="s">
        <v>44</v>
      </c>
      <c r="M1064" s="234">
        <v>4.4400000000000004</v>
      </c>
      <c r="N1064" s="237">
        <f>IFERROR(VLOOKUP(H1064&amp;"-"&amp;F1064,Blad7!A:D,4,0),0)</f>
        <v>0</v>
      </c>
      <c r="O1064" s="238">
        <v>1</v>
      </c>
      <c r="P1064" s="239">
        <f t="shared" si="20"/>
        <v>0</v>
      </c>
    </row>
    <row r="1065" spans="1:16" x14ac:dyDescent="0.3">
      <c r="A1065" s="294" t="s">
        <v>585</v>
      </c>
      <c r="B1065" s="236" t="s">
        <v>586</v>
      </c>
      <c r="C1065" s="316" t="s">
        <v>585</v>
      </c>
      <c r="D1065" s="293" t="s">
        <v>588</v>
      </c>
      <c r="E1065" s="294" t="s">
        <v>587</v>
      </c>
      <c r="F1065" s="316" t="s">
        <v>585</v>
      </c>
      <c r="G1065" s="295" t="s">
        <v>72</v>
      </c>
      <c r="H1065" s="295" t="s">
        <v>41</v>
      </c>
      <c r="I1065" s="295" t="s">
        <v>1622</v>
      </c>
      <c r="J1065" s="463" t="s">
        <v>1790</v>
      </c>
      <c r="K1065" s="295"/>
      <c r="L1065" s="451" t="s">
        <v>42</v>
      </c>
      <c r="M1065" s="234">
        <v>5.26</v>
      </c>
      <c r="N1065" s="237">
        <f>IFERROR(VLOOKUP(H1065&amp;"-"&amp;F1065,Blad7!A:D,4,0),0)</f>
        <v>0</v>
      </c>
      <c r="O1065" s="238">
        <v>1</v>
      </c>
      <c r="P1065" s="239">
        <f t="shared" si="20"/>
        <v>0</v>
      </c>
    </row>
    <row r="1066" spans="1:16" x14ac:dyDescent="0.3">
      <c r="A1066" s="294" t="s">
        <v>585</v>
      </c>
      <c r="B1066" s="236" t="s">
        <v>586</v>
      </c>
      <c r="C1066" s="316" t="s">
        <v>585</v>
      </c>
      <c r="D1066" s="293" t="s">
        <v>588</v>
      </c>
      <c r="E1066" s="294" t="s">
        <v>587</v>
      </c>
      <c r="F1066" s="316" t="s">
        <v>585</v>
      </c>
      <c r="G1066" s="295" t="s">
        <v>72</v>
      </c>
      <c r="H1066" s="295" t="s">
        <v>41</v>
      </c>
      <c r="I1066" s="295" t="s">
        <v>1622</v>
      </c>
      <c r="J1066" s="463" t="s">
        <v>1791</v>
      </c>
      <c r="K1066" s="295"/>
      <c r="L1066" s="451" t="s">
        <v>42</v>
      </c>
      <c r="M1066" s="234">
        <v>5.26</v>
      </c>
      <c r="N1066" s="237">
        <f>IFERROR(VLOOKUP(H1066&amp;"-"&amp;F1066,Blad7!A:D,4,0),0)</f>
        <v>0</v>
      </c>
      <c r="O1066" s="238">
        <v>1</v>
      </c>
      <c r="P1066" s="239">
        <f t="shared" si="20"/>
        <v>0</v>
      </c>
    </row>
    <row r="1067" spans="1:16" x14ac:dyDescent="0.3">
      <c r="A1067" s="294" t="s">
        <v>585</v>
      </c>
      <c r="B1067" s="236" t="s">
        <v>586</v>
      </c>
      <c r="C1067" s="316" t="s">
        <v>585</v>
      </c>
      <c r="D1067" s="293" t="s">
        <v>588</v>
      </c>
      <c r="E1067" s="294" t="s">
        <v>587</v>
      </c>
      <c r="F1067" s="316" t="s">
        <v>585</v>
      </c>
      <c r="G1067" s="295" t="s">
        <v>68</v>
      </c>
      <c r="H1067" s="295" t="s">
        <v>45</v>
      </c>
      <c r="I1067" s="295" t="s">
        <v>1772</v>
      </c>
      <c r="J1067" s="308" t="s">
        <v>202</v>
      </c>
      <c r="K1067" s="295"/>
      <c r="L1067" s="451" t="s">
        <v>62</v>
      </c>
      <c r="M1067" s="234" t="s">
        <v>187</v>
      </c>
      <c r="N1067" s="237">
        <f>IFERROR(VLOOKUP(H1067&amp;"-"&amp;F1067,Blad7!A:D,4,0),0)</f>
        <v>0</v>
      </c>
      <c r="O1067" s="238">
        <v>1</v>
      </c>
      <c r="P1067" s="239" t="str">
        <f t="shared" si="20"/>
        <v/>
      </c>
    </row>
    <row r="1068" spans="1:16" x14ac:dyDescent="0.3">
      <c r="A1068" s="294" t="s">
        <v>585</v>
      </c>
      <c r="B1068" s="236" t="s">
        <v>586</v>
      </c>
      <c r="C1068" s="316" t="s">
        <v>585</v>
      </c>
      <c r="D1068" s="293" t="s">
        <v>588</v>
      </c>
      <c r="E1068" s="294" t="s">
        <v>587</v>
      </c>
      <c r="F1068" s="316" t="s">
        <v>585</v>
      </c>
      <c r="G1068" s="295" t="s">
        <v>72</v>
      </c>
      <c r="H1068" s="295" t="s">
        <v>19</v>
      </c>
      <c r="I1068" s="241" t="s">
        <v>1704</v>
      </c>
      <c r="J1068" s="308" t="s">
        <v>1796</v>
      </c>
      <c r="K1068" s="295"/>
      <c r="L1068" s="451" t="s">
        <v>1690</v>
      </c>
      <c r="M1068" s="234">
        <v>9.06</v>
      </c>
      <c r="N1068" s="237">
        <f>IFERROR(VLOOKUP(H1068&amp;"-"&amp;F1068,Blad7!A:D,4,0),0)</f>
        <v>0</v>
      </c>
      <c r="O1068" s="238">
        <v>1</v>
      </c>
      <c r="P1068" s="239">
        <f t="shared" si="20"/>
        <v>0</v>
      </c>
    </row>
    <row r="1069" spans="1:16" x14ac:dyDescent="0.3">
      <c r="A1069" s="294" t="s">
        <v>585</v>
      </c>
      <c r="B1069" s="236" t="s">
        <v>586</v>
      </c>
      <c r="C1069" s="316" t="s">
        <v>585</v>
      </c>
      <c r="D1069" s="293" t="s">
        <v>588</v>
      </c>
      <c r="E1069" s="294" t="s">
        <v>587</v>
      </c>
      <c r="F1069" s="316" t="s">
        <v>585</v>
      </c>
      <c r="G1069" s="295" t="s">
        <v>69</v>
      </c>
      <c r="H1069" s="295" t="s">
        <v>46</v>
      </c>
      <c r="I1069" s="295" t="s">
        <v>1828</v>
      </c>
      <c r="J1069" s="308" t="s">
        <v>1815</v>
      </c>
      <c r="K1069" s="295"/>
      <c r="L1069" s="451" t="s">
        <v>44</v>
      </c>
      <c r="M1069" s="234">
        <v>1.19</v>
      </c>
      <c r="N1069" s="237">
        <f>IFERROR(VLOOKUP(H1069&amp;"-"&amp;F1069,Blad7!A:D,4,0),0)</f>
        <v>0</v>
      </c>
      <c r="O1069" s="238">
        <v>1</v>
      </c>
      <c r="P1069" s="239">
        <f t="shared" si="20"/>
        <v>0</v>
      </c>
    </row>
    <row r="1070" spans="1:16" x14ac:dyDescent="0.3">
      <c r="A1070" s="294" t="s">
        <v>585</v>
      </c>
      <c r="B1070" s="236" t="s">
        <v>586</v>
      </c>
      <c r="C1070" s="316" t="s">
        <v>585</v>
      </c>
      <c r="D1070" s="293" t="s">
        <v>588</v>
      </c>
      <c r="E1070" s="294" t="s">
        <v>587</v>
      </c>
      <c r="F1070" s="316" t="s">
        <v>585</v>
      </c>
      <c r="G1070" s="295" t="s">
        <v>72</v>
      </c>
      <c r="H1070" s="295" t="s">
        <v>45</v>
      </c>
      <c r="I1070" s="295" t="s">
        <v>1700</v>
      </c>
      <c r="J1070" s="308" t="s">
        <v>1788</v>
      </c>
      <c r="K1070" s="295"/>
      <c r="L1070" s="451" t="s">
        <v>62</v>
      </c>
      <c r="M1070" s="234" t="s">
        <v>187</v>
      </c>
      <c r="N1070" s="237">
        <f>IFERROR(VLOOKUP(H1070&amp;"-"&amp;F1070,Blad7!A:D,4,0),0)</f>
        <v>0</v>
      </c>
      <c r="O1070" s="238">
        <v>1</v>
      </c>
      <c r="P1070" s="239" t="str">
        <f t="shared" si="20"/>
        <v/>
      </c>
    </row>
    <row r="1071" spans="1:16" x14ac:dyDescent="0.3">
      <c r="A1071" s="294" t="s">
        <v>585</v>
      </c>
      <c r="B1071" s="236" t="s">
        <v>586</v>
      </c>
      <c r="C1071" s="316" t="s">
        <v>585</v>
      </c>
      <c r="D1071" s="293" t="s">
        <v>588</v>
      </c>
      <c r="E1071" s="294" t="s">
        <v>587</v>
      </c>
      <c r="F1071" s="316" t="s">
        <v>585</v>
      </c>
      <c r="G1071" s="295" t="s">
        <v>69</v>
      </c>
      <c r="H1071" s="295" t="s">
        <v>19</v>
      </c>
      <c r="I1071" s="295" t="s">
        <v>61</v>
      </c>
      <c r="J1071" s="308" t="s">
        <v>1823</v>
      </c>
      <c r="K1071" s="295"/>
      <c r="L1071" s="451" t="s">
        <v>77</v>
      </c>
      <c r="M1071" s="234">
        <v>10.98</v>
      </c>
      <c r="N1071" s="237">
        <f>IFERROR(VLOOKUP(H1071&amp;"-"&amp;F1071,Blad7!A:D,4,0),0)</f>
        <v>0</v>
      </c>
      <c r="O1071" s="238">
        <v>1</v>
      </c>
      <c r="P1071" s="239">
        <f t="shared" si="20"/>
        <v>0</v>
      </c>
    </row>
    <row r="1072" spans="1:16" x14ac:dyDescent="0.3">
      <c r="A1072" s="294" t="s">
        <v>585</v>
      </c>
      <c r="B1072" s="236" t="s">
        <v>586</v>
      </c>
      <c r="C1072" s="316" t="s">
        <v>585</v>
      </c>
      <c r="D1072" s="293" t="s">
        <v>588</v>
      </c>
      <c r="E1072" s="294" t="s">
        <v>587</v>
      </c>
      <c r="F1072" s="316" t="s">
        <v>585</v>
      </c>
      <c r="G1072" s="295" t="s">
        <v>69</v>
      </c>
      <c r="H1072" s="295" t="s">
        <v>46</v>
      </c>
      <c r="I1072" s="295" t="s">
        <v>47</v>
      </c>
      <c r="J1072" s="308" t="s">
        <v>1802</v>
      </c>
      <c r="K1072" s="295"/>
      <c r="L1072" s="451" t="s">
        <v>44</v>
      </c>
      <c r="M1072" s="234">
        <v>13.27</v>
      </c>
      <c r="N1072" s="237">
        <f>IFERROR(VLOOKUP(H1072&amp;"-"&amp;F1072,Blad7!A:D,4,0),0)</f>
        <v>0</v>
      </c>
      <c r="O1072" s="238">
        <v>1</v>
      </c>
      <c r="P1072" s="239">
        <f t="shared" si="20"/>
        <v>0</v>
      </c>
    </row>
    <row r="1073" spans="1:16" x14ac:dyDescent="0.3">
      <c r="A1073" s="294" t="s">
        <v>585</v>
      </c>
      <c r="B1073" s="236" t="s">
        <v>586</v>
      </c>
      <c r="C1073" s="316" t="s">
        <v>585</v>
      </c>
      <c r="D1073" s="293" t="s">
        <v>588</v>
      </c>
      <c r="E1073" s="294" t="s">
        <v>587</v>
      </c>
      <c r="F1073" s="316" t="s">
        <v>585</v>
      </c>
      <c r="G1073" s="295" t="s">
        <v>69</v>
      </c>
      <c r="H1073" s="295" t="s">
        <v>46</v>
      </c>
      <c r="I1073" s="295" t="s">
        <v>47</v>
      </c>
      <c r="J1073" s="308" t="s">
        <v>1800</v>
      </c>
      <c r="K1073" s="295"/>
      <c r="L1073" s="451" t="s">
        <v>44</v>
      </c>
      <c r="M1073" s="234">
        <v>13.88</v>
      </c>
      <c r="N1073" s="237">
        <f>IFERROR(VLOOKUP(H1073&amp;"-"&amp;F1073,Blad7!A:D,4,0),0)</f>
        <v>0</v>
      </c>
      <c r="O1073" s="238">
        <v>1</v>
      </c>
      <c r="P1073" s="239">
        <f t="shared" si="20"/>
        <v>0</v>
      </c>
    </row>
    <row r="1074" spans="1:16" x14ac:dyDescent="0.3">
      <c r="A1074" s="294" t="s">
        <v>585</v>
      </c>
      <c r="B1074" s="236" t="s">
        <v>586</v>
      </c>
      <c r="C1074" s="316" t="s">
        <v>585</v>
      </c>
      <c r="D1074" s="293" t="s">
        <v>588</v>
      </c>
      <c r="E1074" s="294" t="s">
        <v>587</v>
      </c>
      <c r="F1074" s="316" t="s">
        <v>585</v>
      </c>
      <c r="G1074" s="295" t="s">
        <v>69</v>
      </c>
      <c r="H1074" s="295" t="s">
        <v>46</v>
      </c>
      <c r="I1074" s="295" t="s">
        <v>47</v>
      </c>
      <c r="J1074" s="308" t="s">
        <v>1819</v>
      </c>
      <c r="K1074" s="295"/>
      <c r="L1074" s="451" t="s">
        <v>44</v>
      </c>
      <c r="M1074" s="234">
        <v>16.04</v>
      </c>
      <c r="N1074" s="237">
        <f>IFERROR(VLOOKUP(H1074&amp;"-"&amp;F1074,Blad7!A:D,4,0),0)</f>
        <v>0</v>
      </c>
      <c r="O1074" s="238">
        <v>1</v>
      </c>
      <c r="P1074" s="239">
        <f t="shared" si="20"/>
        <v>0</v>
      </c>
    </row>
    <row r="1075" spans="1:16" x14ac:dyDescent="0.3">
      <c r="A1075" s="294" t="s">
        <v>585</v>
      </c>
      <c r="B1075" s="236" t="s">
        <v>586</v>
      </c>
      <c r="C1075" s="316" t="s">
        <v>585</v>
      </c>
      <c r="D1075" s="293" t="s">
        <v>588</v>
      </c>
      <c r="E1075" s="294" t="s">
        <v>587</v>
      </c>
      <c r="F1075" s="316" t="s">
        <v>585</v>
      </c>
      <c r="G1075" s="295" t="s">
        <v>69</v>
      </c>
      <c r="H1075" s="295" t="s">
        <v>46</v>
      </c>
      <c r="I1075" s="295" t="s">
        <v>47</v>
      </c>
      <c r="J1075" s="308" t="s">
        <v>1822</v>
      </c>
      <c r="K1075" s="295"/>
      <c r="L1075" s="451" t="s">
        <v>44</v>
      </c>
      <c r="M1075" s="234">
        <v>16.11</v>
      </c>
      <c r="N1075" s="237">
        <f>IFERROR(VLOOKUP(H1075&amp;"-"&amp;F1075,Blad7!A:D,4,0),0)</f>
        <v>0</v>
      </c>
      <c r="O1075" s="238">
        <v>1</v>
      </c>
      <c r="P1075" s="239">
        <f t="shared" si="20"/>
        <v>0</v>
      </c>
    </row>
    <row r="1076" spans="1:16" x14ac:dyDescent="0.3">
      <c r="A1076" s="294" t="s">
        <v>585</v>
      </c>
      <c r="B1076" s="236" t="s">
        <v>586</v>
      </c>
      <c r="C1076" s="316" t="s">
        <v>585</v>
      </c>
      <c r="D1076" s="293" t="s">
        <v>588</v>
      </c>
      <c r="E1076" s="294" t="s">
        <v>587</v>
      </c>
      <c r="F1076" s="316" t="s">
        <v>585</v>
      </c>
      <c r="G1076" s="295" t="s">
        <v>69</v>
      </c>
      <c r="H1076" s="295" t="s">
        <v>19</v>
      </c>
      <c r="I1076" s="241" t="s">
        <v>1704</v>
      </c>
      <c r="J1076" s="308" t="s">
        <v>1801</v>
      </c>
      <c r="K1076" s="295"/>
      <c r="L1076" s="451" t="s">
        <v>77</v>
      </c>
      <c r="M1076" s="234">
        <v>16.309999999999999</v>
      </c>
      <c r="N1076" s="237">
        <f>IFERROR(VLOOKUP(H1076&amp;"-"&amp;F1076,Blad7!A:D,4,0),0)</f>
        <v>0</v>
      </c>
      <c r="O1076" s="238">
        <v>1</v>
      </c>
      <c r="P1076" s="239">
        <f t="shared" si="20"/>
        <v>0</v>
      </c>
    </row>
    <row r="1077" spans="1:16" x14ac:dyDescent="0.3">
      <c r="A1077" s="294" t="s">
        <v>585</v>
      </c>
      <c r="B1077" s="236" t="s">
        <v>586</v>
      </c>
      <c r="C1077" s="316" t="s">
        <v>585</v>
      </c>
      <c r="D1077" s="293" t="s">
        <v>588</v>
      </c>
      <c r="E1077" s="294" t="s">
        <v>587</v>
      </c>
      <c r="F1077" s="316" t="s">
        <v>585</v>
      </c>
      <c r="G1077" s="295" t="s">
        <v>69</v>
      </c>
      <c r="H1077" s="295" t="s">
        <v>16</v>
      </c>
      <c r="I1077" s="295" t="s">
        <v>1720</v>
      </c>
      <c r="J1077" s="308" t="s">
        <v>1810</v>
      </c>
      <c r="K1077" s="295"/>
      <c r="L1077" s="451" t="s">
        <v>62</v>
      </c>
      <c r="M1077" s="234">
        <v>19.100000000000001</v>
      </c>
      <c r="N1077" s="237">
        <f>IFERROR(VLOOKUP(H1077&amp;"-"&amp;F1077,Blad7!A:D,4,0),0)</f>
        <v>0</v>
      </c>
      <c r="O1077" s="238">
        <v>1</v>
      </c>
      <c r="P1077" s="239">
        <f t="shared" si="20"/>
        <v>0</v>
      </c>
    </row>
    <row r="1078" spans="1:16" x14ac:dyDescent="0.3">
      <c r="A1078" s="294" t="s">
        <v>585</v>
      </c>
      <c r="B1078" s="236" t="s">
        <v>586</v>
      </c>
      <c r="C1078" s="316" t="s">
        <v>585</v>
      </c>
      <c r="D1078" s="293" t="s">
        <v>588</v>
      </c>
      <c r="E1078" s="294" t="s">
        <v>587</v>
      </c>
      <c r="F1078" s="316" t="s">
        <v>585</v>
      </c>
      <c r="G1078" s="295" t="s">
        <v>72</v>
      </c>
      <c r="H1078" s="295" t="s">
        <v>45</v>
      </c>
      <c r="I1078" s="295" t="s">
        <v>1700</v>
      </c>
      <c r="J1078" s="308" t="s">
        <v>1774</v>
      </c>
      <c r="K1078" s="295"/>
      <c r="L1078" s="451" t="s">
        <v>62</v>
      </c>
      <c r="M1078" s="234" t="s">
        <v>187</v>
      </c>
      <c r="N1078" s="237">
        <f>IFERROR(VLOOKUP(H1078&amp;"-"&amp;F1078,Blad7!A:D,4,0),0)</f>
        <v>0</v>
      </c>
      <c r="O1078" s="238">
        <v>1</v>
      </c>
      <c r="P1078" s="239" t="str">
        <f t="shared" si="20"/>
        <v/>
      </c>
    </row>
    <row r="1079" spans="1:16" x14ac:dyDescent="0.3">
      <c r="A1079" s="294" t="s">
        <v>585</v>
      </c>
      <c r="B1079" s="236" t="s">
        <v>586</v>
      </c>
      <c r="C1079" s="316" t="s">
        <v>585</v>
      </c>
      <c r="D1079" s="293" t="s">
        <v>588</v>
      </c>
      <c r="E1079" s="294" t="s">
        <v>587</v>
      </c>
      <c r="F1079" s="316" t="s">
        <v>585</v>
      </c>
      <c r="G1079" s="295" t="s">
        <v>72</v>
      </c>
      <c r="H1079" s="295" t="s">
        <v>45</v>
      </c>
      <c r="I1079" s="295" t="s">
        <v>1021</v>
      </c>
      <c r="J1079" s="308" t="s">
        <v>1797</v>
      </c>
      <c r="K1079" s="295"/>
      <c r="L1079" s="451" t="s">
        <v>62</v>
      </c>
      <c r="M1079" s="234" t="s">
        <v>187</v>
      </c>
      <c r="N1079" s="237">
        <f>IFERROR(VLOOKUP(H1079&amp;"-"&amp;F1079,Blad7!A:D,4,0),0)</f>
        <v>0</v>
      </c>
      <c r="O1079" s="238">
        <v>1</v>
      </c>
      <c r="P1079" s="239" t="str">
        <f t="shared" si="20"/>
        <v/>
      </c>
    </row>
    <row r="1080" spans="1:16" x14ac:dyDescent="0.3">
      <c r="A1080" s="294" t="s">
        <v>585</v>
      </c>
      <c r="B1080" s="236" t="s">
        <v>586</v>
      </c>
      <c r="C1080" s="316" t="s">
        <v>585</v>
      </c>
      <c r="D1080" s="293" t="s">
        <v>588</v>
      </c>
      <c r="E1080" s="294" t="s">
        <v>587</v>
      </c>
      <c r="F1080" s="316" t="s">
        <v>585</v>
      </c>
      <c r="G1080" s="295" t="s">
        <v>69</v>
      </c>
      <c r="H1080" s="295" t="s">
        <v>19</v>
      </c>
      <c r="I1080" s="295" t="s">
        <v>56</v>
      </c>
      <c r="J1080" s="308" t="s">
        <v>1816</v>
      </c>
      <c r="K1080" s="295"/>
      <c r="L1080" s="451" t="s">
        <v>1690</v>
      </c>
      <c r="M1080" s="234">
        <v>2.9</v>
      </c>
      <c r="N1080" s="237">
        <f>IFERROR(VLOOKUP(H1080&amp;"-"&amp;F1080,Blad7!A:D,4,0),0)</f>
        <v>0</v>
      </c>
      <c r="O1080" s="238">
        <v>1</v>
      </c>
      <c r="P1080" s="239">
        <f t="shared" si="20"/>
        <v>0</v>
      </c>
    </row>
    <row r="1081" spans="1:16" x14ac:dyDescent="0.3">
      <c r="A1081" s="294" t="s">
        <v>585</v>
      </c>
      <c r="B1081" s="236" t="s">
        <v>586</v>
      </c>
      <c r="C1081" s="316" t="s">
        <v>585</v>
      </c>
      <c r="D1081" s="293" t="s">
        <v>588</v>
      </c>
      <c r="E1081" s="294" t="s">
        <v>587</v>
      </c>
      <c r="F1081" s="316" t="s">
        <v>585</v>
      </c>
      <c r="G1081" s="295" t="s">
        <v>69</v>
      </c>
      <c r="H1081" s="295" t="s">
        <v>46</v>
      </c>
      <c r="I1081" s="295" t="s">
        <v>47</v>
      </c>
      <c r="J1081" s="308" t="s">
        <v>1820</v>
      </c>
      <c r="K1081" s="295"/>
      <c r="L1081" s="451" t="s">
        <v>44</v>
      </c>
      <c r="M1081" s="234">
        <v>32.770000000000003</v>
      </c>
      <c r="N1081" s="237">
        <f>IFERROR(VLOOKUP(H1081&amp;"-"&amp;F1081,Blad7!A:D,4,0),0)</f>
        <v>0</v>
      </c>
      <c r="O1081" s="238">
        <v>1</v>
      </c>
      <c r="P1081" s="239">
        <f t="shared" si="20"/>
        <v>0</v>
      </c>
    </row>
    <row r="1082" spans="1:16" x14ac:dyDescent="0.3">
      <c r="A1082" s="294" t="s">
        <v>585</v>
      </c>
      <c r="B1082" s="236" t="s">
        <v>586</v>
      </c>
      <c r="C1082" s="316" t="s">
        <v>585</v>
      </c>
      <c r="D1082" s="293" t="s">
        <v>588</v>
      </c>
      <c r="E1082" s="294" t="s">
        <v>587</v>
      </c>
      <c r="F1082" s="316" t="s">
        <v>585</v>
      </c>
      <c r="G1082" s="295" t="s">
        <v>69</v>
      </c>
      <c r="H1082" s="295" t="s">
        <v>46</v>
      </c>
      <c r="I1082" s="295" t="s">
        <v>47</v>
      </c>
      <c r="J1082" s="308" t="s">
        <v>1817</v>
      </c>
      <c r="K1082" s="295"/>
      <c r="L1082" s="451" t="s">
        <v>44</v>
      </c>
      <c r="M1082" s="234">
        <v>33.93</v>
      </c>
      <c r="N1082" s="237">
        <f>IFERROR(VLOOKUP(H1082&amp;"-"&amp;F1082,Blad7!A:D,4,0),0)</f>
        <v>0</v>
      </c>
      <c r="O1082" s="238">
        <v>1</v>
      </c>
      <c r="P1082" s="239">
        <f t="shared" si="20"/>
        <v>0</v>
      </c>
    </row>
    <row r="1083" spans="1:16" x14ac:dyDescent="0.3">
      <c r="A1083" s="294" t="s">
        <v>585</v>
      </c>
      <c r="B1083" s="236" t="s">
        <v>586</v>
      </c>
      <c r="C1083" s="316" t="s">
        <v>585</v>
      </c>
      <c r="D1083" s="293" t="s">
        <v>588</v>
      </c>
      <c r="E1083" s="294" t="s">
        <v>587</v>
      </c>
      <c r="F1083" s="316" t="s">
        <v>585</v>
      </c>
      <c r="G1083" s="295" t="s">
        <v>69</v>
      </c>
      <c r="H1083" s="295" t="s">
        <v>46</v>
      </c>
      <c r="I1083" s="295" t="s">
        <v>47</v>
      </c>
      <c r="J1083" s="308" t="s">
        <v>1799</v>
      </c>
      <c r="K1083" s="295"/>
      <c r="L1083" s="451" t="s">
        <v>44</v>
      </c>
      <c r="M1083" s="234">
        <v>35.51</v>
      </c>
      <c r="N1083" s="237">
        <f>IFERROR(VLOOKUP(H1083&amp;"-"&amp;F1083,Blad7!A:D,4,0),0)</f>
        <v>0</v>
      </c>
      <c r="O1083" s="238">
        <v>1</v>
      </c>
      <c r="P1083" s="239">
        <f t="shared" si="20"/>
        <v>0</v>
      </c>
    </row>
    <row r="1084" spans="1:16" x14ac:dyDescent="0.3">
      <c r="A1084" s="294" t="s">
        <v>585</v>
      </c>
      <c r="B1084" s="236" t="s">
        <v>586</v>
      </c>
      <c r="C1084" s="316" t="s">
        <v>585</v>
      </c>
      <c r="D1084" s="293" t="s">
        <v>588</v>
      </c>
      <c r="E1084" s="294" t="s">
        <v>587</v>
      </c>
      <c r="F1084" s="316" t="s">
        <v>585</v>
      </c>
      <c r="G1084" s="295" t="s">
        <v>69</v>
      </c>
      <c r="H1084" s="295" t="s">
        <v>46</v>
      </c>
      <c r="I1084" s="295" t="s">
        <v>47</v>
      </c>
      <c r="J1084" s="308" t="s">
        <v>1813</v>
      </c>
      <c r="K1084" s="295"/>
      <c r="L1084" s="451" t="s">
        <v>44</v>
      </c>
      <c r="M1084" s="234">
        <v>4.18</v>
      </c>
      <c r="N1084" s="237">
        <f>IFERROR(VLOOKUP(H1084&amp;"-"&amp;F1084,Blad7!A:D,4,0),0)</f>
        <v>0</v>
      </c>
      <c r="O1084" s="238">
        <v>1</v>
      </c>
      <c r="P1084" s="239">
        <f t="shared" si="20"/>
        <v>0</v>
      </c>
    </row>
    <row r="1085" spans="1:16" x14ac:dyDescent="0.3">
      <c r="A1085" s="294" t="s">
        <v>585</v>
      </c>
      <c r="B1085" s="236" t="s">
        <v>586</v>
      </c>
      <c r="C1085" s="316" t="s">
        <v>585</v>
      </c>
      <c r="D1085" s="293" t="s">
        <v>588</v>
      </c>
      <c r="E1085" s="294" t="s">
        <v>587</v>
      </c>
      <c r="F1085" s="316" t="s">
        <v>585</v>
      </c>
      <c r="G1085" s="295" t="s">
        <v>69</v>
      </c>
      <c r="H1085" s="295" t="s">
        <v>41</v>
      </c>
      <c r="I1085" s="295" t="s">
        <v>1622</v>
      </c>
      <c r="J1085" s="463" t="s">
        <v>1805</v>
      </c>
      <c r="K1085" s="295"/>
      <c r="L1085" s="451" t="s">
        <v>42</v>
      </c>
      <c r="M1085" s="234">
        <v>5.26</v>
      </c>
      <c r="N1085" s="237">
        <f>IFERROR(VLOOKUP(H1085&amp;"-"&amp;F1085,Blad7!A:D,4,0),0)</f>
        <v>0</v>
      </c>
      <c r="O1085" s="238">
        <v>1</v>
      </c>
      <c r="P1085" s="239">
        <f t="shared" si="20"/>
        <v>0</v>
      </c>
    </row>
    <row r="1086" spans="1:16" x14ac:dyDescent="0.3">
      <c r="A1086" s="294" t="s">
        <v>585</v>
      </c>
      <c r="B1086" s="236" t="s">
        <v>586</v>
      </c>
      <c r="C1086" s="316" t="s">
        <v>585</v>
      </c>
      <c r="D1086" s="293" t="s">
        <v>588</v>
      </c>
      <c r="E1086" s="294" t="s">
        <v>587</v>
      </c>
      <c r="F1086" s="316" t="s">
        <v>585</v>
      </c>
      <c r="G1086" s="295" t="s">
        <v>69</v>
      </c>
      <c r="H1086" s="295" t="s">
        <v>41</v>
      </c>
      <c r="I1086" s="295" t="s">
        <v>1622</v>
      </c>
      <c r="J1086" s="463" t="s">
        <v>1806</v>
      </c>
      <c r="K1086" s="295"/>
      <c r="L1086" s="451" t="s">
        <v>42</v>
      </c>
      <c r="M1086" s="234">
        <v>5.26</v>
      </c>
      <c r="N1086" s="237">
        <f>IFERROR(VLOOKUP(H1086&amp;"-"&amp;F1086,Blad7!A:D,4,0),0)</f>
        <v>0</v>
      </c>
      <c r="O1086" s="238">
        <v>1</v>
      </c>
      <c r="P1086" s="239">
        <f t="shared" si="20"/>
        <v>0</v>
      </c>
    </row>
    <row r="1087" spans="1:16" x14ac:dyDescent="0.3">
      <c r="A1087" s="294" t="s">
        <v>585</v>
      </c>
      <c r="B1087" s="236" t="s">
        <v>586</v>
      </c>
      <c r="C1087" s="316" t="s">
        <v>585</v>
      </c>
      <c r="D1087" s="293" t="s">
        <v>588</v>
      </c>
      <c r="E1087" s="294" t="s">
        <v>587</v>
      </c>
      <c r="F1087" s="316" t="s">
        <v>585</v>
      </c>
      <c r="G1087" s="295" t="s">
        <v>72</v>
      </c>
      <c r="H1087" s="295" t="s">
        <v>45</v>
      </c>
      <c r="I1087" s="295" t="s">
        <v>1695</v>
      </c>
      <c r="J1087" s="308" t="s">
        <v>1794</v>
      </c>
      <c r="K1087" s="295"/>
      <c r="L1087" s="451" t="s">
        <v>62</v>
      </c>
      <c r="M1087" s="234" t="s">
        <v>187</v>
      </c>
      <c r="N1087" s="237">
        <f>IFERROR(VLOOKUP(H1087&amp;"-"&amp;F1087,Blad7!A:D,4,0),0)</f>
        <v>0</v>
      </c>
      <c r="O1087" s="238">
        <v>1</v>
      </c>
      <c r="P1087" s="239" t="str">
        <f t="shared" si="20"/>
        <v/>
      </c>
    </row>
    <row r="1088" spans="1:16" x14ac:dyDescent="0.3">
      <c r="A1088" s="294" t="s">
        <v>585</v>
      </c>
      <c r="B1088" s="236" t="s">
        <v>586</v>
      </c>
      <c r="C1088" s="316" t="s">
        <v>585</v>
      </c>
      <c r="D1088" s="293" t="s">
        <v>588</v>
      </c>
      <c r="E1088" s="294" t="s">
        <v>587</v>
      </c>
      <c r="F1088" s="316" t="s">
        <v>585</v>
      </c>
      <c r="G1088" s="295" t="s">
        <v>69</v>
      </c>
      <c r="H1088" s="295" t="s">
        <v>19</v>
      </c>
      <c r="I1088" s="295" t="s">
        <v>56</v>
      </c>
      <c r="J1088" s="308" t="s">
        <v>1814</v>
      </c>
      <c r="K1088" s="295"/>
      <c r="L1088" s="451" t="s">
        <v>44</v>
      </c>
      <c r="M1088" s="234">
        <v>68.52</v>
      </c>
      <c r="N1088" s="237">
        <f>IFERROR(VLOOKUP(H1088&amp;"-"&amp;F1088,Blad7!A:D,4,0),0)</f>
        <v>0</v>
      </c>
      <c r="O1088" s="238">
        <v>1</v>
      </c>
      <c r="P1088" s="239">
        <f t="shared" si="20"/>
        <v>0</v>
      </c>
    </row>
    <row r="1089" spans="1:16" x14ac:dyDescent="0.3">
      <c r="A1089" s="294" t="s">
        <v>585</v>
      </c>
      <c r="B1089" s="236" t="s">
        <v>586</v>
      </c>
      <c r="C1089" s="316" t="s">
        <v>585</v>
      </c>
      <c r="D1089" s="293" t="s">
        <v>588</v>
      </c>
      <c r="E1089" s="294" t="s">
        <v>587</v>
      </c>
      <c r="F1089" s="316" t="s">
        <v>585</v>
      </c>
      <c r="G1089" s="295" t="s">
        <v>69</v>
      </c>
      <c r="H1089" s="295" t="s">
        <v>19</v>
      </c>
      <c r="I1089" s="295" t="s">
        <v>56</v>
      </c>
      <c r="J1089" s="308" t="s">
        <v>1803</v>
      </c>
      <c r="K1089" s="295"/>
      <c r="L1089" s="451" t="s">
        <v>44</v>
      </c>
      <c r="M1089" s="234">
        <v>7.07</v>
      </c>
      <c r="N1089" s="237">
        <f>IFERROR(VLOOKUP(H1089&amp;"-"&amp;F1089,Blad7!A:D,4,0),0)</f>
        <v>0</v>
      </c>
      <c r="O1089" s="238">
        <v>1</v>
      </c>
      <c r="P1089" s="239">
        <f t="shared" si="20"/>
        <v>0</v>
      </c>
    </row>
    <row r="1090" spans="1:16" x14ac:dyDescent="0.3">
      <c r="A1090" s="294" t="s">
        <v>585</v>
      </c>
      <c r="B1090" s="236" t="s">
        <v>586</v>
      </c>
      <c r="C1090" s="316" t="s">
        <v>585</v>
      </c>
      <c r="D1090" s="293" t="s">
        <v>588</v>
      </c>
      <c r="E1090" s="294" t="s">
        <v>587</v>
      </c>
      <c r="F1090" s="316" t="s">
        <v>585</v>
      </c>
      <c r="G1090" s="295" t="s">
        <v>69</v>
      </c>
      <c r="H1090" s="295" t="s">
        <v>16</v>
      </c>
      <c r="I1090" s="295" t="s">
        <v>51</v>
      </c>
      <c r="J1090" s="308" t="s">
        <v>1818</v>
      </c>
      <c r="K1090" s="295"/>
      <c r="L1090" s="451" t="s">
        <v>44</v>
      </c>
      <c r="M1090" s="234">
        <v>71.98</v>
      </c>
      <c r="N1090" s="237">
        <f>IFERROR(VLOOKUP(H1090&amp;"-"&amp;F1090,Blad7!A:D,4,0),0)</f>
        <v>0</v>
      </c>
      <c r="O1090" s="238">
        <v>1</v>
      </c>
      <c r="P1090" s="239">
        <f t="shared" ref="P1090:P1153" si="21">IFERROR((N1090*M1090)*O1090,"")</f>
        <v>0</v>
      </c>
    </row>
    <row r="1091" spans="1:16" x14ac:dyDescent="0.3">
      <c r="A1091" s="294" t="s">
        <v>585</v>
      </c>
      <c r="B1091" s="236" t="s">
        <v>586</v>
      </c>
      <c r="C1091" s="316" t="s">
        <v>585</v>
      </c>
      <c r="D1091" s="293" t="s">
        <v>588</v>
      </c>
      <c r="E1091" s="294" t="s">
        <v>587</v>
      </c>
      <c r="F1091" s="316" t="s">
        <v>585</v>
      </c>
      <c r="G1091" s="295" t="s">
        <v>69</v>
      </c>
      <c r="H1091" s="295" t="s">
        <v>19</v>
      </c>
      <c r="I1091" s="295" t="s">
        <v>56</v>
      </c>
      <c r="J1091" s="308" t="s">
        <v>1808</v>
      </c>
      <c r="K1091" s="295"/>
      <c r="L1091" s="451" t="s">
        <v>77</v>
      </c>
      <c r="M1091" s="234">
        <v>8.43</v>
      </c>
      <c r="N1091" s="237">
        <f>IFERROR(VLOOKUP(H1091&amp;"-"&amp;F1091,Blad7!A:D,4,0),0)</f>
        <v>0</v>
      </c>
      <c r="O1091" s="238">
        <v>1</v>
      </c>
      <c r="P1091" s="239">
        <f t="shared" si="21"/>
        <v>0</v>
      </c>
    </row>
    <row r="1092" spans="1:16" x14ac:dyDescent="0.3">
      <c r="A1092" s="294" t="s">
        <v>585</v>
      </c>
      <c r="B1092" s="236" t="s">
        <v>586</v>
      </c>
      <c r="C1092" s="316" t="s">
        <v>585</v>
      </c>
      <c r="D1092" s="293" t="s">
        <v>588</v>
      </c>
      <c r="E1092" s="294" t="s">
        <v>587</v>
      </c>
      <c r="F1092" s="316" t="s">
        <v>585</v>
      </c>
      <c r="G1092" s="295" t="s">
        <v>69</v>
      </c>
      <c r="H1092" s="295" t="s">
        <v>19</v>
      </c>
      <c r="I1092" s="295" t="s">
        <v>56</v>
      </c>
      <c r="J1092" s="308" t="s">
        <v>1809</v>
      </c>
      <c r="K1092" s="295"/>
      <c r="L1092" s="451" t="s">
        <v>77</v>
      </c>
      <c r="M1092" s="234">
        <v>8.7100000000000009</v>
      </c>
      <c r="N1092" s="237">
        <f>IFERROR(VLOOKUP(H1092&amp;"-"&amp;F1092,Blad7!A:D,4,0),0)</f>
        <v>0</v>
      </c>
      <c r="O1092" s="238">
        <v>1</v>
      </c>
      <c r="P1092" s="239">
        <f t="shared" si="21"/>
        <v>0</v>
      </c>
    </row>
    <row r="1093" spans="1:16" x14ac:dyDescent="0.3">
      <c r="A1093" s="294" t="s">
        <v>585</v>
      </c>
      <c r="B1093" s="236" t="s">
        <v>586</v>
      </c>
      <c r="C1093" s="316" t="s">
        <v>585</v>
      </c>
      <c r="D1093" s="293" t="s">
        <v>588</v>
      </c>
      <c r="E1093" s="294" t="s">
        <v>587</v>
      </c>
      <c r="F1093" s="316" t="s">
        <v>585</v>
      </c>
      <c r="G1093" s="295" t="s">
        <v>69</v>
      </c>
      <c r="H1093" s="295" t="s">
        <v>19</v>
      </c>
      <c r="I1093" s="241" t="s">
        <v>1704</v>
      </c>
      <c r="J1093" s="308" t="s">
        <v>1811</v>
      </c>
      <c r="K1093" s="295"/>
      <c r="L1093" s="451" t="s">
        <v>1690</v>
      </c>
      <c r="M1093" s="234">
        <v>9.1</v>
      </c>
      <c r="N1093" s="237">
        <f>IFERROR(VLOOKUP(H1093&amp;"-"&amp;F1093,Blad7!A:D,4,0),0)</f>
        <v>0</v>
      </c>
      <c r="O1093" s="238">
        <v>1</v>
      </c>
      <c r="P1093" s="239">
        <f t="shared" si="21"/>
        <v>0</v>
      </c>
    </row>
    <row r="1094" spans="1:16" x14ac:dyDescent="0.3">
      <c r="A1094" s="294" t="s">
        <v>585</v>
      </c>
      <c r="B1094" s="236" t="s">
        <v>586</v>
      </c>
      <c r="C1094" s="316" t="s">
        <v>585</v>
      </c>
      <c r="D1094" s="293" t="s">
        <v>588</v>
      </c>
      <c r="E1094" s="294" t="s">
        <v>587</v>
      </c>
      <c r="F1094" s="316" t="s">
        <v>585</v>
      </c>
      <c r="G1094" s="295" t="s">
        <v>69</v>
      </c>
      <c r="H1094" s="295" t="s">
        <v>45</v>
      </c>
      <c r="I1094" s="295" t="s">
        <v>1021</v>
      </c>
      <c r="J1094" s="308" t="s">
        <v>1821</v>
      </c>
      <c r="K1094" s="295"/>
      <c r="L1094" s="451" t="s">
        <v>1690</v>
      </c>
      <c r="M1094" s="234" t="s">
        <v>187</v>
      </c>
      <c r="N1094" s="237">
        <f>IFERROR(VLOOKUP(H1094&amp;"-"&amp;F1094,Blad7!A:D,4,0),0)</f>
        <v>0</v>
      </c>
      <c r="O1094" s="238">
        <v>1</v>
      </c>
      <c r="P1094" s="239" t="str">
        <f t="shared" si="21"/>
        <v/>
      </c>
    </row>
    <row r="1095" spans="1:16" x14ac:dyDescent="0.3">
      <c r="A1095" s="294" t="s">
        <v>585</v>
      </c>
      <c r="B1095" s="236" t="s">
        <v>586</v>
      </c>
      <c r="C1095" s="316" t="s">
        <v>585</v>
      </c>
      <c r="D1095" s="293" t="s">
        <v>588</v>
      </c>
      <c r="E1095" s="294" t="s">
        <v>587</v>
      </c>
      <c r="F1095" s="316" t="s">
        <v>585</v>
      </c>
      <c r="G1095" s="295" t="s">
        <v>69</v>
      </c>
      <c r="H1095" s="295" t="s">
        <v>45</v>
      </c>
      <c r="I1095" s="295" t="s">
        <v>1700</v>
      </c>
      <c r="J1095" s="308" t="s">
        <v>1804</v>
      </c>
      <c r="K1095" s="295"/>
      <c r="L1095" s="451" t="s">
        <v>62</v>
      </c>
      <c r="M1095" s="234" t="s">
        <v>187</v>
      </c>
      <c r="N1095" s="237">
        <f>IFERROR(VLOOKUP(H1095&amp;"-"&amp;F1095,Blad7!A:D,4,0),0)</f>
        <v>0</v>
      </c>
      <c r="O1095" s="238">
        <v>1</v>
      </c>
      <c r="P1095" s="239" t="str">
        <f t="shared" si="21"/>
        <v/>
      </c>
    </row>
    <row r="1096" spans="1:16" x14ac:dyDescent="0.3">
      <c r="A1096" s="294" t="s">
        <v>585</v>
      </c>
      <c r="B1096" s="236" t="s">
        <v>586</v>
      </c>
      <c r="C1096" s="316" t="s">
        <v>585</v>
      </c>
      <c r="D1096" s="293" t="s">
        <v>588</v>
      </c>
      <c r="E1096" s="294" t="s">
        <v>587</v>
      </c>
      <c r="F1096" s="316" t="s">
        <v>585</v>
      </c>
      <c r="G1096" s="295" t="s">
        <v>589</v>
      </c>
      <c r="H1096" s="295" t="s">
        <v>16</v>
      </c>
      <c r="I1096" s="295" t="s">
        <v>1720</v>
      </c>
      <c r="J1096" s="308" t="s">
        <v>87</v>
      </c>
      <c r="K1096" s="295"/>
      <c r="L1096" s="451" t="s">
        <v>62</v>
      </c>
      <c r="M1096" s="234">
        <v>10.08</v>
      </c>
      <c r="N1096" s="237">
        <f>IFERROR(VLOOKUP(H1096&amp;"-"&amp;F1096,Blad7!A:D,4,0),0)</f>
        <v>0</v>
      </c>
      <c r="O1096" s="238">
        <v>1</v>
      </c>
      <c r="P1096" s="239">
        <f t="shared" si="21"/>
        <v>0</v>
      </c>
    </row>
    <row r="1097" spans="1:16" x14ac:dyDescent="0.3">
      <c r="A1097" s="294" t="s">
        <v>585</v>
      </c>
      <c r="B1097" s="236" t="s">
        <v>586</v>
      </c>
      <c r="C1097" s="316" t="s">
        <v>585</v>
      </c>
      <c r="D1097" s="293" t="s">
        <v>588</v>
      </c>
      <c r="E1097" s="294" t="s">
        <v>587</v>
      </c>
      <c r="F1097" s="316" t="s">
        <v>585</v>
      </c>
      <c r="G1097" s="295" t="s">
        <v>589</v>
      </c>
      <c r="H1097" s="295" t="s">
        <v>19</v>
      </c>
      <c r="I1097" s="295" t="s">
        <v>56</v>
      </c>
      <c r="J1097" s="308" t="s">
        <v>113</v>
      </c>
      <c r="K1097" s="295"/>
      <c r="L1097" s="451" t="s">
        <v>77</v>
      </c>
      <c r="M1097" s="234">
        <v>10.55</v>
      </c>
      <c r="N1097" s="237">
        <f>IFERROR(VLOOKUP(H1097&amp;"-"&amp;F1097,Blad7!A:D,4,0),0)</f>
        <v>0</v>
      </c>
      <c r="O1097" s="238">
        <v>1</v>
      </c>
      <c r="P1097" s="239">
        <f t="shared" si="21"/>
        <v>0</v>
      </c>
    </row>
    <row r="1098" spans="1:16" x14ac:dyDescent="0.3">
      <c r="A1098" s="294" t="s">
        <v>585</v>
      </c>
      <c r="B1098" s="236" t="s">
        <v>586</v>
      </c>
      <c r="C1098" s="316" t="s">
        <v>585</v>
      </c>
      <c r="D1098" s="293" t="s">
        <v>588</v>
      </c>
      <c r="E1098" s="294" t="s">
        <v>587</v>
      </c>
      <c r="F1098" s="316" t="s">
        <v>585</v>
      </c>
      <c r="G1098" s="295" t="s">
        <v>589</v>
      </c>
      <c r="H1098" s="295" t="s">
        <v>46</v>
      </c>
      <c r="I1098" s="295" t="s">
        <v>46</v>
      </c>
      <c r="J1098" s="308" t="s">
        <v>185</v>
      </c>
      <c r="K1098" s="295"/>
      <c r="L1098" s="451" t="s">
        <v>77</v>
      </c>
      <c r="M1098" s="234">
        <v>12.78</v>
      </c>
      <c r="N1098" s="237">
        <f>IFERROR(VLOOKUP(H1098&amp;"-"&amp;F1098,Blad7!A:D,4,0),0)</f>
        <v>0</v>
      </c>
      <c r="O1098" s="238">
        <v>1</v>
      </c>
      <c r="P1098" s="239">
        <f t="shared" si="21"/>
        <v>0</v>
      </c>
    </row>
    <row r="1099" spans="1:16" x14ac:dyDescent="0.3">
      <c r="A1099" s="294" t="s">
        <v>585</v>
      </c>
      <c r="B1099" s="236" t="s">
        <v>586</v>
      </c>
      <c r="C1099" s="316" t="s">
        <v>585</v>
      </c>
      <c r="D1099" s="293" t="s">
        <v>588</v>
      </c>
      <c r="E1099" s="294" t="s">
        <v>587</v>
      </c>
      <c r="F1099" s="316" t="s">
        <v>585</v>
      </c>
      <c r="G1099" s="295" t="s">
        <v>589</v>
      </c>
      <c r="H1099" s="295" t="s">
        <v>46</v>
      </c>
      <c r="I1099" s="295" t="s">
        <v>46</v>
      </c>
      <c r="J1099" s="308" t="s">
        <v>99</v>
      </c>
      <c r="K1099" s="295"/>
      <c r="L1099" s="451" t="s">
        <v>77</v>
      </c>
      <c r="M1099" s="234">
        <v>13.1</v>
      </c>
      <c r="N1099" s="237">
        <f>IFERROR(VLOOKUP(H1099&amp;"-"&amp;F1099,Blad7!A:D,4,0),0)</f>
        <v>0</v>
      </c>
      <c r="O1099" s="238">
        <v>1</v>
      </c>
      <c r="P1099" s="239">
        <f t="shared" si="21"/>
        <v>0</v>
      </c>
    </row>
    <row r="1100" spans="1:16" x14ac:dyDescent="0.3">
      <c r="A1100" s="294" t="s">
        <v>585</v>
      </c>
      <c r="B1100" s="236" t="s">
        <v>586</v>
      </c>
      <c r="C1100" s="316" t="s">
        <v>585</v>
      </c>
      <c r="D1100" s="293" t="s">
        <v>588</v>
      </c>
      <c r="E1100" s="294" t="s">
        <v>587</v>
      </c>
      <c r="F1100" s="316" t="s">
        <v>585</v>
      </c>
      <c r="G1100" s="295" t="s">
        <v>589</v>
      </c>
      <c r="H1100" s="295" t="s">
        <v>46</v>
      </c>
      <c r="I1100" s="295" t="s">
        <v>46</v>
      </c>
      <c r="J1100" s="308" t="s">
        <v>122</v>
      </c>
      <c r="K1100" s="295"/>
      <c r="L1100" s="451" t="s">
        <v>77</v>
      </c>
      <c r="M1100" s="234">
        <v>16.100000000000001</v>
      </c>
      <c r="N1100" s="237">
        <f>IFERROR(VLOOKUP(H1100&amp;"-"&amp;F1100,Blad7!A:D,4,0),0)</f>
        <v>0</v>
      </c>
      <c r="O1100" s="238">
        <v>1</v>
      </c>
      <c r="P1100" s="239">
        <f t="shared" si="21"/>
        <v>0</v>
      </c>
    </row>
    <row r="1101" spans="1:16" x14ac:dyDescent="0.3">
      <c r="A1101" s="294" t="s">
        <v>585</v>
      </c>
      <c r="B1101" s="236" t="s">
        <v>586</v>
      </c>
      <c r="C1101" s="316" t="s">
        <v>585</v>
      </c>
      <c r="D1101" s="293" t="s">
        <v>588</v>
      </c>
      <c r="E1101" s="294" t="s">
        <v>587</v>
      </c>
      <c r="F1101" s="316" t="s">
        <v>585</v>
      </c>
      <c r="G1101" s="295" t="s">
        <v>589</v>
      </c>
      <c r="H1101" s="295" t="s">
        <v>46</v>
      </c>
      <c r="I1101" s="295" t="s">
        <v>46</v>
      </c>
      <c r="J1101" s="308" t="s">
        <v>132</v>
      </c>
      <c r="K1101" s="295"/>
      <c r="L1101" s="451" t="s">
        <v>77</v>
      </c>
      <c r="M1101" s="234">
        <v>16.100000000000001</v>
      </c>
      <c r="N1101" s="237">
        <f>IFERROR(VLOOKUP(H1101&amp;"-"&amp;F1101,Blad7!A:D,4,0),0)</f>
        <v>0</v>
      </c>
      <c r="O1101" s="238">
        <v>1</v>
      </c>
      <c r="P1101" s="239">
        <f t="shared" si="21"/>
        <v>0</v>
      </c>
    </row>
    <row r="1102" spans="1:16" x14ac:dyDescent="0.3">
      <c r="A1102" s="294" t="s">
        <v>585</v>
      </c>
      <c r="B1102" s="236" t="s">
        <v>586</v>
      </c>
      <c r="C1102" s="316" t="s">
        <v>585</v>
      </c>
      <c r="D1102" s="293" t="s">
        <v>588</v>
      </c>
      <c r="E1102" s="294" t="s">
        <v>587</v>
      </c>
      <c r="F1102" s="316" t="s">
        <v>585</v>
      </c>
      <c r="G1102" s="295" t="s">
        <v>589</v>
      </c>
      <c r="H1102" s="295" t="s">
        <v>19</v>
      </c>
      <c r="I1102" s="241" t="s">
        <v>1704</v>
      </c>
      <c r="J1102" s="308" t="s">
        <v>100</v>
      </c>
      <c r="K1102" s="295"/>
      <c r="L1102" s="451" t="s">
        <v>1701</v>
      </c>
      <c r="M1102" s="234">
        <v>16.739999999999998</v>
      </c>
      <c r="N1102" s="237">
        <f>IFERROR(VLOOKUP(H1102&amp;"-"&amp;F1102,Blad7!A:D,4,0),0)</f>
        <v>0</v>
      </c>
      <c r="O1102" s="238">
        <v>1</v>
      </c>
      <c r="P1102" s="239">
        <f t="shared" si="21"/>
        <v>0</v>
      </c>
    </row>
    <row r="1103" spans="1:16" x14ac:dyDescent="0.3">
      <c r="A1103" s="294" t="s">
        <v>585</v>
      </c>
      <c r="B1103" s="236" t="s">
        <v>586</v>
      </c>
      <c r="C1103" s="316" t="s">
        <v>585</v>
      </c>
      <c r="D1103" s="293" t="s">
        <v>588</v>
      </c>
      <c r="E1103" s="294" t="s">
        <v>587</v>
      </c>
      <c r="F1103" s="316" t="s">
        <v>585</v>
      </c>
      <c r="G1103" s="295" t="s">
        <v>589</v>
      </c>
      <c r="H1103" s="295" t="s">
        <v>46</v>
      </c>
      <c r="I1103" s="295" t="s">
        <v>46</v>
      </c>
      <c r="J1103" s="308" t="s">
        <v>154</v>
      </c>
      <c r="K1103" s="295"/>
      <c r="L1103" s="451" t="s">
        <v>77</v>
      </c>
      <c r="M1103" s="234">
        <v>17.71</v>
      </c>
      <c r="N1103" s="237">
        <f>IFERROR(VLOOKUP(H1103&amp;"-"&amp;F1103,Blad7!A:D,4,0),0)</f>
        <v>0</v>
      </c>
      <c r="O1103" s="238">
        <v>1</v>
      </c>
      <c r="P1103" s="239">
        <f t="shared" si="21"/>
        <v>0</v>
      </c>
    </row>
    <row r="1104" spans="1:16" x14ac:dyDescent="0.3">
      <c r="A1104" s="294" t="s">
        <v>585</v>
      </c>
      <c r="B1104" s="236" t="s">
        <v>586</v>
      </c>
      <c r="C1104" s="316" t="s">
        <v>585</v>
      </c>
      <c r="D1104" s="293" t="s">
        <v>588</v>
      </c>
      <c r="E1104" s="294" t="s">
        <v>587</v>
      </c>
      <c r="F1104" s="316" t="s">
        <v>585</v>
      </c>
      <c r="G1104" s="295" t="s">
        <v>589</v>
      </c>
      <c r="H1104" s="295" t="s">
        <v>46</v>
      </c>
      <c r="I1104" s="295" t="s">
        <v>46</v>
      </c>
      <c r="J1104" s="308" t="s">
        <v>117</v>
      </c>
      <c r="K1104" s="295"/>
      <c r="L1104" s="451" t="s">
        <v>44</v>
      </c>
      <c r="M1104" s="234">
        <v>18.23</v>
      </c>
      <c r="N1104" s="237">
        <f>IFERROR(VLOOKUP(H1104&amp;"-"&amp;F1104,Blad7!A:D,4,0),0)</f>
        <v>0</v>
      </c>
      <c r="O1104" s="238">
        <v>1</v>
      </c>
      <c r="P1104" s="239">
        <f t="shared" si="21"/>
        <v>0</v>
      </c>
    </row>
    <row r="1105" spans="1:16" x14ac:dyDescent="0.3">
      <c r="A1105" s="294" t="s">
        <v>585</v>
      </c>
      <c r="B1105" s="236" t="s">
        <v>586</v>
      </c>
      <c r="C1105" s="316" t="s">
        <v>585</v>
      </c>
      <c r="D1105" s="293" t="s">
        <v>588</v>
      </c>
      <c r="E1105" s="294" t="s">
        <v>587</v>
      </c>
      <c r="F1105" s="316" t="s">
        <v>585</v>
      </c>
      <c r="G1105" s="295" t="s">
        <v>589</v>
      </c>
      <c r="H1105" s="295" t="s">
        <v>46</v>
      </c>
      <c r="I1105" s="295" t="s">
        <v>46</v>
      </c>
      <c r="J1105" s="308" t="s">
        <v>125</v>
      </c>
      <c r="K1105" s="295"/>
      <c r="L1105" s="451" t="s">
        <v>42</v>
      </c>
      <c r="M1105" s="234">
        <v>18.239999999999998</v>
      </c>
      <c r="N1105" s="237">
        <f>IFERROR(VLOOKUP(H1105&amp;"-"&amp;F1105,Blad7!A:D,4,0),0)</f>
        <v>0</v>
      </c>
      <c r="O1105" s="238">
        <v>1</v>
      </c>
      <c r="P1105" s="239">
        <f t="shared" si="21"/>
        <v>0</v>
      </c>
    </row>
    <row r="1106" spans="1:16" x14ac:dyDescent="0.3">
      <c r="A1106" s="294" t="s">
        <v>585</v>
      </c>
      <c r="B1106" s="236" t="s">
        <v>586</v>
      </c>
      <c r="C1106" s="316" t="s">
        <v>585</v>
      </c>
      <c r="D1106" s="293" t="s">
        <v>588</v>
      </c>
      <c r="E1106" s="294" t="s">
        <v>587</v>
      </c>
      <c r="F1106" s="316" t="s">
        <v>585</v>
      </c>
      <c r="G1106" s="295" t="s">
        <v>589</v>
      </c>
      <c r="H1106" s="295" t="s">
        <v>41</v>
      </c>
      <c r="I1106" s="295" t="s">
        <v>1622</v>
      </c>
      <c r="J1106" s="463" t="s">
        <v>96</v>
      </c>
      <c r="K1106" s="295"/>
      <c r="L1106" s="451" t="s">
        <v>42</v>
      </c>
      <c r="M1106" s="234">
        <v>2.33</v>
      </c>
      <c r="N1106" s="237">
        <f>IFERROR(VLOOKUP(H1106&amp;"-"&amp;F1106,Blad7!A:D,4,0),0)</f>
        <v>0</v>
      </c>
      <c r="O1106" s="238">
        <v>1</v>
      </c>
      <c r="P1106" s="239">
        <f t="shared" si="21"/>
        <v>0</v>
      </c>
    </row>
    <row r="1107" spans="1:16" x14ac:dyDescent="0.3">
      <c r="A1107" s="294" t="s">
        <v>585</v>
      </c>
      <c r="B1107" s="236" t="s">
        <v>586</v>
      </c>
      <c r="C1107" s="316" t="s">
        <v>585</v>
      </c>
      <c r="D1107" s="293" t="s">
        <v>588</v>
      </c>
      <c r="E1107" s="294" t="s">
        <v>587</v>
      </c>
      <c r="F1107" s="316" t="s">
        <v>585</v>
      </c>
      <c r="G1107" s="295" t="s">
        <v>589</v>
      </c>
      <c r="H1107" s="295" t="s">
        <v>41</v>
      </c>
      <c r="I1107" s="295" t="s">
        <v>1622</v>
      </c>
      <c r="J1107" s="463" t="s">
        <v>102</v>
      </c>
      <c r="K1107" s="295"/>
      <c r="L1107" s="451" t="s">
        <v>42</v>
      </c>
      <c r="M1107" s="234">
        <v>2.33</v>
      </c>
      <c r="N1107" s="237">
        <f>IFERROR(VLOOKUP(H1107&amp;"-"&amp;F1107,Blad7!A:D,4,0),0)</f>
        <v>0</v>
      </c>
      <c r="O1107" s="238">
        <v>1</v>
      </c>
      <c r="P1107" s="239">
        <f t="shared" si="21"/>
        <v>0</v>
      </c>
    </row>
    <row r="1108" spans="1:16" x14ac:dyDescent="0.3">
      <c r="A1108" s="294" t="s">
        <v>585</v>
      </c>
      <c r="B1108" s="236" t="s">
        <v>586</v>
      </c>
      <c r="C1108" s="316" t="s">
        <v>585</v>
      </c>
      <c r="D1108" s="293" t="s">
        <v>588</v>
      </c>
      <c r="E1108" s="294" t="s">
        <v>587</v>
      </c>
      <c r="F1108" s="316" t="s">
        <v>585</v>
      </c>
      <c r="G1108" s="295" t="s">
        <v>589</v>
      </c>
      <c r="H1108" s="295" t="s">
        <v>19</v>
      </c>
      <c r="I1108" s="295" t="s">
        <v>56</v>
      </c>
      <c r="J1108" s="308" t="s">
        <v>104</v>
      </c>
      <c r="K1108" s="295"/>
      <c r="L1108" s="451" t="s">
        <v>44</v>
      </c>
      <c r="M1108" s="234">
        <v>22.27</v>
      </c>
      <c r="N1108" s="237">
        <f>IFERROR(VLOOKUP(H1108&amp;"-"&amp;F1108,Blad7!A:D,4,0),0)</f>
        <v>0</v>
      </c>
      <c r="O1108" s="238">
        <v>1</v>
      </c>
      <c r="P1108" s="239">
        <f t="shared" si="21"/>
        <v>0</v>
      </c>
    </row>
    <row r="1109" spans="1:16" x14ac:dyDescent="0.3">
      <c r="A1109" s="294" t="s">
        <v>585</v>
      </c>
      <c r="B1109" s="236" t="s">
        <v>586</v>
      </c>
      <c r="C1109" s="316" t="s">
        <v>585</v>
      </c>
      <c r="D1109" s="293" t="s">
        <v>588</v>
      </c>
      <c r="E1109" s="294" t="s">
        <v>587</v>
      </c>
      <c r="F1109" s="316" t="s">
        <v>585</v>
      </c>
      <c r="G1109" s="295" t="s">
        <v>589</v>
      </c>
      <c r="H1109" s="295" t="s">
        <v>46</v>
      </c>
      <c r="I1109" s="295" t="s">
        <v>46</v>
      </c>
      <c r="J1109" s="308" t="s">
        <v>142</v>
      </c>
      <c r="K1109" s="295"/>
      <c r="L1109" s="451" t="s">
        <v>77</v>
      </c>
      <c r="M1109" s="234">
        <v>23.34</v>
      </c>
      <c r="N1109" s="237">
        <f>IFERROR(VLOOKUP(H1109&amp;"-"&amp;F1109,Blad7!A:D,4,0),0)</f>
        <v>0</v>
      </c>
      <c r="O1109" s="238">
        <v>1</v>
      </c>
      <c r="P1109" s="239">
        <f t="shared" si="21"/>
        <v>0</v>
      </c>
    </row>
    <row r="1110" spans="1:16" x14ac:dyDescent="0.3">
      <c r="A1110" s="294" t="s">
        <v>585</v>
      </c>
      <c r="B1110" s="236" t="s">
        <v>586</v>
      </c>
      <c r="C1110" s="316" t="s">
        <v>585</v>
      </c>
      <c r="D1110" s="293" t="s">
        <v>588</v>
      </c>
      <c r="E1110" s="294" t="s">
        <v>587</v>
      </c>
      <c r="F1110" s="316" t="s">
        <v>585</v>
      </c>
      <c r="G1110" s="295" t="s">
        <v>589</v>
      </c>
      <c r="H1110" s="295" t="s">
        <v>19</v>
      </c>
      <c r="I1110" s="295" t="s">
        <v>56</v>
      </c>
      <c r="J1110" s="308" t="s">
        <v>181</v>
      </c>
      <c r="K1110" s="295"/>
      <c r="L1110" s="451" t="s">
        <v>77</v>
      </c>
      <c r="M1110" s="234">
        <v>26.72</v>
      </c>
      <c r="N1110" s="237">
        <f>IFERROR(VLOOKUP(H1110&amp;"-"&amp;F1110,Blad7!A:D,4,0),0)</f>
        <v>0</v>
      </c>
      <c r="O1110" s="238">
        <v>1</v>
      </c>
      <c r="P1110" s="239">
        <f t="shared" si="21"/>
        <v>0</v>
      </c>
    </row>
    <row r="1111" spans="1:16" x14ac:dyDescent="0.3">
      <c r="A1111" s="294" t="s">
        <v>585</v>
      </c>
      <c r="B1111" s="236" t="s">
        <v>586</v>
      </c>
      <c r="C1111" s="316" t="s">
        <v>585</v>
      </c>
      <c r="D1111" s="293" t="s">
        <v>588</v>
      </c>
      <c r="E1111" s="294" t="s">
        <v>587</v>
      </c>
      <c r="F1111" s="316" t="s">
        <v>585</v>
      </c>
      <c r="G1111" s="295" t="s">
        <v>589</v>
      </c>
      <c r="H1111" s="295" t="s">
        <v>16</v>
      </c>
      <c r="I1111" s="295" t="s">
        <v>1720</v>
      </c>
      <c r="J1111" s="308" t="s">
        <v>203</v>
      </c>
      <c r="K1111" s="295"/>
      <c r="L1111" s="451" t="s">
        <v>1701</v>
      </c>
      <c r="M1111" s="234">
        <v>3.22</v>
      </c>
      <c r="N1111" s="237">
        <f>IFERROR(VLOOKUP(H1111&amp;"-"&amp;F1111,Blad7!A:D,4,0),0)</f>
        <v>0</v>
      </c>
      <c r="O1111" s="238">
        <v>1</v>
      </c>
      <c r="P1111" s="239">
        <f t="shared" si="21"/>
        <v>0</v>
      </c>
    </row>
    <row r="1112" spans="1:16" x14ac:dyDescent="0.3">
      <c r="A1112" s="294" t="s">
        <v>585</v>
      </c>
      <c r="B1112" s="236" t="s">
        <v>586</v>
      </c>
      <c r="C1112" s="316" t="s">
        <v>585</v>
      </c>
      <c r="D1112" s="293" t="s">
        <v>588</v>
      </c>
      <c r="E1112" s="294" t="s">
        <v>587</v>
      </c>
      <c r="F1112" s="316" t="s">
        <v>585</v>
      </c>
      <c r="G1112" s="295" t="s">
        <v>69</v>
      </c>
      <c r="H1112" s="295" t="s">
        <v>45</v>
      </c>
      <c r="I1112" s="295" t="s">
        <v>1700</v>
      </c>
      <c r="J1112" s="308" t="s">
        <v>1807</v>
      </c>
      <c r="K1112" s="295"/>
      <c r="L1112" s="451" t="s">
        <v>62</v>
      </c>
      <c r="M1112" s="234" t="s">
        <v>187</v>
      </c>
      <c r="N1112" s="237">
        <f>IFERROR(VLOOKUP(H1112&amp;"-"&amp;F1112,Blad7!A:D,4,0),0)</f>
        <v>0</v>
      </c>
      <c r="O1112" s="238">
        <v>1</v>
      </c>
      <c r="P1112" s="239" t="str">
        <f t="shared" si="21"/>
        <v/>
      </c>
    </row>
    <row r="1113" spans="1:16" x14ac:dyDescent="0.3">
      <c r="A1113" s="294" t="s">
        <v>585</v>
      </c>
      <c r="B1113" s="236" t="s">
        <v>586</v>
      </c>
      <c r="C1113" s="316" t="s">
        <v>585</v>
      </c>
      <c r="D1113" s="293" t="s">
        <v>588</v>
      </c>
      <c r="E1113" s="294" t="s">
        <v>587</v>
      </c>
      <c r="F1113" s="316" t="s">
        <v>585</v>
      </c>
      <c r="G1113" s="295" t="s">
        <v>589</v>
      </c>
      <c r="H1113" s="295" t="s">
        <v>46</v>
      </c>
      <c r="I1113" s="295" t="s">
        <v>46</v>
      </c>
      <c r="J1113" s="308" t="s">
        <v>148</v>
      </c>
      <c r="K1113" s="295"/>
      <c r="L1113" s="451" t="s">
        <v>44</v>
      </c>
      <c r="M1113" s="234">
        <v>31.61</v>
      </c>
      <c r="N1113" s="237">
        <f>IFERROR(VLOOKUP(H1113&amp;"-"&amp;F1113,Blad7!A:D,4,0),0)</f>
        <v>0</v>
      </c>
      <c r="O1113" s="238">
        <v>1</v>
      </c>
      <c r="P1113" s="239">
        <f t="shared" si="21"/>
        <v>0</v>
      </c>
    </row>
    <row r="1114" spans="1:16" x14ac:dyDescent="0.3">
      <c r="A1114" s="294" t="s">
        <v>585</v>
      </c>
      <c r="B1114" s="236" t="s">
        <v>586</v>
      </c>
      <c r="C1114" s="316" t="s">
        <v>585</v>
      </c>
      <c r="D1114" s="293" t="s">
        <v>588</v>
      </c>
      <c r="E1114" s="294" t="s">
        <v>587</v>
      </c>
      <c r="F1114" s="316" t="s">
        <v>585</v>
      </c>
      <c r="G1114" s="295" t="s">
        <v>589</v>
      </c>
      <c r="H1114" s="295" t="s">
        <v>19</v>
      </c>
      <c r="I1114" s="295" t="s">
        <v>56</v>
      </c>
      <c r="J1114" s="308" t="s">
        <v>81</v>
      </c>
      <c r="K1114" s="295"/>
      <c r="L1114" s="451" t="s">
        <v>62</v>
      </c>
      <c r="M1114" s="234">
        <v>4.21</v>
      </c>
      <c r="N1114" s="237">
        <f>IFERROR(VLOOKUP(H1114&amp;"-"&amp;F1114,Blad7!A:D,4,0),0)</f>
        <v>0</v>
      </c>
      <c r="O1114" s="238">
        <v>1</v>
      </c>
      <c r="P1114" s="239">
        <f t="shared" si="21"/>
        <v>0</v>
      </c>
    </row>
    <row r="1115" spans="1:16" x14ac:dyDescent="0.3">
      <c r="A1115" s="294" t="s">
        <v>585</v>
      </c>
      <c r="B1115" s="236" t="s">
        <v>586</v>
      </c>
      <c r="C1115" s="316" t="s">
        <v>585</v>
      </c>
      <c r="D1115" s="293" t="s">
        <v>588</v>
      </c>
      <c r="E1115" s="294" t="s">
        <v>587</v>
      </c>
      <c r="F1115" s="316" t="s">
        <v>585</v>
      </c>
      <c r="G1115" s="295" t="s">
        <v>589</v>
      </c>
      <c r="H1115" s="295" t="s">
        <v>19</v>
      </c>
      <c r="I1115" s="295" t="s">
        <v>43</v>
      </c>
      <c r="J1115" s="308" t="s">
        <v>95</v>
      </c>
      <c r="K1115" s="295"/>
      <c r="L1115" s="451" t="s">
        <v>44</v>
      </c>
      <c r="M1115" s="234">
        <v>4.5999999999999996</v>
      </c>
      <c r="N1115" s="237">
        <f>IFERROR(VLOOKUP(H1115&amp;"-"&amp;F1115,Blad7!A:D,4,0),0)</f>
        <v>0</v>
      </c>
      <c r="O1115" s="238">
        <v>1</v>
      </c>
      <c r="P1115" s="239">
        <f t="shared" si="21"/>
        <v>0</v>
      </c>
    </row>
    <row r="1116" spans="1:16" x14ac:dyDescent="0.3">
      <c r="A1116" s="294" t="s">
        <v>585</v>
      </c>
      <c r="B1116" s="236" t="s">
        <v>586</v>
      </c>
      <c r="C1116" s="316" t="s">
        <v>585</v>
      </c>
      <c r="D1116" s="293" t="s">
        <v>588</v>
      </c>
      <c r="E1116" s="294" t="s">
        <v>587</v>
      </c>
      <c r="F1116" s="316" t="s">
        <v>585</v>
      </c>
      <c r="G1116" s="295" t="s">
        <v>589</v>
      </c>
      <c r="H1116" s="295" t="s">
        <v>19</v>
      </c>
      <c r="I1116" s="295" t="s">
        <v>56</v>
      </c>
      <c r="J1116" s="308" t="s">
        <v>128</v>
      </c>
      <c r="K1116" s="295"/>
      <c r="L1116" s="451" t="s">
        <v>77</v>
      </c>
      <c r="M1116" s="234">
        <v>40.85</v>
      </c>
      <c r="N1116" s="237">
        <f>IFERROR(VLOOKUP(H1116&amp;"-"&amp;F1116,Blad7!A:D,4,0),0)</f>
        <v>0</v>
      </c>
      <c r="O1116" s="238">
        <v>1</v>
      </c>
      <c r="P1116" s="239">
        <f t="shared" si="21"/>
        <v>0</v>
      </c>
    </row>
    <row r="1117" spans="1:16" x14ac:dyDescent="0.3">
      <c r="A1117" s="294" t="s">
        <v>585</v>
      </c>
      <c r="B1117" s="236" t="s">
        <v>586</v>
      </c>
      <c r="C1117" s="316" t="s">
        <v>585</v>
      </c>
      <c r="D1117" s="293" t="s">
        <v>588</v>
      </c>
      <c r="E1117" s="294" t="s">
        <v>587</v>
      </c>
      <c r="F1117" s="316" t="s">
        <v>585</v>
      </c>
      <c r="G1117" s="295" t="s">
        <v>589</v>
      </c>
      <c r="H1117" s="295" t="s">
        <v>46</v>
      </c>
      <c r="I1117" s="295" t="s">
        <v>46</v>
      </c>
      <c r="J1117" s="308" t="s">
        <v>169</v>
      </c>
      <c r="K1117" s="295"/>
      <c r="L1117" s="451" t="s">
        <v>44</v>
      </c>
      <c r="M1117" s="234">
        <v>41.25</v>
      </c>
      <c r="N1117" s="237">
        <f>IFERROR(VLOOKUP(H1117&amp;"-"&amp;F1117,Blad7!A:D,4,0),0)</f>
        <v>0</v>
      </c>
      <c r="O1117" s="238">
        <v>1</v>
      </c>
      <c r="P1117" s="239">
        <f t="shared" si="21"/>
        <v>0</v>
      </c>
    </row>
    <row r="1118" spans="1:16" x14ac:dyDescent="0.3">
      <c r="A1118" s="294" t="s">
        <v>585</v>
      </c>
      <c r="B1118" s="236" t="s">
        <v>586</v>
      </c>
      <c r="C1118" s="316" t="s">
        <v>585</v>
      </c>
      <c r="D1118" s="293" t="s">
        <v>588</v>
      </c>
      <c r="E1118" s="294" t="s">
        <v>587</v>
      </c>
      <c r="F1118" s="316" t="s">
        <v>585</v>
      </c>
      <c r="G1118" s="295" t="s">
        <v>589</v>
      </c>
      <c r="H1118" s="295" t="s">
        <v>41</v>
      </c>
      <c r="I1118" s="297" t="s">
        <v>2045</v>
      </c>
      <c r="J1118" s="463" t="s">
        <v>103</v>
      </c>
      <c r="K1118" s="295"/>
      <c r="L1118" s="451" t="s">
        <v>42</v>
      </c>
      <c r="M1118" s="234">
        <v>5.28</v>
      </c>
      <c r="N1118" s="237">
        <f>IFERROR(VLOOKUP(H1118&amp;"-"&amp;F1118,Blad7!A:D,4,0),0)</f>
        <v>0</v>
      </c>
      <c r="O1118" s="238">
        <v>1</v>
      </c>
      <c r="P1118" s="239">
        <f t="shared" si="21"/>
        <v>0</v>
      </c>
    </row>
    <row r="1119" spans="1:16" x14ac:dyDescent="0.3">
      <c r="A1119" s="294" t="s">
        <v>585</v>
      </c>
      <c r="B1119" s="236" t="s">
        <v>586</v>
      </c>
      <c r="C1119" s="316" t="s">
        <v>585</v>
      </c>
      <c r="D1119" s="293" t="s">
        <v>588</v>
      </c>
      <c r="E1119" s="294" t="s">
        <v>587</v>
      </c>
      <c r="F1119" s="316" t="s">
        <v>585</v>
      </c>
      <c r="G1119" s="295" t="s">
        <v>69</v>
      </c>
      <c r="H1119" s="295" t="s">
        <v>45</v>
      </c>
      <c r="I1119" s="295" t="s">
        <v>1772</v>
      </c>
      <c r="J1119" s="308" t="s">
        <v>1812</v>
      </c>
      <c r="K1119" s="295"/>
      <c r="L1119" s="451" t="s">
        <v>1701</v>
      </c>
      <c r="M1119" s="234" t="s">
        <v>187</v>
      </c>
      <c r="N1119" s="237">
        <f>IFERROR(VLOOKUP(H1119&amp;"-"&amp;F1119,Blad7!A:D,4,0),0)</f>
        <v>0</v>
      </c>
      <c r="O1119" s="238">
        <v>1</v>
      </c>
      <c r="P1119" s="239" t="str">
        <f t="shared" si="21"/>
        <v/>
      </c>
    </row>
    <row r="1120" spans="1:16" x14ac:dyDescent="0.3">
      <c r="A1120" s="294" t="s">
        <v>585</v>
      </c>
      <c r="B1120" s="236" t="s">
        <v>586</v>
      </c>
      <c r="C1120" s="316" t="s">
        <v>585</v>
      </c>
      <c r="D1120" s="293" t="s">
        <v>588</v>
      </c>
      <c r="E1120" s="294" t="s">
        <v>587</v>
      </c>
      <c r="F1120" s="316" t="s">
        <v>585</v>
      </c>
      <c r="G1120" s="295" t="s">
        <v>589</v>
      </c>
      <c r="H1120" s="295" t="s">
        <v>19</v>
      </c>
      <c r="I1120" s="295" t="s">
        <v>56</v>
      </c>
      <c r="J1120" s="308" t="s">
        <v>80</v>
      </c>
      <c r="K1120" s="295"/>
      <c r="L1120" s="451" t="s">
        <v>44</v>
      </c>
      <c r="M1120" s="234">
        <v>60.18</v>
      </c>
      <c r="N1120" s="237">
        <f>IFERROR(VLOOKUP(H1120&amp;"-"&amp;F1120,Blad7!A:D,4,0),0)</f>
        <v>0</v>
      </c>
      <c r="O1120" s="238">
        <v>1</v>
      </c>
      <c r="P1120" s="239">
        <f t="shared" si="21"/>
        <v>0</v>
      </c>
    </row>
    <row r="1121" spans="1:16" x14ac:dyDescent="0.3">
      <c r="A1121" s="294" t="s">
        <v>585</v>
      </c>
      <c r="B1121" s="236" t="s">
        <v>586</v>
      </c>
      <c r="C1121" s="316" t="s">
        <v>585</v>
      </c>
      <c r="D1121" s="293" t="s">
        <v>588</v>
      </c>
      <c r="E1121" s="294" t="s">
        <v>587</v>
      </c>
      <c r="F1121" s="316" t="s">
        <v>585</v>
      </c>
      <c r="G1121" s="295" t="s">
        <v>589</v>
      </c>
      <c r="H1121" s="295" t="s">
        <v>46</v>
      </c>
      <c r="I1121" s="295" t="s">
        <v>46</v>
      </c>
      <c r="J1121" s="308" t="s">
        <v>1062</v>
      </c>
      <c r="K1121" s="295"/>
      <c r="L1121" s="451" t="s">
        <v>44</v>
      </c>
      <c r="M1121" s="234">
        <v>61.59</v>
      </c>
      <c r="N1121" s="237">
        <f>IFERROR(VLOOKUP(H1121&amp;"-"&amp;F1121,Blad7!A:D,4,0),0)</f>
        <v>0</v>
      </c>
      <c r="O1121" s="238">
        <v>1</v>
      </c>
      <c r="P1121" s="239">
        <f t="shared" si="21"/>
        <v>0</v>
      </c>
    </row>
    <row r="1122" spans="1:16" x14ac:dyDescent="0.3">
      <c r="A1122" s="294" t="s">
        <v>585</v>
      </c>
      <c r="B1122" s="236" t="s">
        <v>586</v>
      </c>
      <c r="C1122" s="316" t="s">
        <v>585</v>
      </c>
      <c r="D1122" s="293" t="s">
        <v>588</v>
      </c>
      <c r="E1122" s="294" t="s">
        <v>587</v>
      </c>
      <c r="F1122" s="316" t="s">
        <v>585</v>
      </c>
      <c r="G1122" s="295" t="s">
        <v>589</v>
      </c>
      <c r="H1122" s="295" t="s">
        <v>16</v>
      </c>
      <c r="I1122" s="295" t="s">
        <v>1720</v>
      </c>
      <c r="J1122" s="308" t="s">
        <v>88</v>
      </c>
      <c r="K1122" s="295"/>
      <c r="L1122" s="451" t="s">
        <v>1701</v>
      </c>
      <c r="M1122" s="234">
        <v>7.27</v>
      </c>
      <c r="N1122" s="237">
        <f>IFERROR(VLOOKUP(H1122&amp;"-"&amp;F1122,Blad7!A:D,4,0),0)</f>
        <v>0</v>
      </c>
      <c r="O1122" s="238">
        <v>1</v>
      </c>
      <c r="P1122" s="239">
        <f t="shared" si="21"/>
        <v>0</v>
      </c>
    </row>
    <row r="1123" spans="1:16" x14ac:dyDescent="0.3">
      <c r="A1123" s="294" t="s">
        <v>585</v>
      </c>
      <c r="B1123" s="236" t="s">
        <v>586</v>
      </c>
      <c r="C1123" s="316" t="s">
        <v>585</v>
      </c>
      <c r="D1123" s="293" t="s">
        <v>588</v>
      </c>
      <c r="E1123" s="294" t="s">
        <v>587</v>
      </c>
      <c r="F1123" s="316" t="s">
        <v>585</v>
      </c>
      <c r="G1123" s="295" t="s">
        <v>589</v>
      </c>
      <c r="H1123" s="295" t="s">
        <v>19</v>
      </c>
      <c r="I1123" s="241" t="s">
        <v>1704</v>
      </c>
      <c r="J1123" s="308" t="s">
        <v>79</v>
      </c>
      <c r="K1123" s="295"/>
      <c r="L1123" s="451" t="s">
        <v>1701</v>
      </c>
      <c r="M1123" s="234">
        <v>8.99</v>
      </c>
      <c r="N1123" s="237">
        <f>IFERROR(VLOOKUP(H1123&amp;"-"&amp;F1123,Blad7!A:D,4,0),0)</f>
        <v>0</v>
      </c>
      <c r="O1123" s="238">
        <v>1</v>
      </c>
      <c r="P1123" s="239">
        <f t="shared" si="21"/>
        <v>0</v>
      </c>
    </row>
    <row r="1124" spans="1:16" x14ac:dyDescent="0.3">
      <c r="A1124" s="294" t="s">
        <v>585</v>
      </c>
      <c r="B1124" s="236" t="s">
        <v>586</v>
      </c>
      <c r="C1124" s="316" t="s">
        <v>585</v>
      </c>
      <c r="D1124" s="293" t="s">
        <v>588</v>
      </c>
      <c r="E1124" s="294" t="s">
        <v>587</v>
      </c>
      <c r="F1124" s="316" t="s">
        <v>585</v>
      </c>
      <c r="G1124" s="295" t="s">
        <v>589</v>
      </c>
      <c r="H1124" s="295" t="s">
        <v>45</v>
      </c>
      <c r="I1124" s="295" t="s">
        <v>1700</v>
      </c>
      <c r="J1124" s="308" t="s">
        <v>1063</v>
      </c>
      <c r="K1124" s="295"/>
      <c r="L1124" s="451" t="s">
        <v>1701</v>
      </c>
      <c r="M1124" s="234" t="s">
        <v>187</v>
      </c>
      <c r="N1124" s="237">
        <f>IFERROR(VLOOKUP(H1124&amp;"-"&amp;F1124,Blad7!A:D,4,0),0)</f>
        <v>0</v>
      </c>
      <c r="O1124" s="238">
        <v>1</v>
      </c>
      <c r="P1124" s="239" t="str">
        <f t="shared" si="21"/>
        <v/>
      </c>
    </row>
    <row r="1125" spans="1:16" x14ac:dyDescent="0.3">
      <c r="A1125" s="294" t="s">
        <v>585</v>
      </c>
      <c r="B1125" s="236" t="s">
        <v>586</v>
      </c>
      <c r="C1125" s="316" t="s">
        <v>585</v>
      </c>
      <c r="D1125" s="293" t="s">
        <v>588</v>
      </c>
      <c r="E1125" s="294" t="s">
        <v>587</v>
      </c>
      <c r="F1125" s="316" t="s">
        <v>585</v>
      </c>
      <c r="G1125" s="295" t="s">
        <v>589</v>
      </c>
      <c r="H1125" s="295" t="s">
        <v>45</v>
      </c>
      <c r="I1125" s="295" t="s">
        <v>1700</v>
      </c>
      <c r="J1125" s="308" t="s">
        <v>98</v>
      </c>
      <c r="K1125" s="295"/>
      <c r="L1125" s="451" t="s">
        <v>77</v>
      </c>
      <c r="M1125" s="234" t="s">
        <v>187</v>
      </c>
      <c r="N1125" s="237">
        <f>IFERROR(VLOOKUP(H1125&amp;"-"&amp;F1125,Blad7!A:D,4,0),0)</f>
        <v>0</v>
      </c>
      <c r="O1125" s="238">
        <v>1</v>
      </c>
      <c r="P1125" s="239" t="str">
        <f t="shared" si="21"/>
        <v/>
      </c>
    </row>
    <row r="1126" spans="1:16" x14ac:dyDescent="0.3">
      <c r="A1126" s="294" t="s">
        <v>585</v>
      </c>
      <c r="B1126" s="236" t="s">
        <v>586</v>
      </c>
      <c r="C1126" s="316" t="s">
        <v>585</v>
      </c>
      <c r="D1126" s="293" t="s">
        <v>588</v>
      </c>
      <c r="E1126" s="294" t="s">
        <v>587</v>
      </c>
      <c r="F1126" s="316" t="s">
        <v>585</v>
      </c>
      <c r="G1126" s="295" t="s">
        <v>589</v>
      </c>
      <c r="H1126" s="295" t="s">
        <v>45</v>
      </c>
      <c r="I1126" s="295" t="s">
        <v>687</v>
      </c>
      <c r="J1126" s="308" t="s">
        <v>97</v>
      </c>
      <c r="K1126" s="295"/>
      <c r="L1126" s="451" t="s">
        <v>1701</v>
      </c>
      <c r="M1126" s="234" t="s">
        <v>187</v>
      </c>
      <c r="N1126" s="237">
        <f>IFERROR(VLOOKUP(H1126&amp;"-"&amp;F1126,Blad7!A:D,4,0),0)</f>
        <v>0</v>
      </c>
      <c r="O1126" s="238">
        <v>1</v>
      </c>
      <c r="P1126" s="239" t="str">
        <f t="shared" si="21"/>
        <v/>
      </c>
    </row>
    <row r="1127" spans="1:16" x14ac:dyDescent="0.3">
      <c r="A1127" s="294" t="s">
        <v>585</v>
      </c>
      <c r="B1127" s="236" t="s">
        <v>586</v>
      </c>
      <c r="C1127" s="316" t="s">
        <v>585</v>
      </c>
      <c r="D1127" s="293" t="s">
        <v>588</v>
      </c>
      <c r="E1127" s="294" t="s">
        <v>587</v>
      </c>
      <c r="F1127" s="316" t="s">
        <v>585</v>
      </c>
      <c r="G1127" s="295" t="s">
        <v>589</v>
      </c>
      <c r="H1127" s="295" t="s">
        <v>45</v>
      </c>
      <c r="I1127" s="295" t="s">
        <v>1772</v>
      </c>
      <c r="J1127" s="308" t="s">
        <v>75</v>
      </c>
      <c r="K1127" s="295"/>
      <c r="L1127" s="451" t="s">
        <v>1701</v>
      </c>
      <c r="M1127" s="234" t="s">
        <v>187</v>
      </c>
      <c r="N1127" s="237">
        <f>IFERROR(VLOOKUP(H1127&amp;"-"&amp;F1127,Blad7!A:D,4,0),0)</f>
        <v>0</v>
      </c>
      <c r="O1127" s="238">
        <v>1</v>
      </c>
      <c r="P1127" s="239" t="str">
        <f t="shared" si="21"/>
        <v/>
      </c>
    </row>
    <row r="1128" spans="1:16" x14ac:dyDescent="0.3">
      <c r="A1128" s="294" t="s">
        <v>585</v>
      </c>
      <c r="B1128" s="236" t="s">
        <v>586</v>
      </c>
      <c r="C1128" s="316" t="s">
        <v>585</v>
      </c>
      <c r="D1128" s="293" t="s">
        <v>859</v>
      </c>
      <c r="E1128" s="294" t="s">
        <v>858</v>
      </c>
      <c r="F1128" s="316" t="s">
        <v>585</v>
      </c>
      <c r="G1128" s="295" t="s">
        <v>287</v>
      </c>
      <c r="H1128" s="295" t="s">
        <v>1694</v>
      </c>
      <c r="I1128" s="295" t="s">
        <v>485</v>
      </c>
      <c r="J1128" s="308" t="s">
        <v>748</v>
      </c>
      <c r="K1128" s="295"/>
      <c r="L1128" s="451" t="s">
        <v>63</v>
      </c>
      <c r="M1128" s="234">
        <v>2.1</v>
      </c>
      <c r="N1128" s="237">
        <f>IFERROR(VLOOKUP(H1128&amp;"-"&amp;F1128,Blad7!A:D,4,0),0)</f>
        <v>0</v>
      </c>
      <c r="O1128" s="238">
        <v>1</v>
      </c>
      <c r="P1128" s="239">
        <f t="shared" si="21"/>
        <v>0</v>
      </c>
    </row>
    <row r="1129" spans="1:16" x14ac:dyDescent="0.3">
      <c r="A1129" s="294" t="s">
        <v>585</v>
      </c>
      <c r="B1129" s="236" t="s">
        <v>586</v>
      </c>
      <c r="C1129" s="316" t="s">
        <v>585</v>
      </c>
      <c r="D1129" s="293" t="s">
        <v>859</v>
      </c>
      <c r="E1129" s="294" t="s">
        <v>858</v>
      </c>
      <c r="F1129" s="316" t="s">
        <v>585</v>
      </c>
      <c r="G1129" s="295" t="s">
        <v>59</v>
      </c>
      <c r="H1129" s="295" t="s">
        <v>19</v>
      </c>
      <c r="I1129" s="295" t="s">
        <v>64</v>
      </c>
      <c r="J1129" s="308"/>
      <c r="K1129" s="295"/>
      <c r="L1129" s="451" t="s">
        <v>63</v>
      </c>
      <c r="M1129" s="234">
        <v>2.5</v>
      </c>
      <c r="N1129" s="237">
        <f>IFERROR(VLOOKUP(H1129&amp;"-"&amp;F1129,Blad7!A:D,4,0),0)</f>
        <v>0</v>
      </c>
      <c r="O1129" s="238">
        <v>1</v>
      </c>
      <c r="P1129" s="239">
        <f t="shared" si="21"/>
        <v>0</v>
      </c>
    </row>
    <row r="1130" spans="1:16" x14ac:dyDescent="0.3">
      <c r="A1130" s="294" t="s">
        <v>585</v>
      </c>
      <c r="B1130" s="236" t="s">
        <v>586</v>
      </c>
      <c r="C1130" s="316" t="s">
        <v>585</v>
      </c>
      <c r="D1130" s="293" t="s">
        <v>859</v>
      </c>
      <c r="E1130" s="294" t="s">
        <v>858</v>
      </c>
      <c r="F1130" s="316" t="s">
        <v>585</v>
      </c>
      <c r="G1130" s="295" t="s">
        <v>59</v>
      </c>
      <c r="H1130" s="295" t="s">
        <v>19</v>
      </c>
      <c r="I1130" s="295" t="s">
        <v>64</v>
      </c>
      <c r="J1130" s="308"/>
      <c r="K1130" s="295"/>
      <c r="L1130" s="451" t="s">
        <v>63</v>
      </c>
      <c r="M1130" s="234">
        <v>2.8</v>
      </c>
      <c r="N1130" s="237">
        <f>IFERROR(VLOOKUP(H1130&amp;"-"&amp;F1130,Blad7!A:D,4,0),0)</f>
        <v>0</v>
      </c>
      <c r="O1130" s="238">
        <v>1</v>
      </c>
      <c r="P1130" s="239">
        <f t="shared" si="21"/>
        <v>0</v>
      </c>
    </row>
    <row r="1131" spans="1:16" x14ac:dyDescent="0.3">
      <c r="A1131" s="294" t="s">
        <v>585</v>
      </c>
      <c r="B1131" s="236" t="s">
        <v>586</v>
      </c>
      <c r="C1131" s="316" t="s">
        <v>585</v>
      </c>
      <c r="D1131" s="293" t="s">
        <v>859</v>
      </c>
      <c r="E1131" s="294" t="s">
        <v>858</v>
      </c>
      <c r="F1131" s="316" t="s">
        <v>585</v>
      </c>
      <c r="G1131" s="295" t="s">
        <v>59</v>
      </c>
      <c r="H1131" s="295" t="s">
        <v>45</v>
      </c>
      <c r="I1131" s="295" t="s">
        <v>712</v>
      </c>
      <c r="J1131" s="308" t="s">
        <v>853</v>
      </c>
      <c r="K1131" s="295"/>
      <c r="L1131" s="451" t="s">
        <v>44</v>
      </c>
      <c r="M1131" s="234" t="s">
        <v>187</v>
      </c>
      <c r="N1131" s="237">
        <f>IFERROR(VLOOKUP(H1131&amp;"-"&amp;F1131,Blad7!A:D,4,0),0)</f>
        <v>0</v>
      </c>
      <c r="O1131" s="238">
        <v>1</v>
      </c>
      <c r="P1131" s="239" t="str">
        <f t="shared" si="21"/>
        <v/>
      </c>
    </row>
    <row r="1132" spans="1:16" x14ac:dyDescent="0.3">
      <c r="A1132" s="294" t="s">
        <v>585</v>
      </c>
      <c r="B1132" s="236" t="s">
        <v>586</v>
      </c>
      <c r="C1132" s="316" t="s">
        <v>585</v>
      </c>
      <c r="D1132" s="293" t="s">
        <v>859</v>
      </c>
      <c r="E1132" s="294" t="s">
        <v>858</v>
      </c>
      <c r="F1132" s="316" t="s">
        <v>585</v>
      </c>
      <c r="G1132" s="295" t="s">
        <v>59</v>
      </c>
      <c r="H1132" s="295" t="s">
        <v>45</v>
      </c>
      <c r="I1132" s="295" t="s">
        <v>1021</v>
      </c>
      <c r="J1132" s="308" t="s">
        <v>886</v>
      </c>
      <c r="K1132" s="295"/>
      <c r="L1132" s="451" t="s">
        <v>62</v>
      </c>
      <c r="M1132" s="234" t="s">
        <v>187</v>
      </c>
      <c r="N1132" s="237">
        <f>IFERROR(VLOOKUP(H1132&amp;"-"&amp;F1132,Blad7!A:D,4,0),0)</f>
        <v>0</v>
      </c>
      <c r="O1132" s="238">
        <v>1</v>
      </c>
      <c r="P1132" s="239" t="str">
        <f t="shared" si="21"/>
        <v/>
      </c>
    </row>
    <row r="1133" spans="1:16" x14ac:dyDescent="0.3">
      <c r="A1133" s="294" t="s">
        <v>585</v>
      </c>
      <c r="B1133" s="236" t="s">
        <v>586</v>
      </c>
      <c r="C1133" s="316" t="s">
        <v>585</v>
      </c>
      <c r="D1133" s="293" t="s">
        <v>859</v>
      </c>
      <c r="E1133" s="294" t="s">
        <v>858</v>
      </c>
      <c r="F1133" s="316" t="s">
        <v>585</v>
      </c>
      <c r="G1133" s="295" t="s">
        <v>59</v>
      </c>
      <c r="H1133" s="295" t="s">
        <v>45</v>
      </c>
      <c r="I1133" s="295" t="s">
        <v>1021</v>
      </c>
      <c r="J1133" s="308" t="s">
        <v>953</v>
      </c>
      <c r="K1133" s="295"/>
      <c r="L1133" s="451" t="s">
        <v>62</v>
      </c>
      <c r="M1133" s="234" t="s">
        <v>187</v>
      </c>
      <c r="N1133" s="237">
        <f>IFERROR(VLOOKUP(H1133&amp;"-"&amp;F1133,Blad7!A:D,4,0),0)</f>
        <v>0</v>
      </c>
      <c r="O1133" s="238">
        <v>1</v>
      </c>
      <c r="P1133" s="239" t="str">
        <f t="shared" si="21"/>
        <v/>
      </c>
    </row>
    <row r="1134" spans="1:16" x14ac:dyDescent="0.3">
      <c r="A1134" s="294" t="s">
        <v>585</v>
      </c>
      <c r="B1134" s="236" t="s">
        <v>586</v>
      </c>
      <c r="C1134" s="316" t="s">
        <v>585</v>
      </c>
      <c r="D1134" s="293" t="s">
        <v>859</v>
      </c>
      <c r="E1134" s="294" t="s">
        <v>858</v>
      </c>
      <c r="F1134" s="316" t="s">
        <v>585</v>
      </c>
      <c r="G1134" s="295" t="s">
        <v>59</v>
      </c>
      <c r="H1134" s="295" t="s">
        <v>19</v>
      </c>
      <c r="I1134" s="295" t="s">
        <v>43</v>
      </c>
      <c r="J1134" s="308" t="s">
        <v>620</v>
      </c>
      <c r="K1134" s="295"/>
      <c r="L1134" s="451" t="s">
        <v>44</v>
      </c>
      <c r="M1134" s="234">
        <v>5.3</v>
      </c>
      <c r="N1134" s="237">
        <f>IFERROR(VLOOKUP(H1134&amp;"-"&amp;F1134,Blad7!A:D,4,0),0)</f>
        <v>0</v>
      </c>
      <c r="O1134" s="238">
        <v>1</v>
      </c>
      <c r="P1134" s="239">
        <f t="shared" si="21"/>
        <v>0</v>
      </c>
    </row>
    <row r="1135" spans="1:16" x14ac:dyDescent="0.3">
      <c r="A1135" s="294" t="s">
        <v>585</v>
      </c>
      <c r="B1135" s="236" t="s">
        <v>586</v>
      </c>
      <c r="C1135" s="316" t="s">
        <v>585</v>
      </c>
      <c r="D1135" s="293" t="s">
        <v>859</v>
      </c>
      <c r="E1135" s="294" t="s">
        <v>858</v>
      </c>
      <c r="F1135" s="316" t="s">
        <v>585</v>
      </c>
      <c r="G1135" s="295" t="s">
        <v>59</v>
      </c>
      <c r="H1135" s="295" t="s">
        <v>19</v>
      </c>
      <c r="I1135" s="295" t="s">
        <v>64</v>
      </c>
      <c r="J1135" s="308" t="s">
        <v>780</v>
      </c>
      <c r="K1135" s="295"/>
      <c r="L1135" s="451" t="s">
        <v>63</v>
      </c>
      <c r="M1135" s="234">
        <v>6</v>
      </c>
      <c r="N1135" s="237">
        <f>IFERROR(VLOOKUP(H1135&amp;"-"&amp;F1135,Blad7!A:D,4,0),0)</f>
        <v>0</v>
      </c>
      <c r="O1135" s="238">
        <v>1</v>
      </c>
      <c r="P1135" s="239">
        <f t="shared" si="21"/>
        <v>0</v>
      </c>
    </row>
    <row r="1136" spans="1:16" x14ac:dyDescent="0.3">
      <c r="A1136" s="294" t="s">
        <v>585</v>
      </c>
      <c r="B1136" s="236" t="s">
        <v>586</v>
      </c>
      <c r="C1136" s="316" t="s">
        <v>585</v>
      </c>
      <c r="D1136" s="293" t="s">
        <v>859</v>
      </c>
      <c r="E1136" s="294" t="s">
        <v>858</v>
      </c>
      <c r="F1136" s="316" t="s">
        <v>585</v>
      </c>
      <c r="G1136" s="295" t="s">
        <v>59</v>
      </c>
      <c r="H1136" s="295" t="s">
        <v>45</v>
      </c>
      <c r="I1136" s="295" t="s">
        <v>656</v>
      </c>
      <c r="J1136" s="308" t="s">
        <v>942</v>
      </c>
      <c r="K1136" s="295"/>
      <c r="L1136" s="451" t="s">
        <v>155</v>
      </c>
      <c r="M1136" s="234" t="s">
        <v>187</v>
      </c>
      <c r="N1136" s="237">
        <f>IFERROR(VLOOKUP(H1136&amp;"-"&amp;F1136,Blad7!A:D,4,0),0)</f>
        <v>0</v>
      </c>
      <c r="O1136" s="238">
        <v>1</v>
      </c>
      <c r="P1136" s="239" t="str">
        <f t="shared" si="21"/>
        <v/>
      </c>
    </row>
    <row r="1137" spans="1:16" x14ac:dyDescent="0.3">
      <c r="A1137" s="294" t="s">
        <v>585</v>
      </c>
      <c r="B1137" s="236" t="s">
        <v>586</v>
      </c>
      <c r="C1137" s="316" t="s">
        <v>585</v>
      </c>
      <c r="D1137" s="293" t="s">
        <v>859</v>
      </c>
      <c r="E1137" s="294" t="s">
        <v>858</v>
      </c>
      <c r="F1137" s="316" t="s">
        <v>585</v>
      </c>
      <c r="G1137" s="295" t="s">
        <v>59</v>
      </c>
      <c r="H1137" s="295" t="s">
        <v>45</v>
      </c>
      <c r="I1137" s="295" t="s">
        <v>1021</v>
      </c>
      <c r="J1137" s="308" t="s">
        <v>954</v>
      </c>
      <c r="K1137" s="295"/>
      <c r="L1137" s="451" t="s">
        <v>62</v>
      </c>
      <c r="M1137" s="234" t="s">
        <v>187</v>
      </c>
      <c r="N1137" s="237">
        <f>IFERROR(VLOOKUP(H1137&amp;"-"&amp;F1137,Blad7!A:D,4,0),0)</f>
        <v>0</v>
      </c>
      <c r="O1137" s="238">
        <v>1</v>
      </c>
      <c r="P1137" s="239" t="str">
        <f t="shared" si="21"/>
        <v/>
      </c>
    </row>
    <row r="1138" spans="1:16" x14ac:dyDescent="0.3">
      <c r="A1138" s="294" t="s">
        <v>585</v>
      </c>
      <c r="B1138" s="236" t="s">
        <v>586</v>
      </c>
      <c r="C1138" s="316" t="s">
        <v>585</v>
      </c>
      <c r="D1138" s="293" t="s">
        <v>859</v>
      </c>
      <c r="E1138" s="294" t="s">
        <v>858</v>
      </c>
      <c r="F1138" s="316" t="s">
        <v>585</v>
      </c>
      <c r="G1138" s="295" t="s">
        <v>59</v>
      </c>
      <c r="H1138" s="295" t="s">
        <v>41</v>
      </c>
      <c r="I1138" s="295" t="s">
        <v>1622</v>
      </c>
      <c r="J1138" s="463"/>
      <c r="K1138" s="295"/>
      <c r="L1138" s="451" t="s">
        <v>63</v>
      </c>
      <c r="M1138" s="234">
        <v>8</v>
      </c>
      <c r="N1138" s="237">
        <f>IFERROR(VLOOKUP(H1138&amp;"-"&amp;F1138,Blad7!A:D,4,0),0)</f>
        <v>0</v>
      </c>
      <c r="O1138" s="238">
        <v>1</v>
      </c>
      <c r="P1138" s="239">
        <f t="shared" si="21"/>
        <v>0</v>
      </c>
    </row>
    <row r="1139" spans="1:16" x14ac:dyDescent="0.3">
      <c r="A1139" s="294" t="s">
        <v>585</v>
      </c>
      <c r="B1139" s="236" t="s">
        <v>586</v>
      </c>
      <c r="C1139" s="316" t="s">
        <v>585</v>
      </c>
      <c r="D1139" s="293" t="s">
        <v>859</v>
      </c>
      <c r="E1139" s="294" t="s">
        <v>858</v>
      </c>
      <c r="F1139" s="316" t="s">
        <v>585</v>
      </c>
      <c r="G1139" s="295" t="s">
        <v>59</v>
      </c>
      <c r="H1139" s="295" t="s">
        <v>19</v>
      </c>
      <c r="I1139" s="295" t="s">
        <v>61</v>
      </c>
      <c r="J1139" s="308"/>
      <c r="K1139" s="295"/>
      <c r="L1139" s="451" t="s">
        <v>155</v>
      </c>
      <c r="M1139" s="234">
        <v>9.1</v>
      </c>
      <c r="N1139" s="237">
        <f>IFERROR(VLOOKUP(H1139&amp;"-"&amp;F1139,Blad7!A:D,4,0),0)</f>
        <v>0</v>
      </c>
      <c r="O1139" s="238">
        <v>1</v>
      </c>
      <c r="P1139" s="239">
        <f t="shared" si="21"/>
        <v>0</v>
      </c>
    </row>
    <row r="1140" spans="1:16" x14ac:dyDescent="0.3">
      <c r="A1140" s="294" t="s">
        <v>585</v>
      </c>
      <c r="B1140" s="236" t="s">
        <v>586</v>
      </c>
      <c r="C1140" s="316" t="s">
        <v>585</v>
      </c>
      <c r="D1140" s="293" t="s">
        <v>859</v>
      </c>
      <c r="E1140" s="294" t="s">
        <v>858</v>
      </c>
      <c r="F1140" s="316" t="s">
        <v>585</v>
      </c>
      <c r="G1140" s="295" t="s">
        <v>59</v>
      </c>
      <c r="H1140" s="295" t="s">
        <v>19</v>
      </c>
      <c r="I1140" s="295" t="s">
        <v>56</v>
      </c>
      <c r="J1140" s="308" t="s">
        <v>795</v>
      </c>
      <c r="K1140" s="295"/>
      <c r="L1140" s="451" t="s">
        <v>155</v>
      </c>
      <c r="M1140" s="234">
        <v>9.4</v>
      </c>
      <c r="N1140" s="237">
        <f>IFERROR(VLOOKUP(H1140&amp;"-"&amp;F1140,Blad7!A:D,4,0),0)</f>
        <v>0</v>
      </c>
      <c r="O1140" s="238">
        <v>1</v>
      </c>
      <c r="P1140" s="239">
        <f t="shared" si="21"/>
        <v>0</v>
      </c>
    </row>
    <row r="1141" spans="1:16" x14ac:dyDescent="0.3">
      <c r="A1141" s="294" t="s">
        <v>585</v>
      </c>
      <c r="B1141" s="236" t="s">
        <v>586</v>
      </c>
      <c r="C1141" s="316" t="s">
        <v>585</v>
      </c>
      <c r="D1141" s="293" t="s">
        <v>859</v>
      </c>
      <c r="E1141" s="294" t="s">
        <v>858</v>
      </c>
      <c r="F1141" s="316" t="s">
        <v>585</v>
      </c>
      <c r="G1141" s="295" t="s">
        <v>59</v>
      </c>
      <c r="H1141" s="295" t="s">
        <v>45</v>
      </c>
      <c r="I1141" s="295" t="s">
        <v>656</v>
      </c>
      <c r="J1141" s="308" t="s">
        <v>943</v>
      </c>
      <c r="K1141" s="295"/>
      <c r="L1141" s="451" t="s">
        <v>155</v>
      </c>
      <c r="M1141" s="234" t="s">
        <v>187</v>
      </c>
      <c r="N1141" s="237">
        <f>IFERROR(VLOOKUP(H1141&amp;"-"&amp;F1141,Blad7!A:D,4,0),0)</f>
        <v>0</v>
      </c>
      <c r="O1141" s="238">
        <v>1</v>
      </c>
      <c r="P1141" s="239" t="str">
        <f t="shared" si="21"/>
        <v/>
      </c>
    </row>
    <row r="1142" spans="1:16" x14ac:dyDescent="0.3">
      <c r="A1142" s="294" t="s">
        <v>585</v>
      </c>
      <c r="B1142" s="236" t="s">
        <v>586</v>
      </c>
      <c r="C1142" s="316" t="s">
        <v>585</v>
      </c>
      <c r="D1142" s="293" t="s">
        <v>859</v>
      </c>
      <c r="E1142" s="294" t="s">
        <v>858</v>
      </c>
      <c r="F1142" s="316" t="s">
        <v>585</v>
      </c>
      <c r="G1142" s="295" t="s">
        <v>59</v>
      </c>
      <c r="H1142" s="295" t="s">
        <v>45</v>
      </c>
      <c r="I1142" s="295" t="s">
        <v>45</v>
      </c>
      <c r="J1142" s="308" t="s">
        <v>590</v>
      </c>
      <c r="K1142" s="295"/>
      <c r="L1142" s="451" t="s">
        <v>62</v>
      </c>
      <c r="M1142" s="234" t="s">
        <v>187</v>
      </c>
      <c r="N1142" s="237">
        <f>IFERROR(VLOOKUP(H1142&amp;"-"&amp;F1142,Blad7!A:D,4,0),0)</f>
        <v>0</v>
      </c>
      <c r="O1142" s="238">
        <v>1</v>
      </c>
      <c r="P1142" s="239" t="str">
        <f t="shared" si="21"/>
        <v/>
      </c>
    </row>
    <row r="1143" spans="1:16" x14ac:dyDescent="0.3">
      <c r="A1143" s="294" t="s">
        <v>585</v>
      </c>
      <c r="B1143" s="236" t="s">
        <v>586</v>
      </c>
      <c r="C1143" s="316" t="s">
        <v>585</v>
      </c>
      <c r="D1143" s="293" t="s">
        <v>859</v>
      </c>
      <c r="E1143" s="294" t="s">
        <v>858</v>
      </c>
      <c r="F1143" s="316" t="s">
        <v>585</v>
      </c>
      <c r="G1143" s="295" t="s">
        <v>59</v>
      </c>
      <c r="H1143" s="295" t="s">
        <v>45</v>
      </c>
      <c r="I1143" s="295" t="s">
        <v>1021</v>
      </c>
      <c r="J1143" s="308" t="s">
        <v>935</v>
      </c>
      <c r="K1143" s="295"/>
      <c r="L1143" s="451" t="s">
        <v>62</v>
      </c>
      <c r="M1143" s="234" t="s">
        <v>187</v>
      </c>
      <c r="N1143" s="237">
        <f>IFERROR(VLOOKUP(H1143&amp;"-"&amp;F1143,Blad7!A:D,4,0),0)</f>
        <v>0</v>
      </c>
      <c r="O1143" s="238">
        <v>1</v>
      </c>
      <c r="P1143" s="239" t="str">
        <f t="shared" si="21"/>
        <v/>
      </c>
    </row>
    <row r="1144" spans="1:16" x14ac:dyDescent="0.3">
      <c r="A1144" s="294" t="s">
        <v>585</v>
      </c>
      <c r="B1144" s="236" t="s">
        <v>586</v>
      </c>
      <c r="C1144" s="316" t="s">
        <v>585</v>
      </c>
      <c r="D1144" s="293" t="s">
        <v>859</v>
      </c>
      <c r="E1144" s="294" t="s">
        <v>858</v>
      </c>
      <c r="F1144" s="316" t="s">
        <v>585</v>
      </c>
      <c r="G1144" s="295" t="s">
        <v>59</v>
      </c>
      <c r="H1144" s="295" t="s">
        <v>46</v>
      </c>
      <c r="I1144" s="295" t="s">
        <v>47</v>
      </c>
      <c r="J1144" s="308" t="s">
        <v>956</v>
      </c>
      <c r="K1144" s="295"/>
      <c r="L1144" s="451" t="s">
        <v>63</v>
      </c>
      <c r="M1144" s="234">
        <v>12.1</v>
      </c>
      <c r="N1144" s="237">
        <f>IFERROR(VLOOKUP(H1144&amp;"-"&amp;F1144,Blad7!A:D,4,0),0)</f>
        <v>0</v>
      </c>
      <c r="O1144" s="238">
        <v>1</v>
      </c>
      <c r="P1144" s="239">
        <f t="shared" si="21"/>
        <v>0</v>
      </c>
    </row>
    <row r="1145" spans="1:16" x14ac:dyDescent="0.3">
      <c r="A1145" s="294" t="s">
        <v>585</v>
      </c>
      <c r="B1145" s="236" t="s">
        <v>586</v>
      </c>
      <c r="C1145" s="316" t="s">
        <v>585</v>
      </c>
      <c r="D1145" s="293" t="s">
        <v>859</v>
      </c>
      <c r="E1145" s="294" t="s">
        <v>858</v>
      </c>
      <c r="F1145" s="316" t="s">
        <v>585</v>
      </c>
      <c r="G1145" s="295" t="s">
        <v>59</v>
      </c>
      <c r="H1145" s="295" t="s">
        <v>46</v>
      </c>
      <c r="I1145" s="295" t="s">
        <v>47</v>
      </c>
      <c r="J1145" s="308" t="s">
        <v>931</v>
      </c>
      <c r="K1145" s="295"/>
      <c r="L1145" s="451" t="s">
        <v>62</v>
      </c>
      <c r="M1145" s="234">
        <v>12.4</v>
      </c>
      <c r="N1145" s="237">
        <f>IFERROR(VLOOKUP(H1145&amp;"-"&amp;F1145,Blad7!A:D,4,0),0)</f>
        <v>0</v>
      </c>
      <c r="O1145" s="238">
        <v>1</v>
      </c>
      <c r="P1145" s="239">
        <f t="shared" si="21"/>
        <v>0</v>
      </c>
    </row>
    <row r="1146" spans="1:16" x14ac:dyDescent="0.3">
      <c r="A1146" s="294" t="s">
        <v>585</v>
      </c>
      <c r="B1146" s="236" t="s">
        <v>586</v>
      </c>
      <c r="C1146" s="316" t="s">
        <v>585</v>
      </c>
      <c r="D1146" s="293" t="s">
        <v>859</v>
      </c>
      <c r="E1146" s="294" t="s">
        <v>858</v>
      </c>
      <c r="F1146" s="316" t="s">
        <v>585</v>
      </c>
      <c r="G1146" s="295" t="s">
        <v>59</v>
      </c>
      <c r="H1146" s="295" t="s">
        <v>45</v>
      </c>
      <c r="I1146" s="295" t="s">
        <v>45</v>
      </c>
      <c r="J1146" s="308" t="s">
        <v>745</v>
      </c>
      <c r="K1146" s="295"/>
      <c r="L1146" s="451" t="s">
        <v>63</v>
      </c>
      <c r="M1146" s="234" t="s">
        <v>187</v>
      </c>
      <c r="N1146" s="237">
        <f>IFERROR(VLOOKUP(H1146&amp;"-"&amp;F1146,Blad7!A:D,4,0),0)</f>
        <v>0</v>
      </c>
      <c r="O1146" s="238">
        <v>1</v>
      </c>
      <c r="P1146" s="239" t="str">
        <f t="shared" si="21"/>
        <v/>
      </c>
    </row>
    <row r="1147" spans="1:16" x14ac:dyDescent="0.3">
      <c r="A1147" s="294" t="s">
        <v>585</v>
      </c>
      <c r="B1147" s="236" t="s">
        <v>586</v>
      </c>
      <c r="C1147" s="316" t="s">
        <v>585</v>
      </c>
      <c r="D1147" s="293" t="s">
        <v>859</v>
      </c>
      <c r="E1147" s="294" t="s">
        <v>858</v>
      </c>
      <c r="F1147" s="316" t="s">
        <v>585</v>
      </c>
      <c r="G1147" s="295" t="s">
        <v>59</v>
      </c>
      <c r="H1147" s="295" t="s">
        <v>46</v>
      </c>
      <c r="I1147" s="295" t="s">
        <v>48</v>
      </c>
      <c r="J1147" s="308"/>
      <c r="K1147" s="295"/>
      <c r="L1147" s="451" t="s">
        <v>62</v>
      </c>
      <c r="M1147" s="234">
        <v>13</v>
      </c>
      <c r="N1147" s="237">
        <f>IFERROR(VLOOKUP(H1147&amp;"-"&amp;F1147,Blad7!A:D,4,0),0)</f>
        <v>0</v>
      </c>
      <c r="O1147" s="238">
        <v>1</v>
      </c>
      <c r="P1147" s="239">
        <f t="shared" si="21"/>
        <v>0</v>
      </c>
    </row>
    <row r="1148" spans="1:16" x14ac:dyDescent="0.3">
      <c r="A1148" s="294" t="s">
        <v>585</v>
      </c>
      <c r="B1148" s="236" t="s">
        <v>586</v>
      </c>
      <c r="C1148" s="316" t="s">
        <v>585</v>
      </c>
      <c r="D1148" s="293" t="s">
        <v>859</v>
      </c>
      <c r="E1148" s="294" t="s">
        <v>858</v>
      </c>
      <c r="F1148" s="316" t="s">
        <v>585</v>
      </c>
      <c r="G1148" s="295" t="s">
        <v>59</v>
      </c>
      <c r="H1148" s="295" t="s">
        <v>19</v>
      </c>
      <c r="I1148" s="295" t="s">
        <v>64</v>
      </c>
      <c r="J1148" s="308"/>
      <c r="K1148" s="295"/>
      <c r="L1148" s="451" t="s">
        <v>63</v>
      </c>
      <c r="M1148" s="234">
        <v>13</v>
      </c>
      <c r="N1148" s="237">
        <f>IFERROR(VLOOKUP(H1148&amp;"-"&amp;F1148,Blad7!A:D,4,0),0)</f>
        <v>0</v>
      </c>
      <c r="O1148" s="238">
        <v>1</v>
      </c>
      <c r="P1148" s="239">
        <f t="shared" si="21"/>
        <v>0</v>
      </c>
    </row>
    <row r="1149" spans="1:16" x14ac:dyDescent="0.3">
      <c r="A1149" s="294" t="s">
        <v>585</v>
      </c>
      <c r="B1149" s="236" t="s">
        <v>586</v>
      </c>
      <c r="C1149" s="316" t="s">
        <v>585</v>
      </c>
      <c r="D1149" s="293" t="s">
        <v>859</v>
      </c>
      <c r="E1149" s="294" t="s">
        <v>858</v>
      </c>
      <c r="F1149" s="316" t="s">
        <v>585</v>
      </c>
      <c r="G1149" s="295" t="s">
        <v>59</v>
      </c>
      <c r="H1149" s="295" t="s">
        <v>19</v>
      </c>
      <c r="I1149" s="295" t="s">
        <v>43</v>
      </c>
      <c r="J1149" s="308"/>
      <c r="K1149" s="295"/>
      <c r="L1149" s="451" t="s">
        <v>44</v>
      </c>
      <c r="M1149" s="234">
        <v>14</v>
      </c>
      <c r="N1149" s="237">
        <f>IFERROR(VLOOKUP(H1149&amp;"-"&amp;F1149,Blad7!A:D,4,0),0)</f>
        <v>0</v>
      </c>
      <c r="O1149" s="238">
        <v>1</v>
      </c>
      <c r="P1149" s="239">
        <f t="shared" si="21"/>
        <v>0</v>
      </c>
    </row>
    <row r="1150" spans="1:16" x14ac:dyDescent="0.3">
      <c r="A1150" s="294" t="s">
        <v>585</v>
      </c>
      <c r="B1150" s="236" t="s">
        <v>586</v>
      </c>
      <c r="C1150" s="316" t="s">
        <v>585</v>
      </c>
      <c r="D1150" s="293" t="s">
        <v>859</v>
      </c>
      <c r="E1150" s="294" t="s">
        <v>858</v>
      </c>
      <c r="F1150" s="316" t="s">
        <v>585</v>
      </c>
      <c r="G1150" s="295" t="s">
        <v>59</v>
      </c>
      <c r="H1150" s="295" t="s">
        <v>19</v>
      </c>
      <c r="I1150" s="295" t="s">
        <v>64</v>
      </c>
      <c r="J1150" s="308"/>
      <c r="K1150" s="295"/>
      <c r="L1150" s="451" t="s">
        <v>63</v>
      </c>
      <c r="M1150" s="234">
        <v>14.2</v>
      </c>
      <c r="N1150" s="237">
        <f>IFERROR(VLOOKUP(H1150&amp;"-"&amp;F1150,Blad7!A:D,4,0),0)</f>
        <v>0</v>
      </c>
      <c r="O1150" s="238">
        <v>1</v>
      </c>
      <c r="P1150" s="239">
        <f t="shared" si="21"/>
        <v>0</v>
      </c>
    </row>
    <row r="1151" spans="1:16" x14ac:dyDescent="0.3">
      <c r="A1151" s="294" t="s">
        <v>585</v>
      </c>
      <c r="B1151" s="236" t="s">
        <v>586</v>
      </c>
      <c r="C1151" s="316" t="s">
        <v>585</v>
      </c>
      <c r="D1151" s="293" t="s">
        <v>859</v>
      </c>
      <c r="E1151" s="294" t="s">
        <v>858</v>
      </c>
      <c r="F1151" s="316" t="s">
        <v>585</v>
      </c>
      <c r="G1151" s="295" t="s">
        <v>59</v>
      </c>
      <c r="H1151" s="295" t="s">
        <v>45</v>
      </c>
      <c r="I1151" s="295" t="s">
        <v>1021</v>
      </c>
      <c r="J1151" s="308" t="s">
        <v>948</v>
      </c>
      <c r="K1151" s="295"/>
      <c r="L1151" s="451" t="s">
        <v>62</v>
      </c>
      <c r="M1151" s="234" t="s">
        <v>187</v>
      </c>
      <c r="N1151" s="237">
        <f>IFERROR(VLOOKUP(H1151&amp;"-"&amp;F1151,Blad7!A:D,4,0),0)</f>
        <v>0</v>
      </c>
      <c r="O1151" s="238">
        <v>1</v>
      </c>
      <c r="P1151" s="239" t="str">
        <f t="shared" si="21"/>
        <v/>
      </c>
    </row>
    <row r="1152" spans="1:16" x14ac:dyDescent="0.3">
      <c r="A1152" s="294" t="s">
        <v>585</v>
      </c>
      <c r="B1152" s="236" t="s">
        <v>586</v>
      </c>
      <c r="C1152" s="316" t="s">
        <v>585</v>
      </c>
      <c r="D1152" s="293" t="s">
        <v>859</v>
      </c>
      <c r="E1152" s="294" t="s">
        <v>858</v>
      </c>
      <c r="F1152" s="316" t="s">
        <v>585</v>
      </c>
      <c r="G1152" s="295" t="s">
        <v>59</v>
      </c>
      <c r="H1152" s="295" t="s">
        <v>46</v>
      </c>
      <c r="I1152" s="295" t="s">
        <v>47</v>
      </c>
      <c r="J1152" s="308" t="s">
        <v>919</v>
      </c>
      <c r="K1152" s="295"/>
      <c r="L1152" s="451" t="s">
        <v>44</v>
      </c>
      <c r="M1152" s="234">
        <v>15.8</v>
      </c>
      <c r="N1152" s="237">
        <f>IFERROR(VLOOKUP(H1152&amp;"-"&amp;F1152,Blad7!A:D,4,0),0)</f>
        <v>0</v>
      </c>
      <c r="O1152" s="238">
        <v>1</v>
      </c>
      <c r="P1152" s="239">
        <f t="shared" si="21"/>
        <v>0</v>
      </c>
    </row>
    <row r="1153" spans="1:16" x14ac:dyDescent="0.3">
      <c r="A1153" s="294" t="s">
        <v>585</v>
      </c>
      <c r="B1153" s="236" t="s">
        <v>586</v>
      </c>
      <c r="C1153" s="316" t="s">
        <v>585</v>
      </c>
      <c r="D1153" s="293" t="s">
        <v>859</v>
      </c>
      <c r="E1153" s="294" t="s">
        <v>858</v>
      </c>
      <c r="F1153" s="316" t="s">
        <v>585</v>
      </c>
      <c r="G1153" s="295" t="s">
        <v>59</v>
      </c>
      <c r="H1153" s="295" t="s">
        <v>19</v>
      </c>
      <c r="I1153" s="295" t="s">
        <v>56</v>
      </c>
      <c r="J1153" s="308" t="s">
        <v>848</v>
      </c>
      <c r="K1153" s="295"/>
      <c r="L1153" s="451" t="s">
        <v>62</v>
      </c>
      <c r="M1153" s="234">
        <v>16.2</v>
      </c>
      <c r="N1153" s="237">
        <f>IFERROR(VLOOKUP(H1153&amp;"-"&amp;F1153,Blad7!A:D,4,0),0)</f>
        <v>0</v>
      </c>
      <c r="O1153" s="238">
        <v>1</v>
      </c>
      <c r="P1153" s="239">
        <f t="shared" si="21"/>
        <v>0</v>
      </c>
    </row>
    <row r="1154" spans="1:16" x14ac:dyDescent="0.3">
      <c r="A1154" s="294" t="s">
        <v>585</v>
      </c>
      <c r="B1154" s="236" t="s">
        <v>586</v>
      </c>
      <c r="C1154" s="316" t="s">
        <v>585</v>
      </c>
      <c r="D1154" s="293" t="s">
        <v>859</v>
      </c>
      <c r="E1154" s="294" t="s">
        <v>858</v>
      </c>
      <c r="F1154" s="316" t="s">
        <v>585</v>
      </c>
      <c r="G1154" s="295" t="s">
        <v>59</v>
      </c>
      <c r="H1154" s="295" t="s">
        <v>41</v>
      </c>
      <c r="I1154" s="295" t="s">
        <v>1622</v>
      </c>
      <c r="J1154" s="463"/>
      <c r="K1154" s="295"/>
      <c r="L1154" s="451" t="s">
        <v>63</v>
      </c>
      <c r="M1154" s="234">
        <v>17.399999999999999</v>
      </c>
      <c r="N1154" s="237">
        <f>IFERROR(VLOOKUP(H1154&amp;"-"&amp;F1154,Blad7!A:D,4,0),0)</f>
        <v>0</v>
      </c>
      <c r="O1154" s="238">
        <v>1</v>
      </c>
      <c r="P1154" s="239">
        <f t="shared" ref="P1154:P1217" si="22">IFERROR((N1154*M1154)*O1154,"")</f>
        <v>0</v>
      </c>
    </row>
    <row r="1155" spans="1:16" x14ac:dyDescent="0.3">
      <c r="A1155" s="294" t="s">
        <v>585</v>
      </c>
      <c r="B1155" s="236" t="s">
        <v>586</v>
      </c>
      <c r="C1155" s="316" t="s">
        <v>585</v>
      </c>
      <c r="D1155" s="293" t="s">
        <v>859</v>
      </c>
      <c r="E1155" s="294" t="s">
        <v>858</v>
      </c>
      <c r="F1155" s="316" t="s">
        <v>585</v>
      </c>
      <c r="G1155" s="295" t="s">
        <v>59</v>
      </c>
      <c r="H1155" s="295" t="s">
        <v>46</v>
      </c>
      <c r="I1155" s="295" t="s">
        <v>47</v>
      </c>
      <c r="J1155" s="308" t="s">
        <v>936</v>
      </c>
      <c r="K1155" s="295"/>
      <c r="L1155" s="451" t="s">
        <v>62</v>
      </c>
      <c r="M1155" s="234">
        <v>17.5</v>
      </c>
      <c r="N1155" s="237">
        <f>IFERROR(VLOOKUP(H1155&amp;"-"&amp;F1155,Blad7!A:D,4,0),0)</f>
        <v>0</v>
      </c>
      <c r="O1155" s="238">
        <v>1</v>
      </c>
      <c r="P1155" s="239">
        <f t="shared" si="22"/>
        <v>0</v>
      </c>
    </row>
    <row r="1156" spans="1:16" x14ac:dyDescent="0.3">
      <c r="A1156" s="294" t="s">
        <v>585</v>
      </c>
      <c r="B1156" s="236" t="s">
        <v>586</v>
      </c>
      <c r="C1156" s="316" t="s">
        <v>585</v>
      </c>
      <c r="D1156" s="293" t="s">
        <v>859</v>
      </c>
      <c r="E1156" s="294" t="s">
        <v>858</v>
      </c>
      <c r="F1156" s="316" t="s">
        <v>585</v>
      </c>
      <c r="G1156" s="295" t="s">
        <v>59</v>
      </c>
      <c r="H1156" s="295" t="s">
        <v>46</v>
      </c>
      <c r="I1156" s="295" t="s">
        <v>47</v>
      </c>
      <c r="J1156" s="308" t="s">
        <v>955</v>
      </c>
      <c r="K1156" s="295"/>
      <c r="L1156" s="451" t="s">
        <v>44</v>
      </c>
      <c r="M1156" s="234">
        <v>20.2</v>
      </c>
      <c r="N1156" s="237">
        <f>IFERROR(VLOOKUP(H1156&amp;"-"&amp;F1156,Blad7!A:D,4,0),0)</f>
        <v>0</v>
      </c>
      <c r="O1156" s="238">
        <v>1</v>
      </c>
      <c r="P1156" s="239">
        <f t="shared" si="22"/>
        <v>0</v>
      </c>
    </row>
    <row r="1157" spans="1:16" x14ac:dyDescent="0.3">
      <c r="A1157" s="294" t="s">
        <v>585</v>
      </c>
      <c r="B1157" s="236" t="s">
        <v>586</v>
      </c>
      <c r="C1157" s="316" t="s">
        <v>585</v>
      </c>
      <c r="D1157" s="293" t="s">
        <v>859</v>
      </c>
      <c r="E1157" s="294" t="s">
        <v>858</v>
      </c>
      <c r="F1157" s="316" t="s">
        <v>585</v>
      </c>
      <c r="G1157" s="295" t="s">
        <v>59</v>
      </c>
      <c r="H1157" s="295" t="s">
        <v>19</v>
      </c>
      <c r="I1157" s="295" t="s">
        <v>64</v>
      </c>
      <c r="J1157" s="308"/>
      <c r="K1157" s="295"/>
      <c r="L1157" s="451" t="s">
        <v>63</v>
      </c>
      <c r="M1157" s="234">
        <v>21.1</v>
      </c>
      <c r="N1157" s="237">
        <f>IFERROR(VLOOKUP(H1157&amp;"-"&amp;F1157,Blad7!A:D,4,0),0)</f>
        <v>0</v>
      </c>
      <c r="O1157" s="238">
        <v>1</v>
      </c>
      <c r="P1157" s="239">
        <f t="shared" si="22"/>
        <v>0</v>
      </c>
    </row>
    <row r="1158" spans="1:16" x14ac:dyDescent="0.3">
      <c r="A1158" s="294" t="s">
        <v>585</v>
      </c>
      <c r="B1158" s="236" t="s">
        <v>586</v>
      </c>
      <c r="C1158" s="316" t="s">
        <v>585</v>
      </c>
      <c r="D1158" s="293" t="s">
        <v>859</v>
      </c>
      <c r="E1158" s="294" t="s">
        <v>858</v>
      </c>
      <c r="F1158" s="316" t="s">
        <v>585</v>
      </c>
      <c r="G1158" s="295" t="s">
        <v>59</v>
      </c>
      <c r="H1158" s="295" t="s">
        <v>45</v>
      </c>
      <c r="I1158" s="295" t="s">
        <v>1021</v>
      </c>
      <c r="J1158" s="308" t="s">
        <v>950</v>
      </c>
      <c r="K1158" s="295"/>
      <c r="L1158" s="451" t="s">
        <v>62</v>
      </c>
      <c r="M1158" s="234" t="s">
        <v>187</v>
      </c>
      <c r="N1158" s="237">
        <f>IFERROR(VLOOKUP(H1158&amp;"-"&amp;F1158,Blad7!A:D,4,0),0)</f>
        <v>0</v>
      </c>
      <c r="O1158" s="238">
        <v>1</v>
      </c>
      <c r="P1158" s="239" t="str">
        <f t="shared" si="22"/>
        <v/>
      </c>
    </row>
    <row r="1159" spans="1:16" x14ac:dyDescent="0.3">
      <c r="A1159" s="294" t="s">
        <v>585</v>
      </c>
      <c r="B1159" s="236" t="s">
        <v>586</v>
      </c>
      <c r="C1159" s="316" t="s">
        <v>585</v>
      </c>
      <c r="D1159" s="293" t="s">
        <v>859</v>
      </c>
      <c r="E1159" s="294" t="s">
        <v>858</v>
      </c>
      <c r="F1159" s="316" t="s">
        <v>585</v>
      </c>
      <c r="G1159" s="295" t="s">
        <v>59</v>
      </c>
      <c r="H1159" s="295" t="s">
        <v>45</v>
      </c>
      <c r="I1159" s="295" t="s">
        <v>1021</v>
      </c>
      <c r="J1159" s="308" t="s">
        <v>930</v>
      </c>
      <c r="K1159" s="295"/>
      <c r="L1159" s="451" t="s">
        <v>62</v>
      </c>
      <c r="M1159" s="234" t="s">
        <v>187</v>
      </c>
      <c r="N1159" s="237">
        <f>IFERROR(VLOOKUP(H1159&amp;"-"&amp;F1159,Blad7!A:D,4,0),0)</f>
        <v>0</v>
      </c>
      <c r="O1159" s="238">
        <v>1</v>
      </c>
      <c r="P1159" s="239" t="str">
        <f t="shared" si="22"/>
        <v/>
      </c>
    </row>
    <row r="1160" spans="1:16" x14ac:dyDescent="0.3">
      <c r="A1160" s="294" t="s">
        <v>585</v>
      </c>
      <c r="B1160" s="236" t="s">
        <v>586</v>
      </c>
      <c r="C1160" s="316" t="s">
        <v>585</v>
      </c>
      <c r="D1160" s="293" t="s">
        <v>859</v>
      </c>
      <c r="E1160" s="294" t="s">
        <v>858</v>
      </c>
      <c r="F1160" s="316" t="s">
        <v>585</v>
      </c>
      <c r="G1160" s="295" t="s">
        <v>59</v>
      </c>
      <c r="H1160" s="295" t="s">
        <v>46</v>
      </c>
      <c r="I1160" s="295" t="s">
        <v>47</v>
      </c>
      <c r="J1160" s="308" t="s">
        <v>921</v>
      </c>
      <c r="K1160" s="295"/>
      <c r="L1160" s="451" t="s">
        <v>44</v>
      </c>
      <c r="M1160" s="234">
        <v>23</v>
      </c>
      <c r="N1160" s="237">
        <f>IFERROR(VLOOKUP(H1160&amp;"-"&amp;F1160,Blad7!A:D,4,0),0)</f>
        <v>0</v>
      </c>
      <c r="O1160" s="238">
        <v>1</v>
      </c>
      <c r="P1160" s="239">
        <f t="shared" si="22"/>
        <v>0</v>
      </c>
    </row>
    <row r="1161" spans="1:16" x14ac:dyDescent="0.3">
      <c r="A1161" s="294" t="s">
        <v>585</v>
      </c>
      <c r="B1161" s="236" t="s">
        <v>586</v>
      </c>
      <c r="C1161" s="316" t="s">
        <v>585</v>
      </c>
      <c r="D1161" s="293" t="s">
        <v>859</v>
      </c>
      <c r="E1161" s="294" t="s">
        <v>858</v>
      </c>
      <c r="F1161" s="316" t="s">
        <v>585</v>
      </c>
      <c r="G1161" s="295" t="s">
        <v>59</v>
      </c>
      <c r="H1161" s="295" t="s">
        <v>19</v>
      </c>
      <c r="I1161" s="295" t="s">
        <v>64</v>
      </c>
      <c r="J1161" s="308"/>
      <c r="K1161" s="295"/>
      <c r="L1161" s="451" t="s">
        <v>62</v>
      </c>
      <c r="M1161" s="234">
        <v>28.799999999999997</v>
      </c>
      <c r="N1161" s="237">
        <f>IFERROR(VLOOKUP(H1161&amp;"-"&amp;F1161,Blad7!A:D,4,0),0)</f>
        <v>0</v>
      </c>
      <c r="O1161" s="238">
        <v>1</v>
      </c>
      <c r="P1161" s="239">
        <f t="shared" si="22"/>
        <v>0</v>
      </c>
    </row>
    <row r="1162" spans="1:16" x14ac:dyDescent="0.3">
      <c r="A1162" s="294" t="s">
        <v>585</v>
      </c>
      <c r="B1162" s="236" t="s">
        <v>586</v>
      </c>
      <c r="C1162" s="316" t="s">
        <v>585</v>
      </c>
      <c r="D1162" s="293" t="s">
        <v>859</v>
      </c>
      <c r="E1162" s="294" t="s">
        <v>858</v>
      </c>
      <c r="F1162" s="316" t="s">
        <v>585</v>
      </c>
      <c r="G1162" s="295" t="s">
        <v>59</v>
      </c>
      <c r="H1162" s="295" t="s">
        <v>18</v>
      </c>
      <c r="I1162" s="295" t="s">
        <v>249</v>
      </c>
      <c r="J1162" s="308" t="s">
        <v>940</v>
      </c>
      <c r="K1162" s="295"/>
      <c r="L1162" s="451" t="s">
        <v>63</v>
      </c>
      <c r="M1162" s="234">
        <v>28.8</v>
      </c>
      <c r="N1162" s="237">
        <f>IFERROR(VLOOKUP(H1162&amp;"-"&amp;F1162,Blad7!A:D,4,0),0)</f>
        <v>0</v>
      </c>
      <c r="O1162" s="238">
        <v>1</v>
      </c>
      <c r="P1162" s="239">
        <f t="shared" si="22"/>
        <v>0</v>
      </c>
    </row>
    <row r="1163" spans="1:16" x14ac:dyDescent="0.3">
      <c r="A1163" s="294" t="s">
        <v>585</v>
      </c>
      <c r="B1163" s="236" t="s">
        <v>586</v>
      </c>
      <c r="C1163" s="316" t="s">
        <v>585</v>
      </c>
      <c r="D1163" s="293" t="s">
        <v>859</v>
      </c>
      <c r="E1163" s="294" t="s">
        <v>858</v>
      </c>
      <c r="F1163" s="316" t="s">
        <v>585</v>
      </c>
      <c r="G1163" s="295" t="s">
        <v>59</v>
      </c>
      <c r="H1163" s="295" t="s">
        <v>15</v>
      </c>
      <c r="I1163" s="297" t="s">
        <v>15</v>
      </c>
      <c r="J1163" s="308" t="s">
        <v>922</v>
      </c>
      <c r="K1163" s="295"/>
      <c r="L1163" s="451" t="s">
        <v>62</v>
      </c>
      <c r="M1163" s="234">
        <v>29.3</v>
      </c>
      <c r="N1163" s="237">
        <f>IFERROR(VLOOKUP(H1163&amp;"-"&amp;F1163,Blad7!A:D,4,0),0)</f>
        <v>0</v>
      </c>
      <c r="O1163" s="238">
        <v>1</v>
      </c>
      <c r="P1163" s="239">
        <f t="shared" si="22"/>
        <v>0</v>
      </c>
    </row>
    <row r="1164" spans="1:16" x14ac:dyDescent="0.3">
      <c r="A1164" s="294" t="s">
        <v>585</v>
      </c>
      <c r="B1164" s="236" t="s">
        <v>586</v>
      </c>
      <c r="C1164" s="316" t="s">
        <v>585</v>
      </c>
      <c r="D1164" s="293" t="s">
        <v>859</v>
      </c>
      <c r="E1164" s="294" t="s">
        <v>858</v>
      </c>
      <c r="F1164" s="316" t="s">
        <v>585</v>
      </c>
      <c r="G1164" s="295" t="s">
        <v>59</v>
      </c>
      <c r="H1164" s="295" t="s">
        <v>46</v>
      </c>
      <c r="I1164" s="295" t="s">
        <v>47</v>
      </c>
      <c r="J1164" s="308" t="s">
        <v>951</v>
      </c>
      <c r="K1164" s="295"/>
      <c r="L1164" s="451" t="s">
        <v>62</v>
      </c>
      <c r="M1164" s="234">
        <v>29.4</v>
      </c>
      <c r="N1164" s="237">
        <f>IFERROR(VLOOKUP(H1164&amp;"-"&amp;F1164,Blad7!A:D,4,0),0)</f>
        <v>0</v>
      </c>
      <c r="O1164" s="238">
        <v>1</v>
      </c>
      <c r="P1164" s="239">
        <f t="shared" si="22"/>
        <v>0</v>
      </c>
    </row>
    <row r="1165" spans="1:16" x14ac:dyDescent="0.3">
      <c r="A1165" s="294" t="s">
        <v>585</v>
      </c>
      <c r="B1165" s="236" t="s">
        <v>586</v>
      </c>
      <c r="C1165" s="316" t="s">
        <v>585</v>
      </c>
      <c r="D1165" s="293" t="s">
        <v>859</v>
      </c>
      <c r="E1165" s="294" t="s">
        <v>858</v>
      </c>
      <c r="F1165" s="316" t="s">
        <v>585</v>
      </c>
      <c r="G1165" s="295" t="s">
        <v>59</v>
      </c>
      <c r="H1165" s="295" t="s">
        <v>46</v>
      </c>
      <c r="I1165" s="295" t="s">
        <v>47</v>
      </c>
      <c r="J1165" s="308" t="s">
        <v>925</v>
      </c>
      <c r="K1165" s="295"/>
      <c r="L1165" s="451" t="s">
        <v>44</v>
      </c>
      <c r="M1165" s="234">
        <v>30.7</v>
      </c>
      <c r="N1165" s="237">
        <f>IFERROR(VLOOKUP(H1165&amp;"-"&amp;F1165,Blad7!A:D,4,0),0)</f>
        <v>0</v>
      </c>
      <c r="O1165" s="238">
        <v>1</v>
      </c>
      <c r="P1165" s="239">
        <f t="shared" si="22"/>
        <v>0</v>
      </c>
    </row>
    <row r="1166" spans="1:16" x14ac:dyDescent="0.3">
      <c r="A1166" s="294" t="s">
        <v>585</v>
      </c>
      <c r="B1166" s="236" t="s">
        <v>586</v>
      </c>
      <c r="C1166" s="316" t="s">
        <v>585</v>
      </c>
      <c r="D1166" s="293" t="s">
        <v>859</v>
      </c>
      <c r="E1166" s="294" t="s">
        <v>858</v>
      </c>
      <c r="F1166" s="316" t="s">
        <v>585</v>
      </c>
      <c r="G1166" s="295" t="s">
        <v>59</v>
      </c>
      <c r="H1166" s="295" t="s">
        <v>45</v>
      </c>
      <c r="I1166" s="295" t="s">
        <v>656</v>
      </c>
      <c r="J1166" s="308" t="s">
        <v>780</v>
      </c>
      <c r="K1166" s="295"/>
      <c r="L1166" s="451" t="s">
        <v>63</v>
      </c>
      <c r="M1166" s="234" t="s">
        <v>187</v>
      </c>
      <c r="N1166" s="237">
        <f>IFERROR(VLOOKUP(H1166&amp;"-"&amp;F1166,Blad7!A:D,4,0),0)</f>
        <v>0</v>
      </c>
      <c r="O1166" s="238">
        <v>1</v>
      </c>
      <c r="P1166" s="239" t="str">
        <f t="shared" si="22"/>
        <v/>
      </c>
    </row>
    <row r="1167" spans="1:16" x14ac:dyDescent="0.3">
      <c r="A1167" s="294" t="s">
        <v>585</v>
      </c>
      <c r="B1167" s="236" t="s">
        <v>586</v>
      </c>
      <c r="C1167" s="316" t="s">
        <v>585</v>
      </c>
      <c r="D1167" s="293" t="s">
        <v>859</v>
      </c>
      <c r="E1167" s="294" t="s">
        <v>858</v>
      </c>
      <c r="F1167" s="316" t="s">
        <v>585</v>
      </c>
      <c r="G1167" s="295" t="s">
        <v>59</v>
      </c>
      <c r="H1167" s="295" t="s">
        <v>46</v>
      </c>
      <c r="I1167" s="295" t="s">
        <v>47</v>
      </c>
      <c r="J1167" s="308" t="s">
        <v>927</v>
      </c>
      <c r="K1167" s="295"/>
      <c r="L1167" s="451" t="s">
        <v>44</v>
      </c>
      <c r="M1167" s="234">
        <v>39.299999999999997</v>
      </c>
      <c r="N1167" s="237">
        <f>IFERROR(VLOOKUP(H1167&amp;"-"&amp;F1167,Blad7!A:D,4,0),0)</f>
        <v>0</v>
      </c>
      <c r="O1167" s="238">
        <v>1</v>
      </c>
      <c r="P1167" s="239">
        <f t="shared" si="22"/>
        <v>0</v>
      </c>
    </row>
    <row r="1168" spans="1:16" x14ac:dyDescent="0.3">
      <c r="A1168" s="294" t="s">
        <v>585</v>
      </c>
      <c r="B1168" s="236" t="s">
        <v>586</v>
      </c>
      <c r="C1168" s="316" t="s">
        <v>585</v>
      </c>
      <c r="D1168" s="293" t="s">
        <v>859</v>
      </c>
      <c r="E1168" s="294" t="s">
        <v>858</v>
      </c>
      <c r="F1168" s="316" t="s">
        <v>585</v>
      </c>
      <c r="G1168" s="295" t="s">
        <v>59</v>
      </c>
      <c r="H1168" s="295" t="s">
        <v>18</v>
      </c>
      <c r="I1168" s="295" t="s">
        <v>249</v>
      </c>
      <c r="J1168" s="308" t="s">
        <v>938</v>
      </c>
      <c r="K1168" s="295"/>
      <c r="L1168" s="451" t="s">
        <v>63</v>
      </c>
      <c r="M1168" s="234">
        <v>42.5</v>
      </c>
      <c r="N1168" s="237">
        <f>IFERROR(VLOOKUP(H1168&amp;"-"&amp;F1168,Blad7!A:D,4,0),0)</f>
        <v>0</v>
      </c>
      <c r="O1168" s="238">
        <v>1</v>
      </c>
      <c r="P1168" s="239">
        <f t="shared" si="22"/>
        <v>0</v>
      </c>
    </row>
    <row r="1169" spans="1:16" x14ac:dyDescent="0.3">
      <c r="A1169" s="294" t="s">
        <v>585</v>
      </c>
      <c r="B1169" s="236" t="s">
        <v>586</v>
      </c>
      <c r="C1169" s="316" t="s">
        <v>585</v>
      </c>
      <c r="D1169" s="293" t="s">
        <v>859</v>
      </c>
      <c r="E1169" s="294" t="s">
        <v>858</v>
      </c>
      <c r="F1169" s="316" t="s">
        <v>585</v>
      </c>
      <c r="G1169" s="295" t="s">
        <v>59</v>
      </c>
      <c r="H1169" s="295" t="s">
        <v>2271</v>
      </c>
      <c r="I1169" s="295" t="s">
        <v>49</v>
      </c>
      <c r="J1169" s="308"/>
      <c r="K1169" s="295"/>
      <c r="L1169" s="451" t="s">
        <v>62</v>
      </c>
      <c r="M1169" s="234">
        <v>47.8</v>
      </c>
      <c r="N1169" s="237">
        <f>IFERROR(VLOOKUP(H1169&amp;"-"&amp;F1169,Blad7!A:D,4,0),0)</f>
        <v>0</v>
      </c>
      <c r="O1169" s="238">
        <v>1</v>
      </c>
      <c r="P1169" s="239">
        <f t="shared" si="22"/>
        <v>0</v>
      </c>
    </row>
    <row r="1170" spans="1:16" x14ac:dyDescent="0.3">
      <c r="A1170" s="294" t="s">
        <v>585</v>
      </c>
      <c r="B1170" s="236" t="s">
        <v>586</v>
      </c>
      <c r="C1170" s="316" t="s">
        <v>585</v>
      </c>
      <c r="D1170" s="293" t="s">
        <v>859</v>
      </c>
      <c r="E1170" s="294" t="s">
        <v>858</v>
      </c>
      <c r="F1170" s="316" t="s">
        <v>585</v>
      </c>
      <c r="G1170" s="295" t="s">
        <v>59</v>
      </c>
      <c r="H1170" s="295" t="s">
        <v>18</v>
      </c>
      <c r="I1170" s="295" t="s">
        <v>249</v>
      </c>
      <c r="J1170" s="308" t="s">
        <v>937</v>
      </c>
      <c r="K1170" s="295"/>
      <c r="L1170" s="451" t="s">
        <v>63</v>
      </c>
      <c r="M1170" s="234">
        <v>49</v>
      </c>
      <c r="N1170" s="237">
        <f>IFERROR(VLOOKUP(H1170&amp;"-"&amp;F1170,Blad7!A:D,4,0),0)</f>
        <v>0</v>
      </c>
      <c r="O1170" s="238">
        <v>1</v>
      </c>
      <c r="P1170" s="239">
        <f t="shared" si="22"/>
        <v>0</v>
      </c>
    </row>
    <row r="1171" spans="1:16" x14ac:dyDescent="0.3">
      <c r="A1171" s="294" t="s">
        <v>585</v>
      </c>
      <c r="B1171" s="236" t="s">
        <v>586</v>
      </c>
      <c r="C1171" s="316" t="s">
        <v>585</v>
      </c>
      <c r="D1171" s="293" t="s">
        <v>859</v>
      </c>
      <c r="E1171" s="294" t="s">
        <v>858</v>
      </c>
      <c r="F1171" s="316" t="s">
        <v>585</v>
      </c>
      <c r="G1171" s="295" t="s">
        <v>59</v>
      </c>
      <c r="H1171" s="295" t="s">
        <v>18</v>
      </c>
      <c r="I1171" s="295" t="s">
        <v>254</v>
      </c>
      <c r="J1171" s="308" t="s">
        <v>929</v>
      </c>
      <c r="K1171" s="295"/>
      <c r="L1171" s="451" t="s">
        <v>62</v>
      </c>
      <c r="M1171" s="234">
        <v>51</v>
      </c>
      <c r="N1171" s="237">
        <f>IFERROR(VLOOKUP(H1171&amp;"-"&amp;F1171,Blad7!A:D,4,0),0)</f>
        <v>0</v>
      </c>
      <c r="O1171" s="238">
        <v>1</v>
      </c>
      <c r="P1171" s="239">
        <f t="shared" si="22"/>
        <v>0</v>
      </c>
    </row>
    <row r="1172" spans="1:16" x14ac:dyDescent="0.3">
      <c r="A1172" s="294" t="s">
        <v>585</v>
      </c>
      <c r="B1172" s="236" t="s">
        <v>586</v>
      </c>
      <c r="C1172" s="316" t="s">
        <v>585</v>
      </c>
      <c r="D1172" s="293" t="s">
        <v>859</v>
      </c>
      <c r="E1172" s="294" t="s">
        <v>858</v>
      </c>
      <c r="F1172" s="316" t="s">
        <v>585</v>
      </c>
      <c r="G1172" s="295" t="s">
        <v>59</v>
      </c>
      <c r="H1172" s="295" t="s">
        <v>18</v>
      </c>
      <c r="I1172" s="295" t="s">
        <v>249</v>
      </c>
      <c r="J1172" s="308" t="s">
        <v>939</v>
      </c>
      <c r="K1172" s="295"/>
      <c r="L1172" s="451" t="s">
        <v>63</v>
      </c>
      <c r="M1172" s="234">
        <v>51.7</v>
      </c>
      <c r="N1172" s="237">
        <f>IFERROR(VLOOKUP(H1172&amp;"-"&amp;F1172,Blad7!A:D,4,0),0)</f>
        <v>0</v>
      </c>
      <c r="O1172" s="238">
        <v>1</v>
      </c>
      <c r="P1172" s="239">
        <f t="shared" si="22"/>
        <v>0</v>
      </c>
    </row>
    <row r="1173" spans="1:16" x14ac:dyDescent="0.3">
      <c r="A1173" s="294" t="s">
        <v>585</v>
      </c>
      <c r="B1173" s="236" t="s">
        <v>586</v>
      </c>
      <c r="C1173" s="316" t="s">
        <v>585</v>
      </c>
      <c r="D1173" s="293" t="s">
        <v>859</v>
      </c>
      <c r="E1173" s="294" t="s">
        <v>858</v>
      </c>
      <c r="F1173" s="316" t="s">
        <v>585</v>
      </c>
      <c r="G1173" s="295" t="s">
        <v>59</v>
      </c>
      <c r="H1173" s="295" t="s">
        <v>18</v>
      </c>
      <c r="I1173" s="295" t="s">
        <v>657</v>
      </c>
      <c r="J1173" s="308"/>
      <c r="K1173" s="295"/>
      <c r="L1173" s="451" t="s">
        <v>62</v>
      </c>
      <c r="M1173" s="234">
        <v>53</v>
      </c>
      <c r="N1173" s="237">
        <f>IFERROR(VLOOKUP(H1173&amp;"-"&amp;F1173,Blad7!A:D,4,0),0)</f>
        <v>0</v>
      </c>
      <c r="O1173" s="238">
        <v>1</v>
      </c>
      <c r="P1173" s="239">
        <f t="shared" si="22"/>
        <v>0</v>
      </c>
    </row>
    <row r="1174" spans="1:16" x14ac:dyDescent="0.3">
      <c r="A1174" s="294" t="s">
        <v>585</v>
      </c>
      <c r="B1174" s="236" t="s">
        <v>586</v>
      </c>
      <c r="C1174" s="316" t="s">
        <v>585</v>
      </c>
      <c r="D1174" s="293" t="s">
        <v>859</v>
      </c>
      <c r="E1174" s="294" t="s">
        <v>858</v>
      </c>
      <c r="F1174" s="316" t="s">
        <v>585</v>
      </c>
      <c r="G1174" s="295" t="s">
        <v>59</v>
      </c>
      <c r="H1174" s="295" t="s">
        <v>15</v>
      </c>
      <c r="I1174" s="297" t="s">
        <v>15</v>
      </c>
      <c r="J1174" s="308" t="s">
        <v>923</v>
      </c>
      <c r="K1174" s="295"/>
      <c r="L1174" s="451" t="s">
        <v>62</v>
      </c>
      <c r="M1174" s="234">
        <v>58.4</v>
      </c>
      <c r="N1174" s="237">
        <f>IFERROR(VLOOKUP(H1174&amp;"-"&amp;F1174,Blad7!A:D,4,0),0)</f>
        <v>0</v>
      </c>
      <c r="O1174" s="238">
        <v>1</v>
      </c>
      <c r="P1174" s="239">
        <f t="shared" si="22"/>
        <v>0</v>
      </c>
    </row>
    <row r="1175" spans="1:16" x14ac:dyDescent="0.3">
      <c r="A1175" s="294" t="s">
        <v>585</v>
      </c>
      <c r="B1175" s="236" t="s">
        <v>586</v>
      </c>
      <c r="C1175" s="316" t="s">
        <v>585</v>
      </c>
      <c r="D1175" s="293" t="s">
        <v>859</v>
      </c>
      <c r="E1175" s="294" t="s">
        <v>858</v>
      </c>
      <c r="F1175" s="316" t="s">
        <v>585</v>
      </c>
      <c r="G1175" s="295" t="s">
        <v>59</v>
      </c>
      <c r="H1175" s="295" t="s">
        <v>15</v>
      </c>
      <c r="I1175" s="297" t="s">
        <v>15</v>
      </c>
      <c r="J1175" s="308" t="s">
        <v>947</v>
      </c>
      <c r="K1175" s="295"/>
      <c r="L1175" s="451" t="s">
        <v>62</v>
      </c>
      <c r="M1175" s="234">
        <v>60.4</v>
      </c>
      <c r="N1175" s="237">
        <f>IFERROR(VLOOKUP(H1175&amp;"-"&amp;F1175,Blad7!A:D,4,0),0)</f>
        <v>0</v>
      </c>
      <c r="O1175" s="238">
        <v>1</v>
      </c>
      <c r="P1175" s="239">
        <f t="shared" si="22"/>
        <v>0</v>
      </c>
    </row>
    <row r="1176" spans="1:16" x14ac:dyDescent="0.3">
      <c r="A1176" s="294" t="s">
        <v>585</v>
      </c>
      <c r="B1176" s="236" t="s">
        <v>586</v>
      </c>
      <c r="C1176" s="316" t="s">
        <v>585</v>
      </c>
      <c r="D1176" s="293" t="s">
        <v>859</v>
      </c>
      <c r="E1176" s="294" t="s">
        <v>858</v>
      </c>
      <c r="F1176" s="316" t="s">
        <v>585</v>
      </c>
      <c r="G1176" s="295" t="s">
        <v>59</v>
      </c>
      <c r="H1176" s="295" t="s">
        <v>15</v>
      </c>
      <c r="I1176" s="297" t="s">
        <v>15</v>
      </c>
      <c r="J1176" s="308" t="s">
        <v>920</v>
      </c>
      <c r="K1176" s="295"/>
      <c r="L1176" s="451" t="s">
        <v>62</v>
      </c>
      <c r="M1176" s="234">
        <v>60.8</v>
      </c>
      <c r="N1176" s="237">
        <f>IFERROR(VLOOKUP(H1176&amp;"-"&amp;F1176,Blad7!A:D,4,0),0)</f>
        <v>0</v>
      </c>
      <c r="O1176" s="238">
        <v>1</v>
      </c>
      <c r="P1176" s="239">
        <f t="shared" si="22"/>
        <v>0</v>
      </c>
    </row>
    <row r="1177" spans="1:16" x14ac:dyDescent="0.3">
      <c r="A1177" s="294" t="s">
        <v>585</v>
      </c>
      <c r="B1177" s="236" t="s">
        <v>586</v>
      </c>
      <c r="C1177" s="316" t="s">
        <v>585</v>
      </c>
      <c r="D1177" s="293" t="s">
        <v>859</v>
      </c>
      <c r="E1177" s="294" t="s">
        <v>858</v>
      </c>
      <c r="F1177" s="316" t="s">
        <v>585</v>
      </c>
      <c r="G1177" s="295" t="s">
        <v>59</v>
      </c>
      <c r="H1177" s="295" t="s">
        <v>15</v>
      </c>
      <c r="I1177" s="297" t="s">
        <v>15</v>
      </c>
      <c r="J1177" s="308" t="s">
        <v>924</v>
      </c>
      <c r="K1177" s="295"/>
      <c r="L1177" s="451" t="s">
        <v>62</v>
      </c>
      <c r="M1177" s="234">
        <v>62.1</v>
      </c>
      <c r="N1177" s="237">
        <f>IFERROR(VLOOKUP(H1177&amp;"-"&amp;F1177,Blad7!A:D,4,0),0)</f>
        <v>0</v>
      </c>
      <c r="O1177" s="238">
        <v>1</v>
      </c>
      <c r="P1177" s="239">
        <f t="shared" si="22"/>
        <v>0</v>
      </c>
    </row>
    <row r="1178" spans="1:16" x14ac:dyDescent="0.3">
      <c r="A1178" s="294" t="s">
        <v>585</v>
      </c>
      <c r="B1178" s="236" t="s">
        <v>586</v>
      </c>
      <c r="C1178" s="316" t="s">
        <v>585</v>
      </c>
      <c r="D1178" s="293" t="s">
        <v>859</v>
      </c>
      <c r="E1178" s="294" t="s">
        <v>858</v>
      </c>
      <c r="F1178" s="316" t="s">
        <v>585</v>
      </c>
      <c r="G1178" s="295" t="s">
        <v>59</v>
      </c>
      <c r="H1178" s="295" t="s">
        <v>15</v>
      </c>
      <c r="I1178" s="297" t="s">
        <v>15</v>
      </c>
      <c r="J1178" s="308" t="s">
        <v>952</v>
      </c>
      <c r="K1178" s="295"/>
      <c r="L1178" s="451" t="s">
        <v>62</v>
      </c>
      <c r="M1178" s="234">
        <v>62.2</v>
      </c>
      <c r="N1178" s="237">
        <f>IFERROR(VLOOKUP(H1178&amp;"-"&amp;F1178,Blad7!A:D,4,0),0)</f>
        <v>0</v>
      </c>
      <c r="O1178" s="238">
        <v>1</v>
      </c>
      <c r="P1178" s="239">
        <f t="shared" si="22"/>
        <v>0</v>
      </c>
    </row>
    <row r="1179" spans="1:16" x14ac:dyDescent="0.3">
      <c r="A1179" s="294" t="s">
        <v>585</v>
      </c>
      <c r="B1179" s="236" t="s">
        <v>586</v>
      </c>
      <c r="C1179" s="316" t="s">
        <v>585</v>
      </c>
      <c r="D1179" s="293" t="s">
        <v>859</v>
      </c>
      <c r="E1179" s="294" t="s">
        <v>858</v>
      </c>
      <c r="F1179" s="316" t="s">
        <v>585</v>
      </c>
      <c r="G1179" s="295" t="s">
        <v>59</v>
      </c>
      <c r="H1179" s="295" t="s">
        <v>15</v>
      </c>
      <c r="I1179" s="297" t="s">
        <v>15</v>
      </c>
      <c r="J1179" s="308" t="s">
        <v>928</v>
      </c>
      <c r="K1179" s="295"/>
      <c r="L1179" s="451" t="s">
        <v>62</v>
      </c>
      <c r="M1179" s="234">
        <v>62.9</v>
      </c>
      <c r="N1179" s="237">
        <f>IFERROR(VLOOKUP(H1179&amp;"-"&amp;F1179,Blad7!A:D,4,0),0)</f>
        <v>0</v>
      </c>
      <c r="O1179" s="238">
        <v>1</v>
      </c>
      <c r="P1179" s="239">
        <f t="shared" si="22"/>
        <v>0</v>
      </c>
    </row>
    <row r="1180" spans="1:16" x14ac:dyDescent="0.3">
      <c r="A1180" s="294" t="s">
        <v>585</v>
      </c>
      <c r="B1180" s="236" t="s">
        <v>586</v>
      </c>
      <c r="C1180" s="316" t="s">
        <v>585</v>
      </c>
      <c r="D1180" s="293" t="s">
        <v>859</v>
      </c>
      <c r="E1180" s="294" t="s">
        <v>858</v>
      </c>
      <c r="F1180" s="316" t="s">
        <v>585</v>
      </c>
      <c r="G1180" s="295" t="s">
        <v>59</v>
      </c>
      <c r="H1180" s="295" t="s">
        <v>16</v>
      </c>
      <c r="I1180" s="295" t="s">
        <v>50</v>
      </c>
      <c r="J1180" s="308"/>
      <c r="K1180" s="295"/>
      <c r="L1180" s="451" t="s">
        <v>44</v>
      </c>
      <c r="M1180" s="234">
        <v>63.3</v>
      </c>
      <c r="N1180" s="237">
        <f>IFERROR(VLOOKUP(H1180&amp;"-"&amp;F1180,Blad7!A:D,4,0),0)</f>
        <v>0</v>
      </c>
      <c r="O1180" s="238">
        <v>1</v>
      </c>
      <c r="P1180" s="239">
        <f t="shared" si="22"/>
        <v>0</v>
      </c>
    </row>
    <row r="1181" spans="1:16" x14ac:dyDescent="0.3">
      <c r="A1181" s="294" t="s">
        <v>585</v>
      </c>
      <c r="B1181" s="236" t="s">
        <v>586</v>
      </c>
      <c r="C1181" s="316" t="s">
        <v>585</v>
      </c>
      <c r="D1181" s="293" t="s">
        <v>859</v>
      </c>
      <c r="E1181" s="294" t="s">
        <v>858</v>
      </c>
      <c r="F1181" s="316" t="s">
        <v>585</v>
      </c>
      <c r="G1181" s="295" t="s">
        <v>59</v>
      </c>
      <c r="H1181" s="295" t="s">
        <v>46</v>
      </c>
      <c r="I1181" s="295" t="s">
        <v>47</v>
      </c>
      <c r="J1181" s="308" t="s">
        <v>932</v>
      </c>
      <c r="K1181" s="295"/>
      <c r="L1181" s="451" t="s">
        <v>62</v>
      </c>
      <c r="M1181" s="234">
        <v>63.7</v>
      </c>
      <c r="N1181" s="237">
        <f>IFERROR(VLOOKUP(H1181&amp;"-"&amp;F1181,Blad7!A:D,4,0),0)</f>
        <v>0</v>
      </c>
      <c r="O1181" s="238">
        <v>1</v>
      </c>
      <c r="P1181" s="239">
        <f t="shared" si="22"/>
        <v>0</v>
      </c>
    </row>
    <row r="1182" spans="1:16" x14ac:dyDescent="0.3">
      <c r="A1182" s="294" t="s">
        <v>585</v>
      </c>
      <c r="B1182" s="236" t="s">
        <v>586</v>
      </c>
      <c r="C1182" s="316" t="s">
        <v>585</v>
      </c>
      <c r="D1182" s="293" t="s">
        <v>859</v>
      </c>
      <c r="E1182" s="294" t="s">
        <v>858</v>
      </c>
      <c r="F1182" s="316" t="s">
        <v>585</v>
      </c>
      <c r="G1182" s="295" t="s">
        <v>59</v>
      </c>
      <c r="H1182" s="295" t="s">
        <v>19</v>
      </c>
      <c r="I1182" s="295" t="s">
        <v>56</v>
      </c>
      <c r="J1182" s="308" t="s">
        <v>850</v>
      </c>
      <c r="K1182" s="295"/>
      <c r="L1182" s="451" t="s">
        <v>62</v>
      </c>
      <c r="M1182" s="234">
        <v>65.3</v>
      </c>
      <c r="N1182" s="237">
        <f>IFERROR(VLOOKUP(H1182&amp;"-"&amp;F1182,Blad7!A:D,4,0),0)</f>
        <v>0</v>
      </c>
      <c r="O1182" s="238">
        <v>1</v>
      </c>
      <c r="P1182" s="239">
        <f t="shared" si="22"/>
        <v>0</v>
      </c>
    </row>
    <row r="1183" spans="1:16" x14ac:dyDescent="0.3">
      <c r="A1183" s="294" t="s">
        <v>585</v>
      </c>
      <c r="B1183" s="236" t="s">
        <v>586</v>
      </c>
      <c r="C1183" s="316" t="s">
        <v>585</v>
      </c>
      <c r="D1183" s="293" t="s">
        <v>859</v>
      </c>
      <c r="E1183" s="294" t="s">
        <v>858</v>
      </c>
      <c r="F1183" s="316" t="s">
        <v>585</v>
      </c>
      <c r="G1183" s="295" t="s">
        <v>59</v>
      </c>
      <c r="H1183" s="295" t="s">
        <v>19</v>
      </c>
      <c r="I1183" s="295" t="s">
        <v>56</v>
      </c>
      <c r="J1183" s="308" t="s">
        <v>846</v>
      </c>
      <c r="K1183" s="295"/>
      <c r="L1183" s="451" t="s">
        <v>62</v>
      </c>
      <c r="M1183" s="234">
        <v>71.7</v>
      </c>
      <c r="N1183" s="237">
        <f>IFERROR(VLOOKUP(H1183&amp;"-"&amp;F1183,Blad7!A:D,4,0),0)</f>
        <v>0</v>
      </c>
      <c r="O1183" s="238">
        <v>1</v>
      </c>
      <c r="P1183" s="239">
        <f t="shared" si="22"/>
        <v>0</v>
      </c>
    </row>
    <row r="1184" spans="1:16" x14ac:dyDescent="0.3">
      <c r="A1184" s="294" t="s">
        <v>585</v>
      </c>
      <c r="B1184" s="236" t="s">
        <v>586</v>
      </c>
      <c r="C1184" s="316" t="s">
        <v>585</v>
      </c>
      <c r="D1184" s="293" t="s">
        <v>859</v>
      </c>
      <c r="E1184" s="294" t="s">
        <v>858</v>
      </c>
      <c r="F1184" s="316" t="s">
        <v>585</v>
      </c>
      <c r="G1184" s="295" t="s">
        <v>59</v>
      </c>
      <c r="H1184" s="295" t="s">
        <v>45</v>
      </c>
      <c r="I1184" s="295" t="s">
        <v>656</v>
      </c>
      <c r="J1184" s="308" t="s">
        <v>945</v>
      </c>
      <c r="K1184" s="295"/>
      <c r="L1184" s="451" t="s">
        <v>62</v>
      </c>
      <c r="M1184" s="234" t="s">
        <v>187</v>
      </c>
      <c r="N1184" s="237">
        <f>IFERROR(VLOOKUP(H1184&amp;"-"&amp;F1184,Blad7!A:D,4,0),0)</f>
        <v>0</v>
      </c>
      <c r="O1184" s="238">
        <v>1</v>
      </c>
      <c r="P1184" s="239" t="str">
        <f t="shared" si="22"/>
        <v/>
      </c>
    </row>
    <row r="1185" spans="1:16" x14ac:dyDescent="0.3">
      <c r="A1185" s="294" t="s">
        <v>585</v>
      </c>
      <c r="B1185" s="236" t="s">
        <v>586</v>
      </c>
      <c r="C1185" s="316" t="s">
        <v>585</v>
      </c>
      <c r="D1185" s="293" t="s">
        <v>859</v>
      </c>
      <c r="E1185" s="294" t="s">
        <v>858</v>
      </c>
      <c r="F1185" s="316" t="s">
        <v>585</v>
      </c>
      <c r="G1185" s="295" t="s">
        <v>59</v>
      </c>
      <c r="H1185" s="295" t="s">
        <v>15</v>
      </c>
      <c r="I1185" s="297" t="s">
        <v>15</v>
      </c>
      <c r="J1185" s="308" t="s">
        <v>934</v>
      </c>
      <c r="K1185" s="295"/>
      <c r="L1185" s="451" t="s">
        <v>62</v>
      </c>
      <c r="M1185" s="234">
        <v>76.400000000000006</v>
      </c>
      <c r="N1185" s="237">
        <f>IFERROR(VLOOKUP(H1185&amp;"-"&amp;F1185,Blad7!A:D,4,0),0)</f>
        <v>0</v>
      </c>
      <c r="O1185" s="238">
        <v>1</v>
      </c>
      <c r="P1185" s="239">
        <f t="shared" si="22"/>
        <v>0</v>
      </c>
    </row>
    <row r="1186" spans="1:16" x14ac:dyDescent="0.3">
      <c r="A1186" s="294" t="s">
        <v>585</v>
      </c>
      <c r="B1186" s="236" t="s">
        <v>586</v>
      </c>
      <c r="C1186" s="316" t="s">
        <v>585</v>
      </c>
      <c r="D1186" s="293" t="s">
        <v>859</v>
      </c>
      <c r="E1186" s="294" t="s">
        <v>858</v>
      </c>
      <c r="F1186" s="316" t="s">
        <v>585</v>
      </c>
      <c r="G1186" s="295" t="s">
        <v>59</v>
      </c>
      <c r="H1186" s="295" t="s">
        <v>15</v>
      </c>
      <c r="I1186" s="297" t="s">
        <v>15</v>
      </c>
      <c r="J1186" s="308" t="s">
        <v>926</v>
      </c>
      <c r="K1186" s="295"/>
      <c r="L1186" s="451" t="s">
        <v>62</v>
      </c>
      <c r="M1186" s="234">
        <v>82</v>
      </c>
      <c r="N1186" s="237">
        <f>IFERROR(VLOOKUP(H1186&amp;"-"&amp;F1186,Blad7!A:D,4,0),0)</f>
        <v>0</v>
      </c>
      <c r="O1186" s="238">
        <v>1</v>
      </c>
      <c r="P1186" s="239">
        <f t="shared" si="22"/>
        <v>0</v>
      </c>
    </row>
    <row r="1187" spans="1:16" x14ac:dyDescent="0.3">
      <c r="A1187" s="294" t="s">
        <v>585</v>
      </c>
      <c r="B1187" s="236" t="s">
        <v>586</v>
      </c>
      <c r="C1187" s="316" t="s">
        <v>585</v>
      </c>
      <c r="D1187" s="293" t="s">
        <v>859</v>
      </c>
      <c r="E1187" s="294" t="s">
        <v>858</v>
      </c>
      <c r="F1187" s="316" t="s">
        <v>585</v>
      </c>
      <c r="G1187" s="295" t="s">
        <v>59</v>
      </c>
      <c r="H1187" s="295" t="s">
        <v>19</v>
      </c>
      <c r="I1187" s="295" t="s">
        <v>56</v>
      </c>
      <c r="J1187" s="308" t="s">
        <v>592</v>
      </c>
      <c r="K1187" s="295"/>
      <c r="L1187" s="451" t="s">
        <v>62</v>
      </c>
      <c r="M1187" s="234">
        <v>84.2</v>
      </c>
      <c r="N1187" s="237">
        <f>IFERROR(VLOOKUP(H1187&amp;"-"&amp;F1187,Blad7!A:D,4,0),0)</f>
        <v>0</v>
      </c>
      <c r="O1187" s="238">
        <v>1</v>
      </c>
      <c r="P1187" s="239">
        <f t="shared" si="22"/>
        <v>0</v>
      </c>
    </row>
    <row r="1188" spans="1:16" x14ac:dyDescent="0.3">
      <c r="A1188" s="294" t="s">
        <v>585</v>
      </c>
      <c r="B1188" s="236" t="s">
        <v>586</v>
      </c>
      <c r="C1188" s="316" t="s">
        <v>585</v>
      </c>
      <c r="D1188" s="293" t="s">
        <v>859</v>
      </c>
      <c r="E1188" s="294" t="s">
        <v>858</v>
      </c>
      <c r="F1188" s="316" t="s">
        <v>585</v>
      </c>
      <c r="G1188" s="295" t="s">
        <v>59</v>
      </c>
      <c r="H1188" s="295" t="s">
        <v>19</v>
      </c>
      <c r="I1188" s="295" t="s">
        <v>56</v>
      </c>
      <c r="J1188" s="308" t="s">
        <v>801</v>
      </c>
      <c r="K1188" s="295"/>
      <c r="L1188" s="451" t="s">
        <v>62</v>
      </c>
      <c r="M1188" s="234">
        <v>107.6</v>
      </c>
      <c r="N1188" s="237">
        <f>IFERROR(VLOOKUP(H1188&amp;"-"&amp;F1188,Blad7!A:D,4,0),0)</f>
        <v>0</v>
      </c>
      <c r="O1188" s="238">
        <v>1</v>
      </c>
      <c r="P1188" s="239">
        <f t="shared" si="22"/>
        <v>0</v>
      </c>
    </row>
    <row r="1189" spans="1:16" x14ac:dyDescent="0.3">
      <c r="A1189" s="294" t="s">
        <v>585</v>
      </c>
      <c r="B1189" s="236" t="s">
        <v>586</v>
      </c>
      <c r="C1189" s="316" t="s">
        <v>585</v>
      </c>
      <c r="D1189" s="293" t="s">
        <v>859</v>
      </c>
      <c r="E1189" s="294" t="s">
        <v>858</v>
      </c>
      <c r="F1189" s="316" t="s">
        <v>585</v>
      </c>
      <c r="G1189" s="295" t="s">
        <v>59</v>
      </c>
      <c r="H1189" s="295" t="s">
        <v>46</v>
      </c>
      <c r="I1189" s="295" t="s">
        <v>130</v>
      </c>
      <c r="J1189" s="308"/>
      <c r="K1189" s="295"/>
      <c r="L1189" s="451" t="s">
        <v>62</v>
      </c>
      <c r="M1189" s="234">
        <v>114.9</v>
      </c>
      <c r="N1189" s="237">
        <f>IFERROR(VLOOKUP(H1189&amp;"-"&amp;F1189,Blad7!A:D,4,0),0)</f>
        <v>0</v>
      </c>
      <c r="O1189" s="238">
        <v>1</v>
      </c>
      <c r="P1189" s="239">
        <f t="shared" si="22"/>
        <v>0</v>
      </c>
    </row>
    <row r="1190" spans="1:16" x14ac:dyDescent="0.3">
      <c r="A1190" s="294" t="s">
        <v>585</v>
      </c>
      <c r="B1190" s="236" t="s">
        <v>586</v>
      </c>
      <c r="C1190" s="316" t="s">
        <v>585</v>
      </c>
      <c r="D1190" s="293" t="s">
        <v>859</v>
      </c>
      <c r="E1190" s="294" t="s">
        <v>858</v>
      </c>
      <c r="F1190" s="316" t="s">
        <v>585</v>
      </c>
      <c r="G1190" s="295" t="s">
        <v>59</v>
      </c>
      <c r="H1190" s="295" t="s">
        <v>18</v>
      </c>
      <c r="I1190" s="295" t="s">
        <v>249</v>
      </c>
      <c r="J1190" s="308" t="s">
        <v>933</v>
      </c>
      <c r="K1190" s="295"/>
      <c r="L1190" s="451" t="s">
        <v>62</v>
      </c>
      <c r="M1190" s="234">
        <v>125.3</v>
      </c>
      <c r="N1190" s="237">
        <f>IFERROR(VLOOKUP(H1190&amp;"-"&amp;F1190,Blad7!A:D,4,0),0)</f>
        <v>0</v>
      </c>
      <c r="O1190" s="238">
        <v>1</v>
      </c>
      <c r="P1190" s="239">
        <f t="shared" si="22"/>
        <v>0</v>
      </c>
    </row>
    <row r="1191" spans="1:16" x14ac:dyDescent="0.3">
      <c r="A1191" s="294" t="s">
        <v>585</v>
      </c>
      <c r="B1191" s="236" t="s">
        <v>586</v>
      </c>
      <c r="C1191" s="316" t="s">
        <v>585</v>
      </c>
      <c r="D1191" s="293" t="s">
        <v>859</v>
      </c>
      <c r="E1191" s="294" t="s">
        <v>858</v>
      </c>
      <c r="F1191" s="316" t="s">
        <v>585</v>
      </c>
      <c r="G1191" s="295" t="s">
        <v>59</v>
      </c>
      <c r="H1191" s="295" t="s">
        <v>18</v>
      </c>
      <c r="I1191" s="295" t="s">
        <v>249</v>
      </c>
      <c r="J1191" s="308" t="s">
        <v>949</v>
      </c>
      <c r="K1191" s="295"/>
      <c r="L1191" s="451" t="s">
        <v>62</v>
      </c>
      <c r="M1191" s="234">
        <v>135</v>
      </c>
      <c r="N1191" s="237">
        <f>IFERROR(VLOOKUP(H1191&amp;"-"&amp;F1191,Blad7!A:D,4,0),0)</f>
        <v>0</v>
      </c>
      <c r="O1191" s="238">
        <v>1</v>
      </c>
      <c r="P1191" s="239">
        <f t="shared" si="22"/>
        <v>0</v>
      </c>
    </row>
    <row r="1192" spans="1:16" x14ac:dyDescent="0.3">
      <c r="A1192" s="294" t="s">
        <v>585</v>
      </c>
      <c r="B1192" s="236" t="s">
        <v>586</v>
      </c>
      <c r="C1192" s="316" t="s">
        <v>585</v>
      </c>
      <c r="D1192" s="293" t="s">
        <v>859</v>
      </c>
      <c r="E1192" s="294" t="s">
        <v>858</v>
      </c>
      <c r="F1192" s="316" t="s">
        <v>585</v>
      </c>
      <c r="G1192" s="295" t="s">
        <v>59</v>
      </c>
      <c r="H1192" s="295" t="s">
        <v>19</v>
      </c>
      <c r="I1192" s="295" t="s">
        <v>56</v>
      </c>
      <c r="J1192" s="308" t="s">
        <v>800</v>
      </c>
      <c r="K1192" s="295"/>
      <c r="L1192" s="451" t="s">
        <v>62</v>
      </c>
      <c r="M1192" s="234">
        <v>182.6</v>
      </c>
      <c r="N1192" s="237">
        <f>IFERROR(VLOOKUP(H1192&amp;"-"&amp;F1192,Blad7!A:D,4,0),0)</f>
        <v>0</v>
      </c>
      <c r="O1192" s="238">
        <v>1</v>
      </c>
      <c r="P1192" s="239">
        <f t="shared" si="22"/>
        <v>0</v>
      </c>
    </row>
    <row r="1193" spans="1:16" x14ac:dyDescent="0.3">
      <c r="A1193" s="294" t="s">
        <v>585</v>
      </c>
      <c r="B1193" s="236" t="s">
        <v>586</v>
      </c>
      <c r="C1193" s="316" t="s">
        <v>585</v>
      </c>
      <c r="D1193" s="293" t="s">
        <v>859</v>
      </c>
      <c r="E1193" s="294" t="s">
        <v>858</v>
      </c>
      <c r="F1193" s="316" t="s">
        <v>585</v>
      </c>
      <c r="G1193" s="295" t="s">
        <v>59</v>
      </c>
      <c r="H1193" s="295" t="s">
        <v>45</v>
      </c>
      <c r="I1193" s="295" t="s">
        <v>1021</v>
      </c>
      <c r="J1193" s="308"/>
      <c r="K1193" s="295"/>
      <c r="L1193" s="451" t="s">
        <v>62</v>
      </c>
      <c r="M1193" s="234" t="s">
        <v>187</v>
      </c>
      <c r="N1193" s="237">
        <f>IFERROR(VLOOKUP(H1193&amp;"-"&amp;F1193,Blad7!A:D,4,0),0)</f>
        <v>0</v>
      </c>
      <c r="O1193" s="238">
        <v>1</v>
      </c>
      <c r="P1193" s="239" t="str">
        <f t="shared" si="22"/>
        <v/>
      </c>
    </row>
    <row r="1194" spans="1:16" x14ac:dyDescent="0.3">
      <c r="A1194" s="294" t="s">
        <v>585</v>
      </c>
      <c r="B1194" s="236" t="s">
        <v>586</v>
      </c>
      <c r="C1194" s="316" t="s">
        <v>585</v>
      </c>
      <c r="D1194" s="293" t="s">
        <v>859</v>
      </c>
      <c r="E1194" s="294" t="s">
        <v>858</v>
      </c>
      <c r="F1194" s="316" t="s">
        <v>585</v>
      </c>
      <c r="G1194" s="295" t="s">
        <v>59</v>
      </c>
      <c r="H1194" s="295" t="s">
        <v>15</v>
      </c>
      <c r="I1194" s="297" t="s">
        <v>15</v>
      </c>
      <c r="J1194" s="308"/>
      <c r="K1194" s="295"/>
      <c r="L1194" s="451" t="s">
        <v>62</v>
      </c>
      <c r="M1194" s="234">
        <v>240</v>
      </c>
      <c r="N1194" s="237">
        <f>IFERROR(VLOOKUP(H1194&amp;"-"&amp;F1194,Blad7!A:D,4,0),0)</f>
        <v>0</v>
      </c>
      <c r="O1194" s="238">
        <v>1</v>
      </c>
      <c r="P1194" s="239">
        <f t="shared" si="22"/>
        <v>0</v>
      </c>
    </row>
    <row r="1195" spans="1:16" x14ac:dyDescent="0.3">
      <c r="A1195" s="294" t="s">
        <v>585</v>
      </c>
      <c r="B1195" s="236" t="s">
        <v>586</v>
      </c>
      <c r="C1195" s="316" t="s">
        <v>585</v>
      </c>
      <c r="D1195" s="293" t="s">
        <v>859</v>
      </c>
      <c r="E1195" s="294" t="s">
        <v>858</v>
      </c>
      <c r="F1195" s="316" t="s">
        <v>585</v>
      </c>
      <c r="G1195" s="295" t="s">
        <v>59</v>
      </c>
      <c r="H1195" s="295" t="s">
        <v>19</v>
      </c>
      <c r="I1195" s="295" t="s">
        <v>76</v>
      </c>
      <c r="J1195" s="308"/>
      <c r="K1195" s="295"/>
      <c r="L1195" s="451" t="s">
        <v>62</v>
      </c>
      <c r="M1195" s="234">
        <v>319.60000000000002</v>
      </c>
      <c r="N1195" s="237">
        <f>IFERROR(VLOOKUP(H1195&amp;"-"&amp;F1195,Blad7!A:D,4,0),0)</f>
        <v>0</v>
      </c>
      <c r="O1195" s="238">
        <v>1</v>
      </c>
      <c r="P1195" s="239">
        <f t="shared" si="22"/>
        <v>0</v>
      </c>
    </row>
    <row r="1196" spans="1:16" x14ac:dyDescent="0.3">
      <c r="A1196" s="294" t="s">
        <v>585</v>
      </c>
      <c r="B1196" s="236" t="s">
        <v>586</v>
      </c>
      <c r="C1196" s="316" t="s">
        <v>585</v>
      </c>
      <c r="D1196" s="293" t="s">
        <v>859</v>
      </c>
      <c r="E1196" s="294" t="s">
        <v>858</v>
      </c>
      <c r="F1196" s="316" t="s">
        <v>585</v>
      </c>
      <c r="G1196" s="295" t="s">
        <v>59</v>
      </c>
      <c r="H1196" s="295" t="s">
        <v>45</v>
      </c>
      <c r="I1196" s="295" t="s">
        <v>656</v>
      </c>
      <c r="J1196" s="308" t="s">
        <v>944</v>
      </c>
      <c r="K1196" s="295"/>
      <c r="L1196" s="451" t="s">
        <v>62</v>
      </c>
      <c r="M1196" s="234" t="s">
        <v>187</v>
      </c>
      <c r="N1196" s="237">
        <f>IFERROR(VLOOKUP(H1196&amp;"-"&amp;F1196,Blad7!A:D,4,0),0)</f>
        <v>0</v>
      </c>
      <c r="O1196" s="238">
        <v>1</v>
      </c>
      <c r="P1196" s="239" t="str">
        <f t="shared" si="22"/>
        <v/>
      </c>
    </row>
    <row r="1197" spans="1:16" x14ac:dyDescent="0.3">
      <c r="A1197" s="294" t="s">
        <v>585</v>
      </c>
      <c r="B1197" s="236" t="s">
        <v>586</v>
      </c>
      <c r="C1197" s="316" t="s">
        <v>585</v>
      </c>
      <c r="D1197" s="293" t="s">
        <v>859</v>
      </c>
      <c r="E1197" s="294" t="s">
        <v>858</v>
      </c>
      <c r="F1197" s="316" t="s">
        <v>585</v>
      </c>
      <c r="G1197" s="295" t="s">
        <v>60</v>
      </c>
      <c r="H1197" s="295" t="s">
        <v>19</v>
      </c>
      <c r="I1197" s="295" t="s">
        <v>64</v>
      </c>
      <c r="J1197" s="308"/>
      <c r="K1197" s="295"/>
      <c r="L1197" s="451" t="s">
        <v>77</v>
      </c>
      <c r="M1197" s="234">
        <v>2.2000000000000002</v>
      </c>
      <c r="N1197" s="237">
        <f>IFERROR(VLOOKUP(H1197&amp;"-"&amp;F1197,Blad7!A:D,4,0),0)</f>
        <v>0</v>
      </c>
      <c r="O1197" s="238">
        <v>1</v>
      </c>
      <c r="P1197" s="239">
        <f t="shared" si="22"/>
        <v>0</v>
      </c>
    </row>
    <row r="1198" spans="1:16" x14ac:dyDescent="0.3">
      <c r="A1198" s="294" t="s">
        <v>585</v>
      </c>
      <c r="B1198" s="236" t="s">
        <v>586</v>
      </c>
      <c r="C1198" s="316" t="s">
        <v>585</v>
      </c>
      <c r="D1198" s="293" t="s">
        <v>859</v>
      </c>
      <c r="E1198" s="294" t="s">
        <v>858</v>
      </c>
      <c r="F1198" s="316" t="s">
        <v>585</v>
      </c>
      <c r="G1198" s="295" t="s">
        <v>60</v>
      </c>
      <c r="H1198" s="295" t="s">
        <v>19</v>
      </c>
      <c r="I1198" s="295" t="s">
        <v>61</v>
      </c>
      <c r="J1198" s="308" t="s">
        <v>959</v>
      </c>
      <c r="K1198" s="295"/>
      <c r="L1198" s="451" t="s">
        <v>62</v>
      </c>
      <c r="M1198" s="234">
        <v>2.4</v>
      </c>
      <c r="N1198" s="237">
        <f>IFERROR(VLOOKUP(H1198&amp;"-"&amp;F1198,Blad7!A:D,4,0),0)</f>
        <v>0</v>
      </c>
      <c r="O1198" s="238">
        <v>1</v>
      </c>
      <c r="P1198" s="239">
        <f t="shared" si="22"/>
        <v>0</v>
      </c>
    </row>
    <row r="1199" spans="1:16" x14ac:dyDescent="0.3">
      <c r="A1199" s="294" t="s">
        <v>585</v>
      </c>
      <c r="B1199" s="236" t="s">
        <v>586</v>
      </c>
      <c r="C1199" s="316" t="s">
        <v>585</v>
      </c>
      <c r="D1199" s="293" t="s">
        <v>859</v>
      </c>
      <c r="E1199" s="294" t="s">
        <v>858</v>
      </c>
      <c r="F1199" s="316" t="s">
        <v>585</v>
      </c>
      <c r="G1199" s="295" t="s">
        <v>60</v>
      </c>
      <c r="H1199" s="295" t="s">
        <v>19</v>
      </c>
      <c r="I1199" s="295" t="s">
        <v>61</v>
      </c>
      <c r="J1199" s="308"/>
      <c r="K1199" s="295"/>
      <c r="L1199" s="451" t="s">
        <v>155</v>
      </c>
      <c r="M1199" s="234">
        <v>3.2</v>
      </c>
      <c r="N1199" s="237">
        <f>IFERROR(VLOOKUP(H1199&amp;"-"&amp;F1199,Blad7!A:D,4,0),0)</f>
        <v>0</v>
      </c>
      <c r="O1199" s="238">
        <v>1</v>
      </c>
      <c r="P1199" s="239">
        <f t="shared" si="22"/>
        <v>0</v>
      </c>
    </row>
    <row r="1200" spans="1:16" x14ac:dyDescent="0.3">
      <c r="A1200" s="294" t="s">
        <v>585</v>
      </c>
      <c r="B1200" s="236" t="s">
        <v>586</v>
      </c>
      <c r="C1200" s="316" t="s">
        <v>585</v>
      </c>
      <c r="D1200" s="293" t="s">
        <v>859</v>
      </c>
      <c r="E1200" s="294" t="s">
        <v>858</v>
      </c>
      <c r="F1200" s="316" t="s">
        <v>585</v>
      </c>
      <c r="G1200" s="295" t="s">
        <v>59</v>
      </c>
      <c r="H1200" s="295" t="s">
        <v>45</v>
      </c>
      <c r="I1200" s="295" t="s">
        <v>656</v>
      </c>
      <c r="J1200" s="308" t="s">
        <v>946</v>
      </c>
      <c r="K1200" s="295"/>
      <c r="L1200" s="451" t="s">
        <v>62</v>
      </c>
      <c r="M1200" s="234" t="s">
        <v>187</v>
      </c>
      <c r="N1200" s="237">
        <f>IFERROR(VLOOKUP(H1200&amp;"-"&amp;F1200,Blad7!A:D,4,0),0)</f>
        <v>0</v>
      </c>
      <c r="O1200" s="238">
        <v>1</v>
      </c>
      <c r="P1200" s="239" t="str">
        <f t="shared" si="22"/>
        <v/>
      </c>
    </row>
    <row r="1201" spans="1:16" x14ac:dyDescent="0.3">
      <c r="A1201" s="294" t="s">
        <v>585</v>
      </c>
      <c r="B1201" s="236" t="s">
        <v>586</v>
      </c>
      <c r="C1201" s="316" t="s">
        <v>585</v>
      </c>
      <c r="D1201" s="293" t="s">
        <v>859</v>
      </c>
      <c r="E1201" s="294" t="s">
        <v>858</v>
      </c>
      <c r="F1201" s="316" t="s">
        <v>585</v>
      </c>
      <c r="G1201" s="295" t="s">
        <v>60</v>
      </c>
      <c r="H1201" s="295" t="s">
        <v>41</v>
      </c>
      <c r="I1201" s="295" t="s">
        <v>1622</v>
      </c>
      <c r="J1201" s="463"/>
      <c r="K1201" s="295"/>
      <c r="L1201" s="451" t="s">
        <v>63</v>
      </c>
      <c r="M1201" s="234">
        <v>5.8</v>
      </c>
      <c r="N1201" s="237">
        <f>IFERROR(VLOOKUP(H1201&amp;"-"&amp;F1201,Blad7!A:D,4,0),0)</f>
        <v>0</v>
      </c>
      <c r="O1201" s="238">
        <v>1</v>
      </c>
      <c r="P1201" s="239">
        <f t="shared" si="22"/>
        <v>0</v>
      </c>
    </row>
    <row r="1202" spans="1:16" x14ac:dyDescent="0.3">
      <c r="A1202" s="294" t="s">
        <v>585</v>
      </c>
      <c r="B1202" s="236" t="s">
        <v>586</v>
      </c>
      <c r="C1202" s="316" t="s">
        <v>585</v>
      </c>
      <c r="D1202" s="293" t="s">
        <v>859</v>
      </c>
      <c r="E1202" s="294" t="s">
        <v>858</v>
      </c>
      <c r="F1202" s="316" t="s">
        <v>585</v>
      </c>
      <c r="G1202" s="295" t="s">
        <v>60</v>
      </c>
      <c r="H1202" s="295" t="s">
        <v>46</v>
      </c>
      <c r="I1202" s="295" t="s">
        <v>47</v>
      </c>
      <c r="J1202" s="308" t="s">
        <v>964</v>
      </c>
      <c r="K1202" s="295"/>
      <c r="L1202" s="451" t="s">
        <v>44</v>
      </c>
      <c r="M1202" s="234">
        <v>6.3</v>
      </c>
      <c r="N1202" s="237">
        <f>IFERROR(VLOOKUP(H1202&amp;"-"&amp;F1202,Blad7!A:D,4,0),0)</f>
        <v>0</v>
      </c>
      <c r="O1202" s="238">
        <v>1</v>
      </c>
      <c r="P1202" s="239">
        <f t="shared" si="22"/>
        <v>0</v>
      </c>
    </row>
    <row r="1203" spans="1:16" x14ac:dyDescent="0.3">
      <c r="A1203" s="294" t="s">
        <v>585</v>
      </c>
      <c r="B1203" s="236" t="s">
        <v>586</v>
      </c>
      <c r="C1203" s="316" t="s">
        <v>585</v>
      </c>
      <c r="D1203" s="293" t="s">
        <v>859</v>
      </c>
      <c r="E1203" s="294" t="s">
        <v>858</v>
      </c>
      <c r="F1203" s="316" t="s">
        <v>585</v>
      </c>
      <c r="G1203" s="295" t="s">
        <v>59</v>
      </c>
      <c r="H1203" s="295" t="s">
        <v>45</v>
      </c>
      <c r="I1203" s="295" t="s">
        <v>656</v>
      </c>
      <c r="J1203" s="308"/>
      <c r="K1203" s="295"/>
      <c r="L1203" s="451" t="s">
        <v>63</v>
      </c>
      <c r="M1203" s="234" t="s">
        <v>187</v>
      </c>
      <c r="N1203" s="237">
        <f>IFERROR(VLOOKUP(H1203&amp;"-"&amp;F1203,Blad7!A:D,4,0),0)</f>
        <v>0</v>
      </c>
      <c r="O1203" s="238">
        <v>1</v>
      </c>
      <c r="P1203" s="239" t="str">
        <f t="shared" si="22"/>
        <v/>
      </c>
    </row>
    <row r="1204" spans="1:16" x14ac:dyDescent="0.3">
      <c r="A1204" s="294" t="s">
        <v>585</v>
      </c>
      <c r="B1204" s="236" t="s">
        <v>586</v>
      </c>
      <c r="C1204" s="316" t="s">
        <v>585</v>
      </c>
      <c r="D1204" s="293" t="s">
        <v>859</v>
      </c>
      <c r="E1204" s="294" t="s">
        <v>858</v>
      </c>
      <c r="F1204" s="316" t="s">
        <v>585</v>
      </c>
      <c r="G1204" s="295" t="s">
        <v>60</v>
      </c>
      <c r="H1204" s="295" t="s">
        <v>41</v>
      </c>
      <c r="I1204" s="295" t="s">
        <v>1622</v>
      </c>
      <c r="J1204" s="463"/>
      <c r="K1204" s="295"/>
      <c r="L1204" s="451" t="s">
        <v>63</v>
      </c>
      <c r="M1204" s="234">
        <v>7.7</v>
      </c>
      <c r="N1204" s="237">
        <f>IFERROR(VLOOKUP(H1204&amp;"-"&amp;F1204,Blad7!A:D,4,0),0)</f>
        <v>0</v>
      </c>
      <c r="O1204" s="238">
        <v>1</v>
      </c>
      <c r="P1204" s="239">
        <f t="shared" si="22"/>
        <v>0</v>
      </c>
    </row>
    <row r="1205" spans="1:16" x14ac:dyDescent="0.3">
      <c r="A1205" s="294" t="s">
        <v>585</v>
      </c>
      <c r="B1205" s="236" t="s">
        <v>586</v>
      </c>
      <c r="C1205" s="316" t="s">
        <v>585</v>
      </c>
      <c r="D1205" s="293" t="s">
        <v>859</v>
      </c>
      <c r="E1205" s="294" t="s">
        <v>858</v>
      </c>
      <c r="F1205" s="316" t="s">
        <v>585</v>
      </c>
      <c r="G1205" s="295" t="s">
        <v>60</v>
      </c>
      <c r="H1205" s="295" t="s">
        <v>19</v>
      </c>
      <c r="I1205" s="295" t="s">
        <v>56</v>
      </c>
      <c r="J1205" s="308" t="s">
        <v>971</v>
      </c>
      <c r="K1205" s="295"/>
      <c r="L1205" s="451" t="s">
        <v>62</v>
      </c>
      <c r="M1205" s="234">
        <v>9</v>
      </c>
      <c r="N1205" s="237">
        <f>IFERROR(VLOOKUP(H1205&amp;"-"&amp;F1205,Blad7!A:D,4,0),0)</f>
        <v>0</v>
      </c>
      <c r="O1205" s="238">
        <v>1</v>
      </c>
      <c r="P1205" s="239">
        <f t="shared" si="22"/>
        <v>0</v>
      </c>
    </row>
    <row r="1206" spans="1:16" x14ac:dyDescent="0.3">
      <c r="A1206" s="294" t="s">
        <v>585</v>
      </c>
      <c r="B1206" s="236" t="s">
        <v>586</v>
      </c>
      <c r="C1206" s="316" t="s">
        <v>585</v>
      </c>
      <c r="D1206" s="293" t="s">
        <v>859</v>
      </c>
      <c r="E1206" s="294" t="s">
        <v>858</v>
      </c>
      <c r="F1206" s="316" t="s">
        <v>585</v>
      </c>
      <c r="G1206" s="295" t="s">
        <v>59</v>
      </c>
      <c r="H1206" s="295" t="s">
        <v>45</v>
      </c>
      <c r="I1206" s="295" t="s">
        <v>688</v>
      </c>
      <c r="J1206" s="308"/>
      <c r="K1206" s="295"/>
      <c r="L1206" s="451" t="s">
        <v>63</v>
      </c>
      <c r="M1206" s="234" t="s">
        <v>187</v>
      </c>
      <c r="N1206" s="237">
        <f>IFERROR(VLOOKUP(H1206&amp;"-"&amp;F1206,Blad7!A:D,4,0),0)</f>
        <v>0</v>
      </c>
      <c r="O1206" s="238">
        <v>1</v>
      </c>
      <c r="P1206" s="239" t="str">
        <f t="shared" si="22"/>
        <v/>
      </c>
    </row>
    <row r="1207" spans="1:16" x14ac:dyDescent="0.3">
      <c r="A1207" s="294" t="s">
        <v>585</v>
      </c>
      <c r="B1207" s="236" t="s">
        <v>586</v>
      </c>
      <c r="C1207" s="316" t="s">
        <v>585</v>
      </c>
      <c r="D1207" s="293" t="s">
        <v>859</v>
      </c>
      <c r="E1207" s="294" t="s">
        <v>858</v>
      </c>
      <c r="F1207" s="316" t="s">
        <v>585</v>
      </c>
      <c r="G1207" s="295" t="s">
        <v>60</v>
      </c>
      <c r="H1207" s="295" t="s">
        <v>45</v>
      </c>
      <c r="I1207" s="295" t="s">
        <v>695</v>
      </c>
      <c r="J1207" s="308"/>
      <c r="K1207" s="295"/>
      <c r="L1207" s="451" t="s">
        <v>1717</v>
      </c>
      <c r="M1207" s="234" t="s">
        <v>187</v>
      </c>
      <c r="N1207" s="237">
        <f>IFERROR(VLOOKUP(H1207&amp;"-"&amp;F1207,Blad7!A:D,4,0),0)</f>
        <v>0</v>
      </c>
      <c r="O1207" s="238">
        <v>1</v>
      </c>
      <c r="P1207" s="239" t="str">
        <f t="shared" si="22"/>
        <v/>
      </c>
    </row>
    <row r="1208" spans="1:16" x14ac:dyDescent="0.3">
      <c r="A1208" s="294" t="s">
        <v>585</v>
      </c>
      <c r="B1208" s="236" t="s">
        <v>586</v>
      </c>
      <c r="C1208" s="316" t="s">
        <v>585</v>
      </c>
      <c r="D1208" s="293" t="s">
        <v>859</v>
      </c>
      <c r="E1208" s="294" t="s">
        <v>858</v>
      </c>
      <c r="F1208" s="316" t="s">
        <v>585</v>
      </c>
      <c r="G1208" s="295" t="s">
        <v>60</v>
      </c>
      <c r="H1208" s="295" t="s">
        <v>46</v>
      </c>
      <c r="I1208" s="295" t="s">
        <v>47</v>
      </c>
      <c r="J1208" s="308" t="s">
        <v>975</v>
      </c>
      <c r="K1208" s="295"/>
      <c r="L1208" s="451" t="s">
        <v>44</v>
      </c>
      <c r="M1208" s="234">
        <v>14</v>
      </c>
      <c r="N1208" s="237">
        <f>IFERROR(VLOOKUP(H1208&amp;"-"&amp;F1208,Blad7!A:D,4,0),0)</f>
        <v>0</v>
      </c>
      <c r="O1208" s="238">
        <v>1</v>
      </c>
      <c r="P1208" s="239">
        <f t="shared" si="22"/>
        <v>0</v>
      </c>
    </row>
    <row r="1209" spans="1:16" x14ac:dyDescent="0.3">
      <c r="A1209" s="294" t="s">
        <v>585</v>
      </c>
      <c r="B1209" s="236" t="s">
        <v>586</v>
      </c>
      <c r="C1209" s="316" t="s">
        <v>585</v>
      </c>
      <c r="D1209" s="293" t="s">
        <v>859</v>
      </c>
      <c r="E1209" s="294" t="s">
        <v>858</v>
      </c>
      <c r="F1209" s="316" t="s">
        <v>585</v>
      </c>
      <c r="G1209" s="295" t="s">
        <v>60</v>
      </c>
      <c r="H1209" s="295" t="s">
        <v>46</v>
      </c>
      <c r="I1209" s="295" t="s">
        <v>47</v>
      </c>
      <c r="J1209" s="308" t="s">
        <v>977</v>
      </c>
      <c r="K1209" s="295"/>
      <c r="L1209" s="451" t="s">
        <v>44</v>
      </c>
      <c r="M1209" s="234">
        <v>14.5</v>
      </c>
      <c r="N1209" s="237">
        <f>IFERROR(VLOOKUP(H1209&amp;"-"&amp;F1209,Blad7!A:D,4,0),0)</f>
        <v>0</v>
      </c>
      <c r="O1209" s="238">
        <v>1</v>
      </c>
      <c r="P1209" s="239">
        <f t="shared" si="22"/>
        <v>0</v>
      </c>
    </row>
    <row r="1210" spans="1:16" x14ac:dyDescent="0.3">
      <c r="A1210" s="294" t="s">
        <v>585</v>
      </c>
      <c r="B1210" s="236" t="s">
        <v>586</v>
      </c>
      <c r="C1210" s="316" t="s">
        <v>585</v>
      </c>
      <c r="D1210" s="293" t="s">
        <v>859</v>
      </c>
      <c r="E1210" s="294" t="s">
        <v>858</v>
      </c>
      <c r="F1210" s="316" t="s">
        <v>585</v>
      </c>
      <c r="G1210" s="295" t="s">
        <v>60</v>
      </c>
      <c r="H1210" s="295" t="s">
        <v>46</v>
      </c>
      <c r="I1210" s="295" t="s">
        <v>47</v>
      </c>
      <c r="J1210" s="308" t="s">
        <v>974</v>
      </c>
      <c r="K1210" s="295"/>
      <c r="L1210" s="451" t="s">
        <v>44</v>
      </c>
      <c r="M1210" s="234">
        <v>15.7</v>
      </c>
      <c r="N1210" s="237">
        <f>IFERROR(VLOOKUP(H1210&amp;"-"&amp;F1210,Blad7!A:D,4,0),0)</f>
        <v>0</v>
      </c>
      <c r="O1210" s="238">
        <v>1</v>
      </c>
      <c r="P1210" s="239">
        <f t="shared" si="22"/>
        <v>0</v>
      </c>
    </row>
    <row r="1211" spans="1:16" x14ac:dyDescent="0.3">
      <c r="A1211" s="294" t="s">
        <v>585</v>
      </c>
      <c r="B1211" s="236" t="s">
        <v>586</v>
      </c>
      <c r="C1211" s="316" t="s">
        <v>585</v>
      </c>
      <c r="D1211" s="293" t="s">
        <v>859</v>
      </c>
      <c r="E1211" s="294" t="s">
        <v>858</v>
      </c>
      <c r="F1211" s="316" t="s">
        <v>585</v>
      </c>
      <c r="G1211" s="295" t="s">
        <v>60</v>
      </c>
      <c r="H1211" s="295" t="s">
        <v>46</v>
      </c>
      <c r="I1211" s="295" t="s">
        <v>47</v>
      </c>
      <c r="J1211" s="308" t="s">
        <v>973</v>
      </c>
      <c r="K1211" s="295"/>
      <c r="L1211" s="451" t="s">
        <v>44</v>
      </c>
      <c r="M1211" s="234">
        <v>16</v>
      </c>
      <c r="N1211" s="237">
        <f>IFERROR(VLOOKUP(H1211&amp;"-"&amp;F1211,Blad7!A:D,4,0),0)</f>
        <v>0</v>
      </c>
      <c r="O1211" s="238">
        <v>1</v>
      </c>
      <c r="P1211" s="239">
        <f t="shared" si="22"/>
        <v>0</v>
      </c>
    </row>
    <row r="1212" spans="1:16" x14ac:dyDescent="0.3">
      <c r="A1212" s="294" t="s">
        <v>585</v>
      </c>
      <c r="B1212" s="236" t="s">
        <v>586</v>
      </c>
      <c r="C1212" s="316" t="s">
        <v>585</v>
      </c>
      <c r="D1212" s="293" t="s">
        <v>859</v>
      </c>
      <c r="E1212" s="294" t="s">
        <v>858</v>
      </c>
      <c r="F1212" s="316" t="s">
        <v>585</v>
      </c>
      <c r="G1212" s="295" t="s">
        <v>60</v>
      </c>
      <c r="H1212" s="295" t="s">
        <v>46</v>
      </c>
      <c r="I1212" s="295" t="s">
        <v>47</v>
      </c>
      <c r="J1212" s="308" t="s">
        <v>970</v>
      </c>
      <c r="K1212" s="295"/>
      <c r="L1212" s="451" t="s">
        <v>44</v>
      </c>
      <c r="M1212" s="234">
        <v>16.2</v>
      </c>
      <c r="N1212" s="237">
        <f>IFERROR(VLOOKUP(H1212&amp;"-"&amp;F1212,Blad7!A:D,4,0),0)</f>
        <v>0</v>
      </c>
      <c r="O1212" s="238">
        <v>1</v>
      </c>
      <c r="P1212" s="239">
        <f t="shared" si="22"/>
        <v>0</v>
      </c>
    </row>
    <row r="1213" spans="1:16" x14ac:dyDescent="0.3">
      <c r="A1213" s="294" t="s">
        <v>585</v>
      </c>
      <c r="B1213" s="236" t="s">
        <v>586</v>
      </c>
      <c r="C1213" s="316" t="s">
        <v>585</v>
      </c>
      <c r="D1213" s="293" t="s">
        <v>859</v>
      </c>
      <c r="E1213" s="294" t="s">
        <v>858</v>
      </c>
      <c r="F1213" s="316" t="s">
        <v>585</v>
      </c>
      <c r="G1213" s="295" t="s">
        <v>60</v>
      </c>
      <c r="H1213" s="295" t="s">
        <v>46</v>
      </c>
      <c r="I1213" s="295" t="s">
        <v>47</v>
      </c>
      <c r="J1213" s="308" t="s">
        <v>958</v>
      </c>
      <c r="K1213" s="295"/>
      <c r="L1213" s="451" t="s">
        <v>44</v>
      </c>
      <c r="M1213" s="234">
        <v>16.3</v>
      </c>
      <c r="N1213" s="237">
        <f>IFERROR(VLOOKUP(H1213&amp;"-"&amp;F1213,Blad7!A:D,4,0),0)</f>
        <v>0</v>
      </c>
      <c r="O1213" s="238">
        <v>1</v>
      </c>
      <c r="P1213" s="239">
        <f t="shared" si="22"/>
        <v>0</v>
      </c>
    </row>
    <row r="1214" spans="1:16" x14ac:dyDescent="0.3">
      <c r="A1214" s="294" t="s">
        <v>585</v>
      </c>
      <c r="B1214" s="236" t="s">
        <v>586</v>
      </c>
      <c r="C1214" s="316" t="s">
        <v>585</v>
      </c>
      <c r="D1214" s="293" t="s">
        <v>859</v>
      </c>
      <c r="E1214" s="294" t="s">
        <v>858</v>
      </c>
      <c r="F1214" s="316" t="s">
        <v>585</v>
      </c>
      <c r="G1214" s="295" t="s">
        <v>60</v>
      </c>
      <c r="H1214" s="295" t="s">
        <v>46</v>
      </c>
      <c r="I1214" s="295" t="s">
        <v>47</v>
      </c>
      <c r="J1214" s="308" t="s">
        <v>957</v>
      </c>
      <c r="K1214" s="295"/>
      <c r="L1214" s="451" t="s">
        <v>44</v>
      </c>
      <c r="M1214" s="234">
        <v>16.600000000000001</v>
      </c>
      <c r="N1214" s="237">
        <f>IFERROR(VLOOKUP(H1214&amp;"-"&amp;F1214,Blad7!A:D,4,0),0)</f>
        <v>0</v>
      </c>
      <c r="O1214" s="238">
        <v>1</v>
      </c>
      <c r="P1214" s="239">
        <f t="shared" si="22"/>
        <v>0</v>
      </c>
    </row>
    <row r="1215" spans="1:16" x14ac:dyDescent="0.3">
      <c r="A1215" s="294" t="s">
        <v>585</v>
      </c>
      <c r="B1215" s="236" t="s">
        <v>586</v>
      </c>
      <c r="C1215" s="316" t="s">
        <v>585</v>
      </c>
      <c r="D1215" s="293" t="s">
        <v>859</v>
      </c>
      <c r="E1215" s="294" t="s">
        <v>858</v>
      </c>
      <c r="F1215" s="316" t="s">
        <v>585</v>
      </c>
      <c r="G1215" s="295" t="s">
        <v>60</v>
      </c>
      <c r="H1215" s="295" t="s">
        <v>46</v>
      </c>
      <c r="I1215" s="295" t="s">
        <v>47</v>
      </c>
      <c r="J1215" s="308" t="s">
        <v>979</v>
      </c>
      <c r="K1215" s="295"/>
      <c r="L1215" s="451" t="s">
        <v>44</v>
      </c>
      <c r="M1215" s="234">
        <v>19.2</v>
      </c>
      <c r="N1215" s="237">
        <f>IFERROR(VLOOKUP(H1215&amp;"-"&amp;F1215,Blad7!A:D,4,0),0)</f>
        <v>0</v>
      </c>
      <c r="O1215" s="238">
        <v>1</v>
      </c>
      <c r="P1215" s="239">
        <f t="shared" si="22"/>
        <v>0</v>
      </c>
    </row>
    <row r="1216" spans="1:16" x14ac:dyDescent="0.3">
      <c r="A1216" s="294" t="s">
        <v>585</v>
      </c>
      <c r="B1216" s="236" t="s">
        <v>586</v>
      </c>
      <c r="C1216" s="316" t="s">
        <v>585</v>
      </c>
      <c r="D1216" s="293" t="s">
        <v>859</v>
      </c>
      <c r="E1216" s="294" t="s">
        <v>858</v>
      </c>
      <c r="F1216" s="316" t="s">
        <v>585</v>
      </c>
      <c r="G1216" s="295" t="s">
        <v>60</v>
      </c>
      <c r="H1216" s="295" t="s">
        <v>46</v>
      </c>
      <c r="I1216" s="295" t="s">
        <v>47</v>
      </c>
      <c r="J1216" s="308" t="s">
        <v>967</v>
      </c>
      <c r="K1216" s="295"/>
      <c r="L1216" s="451" t="s">
        <v>44</v>
      </c>
      <c r="M1216" s="234">
        <v>19.5</v>
      </c>
      <c r="N1216" s="237">
        <f>IFERROR(VLOOKUP(H1216&amp;"-"&amp;F1216,Blad7!A:D,4,0),0)</f>
        <v>0</v>
      </c>
      <c r="O1216" s="238">
        <v>1</v>
      </c>
      <c r="P1216" s="239">
        <f t="shared" si="22"/>
        <v>0</v>
      </c>
    </row>
    <row r="1217" spans="1:16" x14ac:dyDescent="0.3">
      <c r="A1217" s="294" t="s">
        <v>585</v>
      </c>
      <c r="B1217" s="236" t="s">
        <v>586</v>
      </c>
      <c r="C1217" s="316" t="s">
        <v>585</v>
      </c>
      <c r="D1217" s="293" t="s">
        <v>859</v>
      </c>
      <c r="E1217" s="294" t="s">
        <v>858</v>
      </c>
      <c r="F1217" s="316" t="s">
        <v>585</v>
      </c>
      <c r="G1217" s="295" t="s">
        <v>60</v>
      </c>
      <c r="H1217" s="295" t="s">
        <v>46</v>
      </c>
      <c r="I1217" s="295" t="s">
        <v>47</v>
      </c>
      <c r="J1217" s="308" t="s">
        <v>966</v>
      </c>
      <c r="K1217" s="295"/>
      <c r="L1217" s="451" t="s">
        <v>44</v>
      </c>
      <c r="M1217" s="234">
        <v>19.7</v>
      </c>
      <c r="N1217" s="237">
        <f>IFERROR(VLOOKUP(H1217&amp;"-"&amp;F1217,Blad7!A:D,4,0),0)</f>
        <v>0</v>
      </c>
      <c r="O1217" s="238">
        <v>1</v>
      </c>
      <c r="P1217" s="239">
        <f t="shared" si="22"/>
        <v>0</v>
      </c>
    </row>
    <row r="1218" spans="1:16" x14ac:dyDescent="0.3">
      <c r="A1218" s="294" t="s">
        <v>585</v>
      </c>
      <c r="B1218" s="236" t="s">
        <v>586</v>
      </c>
      <c r="C1218" s="316" t="s">
        <v>585</v>
      </c>
      <c r="D1218" s="293" t="s">
        <v>859</v>
      </c>
      <c r="E1218" s="294" t="s">
        <v>858</v>
      </c>
      <c r="F1218" s="316" t="s">
        <v>585</v>
      </c>
      <c r="G1218" s="295" t="s">
        <v>60</v>
      </c>
      <c r="H1218" s="295" t="s">
        <v>19</v>
      </c>
      <c r="I1218" s="295" t="s">
        <v>64</v>
      </c>
      <c r="J1218" s="308"/>
      <c r="K1218" s="295"/>
      <c r="L1218" s="451" t="s">
        <v>62</v>
      </c>
      <c r="M1218" s="234">
        <v>19.899999999999999</v>
      </c>
      <c r="N1218" s="237">
        <f>IFERROR(VLOOKUP(H1218&amp;"-"&amp;F1218,Blad7!A:D,4,0),0)</f>
        <v>0</v>
      </c>
      <c r="O1218" s="238">
        <v>1</v>
      </c>
      <c r="P1218" s="239">
        <f t="shared" ref="P1218:P1281" si="23">IFERROR((N1218*M1218)*O1218,"")</f>
        <v>0</v>
      </c>
    </row>
    <row r="1219" spans="1:16" x14ac:dyDescent="0.3">
      <c r="A1219" s="294" t="s">
        <v>585</v>
      </c>
      <c r="B1219" s="236" t="s">
        <v>586</v>
      </c>
      <c r="C1219" s="316" t="s">
        <v>585</v>
      </c>
      <c r="D1219" s="293" t="s">
        <v>859</v>
      </c>
      <c r="E1219" s="294" t="s">
        <v>858</v>
      </c>
      <c r="F1219" s="316" t="s">
        <v>585</v>
      </c>
      <c r="G1219" s="295" t="s">
        <v>60</v>
      </c>
      <c r="H1219" s="295" t="s">
        <v>45</v>
      </c>
      <c r="I1219" s="295" t="s">
        <v>45</v>
      </c>
      <c r="J1219" s="308" t="s">
        <v>960</v>
      </c>
      <c r="K1219" s="295"/>
      <c r="L1219" s="451" t="s">
        <v>44</v>
      </c>
      <c r="M1219" s="234" t="s">
        <v>187</v>
      </c>
      <c r="N1219" s="237">
        <f>IFERROR(VLOOKUP(H1219&amp;"-"&amp;F1219,Blad7!A:D,4,0),0)</f>
        <v>0</v>
      </c>
      <c r="O1219" s="238">
        <v>1</v>
      </c>
      <c r="P1219" s="239" t="str">
        <f t="shared" si="23"/>
        <v/>
      </c>
    </row>
    <row r="1220" spans="1:16" x14ac:dyDescent="0.3">
      <c r="A1220" s="294" t="s">
        <v>585</v>
      </c>
      <c r="B1220" s="236" t="s">
        <v>586</v>
      </c>
      <c r="C1220" s="316" t="s">
        <v>585</v>
      </c>
      <c r="D1220" s="293" t="s">
        <v>859</v>
      </c>
      <c r="E1220" s="294" t="s">
        <v>858</v>
      </c>
      <c r="F1220" s="316" t="s">
        <v>585</v>
      </c>
      <c r="G1220" s="295" t="s">
        <v>60</v>
      </c>
      <c r="H1220" s="295" t="s">
        <v>46</v>
      </c>
      <c r="I1220" s="295" t="s">
        <v>47</v>
      </c>
      <c r="J1220" s="308" t="s">
        <v>976</v>
      </c>
      <c r="K1220" s="295"/>
      <c r="L1220" s="451" t="s">
        <v>44</v>
      </c>
      <c r="M1220" s="234">
        <v>20.8</v>
      </c>
      <c r="N1220" s="237">
        <f>IFERROR(VLOOKUP(H1220&amp;"-"&amp;F1220,Blad7!A:D,4,0),0)</f>
        <v>0</v>
      </c>
      <c r="O1220" s="238">
        <v>1</v>
      </c>
      <c r="P1220" s="239">
        <f t="shared" si="23"/>
        <v>0</v>
      </c>
    </row>
    <row r="1221" spans="1:16" x14ac:dyDescent="0.3">
      <c r="A1221" s="294" t="s">
        <v>585</v>
      </c>
      <c r="B1221" s="236" t="s">
        <v>586</v>
      </c>
      <c r="C1221" s="316" t="s">
        <v>585</v>
      </c>
      <c r="D1221" s="293" t="s">
        <v>859</v>
      </c>
      <c r="E1221" s="294" t="s">
        <v>858</v>
      </c>
      <c r="F1221" s="316" t="s">
        <v>585</v>
      </c>
      <c r="G1221" s="295" t="s">
        <v>60</v>
      </c>
      <c r="H1221" s="295" t="s">
        <v>46</v>
      </c>
      <c r="I1221" s="295" t="s">
        <v>47</v>
      </c>
      <c r="J1221" s="308" t="s">
        <v>965</v>
      </c>
      <c r="K1221" s="295"/>
      <c r="L1221" s="451" t="s">
        <v>44</v>
      </c>
      <c r="M1221" s="234">
        <v>21</v>
      </c>
      <c r="N1221" s="237">
        <f>IFERROR(VLOOKUP(H1221&amp;"-"&amp;F1221,Blad7!A:D,4,0),0)</f>
        <v>0</v>
      </c>
      <c r="O1221" s="238">
        <v>1</v>
      </c>
      <c r="P1221" s="239">
        <f t="shared" si="23"/>
        <v>0</v>
      </c>
    </row>
    <row r="1222" spans="1:16" x14ac:dyDescent="0.3">
      <c r="A1222" s="294" t="s">
        <v>585</v>
      </c>
      <c r="B1222" s="236" t="s">
        <v>586</v>
      </c>
      <c r="C1222" s="316" t="s">
        <v>585</v>
      </c>
      <c r="D1222" s="293" t="s">
        <v>859</v>
      </c>
      <c r="E1222" s="294" t="s">
        <v>858</v>
      </c>
      <c r="F1222" s="316" t="s">
        <v>585</v>
      </c>
      <c r="G1222" s="295" t="s">
        <v>60</v>
      </c>
      <c r="H1222" s="295" t="s">
        <v>46</v>
      </c>
      <c r="I1222" s="295" t="s">
        <v>47</v>
      </c>
      <c r="J1222" s="308" t="s">
        <v>978</v>
      </c>
      <c r="K1222" s="295"/>
      <c r="L1222" s="451" t="s">
        <v>44</v>
      </c>
      <c r="M1222" s="234">
        <v>21.2</v>
      </c>
      <c r="N1222" s="237">
        <f>IFERROR(VLOOKUP(H1222&amp;"-"&amp;F1222,Blad7!A:D,4,0),0)</f>
        <v>0</v>
      </c>
      <c r="O1222" s="238">
        <v>1</v>
      </c>
      <c r="P1222" s="239">
        <f t="shared" si="23"/>
        <v>0</v>
      </c>
    </row>
    <row r="1223" spans="1:16" x14ac:dyDescent="0.3">
      <c r="A1223" s="294" t="s">
        <v>585</v>
      </c>
      <c r="B1223" s="236" t="s">
        <v>586</v>
      </c>
      <c r="C1223" s="316" t="s">
        <v>585</v>
      </c>
      <c r="D1223" s="293" t="s">
        <v>859</v>
      </c>
      <c r="E1223" s="294" t="s">
        <v>858</v>
      </c>
      <c r="F1223" s="316" t="s">
        <v>585</v>
      </c>
      <c r="G1223" s="295" t="s">
        <v>60</v>
      </c>
      <c r="H1223" s="295" t="s">
        <v>45</v>
      </c>
      <c r="I1223" s="295" t="s">
        <v>1021</v>
      </c>
      <c r="J1223" s="308" t="s">
        <v>972</v>
      </c>
      <c r="K1223" s="295"/>
      <c r="L1223" s="451" t="s">
        <v>44</v>
      </c>
      <c r="M1223" s="234" t="s">
        <v>187</v>
      </c>
      <c r="N1223" s="237">
        <f>IFERROR(VLOOKUP(H1223&amp;"-"&amp;F1223,Blad7!A:D,4,0),0)</f>
        <v>0</v>
      </c>
      <c r="O1223" s="238">
        <v>1</v>
      </c>
      <c r="P1223" s="239" t="str">
        <f t="shared" si="23"/>
        <v/>
      </c>
    </row>
    <row r="1224" spans="1:16" x14ac:dyDescent="0.3">
      <c r="A1224" s="294" t="s">
        <v>585</v>
      </c>
      <c r="B1224" s="236" t="s">
        <v>586</v>
      </c>
      <c r="C1224" s="316" t="s">
        <v>585</v>
      </c>
      <c r="D1224" s="293" t="s">
        <v>859</v>
      </c>
      <c r="E1224" s="294" t="s">
        <v>858</v>
      </c>
      <c r="F1224" s="316" t="s">
        <v>585</v>
      </c>
      <c r="G1224" s="295" t="s">
        <v>60</v>
      </c>
      <c r="H1224" s="295" t="s">
        <v>19</v>
      </c>
      <c r="I1224" s="295" t="s">
        <v>64</v>
      </c>
      <c r="J1224" s="308"/>
      <c r="K1224" s="295"/>
      <c r="L1224" s="451" t="s">
        <v>62</v>
      </c>
      <c r="M1224" s="234">
        <v>27.4</v>
      </c>
      <c r="N1224" s="237">
        <f>IFERROR(VLOOKUP(H1224&amp;"-"&amp;F1224,Blad7!A:D,4,0),0)</f>
        <v>0</v>
      </c>
      <c r="O1224" s="238">
        <v>1</v>
      </c>
      <c r="P1224" s="239">
        <f t="shared" si="23"/>
        <v>0</v>
      </c>
    </row>
    <row r="1225" spans="1:16" x14ac:dyDescent="0.3">
      <c r="A1225" s="294" t="s">
        <v>585</v>
      </c>
      <c r="B1225" s="236" t="s">
        <v>586</v>
      </c>
      <c r="C1225" s="316" t="s">
        <v>585</v>
      </c>
      <c r="D1225" s="293" t="s">
        <v>859</v>
      </c>
      <c r="E1225" s="294" t="s">
        <v>858</v>
      </c>
      <c r="F1225" s="316" t="s">
        <v>585</v>
      </c>
      <c r="G1225" s="295" t="s">
        <v>60</v>
      </c>
      <c r="H1225" s="295" t="s">
        <v>15</v>
      </c>
      <c r="I1225" s="297" t="s">
        <v>15</v>
      </c>
      <c r="J1225" s="308" t="s">
        <v>968</v>
      </c>
      <c r="K1225" s="295"/>
      <c r="L1225" s="451" t="s">
        <v>44</v>
      </c>
      <c r="M1225" s="234">
        <v>58.1</v>
      </c>
      <c r="N1225" s="237">
        <f>IFERROR(VLOOKUP(H1225&amp;"-"&amp;F1225,Blad7!A:D,4,0),0)</f>
        <v>0</v>
      </c>
      <c r="O1225" s="238">
        <v>1</v>
      </c>
      <c r="P1225" s="239">
        <f t="shared" si="23"/>
        <v>0</v>
      </c>
    </row>
    <row r="1226" spans="1:16" x14ac:dyDescent="0.3">
      <c r="A1226" s="294" t="s">
        <v>585</v>
      </c>
      <c r="B1226" s="236" t="s">
        <v>586</v>
      </c>
      <c r="C1226" s="316" t="s">
        <v>585</v>
      </c>
      <c r="D1226" s="293" t="s">
        <v>859</v>
      </c>
      <c r="E1226" s="294" t="s">
        <v>858</v>
      </c>
      <c r="F1226" s="316" t="s">
        <v>585</v>
      </c>
      <c r="G1226" s="295" t="s">
        <v>60</v>
      </c>
      <c r="H1226" s="295" t="s">
        <v>45</v>
      </c>
      <c r="I1226" s="295" t="s">
        <v>1021</v>
      </c>
      <c r="J1226" s="308" t="s">
        <v>961</v>
      </c>
      <c r="K1226" s="295"/>
      <c r="L1226" s="451" t="s">
        <v>44</v>
      </c>
      <c r="M1226" s="234" t="s">
        <v>187</v>
      </c>
      <c r="N1226" s="237">
        <f>IFERROR(VLOOKUP(H1226&amp;"-"&amp;F1226,Blad7!A:D,4,0),0)</f>
        <v>0</v>
      </c>
      <c r="O1226" s="238">
        <v>1</v>
      </c>
      <c r="P1226" s="239" t="str">
        <f t="shared" si="23"/>
        <v/>
      </c>
    </row>
    <row r="1227" spans="1:16" x14ac:dyDescent="0.3">
      <c r="A1227" s="294" t="s">
        <v>585</v>
      </c>
      <c r="B1227" s="236" t="s">
        <v>586</v>
      </c>
      <c r="C1227" s="316" t="s">
        <v>585</v>
      </c>
      <c r="D1227" s="293" t="s">
        <v>859</v>
      </c>
      <c r="E1227" s="294" t="s">
        <v>858</v>
      </c>
      <c r="F1227" s="316" t="s">
        <v>585</v>
      </c>
      <c r="G1227" s="295" t="s">
        <v>60</v>
      </c>
      <c r="H1227" s="295" t="s">
        <v>45</v>
      </c>
      <c r="I1227" s="295" t="s">
        <v>1021</v>
      </c>
      <c r="J1227" s="308" t="s">
        <v>969</v>
      </c>
      <c r="K1227" s="295"/>
      <c r="L1227" s="451" t="s">
        <v>44</v>
      </c>
      <c r="M1227" s="234" t="s">
        <v>187</v>
      </c>
      <c r="N1227" s="237">
        <f>IFERROR(VLOOKUP(H1227&amp;"-"&amp;F1227,Blad7!A:D,4,0),0)</f>
        <v>0</v>
      </c>
      <c r="O1227" s="238">
        <v>1</v>
      </c>
      <c r="P1227" s="239" t="str">
        <f t="shared" si="23"/>
        <v/>
      </c>
    </row>
    <row r="1228" spans="1:16" x14ac:dyDescent="0.3">
      <c r="A1228" s="294" t="s">
        <v>585</v>
      </c>
      <c r="B1228" s="236" t="s">
        <v>586</v>
      </c>
      <c r="C1228" s="316" t="s">
        <v>585</v>
      </c>
      <c r="D1228" s="293" t="s">
        <v>859</v>
      </c>
      <c r="E1228" s="294" t="s">
        <v>858</v>
      </c>
      <c r="F1228" s="316" t="s">
        <v>585</v>
      </c>
      <c r="G1228" s="295" t="s">
        <v>60</v>
      </c>
      <c r="H1228" s="295" t="s">
        <v>15</v>
      </c>
      <c r="I1228" s="297" t="s">
        <v>15</v>
      </c>
      <c r="J1228" s="308" t="s">
        <v>962</v>
      </c>
      <c r="K1228" s="295"/>
      <c r="L1228" s="451" t="s">
        <v>62</v>
      </c>
      <c r="M1228" s="234">
        <v>76.5</v>
      </c>
      <c r="N1228" s="237">
        <f>IFERROR(VLOOKUP(H1228&amp;"-"&amp;F1228,Blad7!A:D,4,0),0)</f>
        <v>0</v>
      </c>
      <c r="O1228" s="238">
        <v>1</v>
      </c>
      <c r="P1228" s="239">
        <f t="shared" si="23"/>
        <v>0</v>
      </c>
    </row>
    <row r="1229" spans="1:16" x14ac:dyDescent="0.3">
      <c r="A1229" s="294" t="s">
        <v>585</v>
      </c>
      <c r="B1229" s="236" t="s">
        <v>586</v>
      </c>
      <c r="C1229" s="316" t="s">
        <v>585</v>
      </c>
      <c r="D1229" s="293" t="s">
        <v>859</v>
      </c>
      <c r="E1229" s="294" t="s">
        <v>858</v>
      </c>
      <c r="F1229" s="316" t="s">
        <v>585</v>
      </c>
      <c r="G1229" s="295" t="s">
        <v>60</v>
      </c>
      <c r="H1229" s="295" t="s">
        <v>15</v>
      </c>
      <c r="I1229" s="297" t="s">
        <v>15</v>
      </c>
      <c r="J1229" s="308" t="s">
        <v>963</v>
      </c>
      <c r="K1229" s="295"/>
      <c r="L1229" s="451" t="s">
        <v>62</v>
      </c>
      <c r="M1229" s="234">
        <v>87.7</v>
      </c>
      <c r="N1229" s="237">
        <f>IFERROR(VLOOKUP(H1229&amp;"-"&amp;F1229,Blad7!A:D,4,0),0)</f>
        <v>0</v>
      </c>
      <c r="O1229" s="238">
        <v>1</v>
      </c>
      <c r="P1229" s="239">
        <f t="shared" si="23"/>
        <v>0</v>
      </c>
    </row>
    <row r="1230" spans="1:16" x14ac:dyDescent="0.3">
      <c r="A1230" s="294" t="s">
        <v>585</v>
      </c>
      <c r="B1230" s="236" t="s">
        <v>586</v>
      </c>
      <c r="C1230" s="316" t="s">
        <v>585</v>
      </c>
      <c r="D1230" s="293" t="s">
        <v>859</v>
      </c>
      <c r="E1230" s="294" t="s">
        <v>858</v>
      </c>
      <c r="F1230" s="316" t="s">
        <v>585</v>
      </c>
      <c r="G1230" s="295" t="s">
        <v>60</v>
      </c>
      <c r="H1230" s="295" t="s">
        <v>19</v>
      </c>
      <c r="I1230" s="295" t="s">
        <v>56</v>
      </c>
      <c r="J1230" s="308"/>
      <c r="K1230" s="295"/>
      <c r="L1230" s="451" t="s">
        <v>62</v>
      </c>
      <c r="M1230" s="234">
        <v>271.5</v>
      </c>
      <c r="N1230" s="237">
        <f>IFERROR(VLOOKUP(H1230&amp;"-"&amp;F1230,Blad7!A:D,4,0),0)</f>
        <v>0</v>
      </c>
      <c r="O1230" s="238">
        <v>1</v>
      </c>
      <c r="P1230" s="239">
        <f t="shared" si="23"/>
        <v>0</v>
      </c>
    </row>
    <row r="1231" spans="1:16" x14ac:dyDescent="0.3">
      <c r="A1231" s="294" t="s">
        <v>585</v>
      </c>
      <c r="B1231" s="236" t="s">
        <v>586</v>
      </c>
      <c r="C1231" s="316" t="s">
        <v>585</v>
      </c>
      <c r="D1231" s="293" t="s">
        <v>859</v>
      </c>
      <c r="E1231" s="294" t="s">
        <v>858</v>
      </c>
      <c r="F1231" s="316" t="s">
        <v>585</v>
      </c>
      <c r="G1231" s="295" t="s">
        <v>68</v>
      </c>
      <c r="H1231" s="295" t="s">
        <v>19</v>
      </c>
      <c r="I1231" s="295" t="s">
        <v>61</v>
      </c>
      <c r="J1231" s="308"/>
      <c r="K1231" s="295"/>
      <c r="L1231" s="451" t="s">
        <v>155</v>
      </c>
      <c r="M1231" s="234">
        <v>3.1</v>
      </c>
      <c r="N1231" s="237">
        <f>IFERROR(VLOOKUP(H1231&amp;"-"&amp;F1231,Blad7!A:D,4,0),0)</f>
        <v>0</v>
      </c>
      <c r="O1231" s="238">
        <v>1</v>
      </c>
      <c r="P1231" s="239">
        <f t="shared" si="23"/>
        <v>0</v>
      </c>
    </row>
    <row r="1232" spans="1:16" x14ac:dyDescent="0.3">
      <c r="A1232" s="294" t="s">
        <v>585</v>
      </c>
      <c r="B1232" s="236" t="s">
        <v>586</v>
      </c>
      <c r="C1232" s="316" t="s">
        <v>585</v>
      </c>
      <c r="D1232" s="293" t="s">
        <v>859</v>
      </c>
      <c r="E1232" s="294" t="s">
        <v>858</v>
      </c>
      <c r="F1232" s="316" t="s">
        <v>585</v>
      </c>
      <c r="G1232" s="295" t="s">
        <v>60</v>
      </c>
      <c r="H1232" s="295" t="s">
        <v>45</v>
      </c>
      <c r="I1232" s="295" t="s">
        <v>695</v>
      </c>
      <c r="J1232" s="308"/>
      <c r="K1232" s="295"/>
      <c r="L1232" s="451" t="s">
        <v>77</v>
      </c>
      <c r="M1232" s="234" t="s">
        <v>187</v>
      </c>
      <c r="N1232" s="237">
        <f>IFERROR(VLOOKUP(H1232&amp;"-"&amp;F1232,Blad7!A:D,4,0),0)</f>
        <v>0</v>
      </c>
      <c r="O1232" s="238">
        <v>1</v>
      </c>
      <c r="P1232" s="239" t="str">
        <f t="shared" si="23"/>
        <v/>
      </c>
    </row>
    <row r="1233" spans="1:16" x14ac:dyDescent="0.3">
      <c r="A1233" s="294" t="s">
        <v>585</v>
      </c>
      <c r="B1233" s="236" t="s">
        <v>586</v>
      </c>
      <c r="C1233" s="316" t="s">
        <v>585</v>
      </c>
      <c r="D1233" s="293" t="s">
        <v>859</v>
      </c>
      <c r="E1233" s="294" t="s">
        <v>858</v>
      </c>
      <c r="F1233" s="316" t="s">
        <v>585</v>
      </c>
      <c r="G1233" s="295" t="s">
        <v>68</v>
      </c>
      <c r="H1233" s="295" t="s">
        <v>41</v>
      </c>
      <c r="I1233" s="295" t="s">
        <v>1622</v>
      </c>
      <c r="J1233" s="463"/>
      <c r="K1233" s="295"/>
      <c r="L1233" s="451" t="s">
        <v>63</v>
      </c>
      <c r="M1233" s="234">
        <v>6.3</v>
      </c>
      <c r="N1233" s="237">
        <f>IFERROR(VLOOKUP(H1233&amp;"-"&amp;F1233,Blad7!A:D,4,0),0)</f>
        <v>0</v>
      </c>
      <c r="O1233" s="238">
        <v>1</v>
      </c>
      <c r="P1233" s="239">
        <f t="shared" si="23"/>
        <v>0</v>
      </c>
    </row>
    <row r="1234" spans="1:16" x14ac:dyDescent="0.3">
      <c r="A1234" s="294" t="s">
        <v>585</v>
      </c>
      <c r="B1234" s="236" t="s">
        <v>586</v>
      </c>
      <c r="C1234" s="316" t="s">
        <v>585</v>
      </c>
      <c r="D1234" s="293" t="s">
        <v>859</v>
      </c>
      <c r="E1234" s="294" t="s">
        <v>858</v>
      </c>
      <c r="F1234" s="316" t="s">
        <v>585</v>
      </c>
      <c r="G1234" s="295" t="s">
        <v>68</v>
      </c>
      <c r="H1234" s="295" t="s">
        <v>19</v>
      </c>
      <c r="I1234" s="295" t="s">
        <v>64</v>
      </c>
      <c r="J1234" s="308"/>
      <c r="K1234" s="295"/>
      <c r="L1234" s="451" t="s">
        <v>155</v>
      </c>
      <c r="M1234" s="234">
        <v>8</v>
      </c>
      <c r="N1234" s="237">
        <f>IFERROR(VLOOKUP(H1234&amp;"-"&amp;F1234,Blad7!A:D,4,0),0)</f>
        <v>0</v>
      </c>
      <c r="O1234" s="238">
        <v>1</v>
      </c>
      <c r="P1234" s="239">
        <f t="shared" si="23"/>
        <v>0</v>
      </c>
    </row>
    <row r="1235" spans="1:16" x14ac:dyDescent="0.3">
      <c r="A1235" s="294" t="s">
        <v>585</v>
      </c>
      <c r="B1235" s="236" t="s">
        <v>586</v>
      </c>
      <c r="C1235" s="316" t="s">
        <v>585</v>
      </c>
      <c r="D1235" s="293" t="s">
        <v>859</v>
      </c>
      <c r="E1235" s="294" t="s">
        <v>858</v>
      </c>
      <c r="F1235" s="316" t="s">
        <v>585</v>
      </c>
      <c r="G1235" s="295" t="s">
        <v>68</v>
      </c>
      <c r="H1235" s="295" t="s">
        <v>41</v>
      </c>
      <c r="I1235" s="295" t="s">
        <v>1622</v>
      </c>
      <c r="J1235" s="463"/>
      <c r="K1235" s="295"/>
      <c r="L1235" s="451" t="s">
        <v>63</v>
      </c>
      <c r="M1235" s="234">
        <v>9.5</v>
      </c>
      <c r="N1235" s="237">
        <f>IFERROR(VLOOKUP(H1235&amp;"-"&amp;F1235,Blad7!A:D,4,0),0)</f>
        <v>0</v>
      </c>
      <c r="O1235" s="238">
        <v>1</v>
      </c>
      <c r="P1235" s="239">
        <f t="shared" si="23"/>
        <v>0</v>
      </c>
    </row>
    <row r="1236" spans="1:16" x14ac:dyDescent="0.3">
      <c r="A1236" s="294" t="s">
        <v>585</v>
      </c>
      <c r="B1236" s="236" t="s">
        <v>586</v>
      </c>
      <c r="C1236" s="316" t="s">
        <v>585</v>
      </c>
      <c r="D1236" s="293" t="s">
        <v>859</v>
      </c>
      <c r="E1236" s="294" t="s">
        <v>858</v>
      </c>
      <c r="F1236" s="316" t="s">
        <v>585</v>
      </c>
      <c r="G1236" s="295" t="s">
        <v>68</v>
      </c>
      <c r="H1236" s="295" t="s">
        <v>19</v>
      </c>
      <c r="I1236" s="295" t="s">
        <v>64</v>
      </c>
      <c r="J1236" s="308"/>
      <c r="K1236" s="295"/>
      <c r="L1236" s="451" t="s">
        <v>155</v>
      </c>
      <c r="M1236" s="234">
        <v>19.899999999999999</v>
      </c>
      <c r="N1236" s="237">
        <f>IFERROR(VLOOKUP(H1236&amp;"-"&amp;F1236,Blad7!A:D,4,0),0)</f>
        <v>0</v>
      </c>
      <c r="O1236" s="238">
        <v>1</v>
      </c>
      <c r="P1236" s="239">
        <f t="shared" si="23"/>
        <v>0</v>
      </c>
    </row>
    <row r="1237" spans="1:16" x14ac:dyDescent="0.3">
      <c r="A1237" s="294" t="s">
        <v>585</v>
      </c>
      <c r="B1237" s="236" t="s">
        <v>586</v>
      </c>
      <c r="C1237" s="316" t="s">
        <v>585</v>
      </c>
      <c r="D1237" s="293" t="s">
        <v>859</v>
      </c>
      <c r="E1237" s="294" t="s">
        <v>858</v>
      </c>
      <c r="F1237" s="316" t="s">
        <v>585</v>
      </c>
      <c r="G1237" s="295" t="s">
        <v>68</v>
      </c>
      <c r="H1237" s="295" t="s">
        <v>19</v>
      </c>
      <c r="I1237" s="295" t="s">
        <v>64</v>
      </c>
      <c r="J1237" s="308"/>
      <c r="K1237" s="295"/>
      <c r="L1237" s="451" t="s">
        <v>155</v>
      </c>
      <c r="M1237" s="234">
        <v>27.4</v>
      </c>
      <c r="N1237" s="237">
        <f>IFERROR(VLOOKUP(H1237&amp;"-"&amp;F1237,Blad7!A:D,4,0),0)</f>
        <v>0</v>
      </c>
      <c r="O1237" s="238">
        <v>1</v>
      </c>
      <c r="P1237" s="239">
        <f t="shared" si="23"/>
        <v>0</v>
      </c>
    </row>
    <row r="1238" spans="1:16" x14ac:dyDescent="0.3">
      <c r="A1238" s="294" t="s">
        <v>585</v>
      </c>
      <c r="B1238" s="236" t="s">
        <v>586</v>
      </c>
      <c r="C1238" s="316" t="s">
        <v>585</v>
      </c>
      <c r="D1238" s="293" t="s">
        <v>859</v>
      </c>
      <c r="E1238" s="294" t="s">
        <v>858</v>
      </c>
      <c r="F1238" s="316" t="s">
        <v>585</v>
      </c>
      <c r="G1238" s="295" t="s">
        <v>68</v>
      </c>
      <c r="H1238" s="295" t="s">
        <v>15</v>
      </c>
      <c r="I1238" s="297" t="s">
        <v>15</v>
      </c>
      <c r="J1238" s="308" t="s">
        <v>982</v>
      </c>
      <c r="K1238" s="295"/>
      <c r="L1238" s="451" t="s">
        <v>62</v>
      </c>
      <c r="M1238" s="234">
        <v>38</v>
      </c>
      <c r="N1238" s="237">
        <f>IFERROR(VLOOKUP(H1238&amp;"-"&amp;F1238,Blad7!A:D,4,0),0)</f>
        <v>0</v>
      </c>
      <c r="O1238" s="238">
        <v>1</v>
      </c>
      <c r="P1238" s="239">
        <f t="shared" si="23"/>
        <v>0</v>
      </c>
    </row>
    <row r="1239" spans="1:16" x14ac:dyDescent="0.3">
      <c r="A1239" s="294" t="s">
        <v>585</v>
      </c>
      <c r="B1239" s="236" t="s">
        <v>586</v>
      </c>
      <c r="C1239" s="316" t="s">
        <v>585</v>
      </c>
      <c r="D1239" s="293" t="s">
        <v>859</v>
      </c>
      <c r="E1239" s="294" t="s">
        <v>858</v>
      </c>
      <c r="F1239" s="316" t="s">
        <v>585</v>
      </c>
      <c r="G1239" s="295" t="s">
        <v>68</v>
      </c>
      <c r="H1239" s="295" t="s">
        <v>19</v>
      </c>
      <c r="I1239" s="295" t="s">
        <v>43</v>
      </c>
      <c r="J1239" s="308"/>
      <c r="K1239" s="295"/>
      <c r="L1239" s="451" t="s">
        <v>44</v>
      </c>
      <c r="M1239" s="234">
        <v>44</v>
      </c>
      <c r="N1239" s="237">
        <f>IFERROR(VLOOKUP(H1239&amp;"-"&amp;F1239,Blad7!A:D,4,0),0)</f>
        <v>0</v>
      </c>
      <c r="O1239" s="238">
        <v>1</v>
      </c>
      <c r="P1239" s="239">
        <f t="shared" si="23"/>
        <v>0</v>
      </c>
    </row>
    <row r="1240" spans="1:16" x14ac:dyDescent="0.3">
      <c r="A1240" s="294" t="s">
        <v>585</v>
      </c>
      <c r="B1240" s="236" t="s">
        <v>586</v>
      </c>
      <c r="C1240" s="316" t="s">
        <v>585</v>
      </c>
      <c r="D1240" s="293" t="s">
        <v>859</v>
      </c>
      <c r="E1240" s="294" t="s">
        <v>858</v>
      </c>
      <c r="F1240" s="316" t="s">
        <v>585</v>
      </c>
      <c r="G1240" s="295" t="s">
        <v>68</v>
      </c>
      <c r="H1240" s="295" t="s">
        <v>15</v>
      </c>
      <c r="I1240" s="297" t="s">
        <v>15</v>
      </c>
      <c r="J1240" s="308" t="s">
        <v>983</v>
      </c>
      <c r="K1240" s="295"/>
      <c r="L1240" s="451" t="s">
        <v>62</v>
      </c>
      <c r="M1240" s="234">
        <v>58</v>
      </c>
      <c r="N1240" s="237">
        <f>IFERROR(VLOOKUP(H1240&amp;"-"&amp;F1240,Blad7!A:D,4,0),0)</f>
        <v>0</v>
      </c>
      <c r="O1240" s="238">
        <v>1</v>
      </c>
      <c r="P1240" s="239">
        <f t="shared" si="23"/>
        <v>0</v>
      </c>
    </row>
    <row r="1241" spans="1:16" x14ac:dyDescent="0.3">
      <c r="A1241" s="294" t="s">
        <v>585</v>
      </c>
      <c r="B1241" s="236" t="s">
        <v>586</v>
      </c>
      <c r="C1241" s="316" t="s">
        <v>585</v>
      </c>
      <c r="D1241" s="293" t="s">
        <v>859</v>
      </c>
      <c r="E1241" s="294" t="s">
        <v>858</v>
      </c>
      <c r="F1241" s="316" t="s">
        <v>585</v>
      </c>
      <c r="G1241" s="295" t="s">
        <v>68</v>
      </c>
      <c r="H1241" s="295" t="s">
        <v>15</v>
      </c>
      <c r="I1241" s="297" t="s">
        <v>15</v>
      </c>
      <c r="J1241" s="308" t="s">
        <v>984</v>
      </c>
      <c r="K1241" s="295"/>
      <c r="L1241" s="451" t="s">
        <v>62</v>
      </c>
      <c r="M1241" s="234">
        <v>113</v>
      </c>
      <c r="N1241" s="237">
        <f>IFERROR(VLOOKUP(H1241&amp;"-"&amp;F1241,Blad7!A:D,4,0),0)</f>
        <v>0</v>
      </c>
      <c r="O1241" s="238">
        <v>1</v>
      </c>
      <c r="P1241" s="239">
        <f t="shared" si="23"/>
        <v>0</v>
      </c>
    </row>
    <row r="1242" spans="1:16" x14ac:dyDescent="0.3">
      <c r="A1242" s="294" t="s">
        <v>585</v>
      </c>
      <c r="B1242" s="236" t="s">
        <v>586</v>
      </c>
      <c r="C1242" s="316" t="s">
        <v>585</v>
      </c>
      <c r="D1242" s="293" t="s">
        <v>859</v>
      </c>
      <c r="E1242" s="294" t="s">
        <v>858</v>
      </c>
      <c r="F1242" s="316" t="s">
        <v>585</v>
      </c>
      <c r="G1242" s="295" t="s">
        <v>68</v>
      </c>
      <c r="H1242" s="295" t="s">
        <v>19</v>
      </c>
      <c r="I1242" s="295" t="s">
        <v>56</v>
      </c>
      <c r="J1242" s="308"/>
      <c r="K1242" s="295"/>
      <c r="L1242" s="451" t="s">
        <v>44</v>
      </c>
      <c r="M1242" s="234">
        <v>143</v>
      </c>
      <c r="N1242" s="237">
        <f>IFERROR(VLOOKUP(H1242&amp;"-"&amp;F1242,Blad7!A:D,4,0),0)</f>
        <v>0</v>
      </c>
      <c r="O1242" s="238">
        <v>1</v>
      </c>
      <c r="P1242" s="239">
        <f t="shared" si="23"/>
        <v>0</v>
      </c>
    </row>
    <row r="1243" spans="1:16" x14ac:dyDescent="0.3">
      <c r="A1243" s="294" t="s">
        <v>585</v>
      </c>
      <c r="B1243" s="236" t="s">
        <v>586</v>
      </c>
      <c r="C1243" s="316" t="s">
        <v>585</v>
      </c>
      <c r="D1243" s="293" t="s">
        <v>859</v>
      </c>
      <c r="E1243" s="294" t="s">
        <v>858</v>
      </c>
      <c r="F1243" s="316" t="s">
        <v>585</v>
      </c>
      <c r="G1243" s="295" t="s">
        <v>68</v>
      </c>
      <c r="H1243" s="295" t="s">
        <v>16</v>
      </c>
      <c r="I1243" s="295" t="s">
        <v>282</v>
      </c>
      <c r="J1243" s="308"/>
      <c r="K1243" s="295"/>
      <c r="L1243" s="451" t="s">
        <v>44</v>
      </c>
      <c r="M1243" s="234">
        <v>177</v>
      </c>
      <c r="N1243" s="237">
        <f>IFERROR(VLOOKUP(H1243&amp;"-"&amp;F1243,Blad7!A:D,4,0),0)</f>
        <v>0</v>
      </c>
      <c r="O1243" s="238">
        <v>1</v>
      </c>
      <c r="P1243" s="239">
        <f t="shared" si="23"/>
        <v>0</v>
      </c>
    </row>
    <row r="1244" spans="1:16" x14ac:dyDescent="0.3">
      <c r="A1244" s="294" t="s">
        <v>585</v>
      </c>
      <c r="B1244" s="236" t="s">
        <v>586</v>
      </c>
      <c r="C1244" s="316" t="s">
        <v>585</v>
      </c>
      <c r="D1244" s="293" t="s">
        <v>859</v>
      </c>
      <c r="E1244" s="294" t="s">
        <v>858</v>
      </c>
      <c r="F1244" s="316" t="s">
        <v>585</v>
      </c>
      <c r="G1244" s="295" t="s">
        <v>68</v>
      </c>
      <c r="H1244" s="295" t="s">
        <v>16</v>
      </c>
      <c r="I1244" s="295" t="s">
        <v>1022</v>
      </c>
      <c r="J1244" s="308"/>
      <c r="K1244" s="295"/>
      <c r="L1244" s="451" t="s">
        <v>44</v>
      </c>
      <c r="M1244" s="234">
        <v>226</v>
      </c>
      <c r="N1244" s="237">
        <f>IFERROR(VLOOKUP(H1244&amp;"-"&amp;F1244,Blad7!A:D,4,0),0)</f>
        <v>0</v>
      </c>
      <c r="O1244" s="238">
        <v>1</v>
      </c>
      <c r="P1244" s="239">
        <f t="shared" si="23"/>
        <v>0</v>
      </c>
    </row>
    <row r="1245" spans="1:16" x14ac:dyDescent="0.3">
      <c r="A1245" s="294" t="s">
        <v>585</v>
      </c>
      <c r="B1245" s="236" t="s">
        <v>586</v>
      </c>
      <c r="C1245" s="316" t="s">
        <v>585</v>
      </c>
      <c r="D1245" s="293" t="s">
        <v>859</v>
      </c>
      <c r="E1245" s="294" t="s">
        <v>858</v>
      </c>
      <c r="F1245" s="316" t="s">
        <v>585</v>
      </c>
      <c r="G1245" s="295" t="s">
        <v>72</v>
      </c>
      <c r="H1245" s="295" t="s">
        <v>19</v>
      </c>
      <c r="I1245" s="295" t="s">
        <v>64</v>
      </c>
      <c r="J1245" s="308"/>
      <c r="K1245" s="295"/>
      <c r="L1245" s="451" t="s">
        <v>63</v>
      </c>
      <c r="M1245" s="234">
        <v>26.7</v>
      </c>
      <c r="N1245" s="237">
        <f>IFERROR(VLOOKUP(H1245&amp;"-"&amp;F1245,Blad7!A:D,4,0),0)</f>
        <v>0</v>
      </c>
      <c r="O1245" s="238">
        <v>1</v>
      </c>
      <c r="P1245" s="239">
        <f t="shared" si="23"/>
        <v>0</v>
      </c>
    </row>
    <row r="1246" spans="1:16" x14ac:dyDescent="0.3">
      <c r="A1246" s="294" t="s">
        <v>585</v>
      </c>
      <c r="B1246" s="236" t="s">
        <v>586</v>
      </c>
      <c r="C1246" s="316" t="s">
        <v>585</v>
      </c>
      <c r="D1246" s="293" t="s">
        <v>859</v>
      </c>
      <c r="E1246" s="294" t="s">
        <v>858</v>
      </c>
      <c r="F1246" s="316" t="s">
        <v>585</v>
      </c>
      <c r="G1246" s="295" t="s">
        <v>60</v>
      </c>
      <c r="H1246" s="295" t="s">
        <v>45</v>
      </c>
      <c r="I1246" s="295" t="s">
        <v>695</v>
      </c>
      <c r="J1246" s="308" t="s">
        <v>980</v>
      </c>
      <c r="K1246" s="295"/>
      <c r="L1246" s="451" t="s">
        <v>77</v>
      </c>
      <c r="M1246" s="234" t="s">
        <v>187</v>
      </c>
      <c r="N1246" s="237">
        <f>IFERROR(VLOOKUP(H1246&amp;"-"&amp;F1246,Blad7!A:D,4,0),0)</f>
        <v>0</v>
      </c>
      <c r="O1246" s="238">
        <v>1</v>
      </c>
      <c r="P1246" s="239" t="str">
        <f t="shared" si="23"/>
        <v/>
      </c>
    </row>
    <row r="1247" spans="1:16" x14ac:dyDescent="0.3">
      <c r="A1247" s="294" t="s">
        <v>585</v>
      </c>
      <c r="B1247" s="236" t="s">
        <v>586</v>
      </c>
      <c r="C1247" s="316" t="s">
        <v>585</v>
      </c>
      <c r="D1247" s="293" t="s">
        <v>859</v>
      </c>
      <c r="E1247" s="294" t="s">
        <v>858</v>
      </c>
      <c r="F1247" s="316" t="s">
        <v>585</v>
      </c>
      <c r="G1247" s="295" t="s">
        <v>60</v>
      </c>
      <c r="H1247" s="295" t="s">
        <v>45</v>
      </c>
      <c r="I1247" s="295" t="s">
        <v>695</v>
      </c>
      <c r="J1247" s="308" t="s">
        <v>981</v>
      </c>
      <c r="K1247" s="295"/>
      <c r="L1247" s="451" t="s">
        <v>77</v>
      </c>
      <c r="M1247" s="234" t="s">
        <v>187</v>
      </c>
      <c r="N1247" s="237">
        <f>IFERROR(VLOOKUP(H1247&amp;"-"&amp;F1247,Blad7!A:D,4,0),0)</f>
        <v>0</v>
      </c>
      <c r="O1247" s="238">
        <v>1</v>
      </c>
      <c r="P1247" s="239" t="str">
        <f t="shared" si="23"/>
        <v/>
      </c>
    </row>
    <row r="1248" spans="1:16" x14ac:dyDescent="0.3">
      <c r="A1248" s="294" t="s">
        <v>585</v>
      </c>
      <c r="B1248" s="236" t="s">
        <v>586</v>
      </c>
      <c r="C1248" s="316" t="s">
        <v>585</v>
      </c>
      <c r="D1248" s="293" t="s">
        <v>859</v>
      </c>
      <c r="E1248" s="294" t="s">
        <v>858</v>
      </c>
      <c r="F1248" s="316" t="s">
        <v>585</v>
      </c>
      <c r="G1248" s="295" t="s">
        <v>60</v>
      </c>
      <c r="H1248" s="295" t="s">
        <v>45</v>
      </c>
      <c r="I1248" s="295" t="s">
        <v>695</v>
      </c>
      <c r="J1248" s="308"/>
      <c r="K1248" s="295"/>
      <c r="L1248" s="451" t="s">
        <v>77</v>
      </c>
      <c r="M1248" s="234" t="s">
        <v>187</v>
      </c>
      <c r="N1248" s="237">
        <f>IFERROR(VLOOKUP(H1248&amp;"-"&amp;F1248,Blad7!A:D,4,0),0)</f>
        <v>0</v>
      </c>
      <c r="O1248" s="238">
        <v>1</v>
      </c>
      <c r="P1248" s="239" t="str">
        <f t="shared" si="23"/>
        <v/>
      </c>
    </row>
    <row r="1249" spans="1:16" x14ac:dyDescent="0.3">
      <c r="A1249" s="294" t="s">
        <v>585</v>
      </c>
      <c r="B1249" s="236" t="s">
        <v>586</v>
      </c>
      <c r="C1249" s="316" t="s">
        <v>585</v>
      </c>
      <c r="D1249" s="293" t="s">
        <v>859</v>
      </c>
      <c r="E1249" s="294" t="s">
        <v>858</v>
      </c>
      <c r="F1249" s="316" t="s">
        <v>585</v>
      </c>
      <c r="G1249" s="295" t="s">
        <v>68</v>
      </c>
      <c r="H1249" s="295" t="s">
        <v>45</v>
      </c>
      <c r="I1249" s="295" t="s">
        <v>45</v>
      </c>
      <c r="J1249" s="308"/>
      <c r="K1249" s="295"/>
      <c r="L1249" s="451" t="s">
        <v>63</v>
      </c>
      <c r="M1249" s="234" t="s">
        <v>187</v>
      </c>
      <c r="N1249" s="237">
        <f>IFERROR(VLOOKUP(H1249&amp;"-"&amp;F1249,Blad7!A:D,4,0),0)</f>
        <v>0</v>
      </c>
      <c r="O1249" s="238">
        <v>1</v>
      </c>
      <c r="P1249" s="239" t="str">
        <f t="shared" si="23"/>
        <v/>
      </c>
    </row>
    <row r="1250" spans="1:16" x14ac:dyDescent="0.3">
      <c r="A1250" s="294" t="s">
        <v>585</v>
      </c>
      <c r="B1250" s="236" t="s">
        <v>586</v>
      </c>
      <c r="C1250" s="316" t="s">
        <v>585</v>
      </c>
      <c r="D1250" s="293" t="s">
        <v>859</v>
      </c>
      <c r="E1250" s="294" t="s">
        <v>858</v>
      </c>
      <c r="F1250" s="316" t="s">
        <v>585</v>
      </c>
      <c r="G1250" s="295" t="s">
        <v>72</v>
      </c>
      <c r="H1250" s="295" t="s">
        <v>45</v>
      </c>
      <c r="I1250" s="295" t="s">
        <v>687</v>
      </c>
      <c r="J1250" s="308"/>
      <c r="K1250" s="295"/>
      <c r="L1250" s="451" t="s">
        <v>63</v>
      </c>
      <c r="M1250" s="234" t="s">
        <v>187</v>
      </c>
      <c r="N1250" s="237">
        <f>IFERROR(VLOOKUP(H1250&amp;"-"&amp;F1250,Blad7!A:D,4,0),0)</f>
        <v>0</v>
      </c>
      <c r="O1250" s="238">
        <v>1</v>
      </c>
      <c r="P1250" s="239" t="str">
        <f t="shared" si="23"/>
        <v/>
      </c>
    </row>
    <row r="1251" spans="1:16" x14ac:dyDescent="0.3">
      <c r="A1251" s="294" t="s">
        <v>585</v>
      </c>
      <c r="B1251" s="236" t="s">
        <v>586</v>
      </c>
      <c r="C1251" s="316" t="s">
        <v>585</v>
      </c>
      <c r="D1251" s="293" t="s">
        <v>859</v>
      </c>
      <c r="E1251" s="294" t="s">
        <v>858</v>
      </c>
      <c r="F1251" s="316" t="s">
        <v>585</v>
      </c>
      <c r="G1251" s="295" t="s">
        <v>72</v>
      </c>
      <c r="H1251" s="295" t="s">
        <v>45</v>
      </c>
      <c r="I1251" s="295" t="s">
        <v>712</v>
      </c>
      <c r="J1251" s="308"/>
      <c r="K1251" s="295"/>
      <c r="L1251" s="451" t="s">
        <v>63</v>
      </c>
      <c r="M1251" s="234" t="s">
        <v>187</v>
      </c>
      <c r="N1251" s="237">
        <f>IFERROR(VLOOKUP(H1251&amp;"-"&amp;F1251,Blad7!A:D,4,0),0)</f>
        <v>0</v>
      </c>
      <c r="O1251" s="238">
        <v>1</v>
      </c>
      <c r="P1251" s="239" t="str">
        <f t="shared" si="23"/>
        <v/>
      </c>
    </row>
    <row r="1252" spans="1:16" x14ac:dyDescent="0.3">
      <c r="A1252" s="294" t="s">
        <v>585</v>
      </c>
      <c r="B1252" s="236" t="s">
        <v>586</v>
      </c>
      <c r="C1252" s="316" t="s">
        <v>585</v>
      </c>
      <c r="D1252" s="293" t="s">
        <v>859</v>
      </c>
      <c r="E1252" s="294" t="s">
        <v>858</v>
      </c>
      <c r="F1252" s="316" t="s">
        <v>585</v>
      </c>
      <c r="G1252" s="295" t="s">
        <v>589</v>
      </c>
      <c r="H1252" s="295" t="s">
        <v>19</v>
      </c>
      <c r="I1252" s="295" t="s">
        <v>64</v>
      </c>
      <c r="J1252" s="308"/>
      <c r="K1252" s="295"/>
      <c r="L1252" s="451" t="s">
        <v>63</v>
      </c>
      <c r="M1252" s="234">
        <v>1.8</v>
      </c>
      <c r="N1252" s="237">
        <f>IFERROR(VLOOKUP(H1252&amp;"-"&amp;F1252,Blad7!A:D,4,0),0)</f>
        <v>0</v>
      </c>
      <c r="O1252" s="238">
        <v>1</v>
      </c>
      <c r="P1252" s="239">
        <f t="shared" si="23"/>
        <v>0</v>
      </c>
    </row>
    <row r="1253" spans="1:16" x14ac:dyDescent="0.3">
      <c r="A1253" s="294" t="s">
        <v>585</v>
      </c>
      <c r="B1253" s="236" t="s">
        <v>586</v>
      </c>
      <c r="C1253" s="316" t="s">
        <v>585</v>
      </c>
      <c r="D1253" s="293" t="s">
        <v>859</v>
      </c>
      <c r="E1253" s="294" t="s">
        <v>858</v>
      </c>
      <c r="F1253" s="316" t="s">
        <v>585</v>
      </c>
      <c r="G1253" s="295" t="s">
        <v>589</v>
      </c>
      <c r="H1253" s="295" t="s">
        <v>45</v>
      </c>
      <c r="I1253" s="295" t="s">
        <v>1021</v>
      </c>
      <c r="J1253" s="308" t="s">
        <v>864</v>
      </c>
      <c r="K1253" s="295"/>
      <c r="L1253" s="451" t="s">
        <v>63</v>
      </c>
      <c r="M1253" s="234" t="s">
        <v>187</v>
      </c>
      <c r="N1253" s="237">
        <f>IFERROR(VLOOKUP(H1253&amp;"-"&amp;F1253,Blad7!A:D,4,0),0)</f>
        <v>0</v>
      </c>
      <c r="O1253" s="238">
        <v>1</v>
      </c>
      <c r="P1253" s="239" t="str">
        <f t="shared" si="23"/>
        <v/>
      </c>
    </row>
    <row r="1254" spans="1:16" x14ac:dyDescent="0.3">
      <c r="A1254" s="294" t="s">
        <v>585</v>
      </c>
      <c r="B1254" s="236" t="s">
        <v>586</v>
      </c>
      <c r="C1254" s="316" t="s">
        <v>585</v>
      </c>
      <c r="D1254" s="293" t="s">
        <v>859</v>
      </c>
      <c r="E1254" s="294" t="s">
        <v>858</v>
      </c>
      <c r="F1254" s="316" t="s">
        <v>585</v>
      </c>
      <c r="G1254" s="295" t="s">
        <v>589</v>
      </c>
      <c r="H1254" s="295" t="s">
        <v>19</v>
      </c>
      <c r="I1254" s="295" t="s">
        <v>64</v>
      </c>
      <c r="J1254" s="308"/>
      <c r="K1254" s="295"/>
      <c r="L1254" s="451" t="s">
        <v>63</v>
      </c>
      <c r="M1254" s="234">
        <v>2</v>
      </c>
      <c r="N1254" s="237">
        <f>IFERROR(VLOOKUP(H1254&amp;"-"&amp;F1254,Blad7!A:D,4,0),0)</f>
        <v>0</v>
      </c>
      <c r="O1254" s="238">
        <v>1</v>
      </c>
      <c r="P1254" s="239">
        <f t="shared" si="23"/>
        <v>0</v>
      </c>
    </row>
    <row r="1255" spans="1:16" x14ac:dyDescent="0.3">
      <c r="A1255" s="294" t="s">
        <v>585</v>
      </c>
      <c r="B1255" s="236" t="s">
        <v>586</v>
      </c>
      <c r="C1255" s="316" t="s">
        <v>585</v>
      </c>
      <c r="D1255" s="293" t="s">
        <v>859</v>
      </c>
      <c r="E1255" s="294" t="s">
        <v>858</v>
      </c>
      <c r="F1255" s="316" t="s">
        <v>585</v>
      </c>
      <c r="G1255" s="295" t="s">
        <v>589</v>
      </c>
      <c r="H1255" s="295" t="s">
        <v>19</v>
      </c>
      <c r="I1255" s="295" t="s">
        <v>64</v>
      </c>
      <c r="J1255" s="308"/>
      <c r="K1255" s="295"/>
      <c r="L1255" s="451" t="s">
        <v>63</v>
      </c>
      <c r="M1255" s="234">
        <v>2.2000000000000002</v>
      </c>
      <c r="N1255" s="237">
        <f>IFERROR(VLOOKUP(H1255&amp;"-"&amp;F1255,Blad7!A:D,4,0),0)</f>
        <v>0</v>
      </c>
      <c r="O1255" s="238">
        <v>1</v>
      </c>
      <c r="P1255" s="239">
        <f t="shared" si="23"/>
        <v>0</v>
      </c>
    </row>
    <row r="1256" spans="1:16" x14ac:dyDescent="0.3">
      <c r="A1256" s="294" t="s">
        <v>585</v>
      </c>
      <c r="B1256" s="236" t="s">
        <v>586</v>
      </c>
      <c r="C1256" s="316" t="s">
        <v>585</v>
      </c>
      <c r="D1256" s="293" t="s">
        <v>859</v>
      </c>
      <c r="E1256" s="294" t="s">
        <v>858</v>
      </c>
      <c r="F1256" s="316" t="s">
        <v>585</v>
      </c>
      <c r="G1256" s="295" t="s">
        <v>589</v>
      </c>
      <c r="H1256" s="295" t="s">
        <v>45</v>
      </c>
      <c r="I1256" s="295" t="s">
        <v>1021</v>
      </c>
      <c r="J1256" s="308" t="s">
        <v>853</v>
      </c>
      <c r="K1256" s="295"/>
      <c r="L1256" s="451" t="s">
        <v>44</v>
      </c>
      <c r="M1256" s="234" t="s">
        <v>187</v>
      </c>
      <c r="N1256" s="237">
        <f>IFERROR(VLOOKUP(H1256&amp;"-"&amp;F1256,Blad7!A:D,4,0),0)</f>
        <v>0</v>
      </c>
      <c r="O1256" s="238">
        <v>1</v>
      </c>
      <c r="P1256" s="239" t="str">
        <f t="shared" si="23"/>
        <v/>
      </c>
    </row>
    <row r="1257" spans="1:16" x14ac:dyDescent="0.3">
      <c r="A1257" s="294" t="s">
        <v>585</v>
      </c>
      <c r="B1257" s="236" t="s">
        <v>586</v>
      </c>
      <c r="C1257" s="316" t="s">
        <v>585</v>
      </c>
      <c r="D1257" s="293" t="s">
        <v>859</v>
      </c>
      <c r="E1257" s="294" t="s">
        <v>858</v>
      </c>
      <c r="F1257" s="316" t="s">
        <v>585</v>
      </c>
      <c r="G1257" s="295" t="s">
        <v>589</v>
      </c>
      <c r="H1257" s="295" t="s">
        <v>41</v>
      </c>
      <c r="I1257" s="295" t="s">
        <v>1622</v>
      </c>
      <c r="J1257" s="463" t="s">
        <v>591</v>
      </c>
      <c r="K1257" s="295"/>
      <c r="L1257" s="451" t="s">
        <v>63</v>
      </c>
      <c r="M1257" s="234">
        <v>3.1</v>
      </c>
      <c r="N1257" s="237">
        <f>IFERROR(VLOOKUP(H1257&amp;"-"&amp;F1257,Blad7!A:D,4,0),0)</f>
        <v>0</v>
      </c>
      <c r="O1257" s="238">
        <v>1</v>
      </c>
      <c r="P1257" s="239">
        <f t="shared" si="23"/>
        <v>0</v>
      </c>
    </row>
    <row r="1258" spans="1:16" x14ac:dyDescent="0.3">
      <c r="A1258" s="294" t="s">
        <v>585</v>
      </c>
      <c r="B1258" s="236" t="s">
        <v>586</v>
      </c>
      <c r="C1258" s="316" t="s">
        <v>585</v>
      </c>
      <c r="D1258" s="293" t="s">
        <v>859</v>
      </c>
      <c r="E1258" s="294" t="s">
        <v>858</v>
      </c>
      <c r="F1258" s="316" t="s">
        <v>585</v>
      </c>
      <c r="G1258" s="295" t="s">
        <v>589</v>
      </c>
      <c r="H1258" s="295" t="s">
        <v>19</v>
      </c>
      <c r="I1258" s="295" t="s">
        <v>43</v>
      </c>
      <c r="J1258" s="308"/>
      <c r="K1258" s="295"/>
      <c r="L1258" s="451" t="s">
        <v>44</v>
      </c>
      <c r="M1258" s="234">
        <v>4.9000000000000004</v>
      </c>
      <c r="N1258" s="237">
        <f>IFERROR(VLOOKUP(H1258&amp;"-"&amp;F1258,Blad7!A:D,4,0),0)</f>
        <v>0</v>
      </c>
      <c r="O1258" s="238">
        <v>1</v>
      </c>
      <c r="P1258" s="239">
        <f t="shared" si="23"/>
        <v>0</v>
      </c>
    </row>
    <row r="1259" spans="1:16" x14ac:dyDescent="0.3">
      <c r="A1259" s="294" t="s">
        <v>585</v>
      </c>
      <c r="B1259" s="236" t="s">
        <v>586</v>
      </c>
      <c r="C1259" s="316" t="s">
        <v>585</v>
      </c>
      <c r="D1259" s="293" t="s">
        <v>859</v>
      </c>
      <c r="E1259" s="294" t="s">
        <v>858</v>
      </c>
      <c r="F1259" s="316" t="s">
        <v>585</v>
      </c>
      <c r="G1259" s="295" t="s">
        <v>589</v>
      </c>
      <c r="H1259" s="295" t="s">
        <v>45</v>
      </c>
      <c r="I1259" s="295" t="s">
        <v>45</v>
      </c>
      <c r="J1259" s="308" t="s">
        <v>895</v>
      </c>
      <c r="K1259" s="295"/>
      <c r="L1259" s="451" t="s">
        <v>44</v>
      </c>
      <c r="M1259" s="234" t="s">
        <v>187</v>
      </c>
      <c r="N1259" s="237">
        <f>IFERROR(VLOOKUP(H1259&amp;"-"&amp;F1259,Blad7!A:D,4,0),0)</f>
        <v>0</v>
      </c>
      <c r="O1259" s="238">
        <v>1</v>
      </c>
      <c r="P1259" s="239" t="str">
        <f t="shared" si="23"/>
        <v/>
      </c>
    </row>
    <row r="1260" spans="1:16" x14ac:dyDescent="0.3">
      <c r="A1260" s="294" t="s">
        <v>585</v>
      </c>
      <c r="B1260" s="236" t="s">
        <v>586</v>
      </c>
      <c r="C1260" s="316" t="s">
        <v>585</v>
      </c>
      <c r="D1260" s="293" t="s">
        <v>859</v>
      </c>
      <c r="E1260" s="294" t="s">
        <v>858</v>
      </c>
      <c r="F1260" s="316" t="s">
        <v>585</v>
      </c>
      <c r="G1260" s="295" t="s">
        <v>589</v>
      </c>
      <c r="H1260" s="295" t="s">
        <v>45</v>
      </c>
      <c r="I1260" s="295" t="s">
        <v>1021</v>
      </c>
      <c r="J1260" s="308" t="s">
        <v>897</v>
      </c>
      <c r="K1260" s="295"/>
      <c r="L1260" s="451" t="s">
        <v>62</v>
      </c>
      <c r="M1260" s="234" t="s">
        <v>187</v>
      </c>
      <c r="N1260" s="237">
        <f>IFERROR(VLOOKUP(H1260&amp;"-"&amp;F1260,Blad7!A:D,4,0),0)</f>
        <v>0</v>
      </c>
      <c r="O1260" s="238">
        <v>1</v>
      </c>
      <c r="P1260" s="239" t="str">
        <f t="shared" si="23"/>
        <v/>
      </c>
    </row>
    <row r="1261" spans="1:16" x14ac:dyDescent="0.3">
      <c r="A1261" s="294" t="s">
        <v>585</v>
      </c>
      <c r="B1261" s="236" t="s">
        <v>586</v>
      </c>
      <c r="C1261" s="316" t="s">
        <v>585</v>
      </c>
      <c r="D1261" s="293" t="s">
        <v>859</v>
      </c>
      <c r="E1261" s="294" t="s">
        <v>858</v>
      </c>
      <c r="F1261" s="316" t="s">
        <v>585</v>
      </c>
      <c r="G1261" s="295" t="s">
        <v>589</v>
      </c>
      <c r="H1261" s="295" t="s">
        <v>45</v>
      </c>
      <c r="I1261" s="295" t="s">
        <v>1021</v>
      </c>
      <c r="J1261" s="308" t="s">
        <v>849</v>
      </c>
      <c r="K1261" s="295"/>
      <c r="L1261" s="451" t="s">
        <v>44</v>
      </c>
      <c r="M1261" s="234" t="s">
        <v>187</v>
      </c>
      <c r="N1261" s="237">
        <f>IFERROR(VLOOKUP(H1261&amp;"-"&amp;F1261,Blad7!A:D,4,0),0)</f>
        <v>0</v>
      </c>
      <c r="O1261" s="238">
        <v>1</v>
      </c>
      <c r="P1261" s="239" t="str">
        <f t="shared" si="23"/>
        <v/>
      </c>
    </row>
    <row r="1262" spans="1:16" x14ac:dyDescent="0.3">
      <c r="A1262" s="294" t="s">
        <v>585</v>
      </c>
      <c r="B1262" s="236" t="s">
        <v>586</v>
      </c>
      <c r="C1262" s="316" t="s">
        <v>585</v>
      </c>
      <c r="D1262" s="293" t="s">
        <v>859</v>
      </c>
      <c r="E1262" s="294" t="s">
        <v>858</v>
      </c>
      <c r="F1262" s="316" t="s">
        <v>585</v>
      </c>
      <c r="G1262" s="295" t="s">
        <v>589</v>
      </c>
      <c r="H1262" s="295" t="s">
        <v>45</v>
      </c>
      <c r="I1262" s="295" t="s">
        <v>712</v>
      </c>
      <c r="J1262" s="308" t="s">
        <v>893</v>
      </c>
      <c r="K1262" s="295"/>
      <c r="L1262" s="451" t="s">
        <v>44</v>
      </c>
      <c r="M1262" s="234" t="s">
        <v>187</v>
      </c>
      <c r="N1262" s="237">
        <f>IFERROR(VLOOKUP(H1262&amp;"-"&amp;F1262,Blad7!A:D,4,0),0)</f>
        <v>0</v>
      </c>
      <c r="O1262" s="238">
        <v>1</v>
      </c>
      <c r="P1262" s="239" t="str">
        <f t="shared" si="23"/>
        <v/>
      </c>
    </row>
    <row r="1263" spans="1:16" x14ac:dyDescent="0.3">
      <c r="A1263" s="294" t="s">
        <v>585</v>
      </c>
      <c r="B1263" s="236" t="s">
        <v>586</v>
      </c>
      <c r="C1263" s="316" t="s">
        <v>585</v>
      </c>
      <c r="D1263" s="293" t="s">
        <v>859</v>
      </c>
      <c r="E1263" s="294" t="s">
        <v>858</v>
      </c>
      <c r="F1263" s="316" t="s">
        <v>585</v>
      </c>
      <c r="G1263" s="295" t="s">
        <v>589</v>
      </c>
      <c r="H1263" s="295" t="s">
        <v>45</v>
      </c>
      <c r="I1263" s="295" t="s">
        <v>45</v>
      </c>
      <c r="J1263" s="308" t="s">
        <v>780</v>
      </c>
      <c r="K1263" s="295"/>
      <c r="L1263" s="451" t="s">
        <v>62</v>
      </c>
      <c r="M1263" s="234" t="s">
        <v>187</v>
      </c>
      <c r="N1263" s="237">
        <f>IFERROR(VLOOKUP(H1263&amp;"-"&amp;F1263,Blad7!A:D,4,0),0)</f>
        <v>0</v>
      </c>
      <c r="O1263" s="238">
        <v>1</v>
      </c>
      <c r="P1263" s="239" t="str">
        <f t="shared" si="23"/>
        <v/>
      </c>
    </row>
    <row r="1264" spans="1:16" x14ac:dyDescent="0.3">
      <c r="A1264" s="294" t="s">
        <v>585</v>
      </c>
      <c r="B1264" s="236" t="s">
        <v>586</v>
      </c>
      <c r="C1264" s="316" t="s">
        <v>585</v>
      </c>
      <c r="D1264" s="293" t="s">
        <v>859</v>
      </c>
      <c r="E1264" s="294" t="s">
        <v>858</v>
      </c>
      <c r="F1264" s="316" t="s">
        <v>585</v>
      </c>
      <c r="G1264" s="295" t="s">
        <v>589</v>
      </c>
      <c r="H1264" s="295" t="s">
        <v>45</v>
      </c>
      <c r="I1264" s="295" t="s">
        <v>1021</v>
      </c>
      <c r="J1264" s="308" t="s">
        <v>886</v>
      </c>
      <c r="K1264" s="295"/>
      <c r="L1264" s="451" t="s">
        <v>63</v>
      </c>
      <c r="M1264" s="234" t="s">
        <v>187</v>
      </c>
      <c r="N1264" s="237">
        <f>IFERROR(VLOOKUP(H1264&amp;"-"&amp;F1264,Blad7!A:D,4,0),0)</f>
        <v>0</v>
      </c>
      <c r="O1264" s="238">
        <v>1</v>
      </c>
      <c r="P1264" s="239" t="str">
        <f t="shared" si="23"/>
        <v/>
      </c>
    </row>
    <row r="1265" spans="1:16" x14ac:dyDescent="0.3">
      <c r="A1265" s="294" t="s">
        <v>585</v>
      </c>
      <c r="B1265" s="236" t="s">
        <v>586</v>
      </c>
      <c r="C1265" s="316" t="s">
        <v>585</v>
      </c>
      <c r="D1265" s="293" t="s">
        <v>859</v>
      </c>
      <c r="E1265" s="294" t="s">
        <v>858</v>
      </c>
      <c r="F1265" s="316" t="s">
        <v>585</v>
      </c>
      <c r="G1265" s="295" t="s">
        <v>589</v>
      </c>
      <c r="H1265" s="295" t="s">
        <v>45</v>
      </c>
      <c r="I1265" s="295" t="s">
        <v>1021</v>
      </c>
      <c r="J1265" s="308" t="s">
        <v>590</v>
      </c>
      <c r="K1265" s="295"/>
      <c r="L1265" s="451" t="s">
        <v>63</v>
      </c>
      <c r="M1265" s="234" t="s">
        <v>187</v>
      </c>
      <c r="N1265" s="237">
        <f>IFERROR(VLOOKUP(H1265&amp;"-"&amp;F1265,Blad7!A:D,4,0),0)</f>
        <v>0</v>
      </c>
      <c r="O1265" s="238">
        <v>1</v>
      </c>
      <c r="P1265" s="239" t="str">
        <f t="shared" si="23"/>
        <v/>
      </c>
    </row>
    <row r="1266" spans="1:16" x14ac:dyDescent="0.3">
      <c r="A1266" s="294" t="s">
        <v>585</v>
      </c>
      <c r="B1266" s="236" t="s">
        <v>586</v>
      </c>
      <c r="C1266" s="316" t="s">
        <v>585</v>
      </c>
      <c r="D1266" s="293" t="s">
        <v>859</v>
      </c>
      <c r="E1266" s="294" t="s">
        <v>858</v>
      </c>
      <c r="F1266" s="316" t="s">
        <v>585</v>
      </c>
      <c r="G1266" s="295" t="s">
        <v>589</v>
      </c>
      <c r="H1266" s="295" t="s">
        <v>46</v>
      </c>
      <c r="I1266" s="295" t="s">
        <v>47</v>
      </c>
      <c r="J1266" s="308" t="s">
        <v>904</v>
      </c>
      <c r="K1266" s="295"/>
      <c r="L1266" s="451" t="s">
        <v>44</v>
      </c>
      <c r="M1266" s="234">
        <v>7.8</v>
      </c>
      <c r="N1266" s="237">
        <f>IFERROR(VLOOKUP(H1266&amp;"-"&amp;F1266,Blad7!A:D,4,0),0)</f>
        <v>0</v>
      </c>
      <c r="O1266" s="238">
        <v>1</v>
      </c>
      <c r="P1266" s="239">
        <f t="shared" si="23"/>
        <v>0</v>
      </c>
    </row>
    <row r="1267" spans="1:16" x14ac:dyDescent="0.3">
      <c r="A1267" s="294" t="s">
        <v>585</v>
      </c>
      <c r="B1267" s="236" t="s">
        <v>586</v>
      </c>
      <c r="C1267" s="316" t="s">
        <v>585</v>
      </c>
      <c r="D1267" s="293" t="s">
        <v>859</v>
      </c>
      <c r="E1267" s="294" t="s">
        <v>858</v>
      </c>
      <c r="F1267" s="316" t="s">
        <v>585</v>
      </c>
      <c r="G1267" s="295" t="s">
        <v>589</v>
      </c>
      <c r="H1267" s="295" t="s">
        <v>19</v>
      </c>
      <c r="I1267" s="295" t="s">
        <v>873</v>
      </c>
      <c r="J1267" s="308" t="s">
        <v>874</v>
      </c>
      <c r="K1267" s="295"/>
      <c r="L1267" s="451" t="s">
        <v>62</v>
      </c>
      <c r="M1267" s="234">
        <v>7.9</v>
      </c>
      <c r="N1267" s="237">
        <f>IFERROR(VLOOKUP(H1267&amp;"-"&amp;F1267,Blad7!A:D,4,0),0)</f>
        <v>0</v>
      </c>
      <c r="O1267" s="238">
        <v>1</v>
      </c>
      <c r="P1267" s="239">
        <f t="shared" si="23"/>
        <v>0</v>
      </c>
    </row>
    <row r="1268" spans="1:16" x14ac:dyDescent="0.3">
      <c r="A1268" s="294" t="s">
        <v>585</v>
      </c>
      <c r="B1268" s="236" t="s">
        <v>586</v>
      </c>
      <c r="C1268" s="316" t="s">
        <v>585</v>
      </c>
      <c r="D1268" s="293" t="s">
        <v>859</v>
      </c>
      <c r="E1268" s="294" t="s">
        <v>858</v>
      </c>
      <c r="F1268" s="316" t="s">
        <v>585</v>
      </c>
      <c r="G1268" s="295" t="s">
        <v>589</v>
      </c>
      <c r="H1268" s="295" t="s">
        <v>46</v>
      </c>
      <c r="I1268" s="295" t="s">
        <v>47</v>
      </c>
      <c r="J1268" s="308" t="s">
        <v>905</v>
      </c>
      <c r="K1268" s="295"/>
      <c r="L1268" s="451" t="s">
        <v>44</v>
      </c>
      <c r="M1268" s="234">
        <v>8.1999999999999993</v>
      </c>
      <c r="N1268" s="237">
        <f>IFERROR(VLOOKUP(H1268&amp;"-"&amp;F1268,Blad7!A:D,4,0),0)</f>
        <v>0</v>
      </c>
      <c r="O1268" s="238">
        <v>1</v>
      </c>
      <c r="P1268" s="239">
        <f t="shared" si="23"/>
        <v>0</v>
      </c>
    </row>
    <row r="1269" spans="1:16" x14ac:dyDescent="0.3">
      <c r="A1269" s="294" t="s">
        <v>585</v>
      </c>
      <c r="B1269" s="236" t="s">
        <v>586</v>
      </c>
      <c r="C1269" s="316" t="s">
        <v>585</v>
      </c>
      <c r="D1269" s="293" t="s">
        <v>859</v>
      </c>
      <c r="E1269" s="294" t="s">
        <v>858</v>
      </c>
      <c r="F1269" s="316" t="s">
        <v>585</v>
      </c>
      <c r="G1269" s="295" t="s">
        <v>589</v>
      </c>
      <c r="H1269" s="295" t="s">
        <v>19</v>
      </c>
      <c r="I1269" s="295" t="s">
        <v>56</v>
      </c>
      <c r="J1269" s="308" t="s">
        <v>914</v>
      </c>
      <c r="K1269" s="295"/>
      <c r="L1269" s="451" t="s">
        <v>62</v>
      </c>
      <c r="M1269" s="234">
        <v>8.4</v>
      </c>
      <c r="N1269" s="237">
        <f>IFERROR(VLOOKUP(H1269&amp;"-"&amp;F1269,Blad7!A:D,4,0),0)</f>
        <v>0</v>
      </c>
      <c r="O1269" s="238">
        <v>1</v>
      </c>
      <c r="P1269" s="239">
        <f t="shared" si="23"/>
        <v>0</v>
      </c>
    </row>
    <row r="1270" spans="1:16" x14ac:dyDescent="0.3">
      <c r="A1270" s="294" t="s">
        <v>585</v>
      </c>
      <c r="B1270" s="236" t="s">
        <v>586</v>
      </c>
      <c r="C1270" s="316" t="s">
        <v>585</v>
      </c>
      <c r="D1270" s="293" t="s">
        <v>859</v>
      </c>
      <c r="E1270" s="294" t="s">
        <v>858</v>
      </c>
      <c r="F1270" s="316" t="s">
        <v>585</v>
      </c>
      <c r="G1270" s="295" t="s">
        <v>589</v>
      </c>
      <c r="H1270" s="295" t="s">
        <v>45</v>
      </c>
      <c r="I1270" s="295" t="s">
        <v>1021</v>
      </c>
      <c r="J1270" s="308" t="s">
        <v>885</v>
      </c>
      <c r="K1270" s="295"/>
      <c r="L1270" s="451" t="s">
        <v>63</v>
      </c>
      <c r="M1270" s="234" t="s">
        <v>187</v>
      </c>
      <c r="N1270" s="237">
        <f>IFERROR(VLOOKUP(H1270&amp;"-"&amp;F1270,Blad7!A:D,4,0),0)</f>
        <v>0</v>
      </c>
      <c r="O1270" s="238">
        <v>1</v>
      </c>
      <c r="P1270" s="239" t="str">
        <f t="shared" si="23"/>
        <v/>
      </c>
    </row>
    <row r="1271" spans="1:16" x14ac:dyDescent="0.3">
      <c r="A1271" s="294" t="s">
        <v>585</v>
      </c>
      <c r="B1271" s="236" t="s">
        <v>586</v>
      </c>
      <c r="C1271" s="316" t="s">
        <v>585</v>
      </c>
      <c r="D1271" s="293" t="s">
        <v>859</v>
      </c>
      <c r="E1271" s="294" t="s">
        <v>858</v>
      </c>
      <c r="F1271" s="316" t="s">
        <v>585</v>
      </c>
      <c r="G1271" s="295" t="s">
        <v>589</v>
      </c>
      <c r="H1271" s="295" t="s">
        <v>41</v>
      </c>
      <c r="I1271" s="295" t="s">
        <v>1622</v>
      </c>
      <c r="J1271" s="463"/>
      <c r="K1271" s="295"/>
      <c r="L1271" s="451" t="s">
        <v>63</v>
      </c>
      <c r="M1271" s="234">
        <v>9.8000000000000007</v>
      </c>
      <c r="N1271" s="237">
        <f>IFERROR(VLOOKUP(H1271&amp;"-"&amp;F1271,Blad7!A:D,4,0),0)</f>
        <v>0</v>
      </c>
      <c r="O1271" s="238">
        <v>1</v>
      </c>
      <c r="P1271" s="239">
        <f t="shared" si="23"/>
        <v>0</v>
      </c>
    </row>
    <row r="1272" spans="1:16" x14ac:dyDescent="0.3">
      <c r="A1272" s="294" t="s">
        <v>585</v>
      </c>
      <c r="B1272" s="236" t="s">
        <v>586</v>
      </c>
      <c r="C1272" s="316" t="s">
        <v>585</v>
      </c>
      <c r="D1272" s="293" t="s">
        <v>859</v>
      </c>
      <c r="E1272" s="294" t="s">
        <v>858</v>
      </c>
      <c r="F1272" s="316" t="s">
        <v>585</v>
      </c>
      <c r="G1272" s="295" t="s">
        <v>589</v>
      </c>
      <c r="H1272" s="295" t="s">
        <v>41</v>
      </c>
      <c r="I1272" s="295" t="s">
        <v>1622</v>
      </c>
      <c r="J1272" s="463"/>
      <c r="K1272" s="295"/>
      <c r="L1272" s="451" t="s">
        <v>63</v>
      </c>
      <c r="M1272" s="234">
        <v>9.8000000000000007</v>
      </c>
      <c r="N1272" s="237">
        <f>IFERROR(VLOOKUP(H1272&amp;"-"&amp;F1272,Blad7!A:D,4,0),0)</f>
        <v>0</v>
      </c>
      <c r="O1272" s="238">
        <v>1</v>
      </c>
      <c r="P1272" s="239">
        <f t="shared" si="23"/>
        <v>0</v>
      </c>
    </row>
    <row r="1273" spans="1:16" x14ac:dyDescent="0.3">
      <c r="A1273" s="294" t="s">
        <v>585</v>
      </c>
      <c r="B1273" s="236" t="s">
        <v>586</v>
      </c>
      <c r="C1273" s="316" t="s">
        <v>585</v>
      </c>
      <c r="D1273" s="293" t="s">
        <v>859</v>
      </c>
      <c r="E1273" s="294" t="s">
        <v>858</v>
      </c>
      <c r="F1273" s="316" t="s">
        <v>585</v>
      </c>
      <c r="G1273" s="295" t="s">
        <v>589</v>
      </c>
      <c r="H1273" s="295" t="s">
        <v>19</v>
      </c>
      <c r="I1273" s="295" t="s">
        <v>64</v>
      </c>
      <c r="J1273" s="308"/>
      <c r="K1273" s="295"/>
      <c r="L1273" s="451" t="s">
        <v>63</v>
      </c>
      <c r="M1273" s="234">
        <v>9.9</v>
      </c>
      <c r="N1273" s="237">
        <f>IFERROR(VLOOKUP(H1273&amp;"-"&amp;F1273,Blad7!A:D,4,0),0)</f>
        <v>0</v>
      </c>
      <c r="O1273" s="238">
        <v>1</v>
      </c>
      <c r="P1273" s="239">
        <f t="shared" si="23"/>
        <v>0</v>
      </c>
    </row>
    <row r="1274" spans="1:16" x14ac:dyDescent="0.3">
      <c r="A1274" s="294" t="s">
        <v>585</v>
      </c>
      <c r="B1274" s="236" t="s">
        <v>586</v>
      </c>
      <c r="C1274" s="316" t="s">
        <v>585</v>
      </c>
      <c r="D1274" s="293" t="s">
        <v>859</v>
      </c>
      <c r="E1274" s="294" t="s">
        <v>858</v>
      </c>
      <c r="F1274" s="316" t="s">
        <v>585</v>
      </c>
      <c r="G1274" s="295" t="s">
        <v>589</v>
      </c>
      <c r="H1274" s="295" t="s">
        <v>45</v>
      </c>
      <c r="I1274" s="295" t="s">
        <v>45</v>
      </c>
      <c r="J1274" s="308" t="s">
        <v>870</v>
      </c>
      <c r="K1274" s="295"/>
      <c r="L1274" s="451" t="s">
        <v>62</v>
      </c>
      <c r="M1274" s="234" t="s">
        <v>187</v>
      </c>
      <c r="N1274" s="237">
        <f>IFERROR(VLOOKUP(H1274&amp;"-"&amp;F1274,Blad7!A:D,4,0),0)</f>
        <v>0</v>
      </c>
      <c r="O1274" s="238">
        <v>1</v>
      </c>
      <c r="P1274" s="239" t="str">
        <f t="shared" si="23"/>
        <v/>
      </c>
    </row>
    <row r="1275" spans="1:16" x14ac:dyDescent="0.3">
      <c r="A1275" s="294" t="s">
        <v>585</v>
      </c>
      <c r="B1275" s="236" t="s">
        <v>586</v>
      </c>
      <c r="C1275" s="316" t="s">
        <v>585</v>
      </c>
      <c r="D1275" s="293" t="s">
        <v>859</v>
      </c>
      <c r="E1275" s="294" t="s">
        <v>858</v>
      </c>
      <c r="F1275" s="316" t="s">
        <v>585</v>
      </c>
      <c r="G1275" s="295" t="s">
        <v>589</v>
      </c>
      <c r="H1275" s="295" t="s">
        <v>41</v>
      </c>
      <c r="I1275" s="295" t="s">
        <v>1622</v>
      </c>
      <c r="J1275" s="463"/>
      <c r="K1275" s="295"/>
      <c r="L1275" s="451" t="s">
        <v>63</v>
      </c>
      <c r="M1275" s="234">
        <v>10.6</v>
      </c>
      <c r="N1275" s="237">
        <f>IFERROR(VLOOKUP(H1275&amp;"-"&amp;F1275,Blad7!A:D,4,0),0)</f>
        <v>0</v>
      </c>
      <c r="O1275" s="238">
        <v>1</v>
      </c>
      <c r="P1275" s="239">
        <f t="shared" si="23"/>
        <v>0</v>
      </c>
    </row>
    <row r="1276" spans="1:16" x14ac:dyDescent="0.3">
      <c r="A1276" s="294" t="s">
        <v>585</v>
      </c>
      <c r="B1276" s="236" t="s">
        <v>586</v>
      </c>
      <c r="C1276" s="316" t="s">
        <v>585</v>
      </c>
      <c r="D1276" s="293" t="s">
        <v>859</v>
      </c>
      <c r="E1276" s="294" t="s">
        <v>858</v>
      </c>
      <c r="F1276" s="316" t="s">
        <v>585</v>
      </c>
      <c r="G1276" s="295" t="s">
        <v>589</v>
      </c>
      <c r="H1276" s="295" t="s">
        <v>45</v>
      </c>
      <c r="I1276" s="295" t="s">
        <v>1021</v>
      </c>
      <c r="J1276" s="308" t="s">
        <v>860</v>
      </c>
      <c r="K1276" s="295"/>
      <c r="L1276" s="451" t="s">
        <v>63</v>
      </c>
      <c r="M1276" s="234" t="s">
        <v>187</v>
      </c>
      <c r="N1276" s="237">
        <f>IFERROR(VLOOKUP(H1276&amp;"-"&amp;F1276,Blad7!A:D,4,0),0)</f>
        <v>0</v>
      </c>
      <c r="O1276" s="238">
        <v>1</v>
      </c>
      <c r="P1276" s="239" t="str">
        <f t="shared" si="23"/>
        <v/>
      </c>
    </row>
    <row r="1277" spans="1:16" x14ac:dyDescent="0.3">
      <c r="A1277" s="294" t="s">
        <v>585</v>
      </c>
      <c r="B1277" s="236" t="s">
        <v>586</v>
      </c>
      <c r="C1277" s="316" t="s">
        <v>585</v>
      </c>
      <c r="D1277" s="293" t="s">
        <v>859</v>
      </c>
      <c r="E1277" s="294" t="s">
        <v>858</v>
      </c>
      <c r="F1277" s="316" t="s">
        <v>585</v>
      </c>
      <c r="G1277" s="295" t="s">
        <v>589</v>
      </c>
      <c r="H1277" s="295" t="s">
        <v>19</v>
      </c>
      <c r="I1277" s="295" t="s">
        <v>64</v>
      </c>
      <c r="J1277" s="308"/>
      <c r="K1277" s="295"/>
      <c r="L1277" s="451" t="s">
        <v>63</v>
      </c>
      <c r="M1277" s="234">
        <v>11</v>
      </c>
      <c r="N1277" s="237">
        <f>IFERROR(VLOOKUP(H1277&amp;"-"&amp;F1277,Blad7!A:D,4,0),0)</f>
        <v>0</v>
      </c>
      <c r="O1277" s="238">
        <v>1</v>
      </c>
      <c r="P1277" s="239">
        <f t="shared" si="23"/>
        <v>0</v>
      </c>
    </row>
    <row r="1278" spans="1:16" x14ac:dyDescent="0.3">
      <c r="A1278" s="294" t="s">
        <v>585</v>
      </c>
      <c r="B1278" s="236" t="s">
        <v>586</v>
      </c>
      <c r="C1278" s="316" t="s">
        <v>585</v>
      </c>
      <c r="D1278" s="293" t="s">
        <v>859</v>
      </c>
      <c r="E1278" s="294" t="s">
        <v>858</v>
      </c>
      <c r="F1278" s="316" t="s">
        <v>585</v>
      </c>
      <c r="G1278" s="295" t="s">
        <v>589</v>
      </c>
      <c r="H1278" s="295" t="s">
        <v>19</v>
      </c>
      <c r="I1278" s="295" t="s">
        <v>61</v>
      </c>
      <c r="J1278" s="308"/>
      <c r="K1278" s="295"/>
      <c r="L1278" s="451" t="s">
        <v>155</v>
      </c>
      <c r="M1278" s="234">
        <v>13.3</v>
      </c>
      <c r="N1278" s="237">
        <f>IFERROR(VLOOKUP(H1278&amp;"-"&amp;F1278,Blad7!A:D,4,0),0)</f>
        <v>0</v>
      </c>
      <c r="O1278" s="238">
        <v>1</v>
      </c>
      <c r="P1278" s="239">
        <f t="shared" si="23"/>
        <v>0</v>
      </c>
    </row>
    <row r="1279" spans="1:16" x14ac:dyDescent="0.3">
      <c r="A1279" s="294" t="s">
        <v>585</v>
      </c>
      <c r="B1279" s="236" t="s">
        <v>586</v>
      </c>
      <c r="C1279" s="316" t="s">
        <v>585</v>
      </c>
      <c r="D1279" s="293" t="s">
        <v>859</v>
      </c>
      <c r="E1279" s="294" t="s">
        <v>858</v>
      </c>
      <c r="F1279" s="316" t="s">
        <v>585</v>
      </c>
      <c r="G1279" s="295" t="s">
        <v>589</v>
      </c>
      <c r="H1279" s="295" t="s">
        <v>18</v>
      </c>
      <c r="I1279" s="295" t="s">
        <v>249</v>
      </c>
      <c r="J1279" s="308" t="s">
        <v>908</v>
      </c>
      <c r="K1279" s="295"/>
      <c r="L1279" s="451" t="s">
        <v>62</v>
      </c>
      <c r="M1279" s="234">
        <v>13.5</v>
      </c>
      <c r="N1279" s="237">
        <f>IFERROR(VLOOKUP(H1279&amp;"-"&amp;F1279,Blad7!A:D,4,0),0)</f>
        <v>0</v>
      </c>
      <c r="O1279" s="238">
        <v>1</v>
      </c>
      <c r="P1279" s="239">
        <f t="shared" si="23"/>
        <v>0</v>
      </c>
    </row>
    <row r="1280" spans="1:16" x14ac:dyDescent="0.3">
      <c r="A1280" s="294" t="s">
        <v>585</v>
      </c>
      <c r="B1280" s="236" t="s">
        <v>586</v>
      </c>
      <c r="C1280" s="316" t="s">
        <v>585</v>
      </c>
      <c r="D1280" s="293" t="s">
        <v>859</v>
      </c>
      <c r="E1280" s="294" t="s">
        <v>858</v>
      </c>
      <c r="F1280" s="316" t="s">
        <v>585</v>
      </c>
      <c r="G1280" s="295" t="s">
        <v>589</v>
      </c>
      <c r="H1280" s="295" t="s">
        <v>41</v>
      </c>
      <c r="I1280" s="295" t="s">
        <v>1622</v>
      </c>
      <c r="J1280" s="463"/>
      <c r="K1280" s="295"/>
      <c r="L1280" s="451" t="s">
        <v>63</v>
      </c>
      <c r="M1280" s="234">
        <v>14.6</v>
      </c>
      <c r="N1280" s="237">
        <f>IFERROR(VLOOKUP(H1280&amp;"-"&amp;F1280,Blad7!A:D,4,0),0)</f>
        <v>0</v>
      </c>
      <c r="O1280" s="238">
        <v>1</v>
      </c>
      <c r="P1280" s="239">
        <f t="shared" si="23"/>
        <v>0</v>
      </c>
    </row>
    <row r="1281" spans="1:16" x14ac:dyDescent="0.3">
      <c r="A1281" s="294" t="s">
        <v>585</v>
      </c>
      <c r="B1281" s="236" t="s">
        <v>586</v>
      </c>
      <c r="C1281" s="316" t="s">
        <v>585</v>
      </c>
      <c r="D1281" s="293" t="s">
        <v>859</v>
      </c>
      <c r="E1281" s="294" t="s">
        <v>858</v>
      </c>
      <c r="F1281" s="316" t="s">
        <v>585</v>
      </c>
      <c r="G1281" s="295" t="s">
        <v>589</v>
      </c>
      <c r="H1281" s="295" t="s">
        <v>45</v>
      </c>
      <c r="I1281" s="295" t="s">
        <v>1021</v>
      </c>
      <c r="J1281" s="308" t="s">
        <v>909</v>
      </c>
      <c r="K1281" s="295"/>
      <c r="L1281" s="451" t="s">
        <v>62</v>
      </c>
      <c r="M1281" s="234" t="s">
        <v>187</v>
      </c>
      <c r="N1281" s="237">
        <f>IFERROR(VLOOKUP(H1281&amp;"-"&amp;F1281,Blad7!A:D,4,0),0)</f>
        <v>0</v>
      </c>
      <c r="O1281" s="238">
        <v>1</v>
      </c>
      <c r="P1281" s="239" t="str">
        <f t="shared" si="23"/>
        <v/>
      </c>
    </row>
    <row r="1282" spans="1:16" x14ac:dyDescent="0.3">
      <c r="A1282" s="294" t="s">
        <v>585</v>
      </c>
      <c r="B1282" s="236" t="s">
        <v>586</v>
      </c>
      <c r="C1282" s="316" t="s">
        <v>585</v>
      </c>
      <c r="D1282" s="293" t="s">
        <v>859</v>
      </c>
      <c r="E1282" s="294" t="s">
        <v>858</v>
      </c>
      <c r="F1282" s="316" t="s">
        <v>585</v>
      </c>
      <c r="G1282" s="295" t="s">
        <v>589</v>
      </c>
      <c r="H1282" s="295" t="s">
        <v>19</v>
      </c>
      <c r="I1282" s="295" t="s">
        <v>56</v>
      </c>
      <c r="J1282" s="308" t="s">
        <v>871</v>
      </c>
      <c r="K1282" s="295"/>
      <c r="L1282" s="451" t="s">
        <v>62</v>
      </c>
      <c r="M1282" s="234">
        <v>14.9</v>
      </c>
      <c r="N1282" s="237">
        <f>IFERROR(VLOOKUP(H1282&amp;"-"&amp;F1282,Blad7!A:D,4,0),0)</f>
        <v>0</v>
      </c>
      <c r="O1282" s="238">
        <v>1</v>
      </c>
      <c r="P1282" s="239">
        <f t="shared" ref="P1282:P1345" si="24">IFERROR((N1282*M1282)*O1282,"")</f>
        <v>0</v>
      </c>
    </row>
    <row r="1283" spans="1:16" x14ac:dyDescent="0.3">
      <c r="A1283" s="294" t="s">
        <v>585</v>
      </c>
      <c r="B1283" s="236" t="s">
        <v>586</v>
      </c>
      <c r="C1283" s="316" t="s">
        <v>585</v>
      </c>
      <c r="D1283" s="293" t="s">
        <v>859</v>
      </c>
      <c r="E1283" s="294" t="s">
        <v>858</v>
      </c>
      <c r="F1283" s="316" t="s">
        <v>585</v>
      </c>
      <c r="G1283" s="295" t="s">
        <v>589</v>
      </c>
      <c r="H1283" s="295" t="s">
        <v>19</v>
      </c>
      <c r="I1283" s="295" t="s">
        <v>56</v>
      </c>
      <c r="J1283" s="308" t="s">
        <v>916</v>
      </c>
      <c r="K1283" s="295"/>
      <c r="L1283" s="451" t="s">
        <v>44</v>
      </c>
      <c r="M1283" s="234">
        <v>15.6</v>
      </c>
      <c r="N1283" s="237">
        <f>IFERROR(VLOOKUP(H1283&amp;"-"&amp;F1283,Blad7!A:D,4,0),0)</f>
        <v>0</v>
      </c>
      <c r="O1283" s="238">
        <v>1</v>
      </c>
      <c r="P1283" s="239">
        <f t="shared" si="24"/>
        <v>0</v>
      </c>
    </row>
    <row r="1284" spans="1:16" x14ac:dyDescent="0.3">
      <c r="A1284" s="294" t="s">
        <v>585</v>
      </c>
      <c r="B1284" s="236" t="s">
        <v>586</v>
      </c>
      <c r="C1284" s="316" t="s">
        <v>585</v>
      </c>
      <c r="D1284" s="293" t="s">
        <v>859</v>
      </c>
      <c r="E1284" s="294" t="s">
        <v>858</v>
      </c>
      <c r="F1284" s="316" t="s">
        <v>585</v>
      </c>
      <c r="G1284" s="295" t="s">
        <v>589</v>
      </c>
      <c r="H1284" s="295" t="s">
        <v>46</v>
      </c>
      <c r="I1284" s="295" t="s">
        <v>47</v>
      </c>
      <c r="J1284" s="308" t="s">
        <v>888</v>
      </c>
      <c r="K1284" s="295"/>
      <c r="L1284" s="451" t="s">
        <v>44</v>
      </c>
      <c r="M1284" s="234">
        <v>15.9</v>
      </c>
      <c r="N1284" s="237">
        <f>IFERROR(VLOOKUP(H1284&amp;"-"&amp;F1284,Blad7!A:D,4,0),0)</f>
        <v>0</v>
      </c>
      <c r="O1284" s="238">
        <v>1</v>
      </c>
      <c r="P1284" s="239">
        <f t="shared" si="24"/>
        <v>0</v>
      </c>
    </row>
    <row r="1285" spans="1:16" x14ac:dyDescent="0.3">
      <c r="A1285" s="294" t="s">
        <v>585</v>
      </c>
      <c r="B1285" s="236" t="s">
        <v>586</v>
      </c>
      <c r="C1285" s="316" t="s">
        <v>585</v>
      </c>
      <c r="D1285" s="293" t="s">
        <v>859</v>
      </c>
      <c r="E1285" s="294" t="s">
        <v>858</v>
      </c>
      <c r="F1285" s="316" t="s">
        <v>585</v>
      </c>
      <c r="G1285" s="295" t="s">
        <v>589</v>
      </c>
      <c r="H1285" s="295" t="s">
        <v>46</v>
      </c>
      <c r="I1285" s="295" t="s">
        <v>47</v>
      </c>
      <c r="J1285" s="308" t="s">
        <v>887</v>
      </c>
      <c r="K1285" s="295"/>
      <c r="L1285" s="451" t="s">
        <v>44</v>
      </c>
      <c r="M1285" s="234">
        <v>17</v>
      </c>
      <c r="N1285" s="237">
        <f>IFERROR(VLOOKUP(H1285&amp;"-"&amp;F1285,Blad7!A:D,4,0),0)</f>
        <v>0</v>
      </c>
      <c r="O1285" s="238">
        <v>1</v>
      </c>
      <c r="P1285" s="239">
        <f t="shared" si="24"/>
        <v>0</v>
      </c>
    </row>
    <row r="1286" spans="1:16" x14ac:dyDescent="0.3">
      <c r="A1286" s="294" t="s">
        <v>585</v>
      </c>
      <c r="B1286" s="236" t="s">
        <v>586</v>
      </c>
      <c r="C1286" s="316" t="s">
        <v>585</v>
      </c>
      <c r="D1286" s="293" t="s">
        <v>859</v>
      </c>
      <c r="E1286" s="294" t="s">
        <v>858</v>
      </c>
      <c r="F1286" s="316" t="s">
        <v>585</v>
      </c>
      <c r="G1286" s="295" t="s">
        <v>589</v>
      </c>
      <c r="H1286" s="295" t="s">
        <v>16</v>
      </c>
      <c r="I1286" s="295" t="s">
        <v>51</v>
      </c>
      <c r="J1286" s="308" t="s">
        <v>912</v>
      </c>
      <c r="K1286" s="295"/>
      <c r="L1286" s="451" t="s">
        <v>62</v>
      </c>
      <c r="M1286" s="234">
        <v>18.100000000000001</v>
      </c>
      <c r="N1286" s="237">
        <f>IFERROR(VLOOKUP(H1286&amp;"-"&amp;F1286,Blad7!A:D,4,0),0)</f>
        <v>0</v>
      </c>
      <c r="O1286" s="238">
        <v>1</v>
      </c>
      <c r="P1286" s="239">
        <f t="shared" si="24"/>
        <v>0</v>
      </c>
    </row>
    <row r="1287" spans="1:16" x14ac:dyDescent="0.3">
      <c r="A1287" s="294" t="s">
        <v>585</v>
      </c>
      <c r="B1287" s="236" t="s">
        <v>586</v>
      </c>
      <c r="C1287" s="316" t="s">
        <v>585</v>
      </c>
      <c r="D1287" s="293" t="s">
        <v>859</v>
      </c>
      <c r="E1287" s="294" t="s">
        <v>858</v>
      </c>
      <c r="F1287" s="316" t="s">
        <v>585</v>
      </c>
      <c r="G1287" s="295" t="s">
        <v>589</v>
      </c>
      <c r="H1287" s="295" t="s">
        <v>19</v>
      </c>
      <c r="I1287" s="295" t="s">
        <v>56</v>
      </c>
      <c r="J1287" s="308" t="s">
        <v>846</v>
      </c>
      <c r="K1287" s="295"/>
      <c r="L1287" s="451" t="s">
        <v>62</v>
      </c>
      <c r="M1287" s="234">
        <v>18.3</v>
      </c>
      <c r="N1287" s="237">
        <f>IFERROR(VLOOKUP(H1287&amp;"-"&amp;F1287,Blad7!A:D,4,0),0)</f>
        <v>0</v>
      </c>
      <c r="O1287" s="238">
        <v>1</v>
      </c>
      <c r="P1287" s="239">
        <f t="shared" si="24"/>
        <v>0</v>
      </c>
    </row>
    <row r="1288" spans="1:16" x14ac:dyDescent="0.3">
      <c r="A1288" s="294" t="s">
        <v>585</v>
      </c>
      <c r="B1288" s="236" t="s">
        <v>586</v>
      </c>
      <c r="C1288" s="316" t="s">
        <v>585</v>
      </c>
      <c r="D1288" s="293" t="s">
        <v>859</v>
      </c>
      <c r="E1288" s="294" t="s">
        <v>858</v>
      </c>
      <c r="F1288" s="316" t="s">
        <v>585</v>
      </c>
      <c r="G1288" s="295" t="s">
        <v>589</v>
      </c>
      <c r="H1288" s="295" t="s">
        <v>46</v>
      </c>
      <c r="I1288" s="295" t="s">
        <v>47</v>
      </c>
      <c r="J1288" s="308" t="s">
        <v>898</v>
      </c>
      <c r="K1288" s="295"/>
      <c r="L1288" s="451" t="s">
        <v>44</v>
      </c>
      <c r="M1288" s="234">
        <v>19</v>
      </c>
      <c r="N1288" s="237">
        <f>IFERROR(VLOOKUP(H1288&amp;"-"&amp;F1288,Blad7!A:D,4,0),0)</f>
        <v>0</v>
      </c>
      <c r="O1288" s="238">
        <v>1</v>
      </c>
      <c r="P1288" s="239">
        <f t="shared" si="24"/>
        <v>0</v>
      </c>
    </row>
    <row r="1289" spans="1:16" x14ac:dyDescent="0.3">
      <c r="A1289" s="294" t="s">
        <v>585</v>
      </c>
      <c r="B1289" s="236" t="s">
        <v>586</v>
      </c>
      <c r="C1289" s="316" t="s">
        <v>585</v>
      </c>
      <c r="D1289" s="293" t="s">
        <v>859</v>
      </c>
      <c r="E1289" s="294" t="s">
        <v>858</v>
      </c>
      <c r="F1289" s="316" t="s">
        <v>585</v>
      </c>
      <c r="G1289" s="295" t="s">
        <v>589</v>
      </c>
      <c r="H1289" s="295" t="s">
        <v>46</v>
      </c>
      <c r="I1289" s="295" t="s">
        <v>47</v>
      </c>
      <c r="J1289" s="308" t="s">
        <v>862</v>
      </c>
      <c r="K1289" s="295"/>
      <c r="L1289" s="451" t="s">
        <v>44</v>
      </c>
      <c r="M1289" s="234">
        <v>19.8</v>
      </c>
      <c r="N1289" s="237">
        <f>IFERROR(VLOOKUP(H1289&amp;"-"&amp;F1289,Blad7!A:D,4,0),0)</f>
        <v>0</v>
      </c>
      <c r="O1289" s="238">
        <v>1</v>
      </c>
      <c r="P1289" s="239">
        <f t="shared" si="24"/>
        <v>0</v>
      </c>
    </row>
    <row r="1290" spans="1:16" x14ac:dyDescent="0.3">
      <c r="A1290" s="294" t="s">
        <v>585</v>
      </c>
      <c r="B1290" s="236" t="s">
        <v>586</v>
      </c>
      <c r="C1290" s="316" t="s">
        <v>585</v>
      </c>
      <c r="D1290" s="293" t="s">
        <v>859</v>
      </c>
      <c r="E1290" s="294" t="s">
        <v>858</v>
      </c>
      <c r="F1290" s="316" t="s">
        <v>585</v>
      </c>
      <c r="G1290" s="295" t="s">
        <v>589</v>
      </c>
      <c r="H1290" s="295" t="s">
        <v>46</v>
      </c>
      <c r="I1290" s="295" t="s">
        <v>47</v>
      </c>
      <c r="J1290" s="308" t="s">
        <v>901</v>
      </c>
      <c r="K1290" s="295"/>
      <c r="L1290" s="451" t="s">
        <v>62</v>
      </c>
      <c r="M1290" s="234">
        <v>20.2</v>
      </c>
      <c r="N1290" s="237">
        <f>IFERROR(VLOOKUP(H1290&amp;"-"&amp;F1290,Blad7!A:D,4,0),0)</f>
        <v>0</v>
      </c>
      <c r="O1290" s="238">
        <v>1</v>
      </c>
      <c r="P1290" s="239">
        <f t="shared" si="24"/>
        <v>0</v>
      </c>
    </row>
    <row r="1291" spans="1:16" x14ac:dyDescent="0.3">
      <c r="A1291" s="294" t="s">
        <v>585</v>
      </c>
      <c r="B1291" s="236" t="s">
        <v>586</v>
      </c>
      <c r="C1291" s="316" t="s">
        <v>585</v>
      </c>
      <c r="D1291" s="293" t="s">
        <v>859</v>
      </c>
      <c r="E1291" s="294" t="s">
        <v>858</v>
      </c>
      <c r="F1291" s="316" t="s">
        <v>585</v>
      </c>
      <c r="G1291" s="295" t="s">
        <v>589</v>
      </c>
      <c r="H1291" s="295" t="s">
        <v>15</v>
      </c>
      <c r="I1291" s="297" t="s">
        <v>15</v>
      </c>
      <c r="J1291" s="308" t="s">
        <v>889</v>
      </c>
      <c r="K1291" s="295"/>
      <c r="L1291" s="451" t="s">
        <v>44</v>
      </c>
      <c r="M1291" s="234">
        <v>21.2</v>
      </c>
      <c r="N1291" s="237">
        <f>IFERROR(VLOOKUP(H1291&amp;"-"&amp;F1291,Blad7!A:D,4,0),0)</f>
        <v>0</v>
      </c>
      <c r="O1291" s="238">
        <v>1</v>
      </c>
      <c r="P1291" s="239">
        <f t="shared" si="24"/>
        <v>0</v>
      </c>
    </row>
    <row r="1292" spans="1:16" x14ac:dyDescent="0.3">
      <c r="A1292" s="294" t="s">
        <v>585</v>
      </c>
      <c r="B1292" s="236" t="s">
        <v>586</v>
      </c>
      <c r="C1292" s="316" t="s">
        <v>585</v>
      </c>
      <c r="D1292" s="293" t="s">
        <v>859</v>
      </c>
      <c r="E1292" s="294" t="s">
        <v>858</v>
      </c>
      <c r="F1292" s="316" t="s">
        <v>585</v>
      </c>
      <c r="G1292" s="295" t="s">
        <v>589</v>
      </c>
      <c r="H1292" s="295" t="s">
        <v>46</v>
      </c>
      <c r="I1292" s="295" t="s">
        <v>47</v>
      </c>
      <c r="J1292" s="308" t="s">
        <v>917</v>
      </c>
      <c r="K1292" s="295"/>
      <c r="L1292" s="451" t="s">
        <v>44</v>
      </c>
      <c r="M1292" s="234">
        <v>22</v>
      </c>
      <c r="N1292" s="237">
        <f>IFERROR(VLOOKUP(H1292&amp;"-"&amp;F1292,Blad7!A:D,4,0),0)</f>
        <v>0</v>
      </c>
      <c r="O1292" s="238">
        <v>1</v>
      </c>
      <c r="P1292" s="239">
        <f t="shared" si="24"/>
        <v>0</v>
      </c>
    </row>
    <row r="1293" spans="1:16" x14ac:dyDescent="0.3">
      <c r="A1293" s="294" t="s">
        <v>585</v>
      </c>
      <c r="B1293" s="236" t="s">
        <v>586</v>
      </c>
      <c r="C1293" s="316" t="s">
        <v>585</v>
      </c>
      <c r="D1293" s="293" t="s">
        <v>859</v>
      </c>
      <c r="E1293" s="294" t="s">
        <v>858</v>
      </c>
      <c r="F1293" s="316" t="s">
        <v>585</v>
      </c>
      <c r="G1293" s="295" t="s">
        <v>589</v>
      </c>
      <c r="H1293" s="295" t="s">
        <v>41</v>
      </c>
      <c r="I1293" s="295" t="s">
        <v>1622</v>
      </c>
      <c r="J1293" s="463" t="s">
        <v>739</v>
      </c>
      <c r="K1293" s="295"/>
      <c r="L1293" s="451" t="s">
        <v>63</v>
      </c>
      <c r="M1293" s="234">
        <v>22.4</v>
      </c>
      <c r="N1293" s="237">
        <f>IFERROR(VLOOKUP(H1293&amp;"-"&amp;F1293,Blad7!A:D,4,0),0)</f>
        <v>0</v>
      </c>
      <c r="O1293" s="238">
        <v>1</v>
      </c>
      <c r="P1293" s="239">
        <f t="shared" si="24"/>
        <v>0</v>
      </c>
    </row>
    <row r="1294" spans="1:16" x14ac:dyDescent="0.3">
      <c r="A1294" s="294" t="s">
        <v>585</v>
      </c>
      <c r="B1294" s="236" t="s">
        <v>586</v>
      </c>
      <c r="C1294" s="316" t="s">
        <v>585</v>
      </c>
      <c r="D1294" s="293" t="s">
        <v>859</v>
      </c>
      <c r="E1294" s="294" t="s">
        <v>858</v>
      </c>
      <c r="F1294" s="316" t="s">
        <v>585</v>
      </c>
      <c r="G1294" s="295" t="s">
        <v>589</v>
      </c>
      <c r="H1294" s="295" t="s">
        <v>15</v>
      </c>
      <c r="I1294" s="297" t="s">
        <v>15</v>
      </c>
      <c r="J1294" s="308" t="s">
        <v>896</v>
      </c>
      <c r="K1294" s="295"/>
      <c r="L1294" s="451" t="s">
        <v>62</v>
      </c>
      <c r="M1294" s="234">
        <v>23.9</v>
      </c>
      <c r="N1294" s="237">
        <f>IFERROR(VLOOKUP(H1294&amp;"-"&amp;F1294,Blad7!A:D,4,0),0)</f>
        <v>0</v>
      </c>
      <c r="O1294" s="238">
        <v>1</v>
      </c>
      <c r="P1294" s="239">
        <f t="shared" si="24"/>
        <v>0</v>
      </c>
    </row>
    <row r="1295" spans="1:16" x14ac:dyDescent="0.3">
      <c r="A1295" s="294" t="s">
        <v>585</v>
      </c>
      <c r="B1295" s="236" t="s">
        <v>586</v>
      </c>
      <c r="C1295" s="316" t="s">
        <v>585</v>
      </c>
      <c r="D1295" s="293" t="s">
        <v>859</v>
      </c>
      <c r="E1295" s="294" t="s">
        <v>858</v>
      </c>
      <c r="F1295" s="316" t="s">
        <v>585</v>
      </c>
      <c r="G1295" s="295" t="s">
        <v>589</v>
      </c>
      <c r="H1295" s="295" t="s">
        <v>15</v>
      </c>
      <c r="I1295" s="297" t="s">
        <v>15</v>
      </c>
      <c r="J1295" s="308" t="s">
        <v>861</v>
      </c>
      <c r="K1295" s="295"/>
      <c r="L1295" s="451" t="s">
        <v>62</v>
      </c>
      <c r="M1295" s="234">
        <v>26.5</v>
      </c>
      <c r="N1295" s="237">
        <f>IFERROR(VLOOKUP(H1295&amp;"-"&amp;F1295,Blad7!A:D,4,0),0)</f>
        <v>0</v>
      </c>
      <c r="O1295" s="238">
        <v>1</v>
      </c>
      <c r="P1295" s="239">
        <f t="shared" si="24"/>
        <v>0</v>
      </c>
    </row>
    <row r="1296" spans="1:16" x14ac:dyDescent="0.3">
      <c r="A1296" s="294" t="s">
        <v>585</v>
      </c>
      <c r="B1296" s="236" t="s">
        <v>586</v>
      </c>
      <c r="C1296" s="316" t="s">
        <v>585</v>
      </c>
      <c r="D1296" s="293" t="s">
        <v>859</v>
      </c>
      <c r="E1296" s="294" t="s">
        <v>858</v>
      </c>
      <c r="F1296" s="316" t="s">
        <v>585</v>
      </c>
      <c r="G1296" s="295" t="s">
        <v>589</v>
      </c>
      <c r="H1296" s="295" t="s">
        <v>46</v>
      </c>
      <c r="I1296" s="295" t="s">
        <v>47</v>
      </c>
      <c r="J1296" s="308" t="s">
        <v>868</v>
      </c>
      <c r="K1296" s="295"/>
      <c r="L1296" s="451" t="s">
        <v>44</v>
      </c>
      <c r="M1296" s="234">
        <v>26.8</v>
      </c>
      <c r="N1296" s="237">
        <f>IFERROR(VLOOKUP(H1296&amp;"-"&amp;F1296,Blad7!A:D,4,0),0)</f>
        <v>0</v>
      </c>
      <c r="O1296" s="238">
        <v>1</v>
      </c>
      <c r="P1296" s="239">
        <f t="shared" si="24"/>
        <v>0</v>
      </c>
    </row>
    <row r="1297" spans="1:16" x14ac:dyDescent="0.3">
      <c r="A1297" s="294" t="s">
        <v>585</v>
      </c>
      <c r="B1297" s="236" t="s">
        <v>586</v>
      </c>
      <c r="C1297" s="316" t="s">
        <v>585</v>
      </c>
      <c r="D1297" s="293" t="s">
        <v>859</v>
      </c>
      <c r="E1297" s="294" t="s">
        <v>858</v>
      </c>
      <c r="F1297" s="316" t="s">
        <v>585</v>
      </c>
      <c r="G1297" s="295" t="s">
        <v>589</v>
      </c>
      <c r="H1297" s="295" t="s">
        <v>2271</v>
      </c>
      <c r="I1297" s="295" t="s">
        <v>49</v>
      </c>
      <c r="J1297" s="308"/>
      <c r="K1297" s="295"/>
      <c r="L1297" s="451" t="s">
        <v>62</v>
      </c>
      <c r="M1297" s="234">
        <v>27.7</v>
      </c>
      <c r="N1297" s="237">
        <f>IFERROR(VLOOKUP(H1297&amp;"-"&amp;F1297,Blad7!A:D,4,0),0)</f>
        <v>0</v>
      </c>
      <c r="O1297" s="238">
        <v>1</v>
      </c>
      <c r="P1297" s="239">
        <f t="shared" si="24"/>
        <v>0</v>
      </c>
    </row>
    <row r="1298" spans="1:16" x14ac:dyDescent="0.3">
      <c r="A1298" s="294" t="s">
        <v>585</v>
      </c>
      <c r="B1298" s="236" t="s">
        <v>586</v>
      </c>
      <c r="C1298" s="316" t="s">
        <v>585</v>
      </c>
      <c r="D1298" s="293" t="s">
        <v>859</v>
      </c>
      <c r="E1298" s="294" t="s">
        <v>858</v>
      </c>
      <c r="F1298" s="316" t="s">
        <v>585</v>
      </c>
      <c r="G1298" s="295" t="s">
        <v>589</v>
      </c>
      <c r="H1298" s="295" t="s">
        <v>18</v>
      </c>
      <c r="I1298" s="295" t="s">
        <v>254</v>
      </c>
      <c r="J1298" s="308" t="s">
        <v>882</v>
      </c>
      <c r="K1298" s="295"/>
      <c r="L1298" s="451" t="s">
        <v>63</v>
      </c>
      <c r="M1298" s="234">
        <v>27.7</v>
      </c>
      <c r="N1298" s="237">
        <f>IFERROR(VLOOKUP(H1298&amp;"-"&amp;F1298,Blad7!A:D,4,0),0)</f>
        <v>0</v>
      </c>
      <c r="O1298" s="238">
        <v>1</v>
      </c>
      <c r="P1298" s="239">
        <f t="shared" si="24"/>
        <v>0</v>
      </c>
    </row>
    <row r="1299" spans="1:16" x14ac:dyDescent="0.3">
      <c r="A1299" s="294" t="s">
        <v>585</v>
      </c>
      <c r="B1299" s="236" t="s">
        <v>586</v>
      </c>
      <c r="C1299" s="316" t="s">
        <v>585</v>
      </c>
      <c r="D1299" s="293" t="s">
        <v>859</v>
      </c>
      <c r="E1299" s="294" t="s">
        <v>858</v>
      </c>
      <c r="F1299" s="316" t="s">
        <v>585</v>
      </c>
      <c r="G1299" s="295" t="s">
        <v>589</v>
      </c>
      <c r="H1299" s="295" t="s">
        <v>19</v>
      </c>
      <c r="I1299" s="295" t="s">
        <v>64</v>
      </c>
      <c r="J1299" s="308"/>
      <c r="K1299" s="295"/>
      <c r="L1299" s="451" t="s">
        <v>62</v>
      </c>
      <c r="M1299" s="234">
        <v>28.200000000000003</v>
      </c>
      <c r="N1299" s="237">
        <f>IFERROR(VLOOKUP(H1299&amp;"-"&amp;F1299,Blad7!A:D,4,0),0)</f>
        <v>0</v>
      </c>
      <c r="O1299" s="238">
        <v>1</v>
      </c>
      <c r="P1299" s="239">
        <f t="shared" si="24"/>
        <v>0</v>
      </c>
    </row>
    <row r="1300" spans="1:16" x14ac:dyDescent="0.3">
      <c r="A1300" s="294" t="s">
        <v>585</v>
      </c>
      <c r="B1300" s="236" t="s">
        <v>586</v>
      </c>
      <c r="C1300" s="316" t="s">
        <v>585</v>
      </c>
      <c r="D1300" s="293" t="s">
        <v>859</v>
      </c>
      <c r="E1300" s="294" t="s">
        <v>858</v>
      </c>
      <c r="F1300" s="316" t="s">
        <v>585</v>
      </c>
      <c r="G1300" s="295" t="s">
        <v>589</v>
      </c>
      <c r="H1300" s="295" t="s">
        <v>46</v>
      </c>
      <c r="I1300" s="295" t="s">
        <v>47</v>
      </c>
      <c r="J1300" s="308" t="s">
        <v>906</v>
      </c>
      <c r="K1300" s="295"/>
      <c r="L1300" s="451" t="s">
        <v>44</v>
      </c>
      <c r="M1300" s="234">
        <v>29.7</v>
      </c>
      <c r="N1300" s="237">
        <f>IFERROR(VLOOKUP(H1300&amp;"-"&amp;F1300,Blad7!A:D,4,0),0)</f>
        <v>0</v>
      </c>
      <c r="O1300" s="238">
        <v>1</v>
      </c>
      <c r="P1300" s="239">
        <f t="shared" si="24"/>
        <v>0</v>
      </c>
    </row>
    <row r="1301" spans="1:16" x14ac:dyDescent="0.3">
      <c r="A1301" s="294" t="s">
        <v>585</v>
      </c>
      <c r="B1301" s="236" t="s">
        <v>586</v>
      </c>
      <c r="C1301" s="316" t="s">
        <v>585</v>
      </c>
      <c r="D1301" s="293" t="s">
        <v>859</v>
      </c>
      <c r="E1301" s="294" t="s">
        <v>858</v>
      </c>
      <c r="F1301" s="316" t="s">
        <v>585</v>
      </c>
      <c r="G1301" s="295" t="s">
        <v>589</v>
      </c>
      <c r="H1301" s="295" t="s">
        <v>45</v>
      </c>
      <c r="I1301" s="295" t="s">
        <v>1021</v>
      </c>
      <c r="J1301" s="308" t="s">
        <v>902</v>
      </c>
      <c r="K1301" s="295"/>
      <c r="L1301" s="451" t="s">
        <v>62</v>
      </c>
      <c r="M1301" s="234" t="s">
        <v>187</v>
      </c>
      <c r="N1301" s="237">
        <f>IFERROR(VLOOKUP(H1301&amp;"-"&amp;F1301,Blad7!A:D,4,0),0)</f>
        <v>0</v>
      </c>
      <c r="O1301" s="238">
        <v>1</v>
      </c>
      <c r="P1301" s="239" t="str">
        <f t="shared" si="24"/>
        <v/>
      </c>
    </row>
    <row r="1302" spans="1:16" x14ac:dyDescent="0.3">
      <c r="A1302" s="294" t="s">
        <v>585</v>
      </c>
      <c r="B1302" s="236" t="s">
        <v>586</v>
      </c>
      <c r="C1302" s="316" t="s">
        <v>585</v>
      </c>
      <c r="D1302" s="293" t="s">
        <v>859</v>
      </c>
      <c r="E1302" s="294" t="s">
        <v>858</v>
      </c>
      <c r="F1302" s="316" t="s">
        <v>585</v>
      </c>
      <c r="G1302" s="295" t="s">
        <v>589</v>
      </c>
      <c r="H1302" s="295" t="s">
        <v>15</v>
      </c>
      <c r="I1302" s="297" t="s">
        <v>15</v>
      </c>
      <c r="J1302" s="308" t="s">
        <v>866</v>
      </c>
      <c r="K1302" s="295"/>
      <c r="L1302" s="451" t="s">
        <v>62</v>
      </c>
      <c r="M1302" s="234">
        <v>33.6</v>
      </c>
      <c r="N1302" s="237">
        <f>IFERROR(VLOOKUP(H1302&amp;"-"&amp;F1302,Blad7!A:D,4,0),0)</f>
        <v>0</v>
      </c>
      <c r="O1302" s="238">
        <v>1</v>
      </c>
      <c r="P1302" s="239">
        <f t="shared" si="24"/>
        <v>0</v>
      </c>
    </row>
    <row r="1303" spans="1:16" x14ac:dyDescent="0.3">
      <c r="A1303" s="294" t="s">
        <v>585</v>
      </c>
      <c r="B1303" s="236" t="s">
        <v>586</v>
      </c>
      <c r="C1303" s="316" t="s">
        <v>585</v>
      </c>
      <c r="D1303" s="293" t="s">
        <v>859</v>
      </c>
      <c r="E1303" s="294" t="s">
        <v>858</v>
      </c>
      <c r="F1303" s="316" t="s">
        <v>585</v>
      </c>
      <c r="G1303" s="295" t="s">
        <v>589</v>
      </c>
      <c r="H1303" s="295" t="s">
        <v>18</v>
      </c>
      <c r="I1303" s="295" t="s">
        <v>254</v>
      </c>
      <c r="J1303" s="308" t="s">
        <v>883</v>
      </c>
      <c r="K1303" s="295"/>
      <c r="L1303" s="451" t="s">
        <v>63</v>
      </c>
      <c r="M1303" s="234">
        <v>38</v>
      </c>
      <c r="N1303" s="237">
        <f>IFERROR(VLOOKUP(H1303&amp;"-"&amp;F1303,Blad7!A:D,4,0),0)</f>
        <v>0</v>
      </c>
      <c r="O1303" s="238">
        <v>1</v>
      </c>
      <c r="P1303" s="239">
        <f t="shared" si="24"/>
        <v>0</v>
      </c>
    </row>
    <row r="1304" spans="1:16" x14ac:dyDescent="0.3">
      <c r="A1304" s="294" t="s">
        <v>585</v>
      </c>
      <c r="B1304" s="236" t="s">
        <v>586</v>
      </c>
      <c r="C1304" s="316" t="s">
        <v>585</v>
      </c>
      <c r="D1304" s="293" t="s">
        <v>859</v>
      </c>
      <c r="E1304" s="294" t="s">
        <v>858</v>
      </c>
      <c r="F1304" s="316" t="s">
        <v>585</v>
      </c>
      <c r="G1304" s="295" t="s">
        <v>589</v>
      </c>
      <c r="H1304" s="295" t="s">
        <v>18</v>
      </c>
      <c r="I1304" s="295" t="s">
        <v>880</v>
      </c>
      <c r="J1304" s="308" t="s">
        <v>881</v>
      </c>
      <c r="K1304" s="295"/>
      <c r="L1304" s="451" t="s">
        <v>63</v>
      </c>
      <c r="M1304" s="234">
        <v>40.299999999999997</v>
      </c>
      <c r="N1304" s="237">
        <f>IFERROR(VLOOKUP(H1304&amp;"-"&amp;F1304,Blad7!A:D,4,0),0)</f>
        <v>0</v>
      </c>
      <c r="O1304" s="238">
        <v>1</v>
      </c>
      <c r="P1304" s="239">
        <f t="shared" si="24"/>
        <v>0</v>
      </c>
    </row>
    <row r="1305" spans="1:16" x14ac:dyDescent="0.3">
      <c r="A1305" s="294" t="s">
        <v>585</v>
      </c>
      <c r="B1305" s="236" t="s">
        <v>586</v>
      </c>
      <c r="C1305" s="316" t="s">
        <v>585</v>
      </c>
      <c r="D1305" s="293" t="s">
        <v>859</v>
      </c>
      <c r="E1305" s="294" t="s">
        <v>858</v>
      </c>
      <c r="F1305" s="316" t="s">
        <v>585</v>
      </c>
      <c r="G1305" s="295" t="s">
        <v>589</v>
      </c>
      <c r="H1305" s="295" t="s">
        <v>16</v>
      </c>
      <c r="I1305" s="295" t="s">
        <v>51</v>
      </c>
      <c r="J1305" s="308" t="s">
        <v>860</v>
      </c>
      <c r="K1305" s="295"/>
      <c r="L1305" s="451" t="s">
        <v>62</v>
      </c>
      <c r="M1305" s="234">
        <v>40.700000000000003</v>
      </c>
      <c r="N1305" s="237">
        <f>IFERROR(VLOOKUP(H1305&amp;"-"&amp;F1305,Blad7!A:D,4,0),0)</f>
        <v>0</v>
      </c>
      <c r="O1305" s="238">
        <v>1</v>
      </c>
      <c r="P1305" s="239">
        <f t="shared" si="24"/>
        <v>0</v>
      </c>
    </row>
    <row r="1306" spans="1:16" x14ac:dyDescent="0.3">
      <c r="A1306" s="294" t="s">
        <v>585</v>
      </c>
      <c r="B1306" s="236" t="s">
        <v>586</v>
      </c>
      <c r="C1306" s="316" t="s">
        <v>585</v>
      </c>
      <c r="D1306" s="293" t="s">
        <v>859</v>
      </c>
      <c r="E1306" s="294" t="s">
        <v>858</v>
      </c>
      <c r="F1306" s="316" t="s">
        <v>585</v>
      </c>
      <c r="G1306" s="295" t="s">
        <v>589</v>
      </c>
      <c r="H1306" s="295" t="s">
        <v>15</v>
      </c>
      <c r="I1306" s="297" t="s">
        <v>15</v>
      </c>
      <c r="J1306" s="308" t="s">
        <v>890</v>
      </c>
      <c r="K1306" s="295"/>
      <c r="L1306" s="451" t="s">
        <v>62</v>
      </c>
      <c r="M1306" s="234">
        <v>52.6</v>
      </c>
      <c r="N1306" s="237">
        <f>IFERROR(VLOOKUP(H1306&amp;"-"&amp;F1306,Blad7!A:D,4,0),0)</f>
        <v>0</v>
      </c>
      <c r="O1306" s="238">
        <v>1</v>
      </c>
      <c r="P1306" s="239">
        <f t="shared" si="24"/>
        <v>0</v>
      </c>
    </row>
    <row r="1307" spans="1:16" x14ac:dyDescent="0.3">
      <c r="A1307" s="294" t="s">
        <v>585</v>
      </c>
      <c r="B1307" s="236" t="s">
        <v>586</v>
      </c>
      <c r="C1307" s="316" t="s">
        <v>585</v>
      </c>
      <c r="D1307" s="293" t="s">
        <v>859</v>
      </c>
      <c r="E1307" s="294" t="s">
        <v>858</v>
      </c>
      <c r="F1307" s="316" t="s">
        <v>585</v>
      </c>
      <c r="G1307" s="295" t="s">
        <v>589</v>
      </c>
      <c r="H1307" s="295" t="s">
        <v>2271</v>
      </c>
      <c r="I1307" s="295" t="s">
        <v>49</v>
      </c>
      <c r="J1307" s="308" t="s">
        <v>748</v>
      </c>
      <c r="K1307" s="295"/>
      <c r="L1307" s="451" t="s">
        <v>63</v>
      </c>
      <c r="M1307" s="234">
        <v>57.1</v>
      </c>
      <c r="N1307" s="237">
        <f>IFERROR(VLOOKUP(H1307&amp;"-"&amp;F1307,Blad7!A:D,4,0),0)</f>
        <v>0</v>
      </c>
      <c r="O1307" s="238">
        <v>1</v>
      </c>
      <c r="P1307" s="239">
        <f t="shared" si="24"/>
        <v>0</v>
      </c>
    </row>
    <row r="1308" spans="1:16" x14ac:dyDescent="0.3">
      <c r="A1308" s="294" t="s">
        <v>585</v>
      </c>
      <c r="B1308" s="236" t="s">
        <v>586</v>
      </c>
      <c r="C1308" s="316" t="s">
        <v>585</v>
      </c>
      <c r="D1308" s="293" t="s">
        <v>859</v>
      </c>
      <c r="E1308" s="294" t="s">
        <v>858</v>
      </c>
      <c r="F1308" s="316" t="s">
        <v>585</v>
      </c>
      <c r="G1308" s="295" t="s">
        <v>589</v>
      </c>
      <c r="H1308" s="295" t="s">
        <v>15</v>
      </c>
      <c r="I1308" s="297" t="s">
        <v>15</v>
      </c>
      <c r="J1308" s="308" t="s">
        <v>891</v>
      </c>
      <c r="K1308" s="295"/>
      <c r="L1308" s="451" t="s">
        <v>62</v>
      </c>
      <c r="M1308" s="234">
        <v>58.6</v>
      </c>
      <c r="N1308" s="237">
        <f>IFERROR(VLOOKUP(H1308&amp;"-"&amp;F1308,Blad7!A:D,4,0),0)</f>
        <v>0</v>
      </c>
      <c r="O1308" s="238">
        <v>1</v>
      </c>
      <c r="P1308" s="239">
        <f t="shared" si="24"/>
        <v>0</v>
      </c>
    </row>
    <row r="1309" spans="1:16" x14ac:dyDescent="0.3">
      <c r="A1309" s="294" t="s">
        <v>585</v>
      </c>
      <c r="B1309" s="236" t="s">
        <v>586</v>
      </c>
      <c r="C1309" s="316" t="s">
        <v>585</v>
      </c>
      <c r="D1309" s="293" t="s">
        <v>859</v>
      </c>
      <c r="E1309" s="294" t="s">
        <v>858</v>
      </c>
      <c r="F1309" s="316" t="s">
        <v>585</v>
      </c>
      <c r="G1309" s="295" t="s">
        <v>589</v>
      </c>
      <c r="H1309" s="295" t="s">
        <v>15</v>
      </c>
      <c r="I1309" s="297" t="s">
        <v>15</v>
      </c>
      <c r="J1309" s="308" t="s">
        <v>867</v>
      </c>
      <c r="K1309" s="295"/>
      <c r="L1309" s="451" t="s">
        <v>62</v>
      </c>
      <c r="M1309" s="234">
        <v>59</v>
      </c>
      <c r="N1309" s="237">
        <f>IFERROR(VLOOKUP(H1309&amp;"-"&amp;F1309,Blad7!A:D,4,0),0)</f>
        <v>0</v>
      </c>
      <c r="O1309" s="238">
        <v>1</v>
      </c>
      <c r="P1309" s="239">
        <f t="shared" si="24"/>
        <v>0</v>
      </c>
    </row>
    <row r="1310" spans="1:16" x14ac:dyDescent="0.3">
      <c r="A1310" s="294" t="s">
        <v>585</v>
      </c>
      <c r="B1310" s="236" t="s">
        <v>586</v>
      </c>
      <c r="C1310" s="316" t="s">
        <v>585</v>
      </c>
      <c r="D1310" s="293" t="s">
        <v>859</v>
      </c>
      <c r="E1310" s="294" t="s">
        <v>858</v>
      </c>
      <c r="F1310" s="316" t="s">
        <v>585</v>
      </c>
      <c r="G1310" s="295" t="s">
        <v>589</v>
      </c>
      <c r="H1310" s="295" t="s">
        <v>15</v>
      </c>
      <c r="I1310" s="297" t="s">
        <v>15</v>
      </c>
      <c r="J1310" s="308" t="s">
        <v>876</v>
      </c>
      <c r="K1310" s="295"/>
      <c r="L1310" s="451" t="s">
        <v>63</v>
      </c>
      <c r="M1310" s="234">
        <v>59</v>
      </c>
      <c r="N1310" s="237">
        <f>IFERROR(VLOOKUP(H1310&amp;"-"&amp;F1310,Blad7!A:D,4,0),0)</f>
        <v>0</v>
      </c>
      <c r="O1310" s="238">
        <v>1</v>
      </c>
      <c r="P1310" s="239">
        <f t="shared" si="24"/>
        <v>0</v>
      </c>
    </row>
    <row r="1311" spans="1:16" x14ac:dyDescent="0.3">
      <c r="A1311" s="294" t="s">
        <v>585</v>
      </c>
      <c r="B1311" s="236" t="s">
        <v>586</v>
      </c>
      <c r="C1311" s="316" t="s">
        <v>585</v>
      </c>
      <c r="D1311" s="293" t="s">
        <v>859</v>
      </c>
      <c r="E1311" s="294" t="s">
        <v>858</v>
      </c>
      <c r="F1311" s="316" t="s">
        <v>585</v>
      </c>
      <c r="G1311" s="295" t="s">
        <v>589</v>
      </c>
      <c r="H1311" s="295" t="s">
        <v>15</v>
      </c>
      <c r="I1311" s="297" t="s">
        <v>15</v>
      </c>
      <c r="J1311" s="308" t="s">
        <v>863</v>
      </c>
      <c r="K1311" s="295"/>
      <c r="L1311" s="451" t="s">
        <v>62</v>
      </c>
      <c r="M1311" s="234">
        <v>59.2</v>
      </c>
      <c r="N1311" s="237">
        <f>IFERROR(VLOOKUP(H1311&amp;"-"&amp;F1311,Blad7!A:D,4,0),0)</f>
        <v>0</v>
      </c>
      <c r="O1311" s="238">
        <v>1</v>
      </c>
      <c r="P1311" s="239">
        <f t="shared" si="24"/>
        <v>0</v>
      </c>
    </row>
    <row r="1312" spans="1:16" x14ac:dyDescent="0.3">
      <c r="A1312" s="294" t="s">
        <v>585</v>
      </c>
      <c r="B1312" s="236" t="s">
        <v>586</v>
      </c>
      <c r="C1312" s="316" t="s">
        <v>585</v>
      </c>
      <c r="D1312" s="293" t="s">
        <v>859</v>
      </c>
      <c r="E1312" s="294" t="s">
        <v>858</v>
      </c>
      <c r="F1312" s="316" t="s">
        <v>585</v>
      </c>
      <c r="G1312" s="295" t="s">
        <v>589</v>
      </c>
      <c r="H1312" s="295" t="s">
        <v>15</v>
      </c>
      <c r="I1312" s="297" t="s">
        <v>15</v>
      </c>
      <c r="J1312" s="308" t="s">
        <v>899</v>
      </c>
      <c r="K1312" s="295"/>
      <c r="L1312" s="451" t="s">
        <v>62</v>
      </c>
      <c r="M1312" s="234">
        <v>59.4</v>
      </c>
      <c r="N1312" s="237">
        <f>IFERROR(VLOOKUP(H1312&amp;"-"&amp;F1312,Blad7!A:D,4,0),0)</f>
        <v>0</v>
      </c>
      <c r="O1312" s="238">
        <v>1</v>
      </c>
      <c r="P1312" s="239">
        <f t="shared" si="24"/>
        <v>0</v>
      </c>
    </row>
    <row r="1313" spans="1:16" x14ac:dyDescent="0.3">
      <c r="A1313" s="294" t="s">
        <v>585</v>
      </c>
      <c r="B1313" s="236" t="s">
        <v>586</v>
      </c>
      <c r="C1313" s="316" t="s">
        <v>585</v>
      </c>
      <c r="D1313" s="293" t="s">
        <v>859</v>
      </c>
      <c r="E1313" s="294" t="s">
        <v>858</v>
      </c>
      <c r="F1313" s="316" t="s">
        <v>585</v>
      </c>
      <c r="G1313" s="295" t="s">
        <v>589</v>
      </c>
      <c r="H1313" s="295" t="s">
        <v>15</v>
      </c>
      <c r="I1313" s="297" t="s">
        <v>15</v>
      </c>
      <c r="J1313" s="308" t="s">
        <v>915</v>
      </c>
      <c r="K1313" s="295"/>
      <c r="L1313" s="451" t="s">
        <v>62</v>
      </c>
      <c r="M1313" s="234">
        <v>61.9</v>
      </c>
      <c r="N1313" s="237">
        <f>IFERROR(VLOOKUP(H1313&amp;"-"&amp;F1313,Blad7!A:D,4,0),0)</f>
        <v>0</v>
      </c>
      <c r="O1313" s="238">
        <v>1</v>
      </c>
      <c r="P1313" s="239">
        <f t="shared" si="24"/>
        <v>0</v>
      </c>
    </row>
    <row r="1314" spans="1:16" x14ac:dyDescent="0.3">
      <c r="A1314" s="294" t="s">
        <v>585</v>
      </c>
      <c r="B1314" s="236" t="s">
        <v>586</v>
      </c>
      <c r="C1314" s="316" t="s">
        <v>585</v>
      </c>
      <c r="D1314" s="293" t="s">
        <v>859</v>
      </c>
      <c r="E1314" s="294" t="s">
        <v>858</v>
      </c>
      <c r="F1314" s="316" t="s">
        <v>585</v>
      </c>
      <c r="G1314" s="295" t="s">
        <v>589</v>
      </c>
      <c r="H1314" s="295" t="s">
        <v>18</v>
      </c>
      <c r="I1314" s="295" t="s">
        <v>249</v>
      </c>
      <c r="J1314" s="308" t="s">
        <v>900</v>
      </c>
      <c r="K1314" s="295"/>
      <c r="L1314" s="451" t="s">
        <v>62</v>
      </c>
      <c r="M1314" s="234">
        <v>62.1</v>
      </c>
      <c r="N1314" s="237">
        <f>IFERROR(VLOOKUP(H1314&amp;"-"&amp;F1314,Blad7!A:D,4,0),0)</f>
        <v>0</v>
      </c>
      <c r="O1314" s="238">
        <v>1</v>
      </c>
      <c r="P1314" s="239">
        <f t="shared" si="24"/>
        <v>0</v>
      </c>
    </row>
    <row r="1315" spans="1:16" x14ac:dyDescent="0.3">
      <c r="A1315" s="294" t="s">
        <v>585</v>
      </c>
      <c r="B1315" s="236" t="s">
        <v>586</v>
      </c>
      <c r="C1315" s="316" t="s">
        <v>585</v>
      </c>
      <c r="D1315" s="293" t="s">
        <v>859</v>
      </c>
      <c r="E1315" s="294" t="s">
        <v>858</v>
      </c>
      <c r="F1315" s="316" t="s">
        <v>585</v>
      </c>
      <c r="G1315" s="295" t="s">
        <v>589</v>
      </c>
      <c r="H1315" s="295" t="s">
        <v>19</v>
      </c>
      <c r="I1315" s="295" t="s">
        <v>56</v>
      </c>
      <c r="J1315" s="308" t="s">
        <v>850</v>
      </c>
      <c r="K1315" s="295"/>
      <c r="L1315" s="451" t="s">
        <v>62</v>
      </c>
      <c r="M1315" s="234">
        <v>64.099999999999994</v>
      </c>
      <c r="N1315" s="237">
        <f>IFERROR(VLOOKUP(H1315&amp;"-"&amp;F1315,Blad7!A:D,4,0),0)</f>
        <v>0</v>
      </c>
      <c r="O1315" s="238">
        <v>1</v>
      </c>
      <c r="P1315" s="239">
        <f t="shared" si="24"/>
        <v>0</v>
      </c>
    </row>
    <row r="1316" spans="1:16" x14ac:dyDescent="0.3">
      <c r="A1316" s="294" t="s">
        <v>585</v>
      </c>
      <c r="B1316" s="236" t="s">
        <v>586</v>
      </c>
      <c r="C1316" s="316" t="s">
        <v>585</v>
      </c>
      <c r="D1316" s="293" t="s">
        <v>859</v>
      </c>
      <c r="E1316" s="294" t="s">
        <v>858</v>
      </c>
      <c r="F1316" s="316" t="s">
        <v>585</v>
      </c>
      <c r="G1316" s="295" t="s">
        <v>589</v>
      </c>
      <c r="H1316" s="295" t="s">
        <v>18</v>
      </c>
      <c r="I1316" s="295" t="s">
        <v>249</v>
      </c>
      <c r="J1316" s="308" t="s">
        <v>907</v>
      </c>
      <c r="K1316" s="295"/>
      <c r="L1316" s="451" t="s">
        <v>62</v>
      </c>
      <c r="M1316" s="234">
        <v>65.900000000000006</v>
      </c>
      <c r="N1316" s="237">
        <f>IFERROR(VLOOKUP(H1316&amp;"-"&amp;F1316,Blad7!A:D,4,0),0)</f>
        <v>0</v>
      </c>
      <c r="O1316" s="238">
        <v>1</v>
      </c>
      <c r="P1316" s="239">
        <f t="shared" si="24"/>
        <v>0</v>
      </c>
    </row>
    <row r="1317" spans="1:16" x14ac:dyDescent="0.3">
      <c r="A1317" s="294" t="s">
        <v>585</v>
      </c>
      <c r="B1317" s="236" t="s">
        <v>586</v>
      </c>
      <c r="C1317" s="316" t="s">
        <v>585</v>
      </c>
      <c r="D1317" s="293" t="s">
        <v>859</v>
      </c>
      <c r="E1317" s="294" t="s">
        <v>858</v>
      </c>
      <c r="F1317" s="316" t="s">
        <v>585</v>
      </c>
      <c r="G1317" s="295" t="s">
        <v>589</v>
      </c>
      <c r="H1317" s="295" t="s">
        <v>15</v>
      </c>
      <c r="I1317" s="297" t="s">
        <v>15</v>
      </c>
      <c r="J1317" s="308" t="s">
        <v>892</v>
      </c>
      <c r="K1317" s="295"/>
      <c r="L1317" s="451" t="s">
        <v>62</v>
      </c>
      <c r="M1317" s="234">
        <v>67.599999999999994</v>
      </c>
      <c r="N1317" s="237">
        <f>IFERROR(VLOOKUP(H1317&amp;"-"&amp;F1317,Blad7!A:D,4,0),0)</f>
        <v>0</v>
      </c>
      <c r="O1317" s="238">
        <v>1</v>
      </c>
      <c r="P1317" s="239">
        <f t="shared" si="24"/>
        <v>0</v>
      </c>
    </row>
    <row r="1318" spans="1:16" x14ac:dyDescent="0.3">
      <c r="A1318" s="294" t="s">
        <v>585</v>
      </c>
      <c r="B1318" s="236" t="s">
        <v>586</v>
      </c>
      <c r="C1318" s="316" t="s">
        <v>585</v>
      </c>
      <c r="D1318" s="293" t="s">
        <v>859</v>
      </c>
      <c r="E1318" s="294" t="s">
        <v>858</v>
      </c>
      <c r="F1318" s="316" t="s">
        <v>585</v>
      </c>
      <c r="G1318" s="295" t="s">
        <v>589</v>
      </c>
      <c r="H1318" s="295" t="s">
        <v>15</v>
      </c>
      <c r="I1318" s="297" t="s">
        <v>15</v>
      </c>
      <c r="J1318" s="308" t="s">
        <v>869</v>
      </c>
      <c r="K1318" s="295"/>
      <c r="L1318" s="451" t="s">
        <v>62</v>
      </c>
      <c r="M1318" s="234">
        <v>68.3</v>
      </c>
      <c r="N1318" s="237">
        <f>IFERROR(VLOOKUP(H1318&amp;"-"&amp;F1318,Blad7!A:D,4,0),0)</f>
        <v>0</v>
      </c>
      <c r="O1318" s="238">
        <v>1</v>
      </c>
      <c r="P1318" s="239">
        <f t="shared" si="24"/>
        <v>0</v>
      </c>
    </row>
    <row r="1319" spans="1:16" x14ac:dyDescent="0.3">
      <c r="A1319" s="294" t="s">
        <v>585</v>
      </c>
      <c r="B1319" s="236" t="s">
        <v>586</v>
      </c>
      <c r="C1319" s="316" t="s">
        <v>585</v>
      </c>
      <c r="D1319" s="293" t="s">
        <v>859</v>
      </c>
      <c r="E1319" s="294" t="s">
        <v>858</v>
      </c>
      <c r="F1319" s="316" t="s">
        <v>585</v>
      </c>
      <c r="G1319" s="295" t="s">
        <v>589</v>
      </c>
      <c r="H1319" s="295" t="s">
        <v>19</v>
      </c>
      <c r="I1319" s="295" t="s">
        <v>56</v>
      </c>
      <c r="J1319" s="308" t="s">
        <v>848</v>
      </c>
      <c r="K1319" s="295"/>
      <c r="L1319" s="451" t="s">
        <v>62</v>
      </c>
      <c r="M1319" s="234">
        <v>69</v>
      </c>
      <c r="N1319" s="237">
        <f>IFERROR(VLOOKUP(H1319&amp;"-"&amp;F1319,Blad7!A:D,4,0),0)</f>
        <v>0</v>
      </c>
      <c r="O1319" s="238">
        <v>1</v>
      </c>
      <c r="P1319" s="239">
        <f t="shared" si="24"/>
        <v>0</v>
      </c>
    </row>
    <row r="1320" spans="1:16" x14ac:dyDescent="0.3">
      <c r="A1320" s="294" t="s">
        <v>585</v>
      </c>
      <c r="B1320" s="236" t="s">
        <v>586</v>
      </c>
      <c r="C1320" s="316" t="s">
        <v>585</v>
      </c>
      <c r="D1320" s="293" t="s">
        <v>859</v>
      </c>
      <c r="E1320" s="294" t="s">
        <v>858</v>
      </c>
      <c r="F1320" s="316" t="s">
        <v>585</v>
      </c>
      <c r="G1320" s="295" t="s">
        <v>589</v>
      </c>
      <c r="H1320" s="295" t="s">
        <v>18</v>
      </c>
      <c r="I1320" s="295" t="s">
        <v>249</v>
      </c>
      <c r="J1320" s="308" t="s">
        <v>910</v>
      </c>
      <c r="K1320" s="295"/>
      <c r="L1320" s="451" t="s">
        <v>62</v>
      </c>
      <c r="M1320" s="234">
        <v>69</v>
      </c>
      <c r="N1320" s="237">
        <f>IFERROR(VLOOKUP(H1320&amp;"-"&amp;F1320,Blad7!A:D,4,0),0)</f>
        <v>0</v>
      </c>
      <c r="O1320" s="238">
        <v>1</v>
      </c>
      <c r="P1320" s="239">
        <f t="shared" si="24"/>
        <v>0</v>
      </c>
    </row>
    <row r="1321" spans="1:16" x14ac:dyDescent="0.3">
      <c r="A1321" s="294" t="s">
        <v>585</v>
      </c>
      <c r="B1321" s="236" t="s">
        <v>586</v>
      </c>
      <c r="C1321" s="316" t="s">
        <v>585</v>
      </c>
      <c r="D1321" s="293" t="s">
        <v>859</v>
      </c>
      <c r="E1321" s="294" t="s">
        <v>858</v>
      </c>
      <c r="F1321" s="316" t="s">
        <v>585</v>
      </c>
      <c r="G1321" s="295" t="s">
        <v>589</v>
      </c>
      <c r="H1321" s="295" t="s">
        <v>15</v>
      </c>
      <c r="I1321" s="297" t="s">
        <v>15</v>
      </c>
      <c r="J1321" s="308" t="s">
        <v>875</v>
      </c>
      <c r="K1321" s="295"/>
      <c r="L1321" s="451" t="s">
        <v>63</v>
      </c>
      <c r="M1321" s="234">
        <v>72.099999999999994</v>
      </c>
      <c r="N1321" s="237">
        <f>IFERROR(VLOOKUP(H1321&amp;"-"&amp;F1321,Blad7!A:D,4,0),0)</f>
        <v>0</v>
      </c>
      <c r="O1321" s="238">
        <v>1</v>
      </c>
      <c r="P1321" s="239">
        <f t="shared" si="24"/>
        <v>0</v>
      </c>
    </row>
    <row r="1322" spans="1:16" x14ac:dyDescent="0.3">
      <c r="A1322" s="294" t="s">
        <v>585</v>
      </c>
      <c r="B1322" s="236" t="s">
        <v>586</v>
      </c>
      <c r="C1322" s="316" t="s">
        <v>585</v>
      </c>
      <c r="D1322" s="293" t="s">
        <v>859</v>
      </c>
      <c r="E1322" s="294" t="s">
        <v>858</v>
      </c>
      <c r="F1322" s="316" t="s">
        <v>585</v>
      </c>
      <c r="G1322" s="295" t="s">
        <v>589</v>
      </c>
      <c r="H1322" s="295" t="s">
        <v>16</v>
      </c>
      <c r="I1322" s="295" t="s">
        <v>51</v>
      </c>
      <c r="J1322" s="308" t="s">
        <v>913</v>
      </c>
      <c r="K1322" s="295"/>
      <c r="L1322" s="451" t="s">
        <v>62</v>
      </c>
      <c r="M1322" s="234">
        <v>74.900000000000006</v>
      </c>
      <c r="N1322" s="237">
        <f>IFERROR(VLOOKUP(H1322&amp;"-"&amp;F1322,Blad7!A:D,4,0),0)</f>
        <v>0</v>
      </c>
      <c r="O1322" s="238">
        <v>1</v>
      </c>
      <c r="P1322" s="239">
        <f t="shared" si="24"/>
        <v>0</v>
      </c>
    </row>
    <row r="1323" spans="1:16" x14ac:dyDescent="0.3">
      <c r="A1323" s="294" t="s">
        <v>585</v>
      </c>
      <c r="B1323" s="236" t="s">
        <v>586</v>
      </c>
      <c r="C1323" s="316" t="s">
        <v>585</v>
      </c>
      <c r="D1323" s="293" t="s">
        <v>859</v>
      </c>
      <c r="E1323" s="294" t="s">
        <v>858</v>
      </c>
      <c r="F1323" s="316" t="s">
        <v>585</v>
      </c>
      <c r="G1323" s="295" t="s">
        <v>589</v>
      </c>
      <c r="H1323" s="295" t="s">
        <v>19</v>
      </c>
      <c r="I1323" s="295" t="s">
        <v>56</v>
      </c>
      <c r="J1323" s="308" t="s">
        <v>872</v>
      </c>
      <c r="K1323" s="295"/>
      <c r="L1323" s="451" t="s">
        <v>62</v>
      </c>
      <c r="M1323" s="234">
        <v>75.599999999999994</v>
      </c>
      <c r="N1323" s="237">
        <f>IFERROR(VLOOKUP(H1323&amp;"-"&amp;F1323,Blad7!A:D,4,0),0)</f>
        <v>0</v>
      </c>
      <c r="O1323" s="238">
        <v>1</v>
      </c>
      <c r="P1323" s="239">
        <f t="shared" si="24"/>
        <v>0</v>
      </c>
    </row>
    <row r="1324" spans="1:16" x14ac:dyDescent="0.3">
      <c r="A1324" s="294" t="s">
        <v>585</v>
      </c>
      <c r="B1324" s="236" t="s">
        <v>586</v>
      </c>
      <c r="C1324" s="316" t="s">
        <v>585</v>
      </c>
      <c r="D1324" s="293" t="s">
        <v>859</v>
      </c>
      <c r="E1324" s="294" t="s">
        <v>858</v>
      </c>
      <c r="F1324" s="316" t="s">
        <v>585</v>
      </c>
      <c r="G1324" s="295" t="s">
        <v>589</v>
      </c>
      <c r="H1324" s="295" t="s">
        <v>15</v>
      </c>
      <c r="I1324" s="297" t="s">
        <v>15</v>
      </c>
      <c r="J1324" s="308" t="s">
        <v>894</v>
      </c>
      <c r="K1324" s="295"/>
      <c r="L1324" s="451" t="s">
        <v>63</v>
      </c>
      <c r="M1324" s="234">
        <v>75.8</v>
      </c>
      <c r="N1324" s="237">
        <f>IFERROR(VLOOKUP(H1324&amp;"-"&amp;F1324,Blad7!A:D,4,0),0)</f>
        <v>0</v>
      </c>
      <c r="O1324" s="238">
        <v>1</v>
      </c>
      <c r="P1324" s="239">
        <f t="shared" si="24"/>
        <v>0</v>
      </c>
    </row>
    <row r="1325" spans="1:16" x14ac:dyDescent="0.3">
      <c r="A1325" s="294" t="s">
        <v>585</v>
      </c>
      <c r="B1325" s="236" t="s">
        <v>586</v>
      </c>
      <c r="C1325" s="316" t="s">
        <v>585</v>
      </c>
      <c r="D1325" s="293" t="s">
        <v>859</v>
      </c>
      <c r="E1325" s="294" t="s">
        <v>858</v>
      </c>
      <c r="F1325" s="316" t="s">
        <v>585</v>
      </c>
      <c r="G1325" s="295" t="s">
        <v>589</v>
      </c>
      <c r="H1325" s="295" t="s">
        <v>19</v>
      </c>
      <c r="I1325" s="295" t="s">
        <v>56</v>
      </c>
      <c r="J1325" s="308" t="s">
        <v>865</v>
      </c>
      <c r="K1325" s="295"/>
      <c r="L1325" s="451" t="s">
        <v>62</v>
      </c>
      <c r="M1325" s="234">
        <v>77.900000000000006</v>
      </c>
      <c r="N1325" s="237">
        <f>IFERROR(VLOOKUP(H1325&amp;"-"&amp;F1325,Blad7!A:D,4,0),0)</f>
        <v>0</v>
      </c>
      <c r="O1325" s="238">
        <v>1</v>
      </c>
      <c r="P1325" s="239">
        <f t="shared" si="24"/>
        <v>0</v>
      </c>
    </row>
    <row r="1326" spans="1:16" x14ac:dyDescent="0.3">
      <c r="A1326" s="294" t="s">
        <v>585</v>
      </c>
      <c r="B1326" s="236" t="s">
        <v>586</v>
      </c>
      <c r="C1326" s="316" t="s">
        <v>585</v>
      </c>
      <c r="D1326" s="293" t="s">
        <v>859</v>
      </c>
      <c r="E1326" s="294" t="s">
        <v>858</v>
      </c>
      <c r="F1326" s="316" t="s">
        <v>585</v>
      </c>
      <c r="G1326" s="295" t="s">
        <v>589</v>
      </c>
      <c r="H1326" s="295" t="s">
        <v>18</v>
      </c>
      <c r="I1326" s="295" t="s">
        <v>249</v>
      </c>
      <c r="J1326" s="308" t="s">
        <v>903</v>
      </c>
      <c r="K1326" s="295"/>
      <c r="L1326" s="451" t="s">
        <v>62</v>
      </c>
      <c r="M1326" s="234">
        <v>87</v>
      </c>
      <c r="N1326" s="237">
        <f>IFERROR(VLOOKUP(H1326&amp;"-"&amp;F1326,Blad7!A:D,4,0),0)</f>
        <v>0</v>
      </c>
      <c r="O1326" s="238">
        <v>1</v>
      </c>
      <c r="P1326" s="239">
        <f t="shared" si="24"/>
        <v>0</v>
      </c>
    </row>
    <row r="1327" spans="1:16" x14ac:dyDescent="0.3">
      <c r="A1327" s="294" t="s">
        <v>585</v>
      </c>
      <c r="B1327" s="236" t="s">
        <v>586</v>
      </c>
      <c r="C1327" s="316" t="s">
        <v>585</v>
      </c>
      <c r="D1327" s="293" t="s">
        <v>859</v>
      </c>
      <c r="E1327" s="294" t="s">
        <v>858</v>
      </c>
      <c r="F1327" s="316" t="s">
        <v>585</v>
      </c>
      <c r="G1327" s="295" t="s">
        <v>589</v>
      </c>
      <c r="H1327" s="295" t="s">
        <v>18</v>
      </c>
      <c r="I1327" s="295" t="s">
        <v>712</v>
      </c>
      <c r="J1327" s="308" t="s">
        <v>878</v>
      </c>
      <c r="K1327" s="295"/>
      <c r="L1327" s="451" t="s">
        <v>63</v>
      </c>
      <c r="M1327" s="234">
        <v>100.4</v>
      </c>
      <c r="N1327" s="237">
        <f>IFERROR(VLOOKUP(H1327&amp;"-"&amp;F1327,Blad7!A:D,4,0),0)</f>
        <v>0</v>
      </c>
      <c r="O1327" s="238">
        <v>1</v>
      </c>
      <c r="P1327" s="239">
        <f t="shared" si="24"/>
        <v>0</v>
      </c>
    </row>
    <row r="1328" spans="1:16" x14ac:dyDescent="0.3">
      <c r="A1328" s="294" t="s">
        <v>585</v>
      </c>
      <c r="B1328" s="236" t="s">
        <v>586</v>
      </c>
      <c r="C1328" s="316" t="s">
        <v>585</v>
      </c>
      <c r="D1328" s="293" t="s">
        <v>859</v>
      </c>
      <c r="E1328" s="294" t="s">
        <v>858</v>
      </c>
      <c r="F1328" s="316" t="s">
        <v>585</v>
      </c>
      <c r="G1328" s="295" t="s">
        <v>589</v>
      </c>
      <c r="H1328" s="295" t="s">
        <v>18</v>
      </c>
      <c r="I1328" s="295" t="s">
        <v>712</v>
      </c>
      <c r="J1328" s="308" t="s">
        <v>877</v>
      </c>
      <c r="K1328" s="295"/>
      <c r="L1328" s="451" t="s">
        <v>63</v>
      </c>
      <c r="M1328" s="234">
        <v>116.8</v>
      </c>
      <c r="N1328" s="237">
        <f>IFERROR(VLOOKUP(H1328&amp;"-"&amp;F1328,Blad7!A:D,4,0),0)</f>
        <v>0</v>
      </c>
      <c r="O1328" s="238">
        <v>1</v>
      </c>
      <c r="P1328" s="239">
        <f t="shared" si="24"/>
        <v>0</v>
      </c>
    </row>
    <row r="1329" spans="1:16" x14ac:dyDescent="0.3">
      <c r="A1329" s="294" t="s">
        <v>585</v>
      </c>
      <c r="B1329" s="236" t="s">
        <v>586</v>
      </c>
      <c r="C1329" s="316" t="s">
        <v>585</v>
      </c>
      <c r="D1329" s="293" t="s">
        <v>859</v>
      </c>
      <c r="E1329" s="294" t="s">
        <v>858</v>
      </c>
      <c r="F1329" s="316" t="s">
        <v>585</v>
      </c>
      <c r="G1329" s="295" t="s">
        <v>589</v>
      </c>
      <c r="H1329" s="295" t="s">
        <v>19</v>
      </c>
      <c r="I1329" s="295" t="s">
        <v>56</v>
      </c>
      <c r="J1329" s="308" t="s">
        <v>592</v>
      </c>
      <c r="K1329" s="295"/>
      <c r="L1329" s="451" t="s">
        <v>62</v>
      </c>
      <c r="M1329" s="234">
        <v>181.3</v>
      </c>
      <c r="N1329" s="237">
        <f>IFERROR(VLOOKUP(H1329&amp;"-"&amp;F1329,Blad7!A:D,4,0),0)</f>
        <v>0</v>
      </c>
      <c r="O1329" s="238">
        <v>1</v>
      </c>
      <c r="P1329" s="239">
        <f t="shared" si="24"/>
        <v>0</v>
      </c>
    </row>
    <row r="1330" spans="1:16" x14ac:dyDescent="0.3">
      <c r="A1330" s="294" t="s">
        <v>585</v>
      </c>
      <c r="B1330" s="236" t="s">
        <v>586</v>
      </c>
      <c r="C1330" s="316" t="s">
        <v>585</v>
      </c>
      <c r="D1330" s="293" t="s">
        <v>859</v>
      </c>
      <c r="E1330" s="294" t="s">
        <v>858</v>
      </c>
      <c r="F1330" s="316" t="s">
        <v>585</v>
      </c>
      <c r="G1330" s="295" t="s">
        <v>589</v>
      </c>
      <c r="H1330" s="295" t="s">
        <v>18</v>
      </c>
      <c r="I1330" s="295" t="s">
        <v>712</v>
      </c>
      <c r="J1330" s="308" t="s">
        <v>884</v>
      </c>
      <c r="K1330" s="295"/>
      <c r="L1330" s="451" t="s">
        <v>63</v>
      </c>
      <c r="M1330" s="234">
        <v>221.7</v>
      </c>
      <c r="N1330" s="237">
        <f>IFERROR(VLOOKUP(H1330&amp;"-"&amp;F1330,Blad7!A:D,4,0),0)</f>
        <v>0</v>
      </c>
      <c r="O1330" s="238">
        <v>1</v>
      </c>
      <c r="P1330" s="239">
        <f t="shared" si="24"/>
        <v>0</v>
      </c>
    </row>
    <row r="1331" spans="1:16" x14ac:dyDescent="0.3">
      <c r="A1331" s="294" t="s">
        <v>585</v>
      </c>
      <c r="B1331" s="236" t="s">
        <v>586</v>
      </c>
      <c r="C1331" s="316" t="s">
        <v>585</v>
      </c>
      <c r="D1331" s="293" t="s">
        <v>859</v>
      </c>
      <c r="E1331" s="294" t="s">
        <v>858</v>
      </c>
      <c r="F1331" s="316" t="s">
        <v>585</v>
      </c>
      <c r="G1331" s="295" t="s">
        <v>589</v>
      </c>
      <c r="H1331" s="295" t="s">
        <v>16</v>
      </c>
      <c r="I1331" s="295" t="s">
        <v>51</v>
      </c>
      <c r="J1331" s="308"/>
      <c r="K1331" s="295"/>
      <c r="L1331" s="451" t="s">
        <v>62</v>
      </c>
      <c r="M1331" s="234">
        <v>474.6</v>
      </c>
      <c r="N1331" s="237">
        <f>IFERROR(VLOOKUP(H1331&amp;"-"&amp;F1331,Blad7!A:D,4,0),0)</f>
        <v>0</v>
      </c>
      <c r="O1331" s="238">
        <v>1</v>
      </c>
      <c r="P1331" s="239">
        <f t="shared" si="24"/>
        <v>0</v>
      </c>
    </row>
    <row r="1332" spans="1:16" x14ac:dyDescent="0.3">
      <c r="A1332" s="294" t="s">
        <v>585</v>
      </c>
      <c r="B1332" s="236" t="s">
        <v>586</v>
      </c>
      <c r="C1332" s="316" t="s">
        <v>585</v>
      </c>
      <c r="D1332" s="293" t="s">
        <v>859</v>
      </c>
      <c r="E1332" s="294" t="s">
        <v>858</v>
      </c>
      <c r="F1332" s="316" t="s">
        <v>585</v>
      </c>
      <c r="G1332" s="295" t="s">
        <v>589</v>
      </c>
      <c r="H1332" s="295" t="s">
        <v>45</v>
      </c>
      <c r="I1332" s="295" t="s">
        <v>1021</v>
      </c>
      <c r="J1332" s="308" t="s">
        <v>879</v>
      </c>
      <c r="K1332" s="295"/>
      <c r="L1332" s="451" t="s">
        <v>63</v>
      </c>
      <c r="M1332" s="234" t="s">
        <v>187</v>
      </c>
      <c r="N1332" s="237">
        <f>IFERROR(VLOOKUP(H1332&amp;"-"&amp;F1332,Blad7!A:D,4,0),0)</f>
        <v>0</v>
      </c>
      <c r="O1332" s="238">
        <v>1</v>
      </c>
      <c r="P1332" s="239" t="str">
        <f t="shared" si="24"/>
        <v/>
      </c>
    </row>
    <row r="1333" spans="1:16" x14ac:dyDescent="0.3">
      <c r="A1333" s="294" t="s">
        <v>585</v>
      </c>
      <c r="B1333" s="236" t="s">
        <v>586</v>
      </c>
      <c r="C1333" s="316" t="s">
        <v>585</v>
      </c>
      <c r="D1333" s="293" t="s">
        <v>859</v>
      </c>
      <c r="E1333" s="294" t="s">
        <v>858</v>
      </c>
      <c r="F1333" s="316" t="s">
        <v>585</v>
      </c>
      <c r="G1333" s="295" t="s">
        <v>589</v>
      </c>
      <c r="H1333" s="295" t="s">
        <v>45</v>
      </c>
      <c r="I1333" s="295" t="s">
        <v>712</v>
      </c>
      <c r="J1333" s="308" t="s">
        <v>745</v>
      </c>
      <c r="K1333" s="295"/>
      <c r="L1333" s="451" t="s">
        <v>63</v>
      </c>
      <c r="M1333" s="234" t="s">
        <v>187</v>
      </c>
      <c r="N1333" s="237">
        <f>IFERROR(VLOOKUP(H1333&amp;"-"&amp;F1333,Blad7!A:D,4,0),0)</f>
        <v>0</v>
      </c>
      <c r="O1333" s="238">
        <v>1</v>
      </c>
      <c r="P1333" s="239" t="str">
        <f t="shared" si="24"/>
        <v/>
      </c>
    </row>
    <row r="1334" spans="1:16" x14ac:dyDescent="0.3">
      <c r="A1334" s="294" t="s">
        <v>585</v>
      </c>
      <c r="B1334" s="236" t="s">
        <v>586</v>
      </c>
      <c r="C1334" s="316" t="s">
        <v>585</v>
      </c>
      <c r="D1334" s="293" t="s">
        <v>859</v>
      </c>
      <c r="E1334" s="294" t="s">
        <v>858</v>
      </c>
      <c r="F1334" s="316" t="s">
        <v>585</v>
      </c>
      <c r="G1334" s="295" t="s">
        <v>287</v>
      </c>
      <c r="H1334" s="295" t="s">
        <v>1694</v>
      </c>
      <c r="I1334" s="295" t="s">
        <v>485</v>
      </c>
      <c r="J1334" s="308"/>
      <c r="K1334" s="295"/>
      <c r="L1334" s="451" t="s">
        <v>63</v>
      </c>
      <c r="M1334" s="234">
        <v>0.8</v>
      </c>
      <c r="N1334" s="237">
        <f>IFERROR(VLOOKUP(H1334&amp;"-"&amp;F1334,Blad7!A:D,4,0),0)</f>
        <v>0</v>
      </c>
      <c r="O1334" s="238">
        <v>1</v>
      </c>
      <c r="P1334" s="239">
        <f t="shared" si="24"/>
        <v>0</v>
      </c>
    </row>
    <row r="1335" spans="1:16" x14ac:dyDescent="0.3">
      <c r="A1335" s="294" t="s">
        <v>585</v>
      </c>
      <c r="B1335" s="236" t="s">
        <v>586</v>
      </c>
      <c r="C1335" s="316" t="s">
        <v>585</v>
      </c>
      <c r="D1335" s="293" t="s">
        <v>859</v>
      </c>
      <c r="E1335" s="294" t="s">
        <v>858</v>
      </c>
      <c r="F1335" s="316" t="s">
        <v>585</v>
      </c>
      <c r="G1335" s="295" t="s">
        <v>287</v>
      </c>
      <c r="H1335" s="295" t="s">
        <v>41</v>
      </c>
      <c r="I1335" s="295" t="s">
        <v>1622</v>
      </c>
      <c r="J1335" s="463"/>
      <c r="K1335" s="295"/>
      <c r="L1335" s="451" t="s">
        <v>63</v>
      </c>
      <c r="M1335" s="234">
        <v>1</v>
      </c>
      <c r="N1335" s="237">
        <f>IFERROR(VLOOKUP(H1335&amp;"-"&amp;F1335,Blad7!A:D,4,0),0)</f>
        <v>0</v>
      </c>
      <c r="O1335" s="238">
        <v>1</v>
      </c>
      <c r="P1335" s="239">
        <f t="shared" si="24"/>
        <v>0</v>
      </c>
    </row>
    <row r="1336" spans="1:16" x14ac:dyDescent="0.3">
      <c r="A1336" s="294" t="s">
        <v>585</v>
      </c>
      <c r="B1336" s="236" t="s">
        <v>586</v>
      </c>
      <c r="C1336" s="316" t="s">
        <v>585</v>
      </c>
      <c r="D1336" s="293" t="s">
        <v>859</v>
      </c>
      <c r="E1336" s="294" t="s">
        <v>858</v>
      </c>
      <c r="F1336" s="316" t="s">
        <v>585</v>
      </c>
      <c r="G1336" s="295" t="s">
        <v>589</v>
      </c>
      <c r="H1336" s="295" t="s">
        <v>45</v>
      </c>
      <c r="I1336" s="295" t="s">
        <v>712</v>
      </c>
      <c r="J1336" s="308" t="s">
        <v>911</v>
      </c>
      <c r="K1336" s="295"/>
      <c r="L1336" s="451" t="s">
        <v>62</v>
      </c>
      <c r="M1336" s="234" t="s">
        <v>187</v>
      </c>
      <c r="N1336" s="237">
        <f>IFERROR(VLOOKUP(H1336&amp;"-"&amp;F1336,Blad7!A:D,4,0),0)</f>
        <v>0</v>
      </c>
      <c r="O1336" s="238">
        <v>1</v>
      </c>
      <c r="P1336" s="239" t="str">
        <f t="shared" si="24"/>
        <v/>
      </c>
    </row>
    <row r="1337" spans="1:16" x14ac:dyDescent="0.3">
      <c r="A1337" s="294" t="s">
        <v>585</v>
      </c>
      <c r="B1337" s="236" t="s">
        <v>586</v>
      </c>
      <c r="C1337" s="316" t="s">
        <v>585</v>
      </c>
      <c r="D1337" s="293" t="s">
        <v>859</v>
      </c>
      <c r="E1337" s="294" t="s">
        <v>858</v>
      </c>
      <c r="F1337" s="316" t="s">
        <v>585</v>
      </c>
      <c r="G1337" s="295" t="s">
        <v>287</v>
      </c>
      <c r="H1337" s="295" t="s">
        <v>41</v>
      </c>
      <c r="I1337" s="295" t="s">
        <v>1622</v>
      </c>
      <c r="J1337" s="463"/>
      <c r="K1337" s="295"/>
      <c r="L1337" s="451" t="s">
        <v>63</v>
      </c>
      <c r="M1337" s="234">
        <v>1</v>
      </c>
      <c r="N1337" s="237">
        <f>IFERROR(VLOOKUP(H1337&amp;"-"&amp;F1337,Blad7!A:D,4,0),0)</f>
        <v>0</v>
      </c>
      <c r="O1337" s="238">
        <v>1</v>
      </c>
      <c r="P1337" s="239">
        <f t="shared" si="24"/>
        <v>0</v>
      </c>
    </row>
    <row r="1338" spans="1:16" x14ac:dyDescent="0.3">
      <c r="A1338" s="294" t="s">
        <v>585</v>
      </c>
      <c r="B1338" s="236" t="s">
        <v>586</v>
      </c>
      <c r="C1338" s="316" t="s">
        <v>585</v>
      </c>
      <c r="D1338" s="293" t="s">
        <v>859</v>
      </c>
      <c r="E1338" s="294" t="s">
        <v>858</v>
      </c>
      <c r="F1338" s="316" t="s">
        <v>585</v>
      </c>
      <c r="G1338" s="295" t="s">
        <v>287</v>
      </c>
      <c r="H1338" s="295" t="s">
        <v>16</v>
      </c>
      <c r="I1338" s="295" t="s">
        <v>50</v>
      </c>
      <c r="J1338" s="308"/>
      <c r="K1338" s="295"/>
      <c r="L1338" s="451" t="s">
        <v>63</v>
      </c>
      <c r="M1338" s="234">
        <v>4.5999999999999996</v>
      </c>
      <c r="N1338" s="237">
        <f>IFERROR(VLOOKUP(H1338&amp;"-"&amp;F1338,Blad7!A:D,4,0),0)</f>
        <v>0</v>
      </c>
      <c r="O1338" s="238">
        <v>1</v>
      </c>
      <c r="P1338" s="239">
        <f t="shared" si="24"/>
        <v>0</v>
      </c>
    </row>
    <row r="1339" spans="1:16" x14ac:dyDescent="0.3">
      <c r="A1339" s="294" t="s">
        <v>585</v>
      </c>
      <c r="B1339" s="236" t="s">
        <v>586</v>
      </c>
      <c r="C1339" s="316" t="s">
        <v>585</v>
      </c>
      <c r="D1339" s="293" t="s">
        <v>859</v>
      </c>
      <c r="E1339" s="294" t="s">
        <v>858</v>
      </c>
      <c r="F1339" s="316" t="s">
        <v>585</v>
      </c>
      <c r="G1339" s="295" t="s">
        <v>589</v>
      </c>
      <c r="H1339" s="295" t="s">
        <v>45</v>
      </c>
      <c r="I1339" s="295" t="s">
        <v>1021</v>
      </c>
      <c r="J1339" s="308" t="s">
        <v>918</v>
      </c>
      <c r="K1339" s="295"/>
      <c r="L1339" s="451" t="s">
        <v>44</v>
      </c>
      <c r="M1339" s="234" t="s">
        <v>187</v>
      </c>
      <c r="N1339" s="237">
        <f>IFERROR(VLOOKUP(H1339&amp;"-"&amp;F1339,Blad7!A:D,4,0),0)</f>
        <v>0</v>
      </c>
      <c r="O1339" s="238">
        <v>1</v>
      </c>
      <c r="P1339" s="239" t="str">
        <f t="shared" si="24"/>
        <v/>
      </c>
    </row>
    <row r="1340" spans="1:16" x14ac:dyDescent="0.3">
      <c r="A1340" s="294" t="s">
        <v>585</v>
      </c>
      <c r="B1340" s="236" t="s">
        <v>586</v>
      </c>
      <c r="C1340" s="316" t="s">
        <v>585</v>
      </c>
      <c r="D1340" s="293" t="s">
        <v>859</v>
      </c>
      <c r="E1340" s="294" t="s">
        <v>858</v>
      </c>
      <c r="F1340" s="316" t="s">
        <v>585</v>
      </c>
      <c r="G1340" s="295" t="s">
        <v>287</v>
      </c>
      <c r="H1340" s="295" t="s">
        <v>1694</v>
      </c>
      <c r="I1340" s="295" t="s">
        <v>485</v>
      </c>
      <c r="J1340" s="308"/>
      <c r="K1340" s="295"/>
      <c r="L1340" s="451" t="s">
        <v>63</v>
      </c>
      <c r="M1340" s="234">
        <v>16.399999999999999</v>
      </c>
      <c r="N1340" s="237">
        <f>IFERROR(VLOOKUP(H1340&amp;"-"&amp;F1340,Blad7!A:D,4,0),0)</f>
        <v>0</v>
      </c>
      <c r="O1340" s="238">
        <v>1</v>
      </c>
      <c r="P1340" s="239">
        <f t="shared" si="24"/>
        <v>0</v>
      </c>
    </row>
    <row r="1341" spans="1:16" x14ac:dyDescent="0.3">
      <c r="A1341" s="294" t="s">
        <v>585</v>
      </c>
      <c r="B1341" s="236" t="s">
        <v>586</v>
      </c>
      <c r="C1341" s="316" t="s">
        <v>585</v>
      </c>
      <c r="D1341" s="293" t="s">
        <v>859</v>
      </c>
      <c r="E1341" s="294" t="s">
        <v>858</v>
      </c>
      <c r="F1341" s="316" t="s">
        <v>585</v>
      </c>
      <c r="G1341" s="295" t="s">
        <v>287</v>
      </c>
      <c r="H1341" s="295" t="s">
        <v>1694</v>
      </c>
      <c r="I1341" s="295" t="s">
        <v>485</v>
      </c>
      <c r="J1341" s="308"/>
      <c r="K1341" s="295"/>
      <c r="L1341" s="451" t="s">
        <v>63</v>
      </c>
      <c r="M1341" s="234">
        <v>16.399999999999999</v>
      </c>
      <c r="N1341" s="237">
        <f>IFERROR(VLOOKUP(H1341&amp;"-"&amp;F1341,Blad7!A:D,4,0),0)</f>
        <v>0</v>
      </c>
      <c r="O1341" s="238">
        <v>1</v>
      </c>
      <c r="P1341" s="239">
        <f t="shared" si="24"/>
        <v>0</v>
      </c>
    </row>
    <row r="1342" spans="1:16" x14ac:dyDescent="0.3">
      <c r="A1342" s="294" t="s">
        <v>585</v>
      </c>
      <c r="B1342" s="236" t="s">
        <v>586</v>
      </c>
      <c r="C1342" s="316" t="s">
        <v>585</v>
      </c>
      <c r="D1342" s="293" t="s">
        <v>859</v>
      </c>
      <c r="E1342" s="294" t="s">
        <v>858</v>
      </c>
      <c r="F1342" s="316" t="s">
        <v>585</v>
      </c>
      <c r="G1342" s="295" t="s">
        <v>287</v>
      </c>
      <c r="H1342" s="295" t="s">
        <v>19</v>
      </c>
      <c r="I1342" s="295" t="s">
        <v>43</v>
      </c>
      <c r="J1342" s="308"/>
      <c r="K1342" s="295"/>
      <c r="L1342" s="451" t="s">
        <v>155</v>
      </c>
      <c r="M1342" s="234">
        <v>18</v>
      </c>
      <c r="N1342" s="237">
        <f>IFERROR(VLOOKUP(H1342&amp;"-"&amp;F1342,Blad7!A:D,4,0),0)</f>
        <v>0</v>
      </c>
      <c r="O1342" s="238">
        <v>1</v>
      </c>
      <c r="P1342" s="239">
        <f t="shared" si="24"/>
        <v>0</v>
      </c>
    </row>
    <row r="1343" spans="1:16" x14ac:dyDescent="0.3">
      <c r="A1343" s="294" t="s">
        <v>585</v>
      </c>
      <c r="B1343" s="236" t="s">
        <v>586</v>
      </c>
      <c r="C1343" s="316" t="s">
        <v>585</v>
      </c>
      <c r="D1343" s="293" t="s">
        <v>859</v>
      </c>
      <c r="E1343" s="294" t="s">
        <v>858</v>
      </c>
      <c r="F1343" s="316" t="s">
        <v>585</v>
      </c>
      <c r="G1343" s="295" t="s">
        <v>287</v>
      </c>
      <c r="H1343" s="297" t="s">
        <v>1694</v>
      </c>
      <c r="I1343" s="295" t="s">
        <v>65</v>
      </c>
      <c r="J1343" s="308"/>
      <c r="K1343" s="295"/>
      <c r="L1343" s="451" t="s">
        <v>63</v>
      </c>
      <c r="M1343" s="234">
        <v>29.8</v>
      </c>
      <c r="N1343" s="237">
        <f>IFERROR(VLOOKUP(H1343&amp;"-"&amp;F1343,Blad7!A:D,4,0),0)</f>
        <v>0</v>
      </c>
      <c r="O1343" s="238">
        <v>1</v>
      </c>
      <c r="P1343" s="239">
        <f t="shared" si="24"/>
        <v>0</v>
      </c>
    </row>
    <row r="1344" spans="1:16" x14ac:dyDescent="0.3">
      <c r="A1344" s="294" t="s">
        <v>585</v>
      </c>
      <c r="B1344" s="236" t="s">
        <v>586</v>
      </c>
      <c r="C1344" s="316" t="s">
        <v>585</v>
      </c>
      <c r="D1344" s="293" t="s">
        <v>859</v>
      </c>
      <c r="E1344" s="294" t="s">
        <v>858</v>
      </c>
      <c r="F1344" s="316" t="s">
        <v>585</v>
      </c>
      <c r="G1344" s="295" t="s">
        <v>287</v>
      </c>
      <c r="H1344" s="297" t="s">
        <v>1694</v>
      </c>
      <c r="I1344" s="295" t="s">
        <v>65</v>
      </c>
      <c r="J1344" s="308"/>
      <c r="K1344" s="295"/>
      <c r="L1344" s="451" t="s">
        <v>63</v>
      </c>
      <c r="M1344" s="234">
        <v>32.200000000000003</v>
      </c>
      <c r="N1344" s="237">
        <f>IFERROR(VLOOKUP(H1344&amp;"-"&amp;F1344,Blad7!A:D,4,0),0)</f>
        <v>0</v>
      </c>
      <c r="O1344" s="238">
        <v>1</v>
      </c>
      <c r="P1344" s="239">
        <f t="shared" si="24"/>
        <v>0</v>
      </c>
    </row>
    <row r="1345" spans="1:16" x14ac:dyDescent="0.3">
      <c r="A1345" s="294" t="s">
        <v>585</v>
      </c>
      <c r="B1345" s="236" t="s">
        <v>586</v>
      </c>
      <c r="C1345" s="316" t="s">
        <v>585</v>
      </c>
      <c r="D1345" s="293" t="s">
        <v>859</v>
      </c>
      <c r="E1345" s="294" t="s">
        <v>858</v>
      </c>
      <c r="F1345" s="316" t="s">
        <v>585</v>
      </c>
      <c r="G1345" s="295" t="s">
        <v>287</v>
      </c>
      <c r="H1345" s="295" t="s">
        <v>1694</v>
      </c>
      <c r="I1345" s="295" t="s">
        <v>1694</v>
      </c>
      <c r="J1345" s="308"/>
      <c r="K1345" s="295"/>
      <c r="L1345" s="451" t="s">
        <v>155</v>
      </c>
      <c r="M1345" s="234">
        <v>40</v>
      </c>
      <c r="N1345" s="237">
        <f>IFERROR(VLOOKUP(H1345&amp;"-"&amp;F1345,Blad7!A:D,4,0),0)</f>
        <v>0</v>
      </c>
      <c r="O1345" s="238">
        <v>1</v>
      </c>
      <c r="P1345" s="239">
        <f t="shared" si="24"/>
        <v>0</v>
      </c>
    </row>
    <row r="1346" spans="1:16" x14ac:dyDescent="0.3">
      <c r="A1346" s="294" t="s">
        <v>585</v>
      </c>
      <c r="B1346" s="236" t="s">
        <v>586</v>
      </c>
      <c r="C1346" s="316" t="s">
        <v>585</v>
      </c>
      <c r="D1346" s="293" t="s">
        <v>859</v>
      </c>
      <c r="E1346" s="294" t="s">
        <v>858</v>
      </c>
      <c r="F1346" s="316" t="s">
        <v>585</v>
      </c>
      <c r="G1346" s="295" t="s">
        <v>287</v>
      </c>
      <c r="H1346" s="295" t="s">
        <v>1694</v>
      </c>
      <c r="I1346" s="295" t="s">
        <v>287</v>
      </c>
      <c r="J1346" s="308"/>
      <c r="K1346" s="295"/>
      <c r="L1346" s="451" t="s">
        <v>155</v>
      </c>
      <c r="M1346" s="234">
        <v>250</v>
      </c>
      <c r="N1346" s="237">
        <f>IFERROR(VLOOKUP(H1346&amp;"-"&amp;F1346,Blad7!A:D,4,0),0)</f>
        <v>0</v>
      </c>
      <c r="O1346" s="238">
        <v>1</v>
      </c>
      <c r="P1346" s="239">
        <f t="shared" ref="P1346:P1409" si="25">IFERROR((N1346*M1346)*O1346,"")</f>
        <v>0</v>
      </c>
    </row>
    <row r="1347" spans="1:16" x14ac:dyDescent="0.3">
      <c r="A1347" s="294" t="s">
        <v>585</v>
      </c>
      <c r="B1347" s="236" t="s">
        <v>586</v>
      </c>
      <c r="C1347" s="316" t="s">
        <v>585</v>
      </c>
      <c r="D1347" s="293" t="s">
        <v>859</v>
      </c>
      <c r="E1347" s="294" t="s">
        <v>858</v>
      </c>
      <c r="F1347" s="316" t="s">
        <v>585</v>
      </c>
      <c r="G1347" s="295" t="s">
        <v>287</v>
      </c>
      <c r="H1347" s="295" t="s">
        <v>45</v>
      </c>
      <c r="I1347" s="295" t="s">
        <v>1021</v>
      </c>
      <c r="J1347" s="308"/>
      <c r="K1347" s="295"/>
      <c r="L1347" s="451" t="s">
        <v>63</v>
      </c>
      <c r="M1347" s="234" t="s">
        <v>187</v>
      </c>
      <c r="N1347" s="237">
        <f>IFERROR(VLOOKUP(H1347&amp;"-"&amp;F1347,Blad7!A:D,4,0),0)</f>
        <v>0</v>
      </c>
      <c r="O1347" s="238">
        <v>1</v>
      </c>
      <c r="P1347" s="239" t="str">
        <f t="shared" si="25"/>
        <v/>
      </c>
    </row>
    <row r="1348" spans="1:16" x14ac:dyDescent="0.3">
      <c r="A1348" s="294" t="s">
        <v>585</v>
      </c>
      <c r="B1348" s="236" t="s">
        <v>586</v>
      </c>
      <c r="C1348" s="316" t="s">
        <v>585</v>
      </c>
      <c r="D1348" s="293" t="s">
        <v>859</v>
      </c>
      <c r="E1348" s="294" t="s">
        <v>858</v>
      </c>
      <c r="F1348" s="316" t="s">
        <v>585</v>
      </c>
      <c r="G1348" s="295" t="s">
        <v>287</v>
      </c>
      <c r="H1348" s="295" t="s">
        <v>45</v>
      </c>
      <c r="I1348" s="295" t="s">
        <v>208</v>
      </c>
      <c r="J1348" s="308"/>
      <c r="K1348" s="295"/>
      <c r="L1348" s="451" t="s">
        <v>63</v>
      </c>
      <c r="M1348" s="234" t="s">
        <v>187</v>
      </c>
      <c r="N1348" s="237">
        <f>IFERROR(VLOOKUP(H1348&amp;"-"&amp;F1348,Blad7!A:D,4,0),0)</f>
        <v>0</v>
      </c>
      <c r="O1348" s="238">
        <v>1</v>
      </c>
      <c r="P1348" s="239" t="str">
        <f t="shared" si="25"/>
        <v/>
      </c>
    </row>
    <row r="1349" spans="1:16" x14ac:dyDescent="0.3">
      <c r="A1349" s="294" t="s">
        <v>585</v>
      </c>
      <c r="B1349" s="236" t="s">
        <v>586</v>
      </c>
      <c r="C1349" s="316" t="s">
        <v>585</v>
      </c>
      <c r="D1349" s="293" t="s">
        <v>859</v>
      </c>
      <c r="E1349" s="294" t="s">
        <v>858</v>
      </c>
      <c r="F1349" s="316" t="s">
        <v>585</v>
      </c>
      <c r="G1349" s="295" t="s">
        <v>287</v>
      </c>
      <c r="H1349" s="295" t="s">
        <v>45</v>
      </c>
      <c r="I1349" s="295" t="s">
        <v>45</v>
      </c>
      <c r="J1349" s="308"/>
      <c r="K1349" s="295"/>
      <c r="L1349" s="451" t="s">
        <v>63</v>
      </c>
      <c r="M1349" s="234" t="s">
        <v>187</v>
      </c>
      <c r="N1349" s="237">
        <f>IFERROR(VLOOKUP(H1349&amp;"-"&amp;F1349,Blad7!A:D,4,0),0)</f>
        <v>0</v>
      </c>
      <c r="O1349" s="238">
        <v>1</v>
      </c>
      <c r="P1349" s="239" t="str">
        <f t="shared" si="25"/>
        <v/>
      </c>
    </row>
    <row r="1350" spans="1:16" x14ac:dyDescent="0.3">
      <c r="A1350" s="294" t="s">
        <v>585</v>
      </c>
      <c r="B1350" s="236" t="s">
        <v>586</v>
      </c>
      <c r="C1350" s="316" t="s">
        <v>585</v>
      </c>
      <c r="D1350" s="293" t="s">
        <v>859</v>
      </c>
      <c r="E1350" s="294" t="s">
        <v>858</v>
      </c>
      <c r="F1350" s="316" t="s">
        <v>585</v>
      </c>
      <c r="G1350" s="295" t="s">
        <v>287</v>
      </c>
      <c r="H1350" s="295" t="s">
        <v>45</v>
      </c>
      <c r="I1350" s="295" t="s">
        <v>687</v>
      </c>
      <c r="J1350" s="308"/>
      <c r="K1350" s="295"/>
      <c r="L1350" s="451" t="s">
        <v>63</v>
      </c>
      <c r="M1350" s="234" t="s">
        <v>187</v>
      </c>
      <c r="N1350" s="237">
        <f>IFERROR(VLOOKUP(H1350&amp;"-"&amp;F1350,Blad7!A:D,4,0),0)</f>
        <v>0</v>
      </c>
      <c r="O1350" s="238">
        <v>1</v>
      </c>
      <c r="P1350" s="239" t="str">
        <f t="shared" si="25"/>
        <v/>
      </c>
    </row>
    <row r="1351" spans="1:16" x14ac:dyDescent="0.3">
      <c r="A1351" s="294" t="s">
        <v>38</v>
      </c>
      <c r="B1351" s="236" t="s">
        <v>586</v>
      </c>
      <c r="C1351" s="236" t="s">
        <v>38</v>
      </c>
      <c r="D1351" s="293" t="s">
        <v>682</v>
      </c>
      <c r="E1351" s="294" t="s">
        <v>683</v>
      </c>
      <c r="F1351" s="236" t="s">
        <v>38</v>
      </c>
      <c r="G1351" s="295" t="s">
        <v>589</v>
      </c>
      <c r="H1351" s="295" t="s">
        <v>19</v>
      </c>
      <c r="I1351" s="295" t="s">
        <v>56</v>
      </c>
      <c r="J1351" s="308" t="s">
        <v>96</v>
      </c>
      <c r="K1351" s="295"/>
      <c r="L1351" s="451" t="s">
        <v>1827</v>
      </c>
      <c r="M1351" s="234">
        <v>23.04</v>
      </c>
      <c r="N1351" s="237">
        <f>IFERROR(VLOOKUP(H1351&amp;"-"&amp;F1351,Blad7!A:D,4,0),0)</f>
        <v>0</v>
      </c>
      <c r="O1351" s="238">
        <v>1</v>
      </c>
      <c r="P1351" s="239">
        <f t="shared" si="25"/>
        <v>0</v>
      </c>
    </row>
    <row r="1352" spans="1:16" x14ac:dyDescent="0.3">
      <c r="A1352" s="294" t="s">
        <v>38</v>
      </c>
      <c r="B1352" s="236" t="s">
        <v>586</v>
      </c>
      <c r="C1352" s="236" t="s">
        <v>38</v>
      </c>
      <c r="D1352" s="293" t="s">
        <v>682</v>
      </c>
      <c r="E1352" s="294" t="s">
        <v>683</v>
      </c>
      <c r="F1352" s="236" t="s">
        <v>38</v>
      </c>
      <c r="G1352" s="295" t="s">
        <v>589</v>
      </c>
      <c r="H1352" s="295" t="s">
        <v>16</v>
      </c>
      <c r="I1352" s="295" t="s">
        <v>1720</v>
      </c>
      <c r="J1352" s="308" t="s">
        <v>2064</v>
      </c>
      <c r="K1352" s="295"/>
      <c r="L1352" s="451" t="s">
        <v>210</v>
      </c>
      <c r="M1352" s="234">
        <v>16.88</v>
      </c>
      <c r="N1352" s="237">
        <f>IFERROR(VLOOKUP(H1352&amp;"-"&amp;F1352,Blad7!A:D,4,0),0)</f>
        <v>0</v>
      </c>
      <c r="O1352" s="238">
        <v>1</v>
      </c>
      <c r="P1352" s="239">
        <f t="shared" si="25"/>
        <v>0</v>
      </c>
    </row>
    <row r="1353" spans="1:16" x14ac:dyDescent="0.3">
      <c r="A1353" s="294" t="s">
        <v>38</v>
      </c>
      <c r="B1353" s="236" t="s">
        <v>586</v>
      </c>
      <c r="C1353" s="236" t="s">
        <v>38</v>
      </c>
      <c r="D1353" s="293" t="s">
        <v>682</v>
      </c>
      <c r="E1353" s="294" t="s">
        <v>683</v>
      </c>
      <c r="F1353" s="236" t="s">
        <v>38</v>
      </c>
      <c r="G1353" s="295" t="s">
        <v>589</v>
      </c>
      <c r="H1353" s="295" t="s">
        <v>18</v>
      </c>
      <c r="I1353" s="295" t="s">
        <v>18</v>
      </c>
      <c r="J1353" s="308" t="s">
        <v>2065</v>
      </c>
      <c r="K1353" s="295"/>
      <c r="L1353" s="451" t="s">
        <v>1825</v>
      </c>
      <c r="M1353" s="234">
        <v>88.17</v>
      </c>
      <c r="N1353" s="237">
        <f>IFERROR(VLOOKUP(H1353&amp;"-"&amp;F1353,Blad7!A:D,4,0),0)</f>
        <v>0</v>
      </c>
      <c r="O1353" s="238">
        <v>1</v>
      </c>
      <c r="P1353" s="239">
        <f t="shared" si="25"/>
        <v>0</v>
      </c>
    </row>
    <row r="1354" spans="1:16" x14ac:dyDescent="0.3">
      <c r="A1354" s="294" t="s">
        <v>38</v>
      </c>
      <c r="B1354" s="236" t="s">
        <v>586</v>
      </c>
      <c r="C1354" s="236" t="s">
        <v>38</v>
      </c>
      <c r="D1354" s="293" t="s">
        <v>682</v>
      </c>
      <c r="E1354" s="294" t="s">
        <v>683</v>
      </c>
      <c r="F1354" s="236" t="s">
        <v>38</v>
      </c>
      <c r="G1354" s="295" t="s">
        <v>589</v>
      </c>
      <c r="H1354" s="295" t="s">
        <v>19</v>
      </c>
      <c r="I1354" s="295" t="s">
        <v>56</v>
      </c>
      <c r="J1354" s="308" t="s">
        <v>2066</v>
      </c>
      <c r="K1354" s="295"/>
      <c r="L1354" s="451" t="s">
        <v>1825</v>
      </c>
      <c r="M1354" s="234">
        <v>19.649999999999999</v>
      </c>
      <c r="N1354" s="237">
        <f>IFERROR(VLOOKUP(H1354&amp;"-"&amp;F1354,Blad7!A:D,4,0),0)</f>
        <v>0</v>
      </c>
      <c r="O1354" s="238">
        <v>1</v>
      </c>
      <c r="P1354" s="239">
        <f t="shared" si="25"/>
        <v>0</v>
      </c>
    </row>
    <row r="1355" spans="1:16" x14ac:dyDescent="0.3">
      <c r="A1355" s="294" t="s">
        <v>38</v>
      </c>
      <c r="B1355" s="236" t="s">
        <v>586</v>
      </c>
      <c r="C1355" s="236" t="s">
        <v>38</v>
      </c>
      <c r="D1355" s="293" t="s">
        <v>682</v>
      </c>
      <c r="E1355" s="294" t="s">
        <v>683</v>
      </c>
      <c r="F1355" s="236" t="s">
        <v>38</v>
      </c>
      <c r="G1355" s="295" t="s">
        <v>589</v>
      </c>
      <c r="H1355" s="295" t="s">
        <v>2271</v>
      </c>
      <c r="I1355" s="295" t="s">
        <v>1716</v>
      </c>
      <c r="J1355" s="308" t="s">
        <v>2067</v>
      </c>
      <c r="K1355" s="295"/>
      <c r="L1355" s="451" t="s">
        <v>1825</v>
      </c>
      <c r="M1355" s="234">
        <v>120.45</v>
      </c>
      <c r="N1355" s="237">
        <f>IFERROR(VLOOKUP(H1355&amp;"-"&amp;F1355,Blad7!A:D,4,0),0)</f>
        <v>0</v>
      </c>
      <c r="O1355" s="238">
        <v>1</v>
      </c>
      <c r="P1355" s="239">
        <f t="shared" si="25"/>
        <v>0</v>
      </c>
    </row>
    <row r="1356" spans="1:16" x14ac:dyDescent="0.3">
      <c r="A1356" s="294" t="s">
        <v>38</v>
      </c>
      <c r="B1356" s="236" t="s">
        <v>586</v>
      </c>
      <c r="C1356" s="236" t="s">
        <v>38</v>
      </c>
      <c r="D1356" s="293" t="s">
        <v>682</v>
      </c>
      <c r="E1356" s="294" t="s">
        <v>683</v>
      </c>
      <c r="F1356" s="236" t="s">
        <v>38</v>
      </c>
      <c r="G1356" s="295" t="s">
        <v>589</v>
      </c>
      <c r="H1356" s="295" t="s">
        <v>18</v>
      </c>
      <c r="I1356" s="295" t="s">
        <v>18</v>
      </c>
      <c r="J1356" s="308" t="s">
        <v>2068</v>
      </c>
      <c r="K1356" s="295"/>
      <c r="L1356" s="451" t="s">
        <v>2260</v>
      </c>
      <c r="M1356" s="234">
        <v>75.010000000000005</v>
      </c>
      <c r="N1356" s="237">
        <f>IFERROR(VLOOKUP(H1356&amp;"-"&amp;F1356,Blad7!A:D,4,0),0)</f>
        <v>0</v>
      </c>
      <c r="O1356" s="238">
        <v>1</v>
      </c>
      <c r="P1356" s="239">
        <f t="shared" si="25"/>
        <v>0</v>
      </c>
    </row>
    <row r="1357" spans="1:16" x14ac:dyDescent="0.3">
      <c r="A1357" s="294" t="s">
        <v>38</v>
      </c>
      <c r="B1357" s="236" t="s">
        <v>586</v>
      </c>
      <c r="C1357" s="236" t="s">
        <v>38</v>
      </c>
      <c r="D1357" s="293" t="s">
        <v>682</v>
      </c>
      <c r="E1357" s="294" t="s">
        <v>683</v>
      </c>
      <c r="F1357" s="236" t="s">
        <v>38</v>
      </c>
      <c r="G1357" s="295" t="s">
        <v>589</v>
      </c>
      <c r="H1357" s="295" t="s">
        <v>18</v>
      </c>
      <c r="I1357" s="295" t="s">
        <v>18</v>
      </c>
      <c r="J1357" s="308" t="s">
        <v>2069</v>
      </c>
      <c r="K1357" s="295"/>
      <c r="L1357" s="451" t="s">
        <v>2260</v>
      </c>
      <c r="M1357" s="234">
        <v>92.87</v>
      </c>
      <c r="N1357" s="237">
        <f>IFERROR(VLOOKUP(H1357&amp;"-"&amp;F1357,Blad7!A:D,4,0),0)</f>
        <v>0</v>
      </c>
      <c r="O1357" s="238">
        <v>1</v>
      </c>
      <c r="P1357" s="239">
        <f t="shared" si="25"/>
        <v>0</v>
      </c>
    </row>
    <row r="1358" spans="1:16" x14ac:dyDescent="0.3">
      <c r="A1358" s="294" t="s">
        <v>38</v>
      </c>
      <c r="B1358" s="236" t="s">
        <v>586</v>
      </c>
      <c r="C1358" s="236" t="s">
        <v>38</v>
      </c>
      <c r="D1358" s="293" t="s">
        <v>682</v>
      </c>
      <c r="E1358" s="294" t="s">
        <v>683</v>
      </c>
      <c r="F1358" s="236" t="s">
        <v>38</v>
      </c>
      <c r="G1358" s="295" t="s">
        <v>589</v>
      </c>
      <c r="H1358" s="295" t="s">
        <v>18</v>
      </c>
      <c r="I1358" s="295" t="s">
        <v>18</v>
      </c>
      <c r="J1358" s="308" t="s">
        <v>2070</v>
      </c>
      <c r="K1358" s="295"/>
      <c r="L1358" s="451" t="s">
        <v>2260</v>
      </c>
      <c r="M1358" s="234">
        <v>95.84</v>
      </c>
      <c r="N1358" s="237">
        <f>IFERROR(VLOOKUP(H1358&amp;"-"&amp;F1358,Blad7!A:D,4,0),0)</f>
        <v>0</v>
      </c>
      <c r="O1358" s="238">
        <v>1</v>
      </c>
      <c r="P1358" s="239">
        <f t="shared" si="25"/>
        <v>0</v>
      </c>
    </row>
    <row r="1359" spans="1:16" x14ac:dyDescent="0.3">
      <c r="A1359" s="294" t="s">
        <v>38</v>
      </c>
      <c r="B1359" s="236" t="s">
        <v>586</v>
      </c>
      <c r="C1359" s="236" t="s">
        <v>38</v>
      </c>
      <c r="D1359" s="293" t="s">
        <v>682</v>
      </c>
      <c r="E1359" s="294" t="s">
        <v>683</v>
      </c>
      <c r="F1359" s="236" t="s">
        <v>38</v>
      </c>
      <c r="G1359" s="295" t="s">
        <v>589</v>
      </c>
      <c r="H1359" s="295" t="s">
        <v>18</v>
      </c>
      <c r="I1359" s="295" t="s">
        <v>18</v>
      </c>
      <c r="J1359" s="308" t="s">
        <v>2071</v>
      </c>
      <c r="K1359" s="295"/>
      <c r="L1359" s="451" t="s">
        <v>2260</v>
      </c>
      <c r="M1359" s="234">
        <v>65.87</v>
      </c>
      <c r="N1359" s="237">
        <f>IFERROR(VLOOKUP(H1359&amp;"-"&amp;F1359,Blad7!A:D,4,0),0)</f>
        <v>0</v>
      </c>
      <c r="O1359" s="238">
        <v>1</v>
      </c>
      <c r="P1359" s="239">
        <f t="shared" si="25"/>
        <v>0</v>
      </c>
    </row>
    <row r="1360" spans="1:16" x14ac:dyDescent="0.3">
      <c r="A1360" s="294" t="s">
        <v>38</v>
      </c>
      <c r="B1360" s="236" t="s">
        <v>586</v>
      </c>
      <c r="C1360" s="236" t="s">
        <v>38</v>
      </c>
      <c r="D1360" s="293" t="s">
        <v>682</v>
      </c>
      <c r="E1360" s="294" t="s">
        <v>683</v>
      </c>
      <c r="F1360" s="236" t="s">
        <v>38</v>
      </c>
      <c r="G1360" s="295" t="s">
        <v>589</v>
      </c>
      <c r="H1360" s="295" t="s">
        <v>18</v>
      </c>
      <c r="I1360" s="295" t="s">
        <v>18</v>
      </c>
      <c r="J1360" s="308" t="s">
        <v>2072</v>
      </c>
      <c r="K1360" s="295"/>
      <c r="L1360" s="451" t="s">
        <v>44</v>
      </c>
      <c r="M1360" s="234">
        <v>30.64</v>
      </c>
      <c r="N1360" s="237">
        <f>IFERROR(VLOOKUP(H1360&amp;"-"&amp;F1360,Blad7!A:D,4,0),0)</f>
        <v>0</v>
      </c>
      <c r="O1360" s="238">
        <v>1</v>
      </c>
      <c r="P1360" s="239">
        <f t="shared" si="25"/>
        <v>0</v>
      </c>
    </row>
    <row r="1361" spans="1:16" x14ac:dyDescent="0.3">
      <c r="A1361" s="294" t="s">
        <v>38</v>
      </c>
      <c r="B1361" s="236" t="s">
        <v>586</v>
      </c>
      <c r="C1361" s="236" t="s">
        <v>38</v>
      </c>
      <c r="D1361" s="293" t="s">
        <v>682</v>
      </c>
      <c r="E1361" s="294" t="s">
        <v>683</v>
      </c>
      <c r="F1361" s="236" t="s">
        <v>38</v>
      </c>
      <c r="G1361" s="295" t="s">
        <v>589</v>
      </c>
      <c r="H1361" s="295" t="s">
        <v>18</v>
      </c>
      <c r="I1361" s="245" t="s">
        <v>18</v>
      </c>
      <c r="J1361" s="308" t="s">
        <v>2073</v>
      </c>
      <c r="K1361" s="295"/>
      <c r="L1361" s="451" t="s">
        <v>44</v>
      </c>
      <c r="M1361" s="234">
        <v>52.79</v>
      </c>
      <c r="N1361" s="237">
        <f>IFERROR(VLOOKUP(H1361&amp;"-"&amp;F1361,Blad7!A:D,4,0),0)</f>
        <v>0</v>
      </c>
      <c r="O1361" s="238">
        <v>1</v>
      </c>
      <c r="P1361" s="239">
        <f t="shared" si="25"/>
        <v>0</v>
      </c>
    </row>
    <row r="1362" spans="1:16" x14ac:dyDescent="0.3">
      <c r="A1362" s="294" t="s">
        <v>38</v>
      </c>
      <c r="B1362" s="236" t="s">
        <v>586</v>
      </c>
      <c r="C1362" s="236" t="s">
        <v>38</v>
      </c>
      <c r="D1362" s="293" t="s">
        <v>682</v>
      </c>
      <c r="E1362" s="294" t="s">
        <v>683</v>
      </c>
      <c r="F1362" s="236" t="s">
        <v>38</v>
      </c>
      <c r="G1362" s="295" t="s">
        <v>589</v>
      </c>
      <c r="H1362" s="295" t="s">
        <v>46</v>
      </c>
      <c r="I1362" s="295" t="s">
        <v>46</v>
      </c>
      <c r="J1362" s="308" t="s">
        <v>2074</v>
      </c>
      <c r="K1362" s="295"/>
      <c r="L1362" s="451" t="s">
        <v>44</v>
      </c>
      <c r="M1362" s="234">
        <v>25.92</v>
      </c>
      <c r="N1362" s="237">
        <f>IFERROR(VLOOKUP(H1362&amp;"-"&amp;F1362,Blad7!A:D,4,0),0)</f>
        <v>0</v>
      </c>
      <c r="O1362" s="238">
        <v>1</v>
      </c>
      <c r="P1362" s="239">
        <f t="shared" si="25"/>
        <v>0</v>
      </c>
    </row>
    <row r="1363" spans="1:16" x14ac:dyDescent="0.3">
      <c r="A1363" s="294" t="s">
        <v>38</v>
      </c>
      <c r="B1363" s="236" t="s">
        <v>586</v>
      </c>
      <c r="C1363" s="236" t="s">
        <v>38</v>
      </c>
      <c r="D1363" s="293" t="s">
        <v>682</v>
      </c>
      <c r="E1363" s="294" t="s">
        <v>683</v>
      </c>
      <c r="F1363" s="236" t="s">
        <v>38</v>
      </c>
      <c r="G1363" s="295" t="s">
        <v>589</v>
      </c>
      <c r="H1363" s="295" t="s">
        <v>45</v>
      </c>
      <c r="I1363" s="245" t="s">
        <v>45</v>
      </c>
      <c r="J1363" s="308" t="s">
        <v>2075</v>
      </c>
      <c r="K1363" s="295"/>
      <c r="L1363" s="451" t="s">
        <v>2260</v>
      </c>
      <c r="M1363" s="234" t="s">
        <v>187</v>
      </c>
      <c r="N1363" s="237">
        <f>IFERROR(VLOOKUP(H1363&amp;"-"&amp;F1363,Blad7!A:D,4,0),0)</f>
        <v>0</v>
      </c>
      <c r="O1363" s="238">
        <v>1</v>
      </c>
      <c r="P1363" s="239" t="str">
        <f t="shared" si="25"/>
        <v/>
      </c>
    </row>
    <row r="1364" spans="1:16" x14ac:dyDescent="0.3">
      <c r="A1364" s="294" t="s">
        <v>38</v>
      </c>
      <c r="B1364" s="236" t="s">
        <v>586</v>
      </c>
      <c r="C1364" s="236" t="s">
        <v>38</v>
      </c>
      <c r="D1364" s="293" t="s">
        <v>682</v>
      </c>
      <c r="E1364" s="294" t="s">
        <v>683</v>
      </c>
      <c r="F1364" s="236" t="s">
        <v>38</v>
      </c>
      <c r="G1364" s="295" t="s">
        <v>589</v>
      </c>
      <c r="H1364" s="295" t="s">
        <v>46</v>
      </c>
      <c r="I1364" s="295" t="s">
        <v>46</v>
      </c>
      <c r="J1364" s="308" t="s">
        <v>2076</v>
      </c>
      <c r="K1364" s="295"/>
      <c r="L1364" s="451" t="s">
        <v>44</v>
      </c>
      <c r="M1364" s="234">
        <v>25.92</v>
      </c>
      <c r="N1364" s="237">
        <f>IFERROR(VLOOKUP(H1364&amp;"-"&amp;F1364,Blad7!A:D,4,0),0)</f>
        <v>0</v>
      </c>
      <c r="O1364" s="238">
        <v>1</v>
      </c>
      <c r="P1364" s="239">
        <f t="shared" si="25"/>
        <v>0</v>
      </c>
    </row>
    <row r="1365" spans="1:16" x14ac:dyDescent="0.3">
      <c r="A1365" s="294" t="s">
        <v>38</v>
      </c>
      <c r="B1365" s="236" t="s">
        <v>586</v>
      </c>
      <c r="C1365" s="236" t="s">
        <v>38</v>
      </c>
      <c r="D1365" s="293" t="s">
        <v>682</v>
      </c>
      <c r="E1365" s="294" t="s">
        <v>683</v>
      </c>
      <c r="F1365" s="236" t="s">
        <v>38</v>
      </c>
      <c r="G1365" s="295" t="s">
        <v>589</v>
      </c>
      <c r="H1365" s="295" t="s">
        <v>18</v>
      </c>
      <c r="I1365" s="295" t="s">
        <v>18</v>
      </c>
      <c r="J1365" s="308" t="s">
        <v>2077</v>
      </c>
      <c r="K1365" s="295"/>
      <c r="L1365" s="451" t="s">
        <v>2260</v>
      </c>
      <c r="M1365" s="234">
        <v>181.78</v>
      </c>
      <c r="N1365" s="237">
        <f>IFERROR(VLOOKUP(H1365&amp;"-"&amp;F1365,Blad7!A:D,4,0),0)</f>
        <v>0</v>
      </c>
      <c r="O1365" s="238">
        <v>1</v>
      </c>
      <c r="P1365" s="239">
        <f t="shared" si="25"/>
        <v>0</v>
      </c>
    </row>
    <row r="1366" spans="1:16" x14ac:dyDescent="0.3">
      <c r="A1366" s="294" t="s">
        <v>38</v>
      </c>
      <c r="B1366" s="236" t="s">
        <v>586</v>
      </c>
      <c r="C1366" s="236" t="s">
        <v>38</v>
      </c>
      <c r="D1366" s="293" t="s">
        <v>682</v>
      </c>
      <c r="E1366" s="294" t="s">
        <v>683</v>
      </c>
      <c r="F1366" s="236" t="s">
        <v>38</v>
      </c>
      <c r="G1366" s="295" t="s">
        <v>589</v>
      </c>
      <c r="H1366" s="295" t="s">
        <v>18</v>
      </c>
      <c r="I1366" s="295" t="s">
        <v>18</v>
      </c>
      <c r="J1366" s="308" t="s">
        <v>2078</v>
      </c>
      <c r="K1366" s="295"/>
      <c r="L1366" s="451" t="s">
        <v>44</v>
      </c>
      <c r="M1366" s="234">
        <v>25.92</v>
      </c>
      <c r="N1366" s="237">
        <f>IFERROR(VLOOKUP(H1366&amp;"-"&amp;F1366,Blad7!A:D,4,0),0)</f>
        <v>0</v>
      </c>
      <c r="O1366" s="238">
        <v>1</v>
      </c>
      <c r="P1366" s="239">
        <f t="shared" si="25"/>
        <v>0</v>
      </c>
    </row>
    <row r="1367" spans="1:16" x14ac:dyDescent="0.3">
      <c r="A1367" s="294" t="s">
        <v>38</v>
      </c>
      <c r="B1367" s="236" t="s">
        <v>586</v>
      </c>
      <c r="C1367" s="236" t="s">
        <v>38</v>
      </c>
      <c r="D1367" s="293" t="s">
        <v>682</v>
      </c>
      <c r="E1367" s="294" t="s">
        <v>683</v>
      </c>
      <c r="F1367" s="236" t="s">
        <v>38</v>
      </c>
      <c r="G1367" s="295" t="s">
        <v>589</v>
      </c>
      <c r="H1367" s="295" t="s">
        <v>46</v>
      </c>
      <c r="I1367" s="295" t="s">
        <v>46</v>
      </c>
      <c r="J1367" s="308" t="s">
        <v>2079</v>
      </c>
      <c r="K1367" s="295"/>
      <c r="L1367" s="451" t="s">
        <v>44</v>
      </c>
      <c r="M1367" s="234">
        <v>20.3</v>
      </c>
      <c r="N1367" s="237">
        <f>IFERROR(VLOOKUP(H1367&amp;"-"&amp;F1367,Blad7!A:D,4,0),0)</f>
        <v>0</v>
      </c>
      <c r="O1367" s="238">
        <v>1</v>
      </c>
      <c r="P1367" s="239">
        <f t="shared" si="25"/>
        <v>0</v>
      </c>
    </row>
    <row r="1368" spans="1:16" x14ac:dyDescent="0.3">
      <c r="A1368" s="294" t="s">
        <v>38</v>
      </c>
      <c r="B1368" s="236" t="s">
        <v>586</v>
      </c>
      <c r="C1368" s="236" t="s">
        <v>38</v>
      </c>
      <c r="D1368" s="293" t="s">
        <v>682</v>
      </c>
      <c r="E1368" s="294" t="s">
        <v>683</v>
      </c>
      <c r="F1368" s="236" t="s">
        <v>38</v>
      </c>
      <c r="G1368" s="295" t="s">
        <v>589</v>
      </c>
      <c r="H1368" s="295" t="s">
        <v>45</v>
      </c>
      <c r="I1368" s="295" t="s">
        <v>2170</v>
      </c>
      <c r="J1368" s="308" t="s">
        <v>2080</v>
      </c>
      <c r="K1368" s="295"/>
      <c r="L1368" s="451" t="s">
        <v>2260</v>
      </c>
      <c r="M1368" s="234" t="s">
        <v>187</v>
      </c>
      <c r="N1368" s="237">
        <f>IFERROR(VLOOKUP(H1368&amp;"-"&amp;F1368,Blad7!A:D,4,0),0)</f>
        <v>0</v>
      </c>
      <c r="O1368" s="238">
        <v>1</v>
      </c>
      <c r="P1368" s="239" t="str">
        <f t="shared" si="25"/>
        <v/>
      </c>
    </row>
    <row r="1369" spans="1:16" x14ac:dyDescent="0.3">
      <c r="A1369" s="294" t="s">
        <v>38</v>
      </c>
      <c r="B1369" s="236" t="s">
        <v>586</v>
      </c>
      <c r="C1369" s="236" t="s">
        <v>38</v>
      </c>
      <c r="D1369" s="293" t="s">
        <v>682</v>
      </c>
      <c r="E1369" s="294" t="s">
        <v>683</v>
      </c>
      <c r="F1369" s="236" t="s">
        <v>38</v>
      </c>
      <c r="G1369" s="295" t="s">
        <v>589</v>
      </c>
      <c r="H1369" s="295" t="s">
        <v>19</v>
      </c>
      <c r="I1369" s="295" t="s">
        <v>56</v>
      </c>
      <c r="J1369" s="308" t="s">
        <v>2081</v>
      </c>
      <c r="K1369" s="295"/>
      <c r="L1369" s="451" t="s">
        <v>1825</v>
      </c>
      <c r="M1369" s="234">
        <v>91.7</v>
      </c>
      <c r="N1369" s="237">
        <f>IFERROR(VLOOKUP(H1369&amp;"-"&amp;F1369,Blad7!A:D,4,0),0)</f>
        <v>0</v>
      </c>
      <c r="O1369" s="238">
        <v>1</v>
      </c>
      <c r="P1369" s="239">
        <f t="shared" si="25"/>
        <v>0</v>
      </c>
    </row>
    <row r="1370" spans="1:16" x14ac:dyDescent="0.3">
      <c r="A1370" s="294" t="s">
        <v>38</v>
      </c>
      <c r="B1370" s="236" t="s">
        <v>586</v>
      </c>
      <c r="C1370" s="236" t="s">
        <v>38</v>
      </c>
      <c r="D1370" s="293" t="s">
        <v>682</v>
      </c>
      <c r="E1370" s="294" t="s">
        <v>683</v>
      </c>
      <c r="F1370" s="236" t="s">
        <v>38</v>
      </c>
      <c r="G1370" s="295" t="s">
        <v>589</v>
      </c>
      <c r="H1370" s="295" t="s">
        <v>45</v>
      </c>
      <c r="I1370" s="295" t="s">
        <v>2170</v>
      </c>
      <c r="J1370" s="308" t="s">
        <v>2082</v>
      </c>
      <c r="K1370" s="295"/>
      <c r="L1370" s="451" t="s">
        <v>210</v>
      </c>
      <c r="M1370" s="234" t="s">
        <v>187</v>
      </c>
      <c r="N1370" s="237">
        <f>IFERROR(VLOOKUP(H1370&amp;"-"&amp;F1370,Blad7!A:D,4,0),0)</f>
        <v>0</v>
      </c>
      <c r="O1370" s="238">
        <v>1</v>
      </c>
      <c r="P1370" s="239" t="str">
        <f t="shared" si="25"/>
        <v/>
      </c>
    </row>
    <row r="1371" spans="1:16" x14ac:dyDescent="0.3">
      <c r="A1371" s="294" t="s">
        <v>38</v>
      </c>
      <c r="B1371" s="236" t="s">
        <v>586</v>
      </c>
      <c r="C1371" s="236" t="s">
        <v>38</v>
      </c>
      <c r="D1371" s="293" t="s">
        <v>682</v>
      </c>
      <c r="E1371" s="294" t="s">
        <v>683</v>
      </c>
      <c r="F1371" s="236" t="s">
        <v>38</v>
      </c>
      <c r="G1371" s="295" t="s">
        <v>589</v>
      </c>
      <c r="H1371" s="295" t="s">
        <v>19</v>
      </c>
      <c r="I1371" s="295" t="s">
        <v>56</v>
      </c>
      <c r="J1371" s="308" t="s">
        <v>2083</v>
      </c>
      <c r="K1371" s="295"/>
      <c r="L1371" s="451" t="s">
        <v>1825</v>
      </c>
      <c r="M1371" s="234">
        <v>40.08</v>
      </c>
      <c r="N1371" s="237">
        <f>IFERROR(VLOOKUP(H1371&amp;"-"&amp;F1371,Blad7!A:D,4,0),0)</f>
        <v>0</v>
      </c>
      <c r="O1371" s="238">
        <v>1</v>
      </c>
      <c r="P1371" s="239">
        <f t="shared" si="25"/>
        <v>0</v>
      </c>
    </row>
    <row r="1372" spans="1:16" x14ac:dyDescent="0.3">
      <c r="A1372" s="294" t="s">
        <v>38</v>
      </c>
      <c r="B1372" s="236" t="s">
        <v>586</v>
      </c>
      <c r="C1372" s="236" t="s">
        <v>38</v>
      </c>
      <c r="D1372" s="293" t="s">
        <v>682</v>
      </c>
      <c r="E1372" s="294" t="s">
        <v>683</v>
      </c>
      <c r="F1372" s="236" t="s">
        <v>38</v>
      </c>
      <c r="G1372" s="295" t="s">
        <v>589</v>
      </c>
      <c r="H1372" s="295" t="s">
        <v>45</v>
      </c>
      <c r="I1372" s="295" t="s">
        <v>1696</v>
      </c>
      <c r="J1372" s="308" t="s">
        <v>2084</v>
      </c>
      <c r="K1372" s="295"/>
      <c r="L1372" s="451" t="s">
        <v>1825</v>
      </c>
      <c r="M1372" s="234" t="s">
        <v>187</v>
      </c>
      <c r="N1372" s="237">
        <f>IFERROR(VLOOKUP(H1372&amp;"-"&amp;F1372,Blad7!A:D,4,0),0)</f>
        <v>0</v>
      </c>
      <c r="O1372" s="238">
        <v>1</v>
      </c>
      <c r="P1372" s="239" t="str">
        <f t="shared" si="25"/>
        <v/>
      </c>
    </row>
    <row r="1373" spans="1:16" x14ac:dyDescent="0.3">
      <c r="A1373" s="294" t="s">
        <v>38</v>
      </c>
      <c r="B1373" s="236" t="s">
        <v>586</v>
      </c>
      <c r="C1373" s="236" t="s">
        <v>38</v>
      </c>
      <c r="D1373" s="293" t="s">
        <v>682</v>
      </c>
      <c r="E1373" s="294" t="s">
        <v>683</v>
      </c>
      <c r="F1373" s="236" t="s">
        <v>38</v>
      </c>
      <c r="G1373" s="295" t="s">
        <v>589</v>
      </c>
      <c r="H1373" s="295" t="s">
        <v>45</v>
      </c>
      <c r="I1373" s="295" t="s">
        <v>2170</v>
      </c>
      <c r="J1373" s="308" t="s">
        <v>2085</v>
      </c>
      <c r="K1373" s="295"/>
      <c r="L1373" s="451" t="s">
        <v>1825</v>
      </c>
      <c r="M1373" s="234" t="s">
        <v>187</v>
      </c>
      <c r="N1373" s="237">
        <f>IFERROR(VLOOKUP(H1373&amp;"-"&amp;F1373,Blad7!A:D,4,0),0)</f>
        <v>0</v>
      </c>
      <c r="O1373" s="238">
        <v>1</v>
      </c>
      <c r="P1373" s="239" t="str">
        <f t="shared" si="25"/>
        <v/>
      </c>
    </row>
    <row r="1374" spans="1:16" x14ac:dyDescent="0.3">
      <c r="A1374" s="294" t="s">
        <v>38</v>
      </c>
      <c r="B1374" s="236" t="s">
        <v>586</v>
      </c>
      <c r="C1374" s="236" t="s">
        <v>38</v>
      </c>
      <c r="D1374" s="293" t="s">
        <v>682</v>
      </c>
      <c r="E1374" s="294" t="s">
        <v>683</v>
      </c>
      <c r="F1374" s="236" t="s">
        <v>38</v>
      </c>
      <c r="G1374" s="295" t="s">
        <v>589</v>
      </c>
      <c r="H1374" s="295" t="s">
        <v>45</v>
      </c>
      <c r="I1374" s="295" t="s">
        <v>2170</v>
      </c>
      <c r="J1374" s="308" t="s">
        <v>2086</v>
      </c>
      <c r="K1374" s="295"/>
      <c r="L1374" s="451" t="s">
        <v>1825</v>
      </c>
      <c r="M1374" s="234" t="s">
        <v>187</v>
      </c>
      <c r="N1374" s="237">
        <f>IFERROR(VLOOKUP(H1374&amp;"-"&amp;F1374,Blad7!A:D,4,0),0)</f>
        <v>0</v>
      </c>
      <c r="O1374" s="238">
        <v>1</v>
      </c>
      <c r="P1374" s="239" t="str">
        <f t="shared" si="25"/>
        <v/>
      </c>
    </row>
    <row r="1375" spans="1:16" x14ac:dyDescent="0.3">
      <c r="A1375" s="294" t="s">
        <v>38</v>
      </c>
      <c r="B1375" s="236" t="s">
        <v>586</v>
      </c>
      <c r="C1375" s="236" t="s">
        <v>38</v>
      </c>
      <c r="D1375" s="293" t="s">
        <v>682</v>
      </c>
      <c r="E1375" s="294" t="s">
        <v>683</v>
      </c>
      <c r="F1375" s="236" t="s">
        <v>38</v>
      </c>
      <c r="G1375" s="295" t="s">
        <v>589</v>
      </c>
      <c r="H1375" s="295" t="s">
        <v>2271</v>
      </c>
      <c r="I1375" s="295" t="s">
        <v>49</v>
      </c>
      <c r="J1375" s="308" t="s">
        <v>2087</v>
      </c>
      <c r="K1375" s="295"/>
      <c r="L1375" s="451" t="s">
        <v>1825</v>
      </c>
      <c r="M1375" s="234">
        <v>21</v>
      </c>
      <c r="N1375" s="237">
        <f>IFERROR(VLOOKUP(H1375&amp;"-"&amp;F1375,Blad7!A:D,4,0),0)</f>
        <v>0</v>
      </c>
      <c r="O1375" s="238">
        <v>1</v>
      </c>
      <c r="P1375" s="239">
        <f t="shared" si="25"/>
        <v>0</v>
      </c>
    </row>
    <row r="1376" spans="1:16" x14ac:dyDescent="0.3">
      <c r="A1376" s="294" t="s">
        <v>38</v>
      </c>
      <c r="B1376" s="236" t="s">
        <v>586</v>
      </c>
      <c r="C1376" s="236" t="s">
        <v>38</v>
      </c>
      <c r="D1376" s="293" t="s">
        <v>682</v>
      </c>
      <c r="E1376" s="294" t="s">
        <v>683</v>
      </c>
      <c r="F1376" s="236" t="s">
        <v>38</v>
      </c>
      <c r="G1376" s="295" t="s">
        <v>589</v>
      </c>
      <c r="H1376" s="295" t="s">
        <v>16</v>
      </c>
      <c r="I1376" s="295" t="s">
        <v>2255</v>
      </c>
      <c r="J1376" s="308" t="s">
        <v>2088</v>
      </c>
      <c r="K1376" s="295"/>
      <c r="L1376" s="451" t="s">
        <v>1825</v>
      </c>
      <c r="M1376" s="234">
        <v>9.8800000000000008</v>
      </c>
      <c r="N1376" s="237">
        <f>IFERROR(VLOOKUP(H1376&amp;"-"&amp;F1376,Blad7!A:D,4,0),0)</f>
        <v>0</v>
      </c>
      <c r="O1376" s="238">
        <v>1</v>
      </c>
      <c r="P1376" s="239">
        <f t="shared" si="25"/>
        <v>0</v>
      </c>
    </row>
    <row r="1377" spans="1:16" x14ac:dyDescent="0.3">
      <c r="A1377" s="294" t="s">
        <v>38</v>
      </c>
      <c r="B1377" s="236" t="s">
        <v>586</v>
      </c>
      <c r="C1377" s="236" t="s">
        <v>38</v>
      </c>
      <c r="D1377" s="293" t="s">
        <v>682</v>
      </c>
      <c r="E1377" s="294" t="s">
        <v>683</v>
      </c>
      <c r="F1377" s="236" t="s">
        <v>38</v>
      </c>
      <c r="G1377" s="295" t="s">
        <v>589</v>
      </c>
      <c r="H1377" s="295" t="s">
        <v>18</v>
      </c>
      <c r="I1377" s="295" t="s">
        <v>18</v>
      </c>
      <c r="J1377" s="308" t="s">
        <v>2089</v>
      </c>
      <c r="K1377" s="295"/>
      <c r="L1377" s="451" t="s">
        <v>1825</v>
      </c>
      <c r="M1377" s="234">
        <v>20.92</v>
      </c>
      <c r="N1377" s="237">
        <f>IFERROR(VLOOKUP(H1377&amp;"-"&amp;F1377,Blad7!A:D,4,0),0)</f>
        <v>0</v>
      </c>
      <c r="O1377" s="238">
        <v>1</v>
      </c>
      <c r="P1377" s="239">
        <f t="shared" si="25"/>
        <v>0</v>
      </c>
    </row>
    <row r="1378" spans="1:16" x14ac:dyDescent="0.3">
      <c r="A1378" s="294" t="s">
        <v>38</v>
      </c>
      <c r="B1378" s="236" t="s">
        <v>586</v>
      </c>
      <c r="C1378" s="236" t="s">
        <v>38</v>
      </c>
      <c r="D1378" s="293" t="s">
        <v>682</v>
      </c>
      <c r="E1378" s="294" t="s">
        <v>683</v>
      </c>
      <c r="F1378" s="236" t="s">
        <v>38</v>
      </c>
      <c r="G1378" s="295" t="s">
        <v>589</v>
      </c>
      <c r="H1378" s="295" t="s">
        <v>18</v>
      </c>
      <c r="I1378" s="295" t="s">
        <v>18</v>
      </c>
      <c r="J1378" s="308" t="s">
        <v>2090</v>
      </c>
      <c r="K1378" s="295"/>
      <c r="L1378" s="451" t="s">
        <v>1825</v>
      </c>
      <c r="M1378" s="234">
        <v>12.06</v>
      </c>
      <c r="N1378" s="237">
        <f>IFERROR(VLOOKUP(H1378&amp;"-"&amp;F1378,Blad7!A:D,4,0),0)</f>
        <v>0</v>
      </c>
      <c r="O1378" s="238">
        <v>1</v>
      </c>
      <c r="P1378" s="239">
        <f t="shared" si="25"/>
        <v>0</v>
      </c>
    </row>
    <row r="1379" spans="1:16" x14ac:dyDescent="0.3">
      <c r="A1379" s="294" t="s">
        <v>38</v>
      </c>
      <c r="B1379" s="236" t="s">
        <v>586</v>
      </c>
      <c r="C1379" s="236" t="s">
        <v>38</v>
      </c>
      <c r="D1379" s="293" t="s">
        <v>682</v>
      </c>
      <c r="E1379" s="294" t="s">
        <v>683</v>
      </c>
      <c r="F1379" s="236" t="s">
        <v>38</v>
      </c>
      <c r="G1379" s="295" t="s">
        <v>589</v>
      </c>
      <c r="H1379" s="295" t="s">
        <v>41</v>
      </c>
      <c r="I1379" s="295" t="s">
        <v>1622</v>
      </c>
      <c r="J1379" s="463" t="s">
        <v>2091</v>
      </c>
      <c r="K1379" s="295"/>
      <c r="L1379" s="451" t="s">
        <v>1825</v>
      </c>
      <c r="M1379" s="234">
        <v>5.65</v>
      </c>
      <c r="N1379" s="237">
        <f>IFERROR(VLOOKUP(H1379&amp;"-"&amp;F1379,Blad7!A:D,4,0),0)</f>
        <v>0</v>
      </c>
      <c r="O1379" s="238">
        <v>1</v>
      </c>
      <c r="P1379" s="239">
        <f t="shared" si="25"/>
        <v>0</v>
      </c>
    </row>
    <row r="1380" spans="1:16" x14ac:dyDescent="0.3">
      <c r="A1380" s="294" t="s">
        <v>38</v>
      </c>
      <c r="B1380" s="236" t="s">
        <v>586</v>
      </c>
      <c r="C1380" s="236" t="s">
        <v>38</v>
      </c>
      <c r="D1380" s="293" t="s">
        <v>682</v>
      </c>
      <c r="E1380" s="294" t="s">
        <v>683</v>
      </c>
      <c r="F1380" s="236" t="s">
        <v>38</v>
      </c>
      <c r="G1380" s="295" t="s">
        <v>589</v>
      </c>
      <c r="H1380" s="295" t="s">
        <v>41</v>
      </c>
      <c r="I1380" s="295" t="s">
        <v>1622</v>
      </c>
      <c r="J1380" s="463" t="s">
        <v>2092</v>
      </c>
      <c r="K1380" s="295"/>
      <c r="L1380" s="451" t="s">
        <v>1825</v>
      </c>
      <c r="M1380" s="234">
        <v>5.63</v>
      </c>
      <c r="N1380" s="237">
        <f>IFERROR(VLOOKUP(H1380&amp;"-"&amp;F1380,Blad7!A:D,4,0),0)</f>
        <v>0</v>
      </c>
      <c r="O1380" s="238">
        <v>1</v>
      </c>
      <c r="P1380" s="239">
        <f t="shared" si="25"/>
        <v>0</v>
      </c>
    </row>
    <row r="1381" spans="1:16" x14ac:dyDescent="0.3">
      <c r="A1381" s="294" t="s">
        <v>38</v>
      </c>
      <c r="B1381" s="236" t="s">
        <v>586</v>
      </c>
      <c r="C1381" s="236" t="s">
        <v>38</v>
      </c>
      <c r="D1381" s="293" t="s">
        <v>682</v>
      </c>
      <c r="E1381" s="294" t="s">
        <v>683</v>
      </c>
      <c r="F1381" s="236" t="s">
        <v>38</v>
      </c>
      <c r="G1381" s="295" t="s">
        <v>589</v>
      </c>
      <c r="H1381" s="295" t="s">
        <v>45</v>
      </c>
      <c r="I1381" s="295" t="s">
        <v>2170</v>
      </c>
      <c r="J1381" s="308" t="s">
        <v>2093</v>
      </c>
      <c r="K1381" s="295"/>
      <c r="L1381" s="451" t="s">
        <v>1825</v>
      </c>
      <c r="M1381" s="234" t="s">
        <v>187</v>
      </c>
      <c r="N1381" s="237">
        <f>IFERROR(VLOOKUP(H1381&amp;"-"&amp;F1381,Blad7!A:D,4,0),0)</f>
        <v>0</v>
      </c>
      <c r="O1381" s="238">
        <v>1</v>
      </c>
      <c r="P1381" s="239" t="str">
        <f t="shared" si="25"/>
        <v/>
      </c>
    </row>
    <row r="1382" spans="1:16" x14ac:dyDescent="0.3">
      <c r="A1382" s="294" t="s">
        <v>38</v>
      </c>
      <c r="B1382" s="236" t="s">
        <v>586</v>
      </c>
      <c r="C1382" s="236" t="s">
        <v>38</v>
      </c>
      <c r="D1382" s="293" t="s">
        <v>682</v>
      </c>
      <c r="E1382" s="294" t="s">
        <v>683</v>
      </c>
      <c r="F1382" s="236" t="s">
        <v>38</v>
      </c>
      <c r="G1382" s="295" t="s">
        <v>589</v>
      </c>
      <c r="H1382" s="295" t="s">
        <v>41</v>
      </c>
      <c r="I1382" s="295" t="s">
        <v>1622</v>
      </c>
      <c r="J1382" s="463" t="s">
        <v>2094</v>
      </c>
      <c r="K1382" s="295"/>
      <c r="L1382" s="451" t="s">
        <v>1825</v>
      </c>
      <c r="M1382" s="234">
        <v>7.4</v>
      </c>
      <c r="N1382" s="237">
        <f>IFERROR(VLOOKUP(H1382&amp;"-"&amp;F1382,Blad7!A:D,4,0),0)</f>
        <v>0</v>
      </c>
      <c r="O1382" s="238">
        <v>1</v>
      </c>
      <c r="P1382" s="239">
        <f t="shared" si="25"/>
        <v>0</v>
      </c>
    </row>
    <row r="1383" spans="1:16" x14ac:dyDescent="0.3">
      <c r="A1383" s="294" t="s">
        <v>38</v>
      </c>
      <c r="B1383" s="236" t="s">
        <v>586</v>
      </c>
      <c r="C1383" s="236" t="s">
        <v>38</v>
      </c>
      <c r="D1383" s="293" t="s">
        <v>682</v>
      </c>
      <c r="E1383" s="294" t="s">
        <v>683</v>
      </c>
      <c r="F1383" s="236" t="s">
        <v>38</v>
      </c>
      <c r="G1383" s="295" t="s">
        <v>589</v>
      </c>
      <c r="H1383" s="295" t="s">
        <v>41</v>
      </c>
      <c r="I1383" s="295" t="s">
        <v>1622</v>
      </c>
      <c r="J1383" s="463" t="s">
        <v>2095</v>
      </c>
      <c r="K1383" s="295"/>
      <c r="L1383" s="451" t="s">
        <v>1825</v>
      </c>
      <c r="M1383" s="234">
        <v>10.14</v>
      </c>
      <c r="N1383" s="237">
        <f>IFERROR(VLOOKUP(H1383&amp;"-"&amp;F1383,Blad7!A:D,4,0),0)</f>
        <v>0</v>
      </c>
      <c r="O1383" s="238">
        <v>1</v>
      </c>
      <c r="P1383" s="239">
        <f t="shared" si="25"/>
        <v>0</v>
      </c>
    </row>
    <row r="1384" spans="1:16" x14ac:dyDescent="0.3">
      <c r="A1384" s="294" t="s">
        <v>38</v>
      </c>
      <c r="B1384" s="236" t="s">
        <v>586</v>
      </c>
      <c r="C1384" s="236" t="s">
        <v>38</v>
      </c>
      <c r="D1384" s="293" t="s">
        <v>682</v>
      </c>
      <c r="E1384" s="294" t="s">
        <v>683</v>
      </c>
      <c r="F1384" s="236" t="s">
        <v>38</v>
      </c>
      <c r="G1384" s="295" t="s">
        <v>589</v>
      </c>
      <c r="H1384" s="295" t="s">
        <v>46</v>
      </c>
      <c r="I1384" s="295" t="s">
        <v>46</v>
      </c>
      <c r="J1384" s="308" t="s">
        <v>2096</v>
      </c>
      <c r="K1384" s="295"/>
      <c r="L1384" s="451" t="s">
        <v>1825</v>
      </c>
      <c r="M1384" s="234">
        <v>6.82</v>
      </c>
      <c r="N1384" s="237">
        <f>IFERROR(VLOOKUP(H1384&amp;"-"&amp;F1384,Blad7!A:D,4,0),0)</f>
        <v>0</v>
      </c>
      <c r="O1384" s="238">
        <v>1</v>
      </c>
      <c r="P1384" s="239">
        <f t="shared" si="25"/>
        <v>0</v>
      </c>
    </row>
    <row r="1385" spans="1:16" x14ac:dyDescent="0.3">
      <c r="A1385" s="294" t="s">
        <v>38</v>
      </c>
      <c r="B1385" s="236" t="s">
        <v>586</v>
      </c>
      <c r="C1385" s="236" t="s">
        <v>38</v>
      </c>
      <c r="D1385" s="293" t="s">
        <v>682</v>
      </c>
      <c r="E1385" s="294" t="s">
        <v>683</v>
      </c>
      <c r="F1385" s="236" t="s">
        <v>38</v>
      </c>
      <c r="G1385" s="295" t="s">
        <v>589</v>
      </c>
      <c r="H1385" s="295" t="s">
        <v>46</v>
      </c>
      <c r="I1385" s="295" t="s">
        <v>46</v>
      </c>
      <c r="J1385" s="308" t="s">
        <v>2097</v>
      </c>
      <c r="K1385" s="295"/>
      <c r="L1385" s="451" t="s">
        <v>1825</v>
      </c>
      <c r="M1385" s="234">
        <v>14.15</v>
      </c>
      <c r="N1385" s="237">
        <f>IFERROR(VLOOKUP(H1385&amp;"-"&amp;F1385,Blad7!A:D,4,0),0)</f>
        <v>0</v>
      </c>
      <c r="O1385" s="238">
        <v>1</v>
      </c>
      <c r="P1385" s="239">
        <f t="shared" si="25"/>
        <v>0</v>
      </c>
    </row>
    <row r="1386" spans="1:16" x14ac:dyDescent="0.3">
      <c r="A1386" s="294" t="s">
        <v>38</v>
      </c>
      <c r="B1386" s="236" t="s">
        <v>586</v>
      </c>
      <c r="C1386" s="236" t="s">
        <v>38</v>
      </c>
      <c r="D1386" s="293" t="s">
        <v>682</v>
      </c>
      <c r="E1386" s="294" t="s">
        <v>683</v>
      </c>
      <c r="F1386" s="236" t="s">
        <v>38</v>
      </c>
      <c r="G1386" s="295" t="s">
        <v>589</v>
      </c>
      <c r="H1386" s="295" t="s">
        <v>18</v>
      </c>
      <c r="I1386" s="295" t="s">
        <v>18</v>
      </c>
      <c r="J1386" s="308" t="s">
        <v>2098</v>
      </c>
      <c r="K1386" s="295"/>
      <c r="L1386" s="451" t="s">
        <v>1825</v>
      </c>
      <c r="M1386" s="234">
        <v>15.68</v>
      </c>
      <c r="N1386" s="237">
        <f>IFERROR(VLOOKUP(H1386&amp;"-"&amp;F1386,Blad7!A:D,4,0),0)</f>
        <v>0</v>
      </c>
      <c r="O1386" s="238">
        <v>1</v>
      </c>
      <c r="P1386" s="239">
        <f t="shared" si="25"/>
        <v>0</v>
      </c>
    </row>
    <row r="1387" spans="1:16" x14ac:dyDescent="0.3">
      <c r="A1387" s="294" t="s">
        <v>38</v>
      </c>
      <c r="B1387" s="236" t="s">
        <v>586</v>
      </c>
      <c r="C1387" s="236" t="s">
        <v>38</v>
      </c>
      <c r="D1387" s="293" t="s">
        <v>682</v>
      </c>
      <c r="E1387" s="294" t="s">
        <v>683</v>
      </c>
      <c r="F1387" s="236" t="s">
        <v>38</v>
      </c>
      <c r="G1387" s="295" t="s">
        <v>589</v>
      </c>
      <c r="H1387" s="295" t="s">
        <v>46</v>
      </c>
      <c r="I1387" s="295" t="s">
        <v>46</v>
      </c>
      <c r="J1387" s="308" t="s">
        <v>2099</v>
      </c>
      <c r="K1387" s="295"/>
      <c r="L1387" s="451" t="s">
        <v>44</v>
      </c>
      <c r="M1387" s="234">
        <v>4.57</v>
      </c>
      <c r="N1387" s="237">
        <f>IFERROR(VLOOKUP(H1387&amp;"-"&amp;F1387,Blad7!A:D,4,0),0)</f>
        <v>0</v>
      </c>
      <c r="O1387" s="238">
        <v>1</v>
      </c>
      <c r="P1387" s="239">
        <f t="shared" si="25"/>
        <v>0</v>
      </c>
    </row>
    <row r="1388" spans="1:16" x14ac:dyDescent="0.3">
      <c r="A1388" s="294" t="s">
        <v>38</v>
      </c>
      <c r="B1388" s="236" t="s">
        <v>586</v>
      </c>
      <c r="C1388" s="236" t="s">
        <v>38</v>
      </c>
      <c r="D1388" s="293" t="s">
        <v>682</v>
      </c>
      <c r="E1388" s="294" t="s">
        <v>683</v>
      </c>
      <c r="F1388" s="236" t="s">
        <v>38</v>
      </c>
      <c r="G1388" s="295" t="s">
        <v>589</v>
      </c>
      <c r="H1388" s="295" t="s">
        <v>19</v>
      </c>
      <c r="I1388" s="295" t="s">
        <v>64</v>
      </c>
      <c r="J1388" s="308" t="s">
        <v>2100</v>
      </c>
      <c r="K1388" s="295"/>
      <c r="L1388" s="451" t="s">
        <v>1827</v>
      </c>
      <c r="M1388" s="234">
        <v>9.2100000000000009</v>
      </c>
      <c r="N1388" s="237">
        <f>IFERROR(VLOOKUP(H1388&amp;"-"&amp;F1388,Blad7!A:D,4,0),0)</f>
        <v>0</v>
      </c>
      <c r="O1388" s="238">
        <v>1</v>
      </c>
      <c r="P1388" s="239">
        <f t="shared" si="25"/>
        <v>0</v>
      </c>
    </row>
    <row r="1389" spans="1:16" x14ac:dyDescent="0.3">
      <c r="A1389" s="294" t="s">
        <v>38</v>
      </c>
      <c r="B1389" s="236" t="s">
        <v>586</v>
      </c>
      <c r="C1389" s="236" t="s">
        <v>38</v>
      </c>
      <c r="D1389" s="293" t="s">
        <v>682</v>
      </c>
      <c r="E1389" s="294" t="s">
        <v>683</v>
      </c>
      <c r="F1389" s="236" t="s">
        <v>38</v>
      </c>
      <c r="G1389" s="295" t="s">
        <v>589</v>
      </c>
      <c r="H1389" s="295" t="s">
        <v>15</v>
      </c>
      <c r="I1389" s="297" t="s">
        <v>15</v>
      </c>
      <c r="J1389" s="308" t="s">
        <v>2101</v>
      </c>
      <c r="K1389" s="295"/>
      <c r="L1389" s="451" t="s">
        <v>44</v>
      </c>
      <c r="M1389" s="234">
        <v>59.13</v>
      </c>
      <c r="N1389" s="237">
        <f>IFERROR(VLOOKUP(H1389&amp;"-"&amp;F1389,Blad7!A:D,4,0),0)</f>
        <v>0</v>
      </c>
      <c r="O1389" s="238">
        <v>1</v>
      </c>
      <c r="P1389" s="239">
        <f t="shared" si="25"/>
        <v>0</v>
      </c>
    </row>
    <row r="1390" spans="1:16" x14ac:dyDescent="0.3">
      <c r="A1390" s="294" t="s">
        <v>38</v>
      </c>
      <c r="B1390" s="236" t="s">
        <v>586</v>
      </c>
      <c r="C1390" s="236" t="s">
        <v>38</v>
      </c>
      <c r="D1390" s="293" t="s">
        <v>682</v>
      </c>
      <c r="E1390" s="294" t="s">
        <v>683</v>
      </c>
      <c r="F1390" s="236" t="s">
        <v>38</v>
      </c>
      <c r="G1390" s="295" t="s">
        <v>589</v>
      </c>
      <c r="H1390" s="295" t="s">
        <v>15</v>
      </c>
      <c r="I1390" s="297" t="s">
        <v>15</v>
      </c>
      <c r="J1390" s="308" t="s">
        <v>2102</v>
      </c>
      <c r="K1390" s="295"/>
      <c r="L1390" s="451" t="s">
        <v>44</v>
      </c>
      <c r="M1390" s="234">
        <v>52.57</v>
      </c>
      <c r="N1390" s="237">
        <f>IFERROR(VLOOKUP(H1390&amp;"-"&amp;F1390,Blad7!A:D,4,0),0)</f>
        <v>0</v>
      </c>
      <c r="O1390" s="238">
        <v>1</v>
      </c>
      <c r="P1390" s="239">
        <f t="shared" si="25"/>
        <v>0</v>
      </c>
    </row>
    <row r="1391" spans="1:16" x14ac:dyDescent="0.3">
      <c r="A1391" s="294" t="s">
        <v>38</v>
      </c>
      <c r="B1391" s="236" t="s">
        <v>586</v>
      </c>
      <c r="C1391" s="236" t="s">
        <v>38</v>
      </c>
      <c r="D1391" s="293" t="s">
        <v>682</v>
      </c>
      <c r="E1391" s="294" t="s">
        <v>683</v>
      </c>
      <c r="F1391" s="236" t="s">
        <v>38</v>
      </c>
      <c r="G1391" s="295" t="s">
        <v>589</v>
      </c>
      <c r="H1391" s="295" t="s">
        <v>15</v>
      </c>
      <c r="I1391" s="297" t="s">
        <v>15</v>
      </c>
      <c r="J1391" s="308" t="s">
        <v>2103</v>
      </c>
      <c r="K1391" s="295"/>
      <c r="L1391" s="451" t="s">
        <v>44</v>
      </c>
      <c r="M1391" s="234">
        <v>53.19</v>
      </c>
      <c r="N1391" s="237">
        <f>IFERROR(VLOOKUP(H1391&amp;"-"&amp;F1391,Blad7!A:D,4,0),0)</f>
        <v>0</v>
      </c>
      <c r="O1391" s="238">
        <v>1</v>
      </c>
      <c r="P1391" s="239">
        <f t="shared" si="25"/>
        <v>0</v>
      </c>
    </row>
    <row r="1392" spans="1:16" x14ac:dyDescent="0.3">
      <c r="A1392" s="294" t="s">
        <v>38</v>
      </c>
      <c r="B1392" s="236" t="s">
        <v>586</v>
      </c>
      <c r="C1392" s="236" t="s">
        <v>38</v>
      </c>
      <c r="D1392" s="293" t="s">
        <v>682</v>
      </c>
      <c r="E1392" s="294" t="s">
        <v>683</v>
      </c>
      <c r="F1392" s="236" t="s">
        <v>38</v>
      </c>
      <c r="G1392" s="295" t="s">
        <v>589</v>
      </c>
      <c r="H1392" s="295" t="s">
        <v>15</v>
      </c>
      <c r="I1392" s="297" t="s">
        <v>15</v>
      </c>
      <c r="J1392" s="308" t="s">
        <v>2104</v>
      </c>
      <c r="K1392" s="295"/>
      <c r="L1392" s="451" t="s">
        <v>44</v>
      </c>
      <c r="M1392" s="234">
        <v>52.49</v>
      </c>
      <c r="N1392" s="237">
        <f>IFERROR(VLOOKUP(H1392&amp;"-"&amp;F1392,Blad7!A:D,4,0),0)</f>
        <v>0</v>
      </c>
      <c r="O1392" s="238">
        <v>1</v>
      </c>
      <c r="P1392" s="239">
        <f t="shared" si="25"/>
        <v>0</v>
      </c>
    </row>
    <row r="1393" spans="1:16" x14ac:dyDescent="0.3">
      <c r="A1393" s="294" t="s">
        <v>38</v>
      </c>
      <c r="B1393" s="236" t="s">
        <v>586</v>
      </c>
      <c r="C1393" s="236" t="s">
        <v>38</v>
      </c>
      <c r="D1393" s="293" t="s">
        <v>682</v>
      </c>
      <c r="E1393" s="294" t="s">
        <v>683</v>
      </c>
      <c r="F1393" s="236" t="s">
        <v>38</v>
      </c>
      <c r="G1393" s="295" t="s">
        <v>589</v>
      </c>
      <c r="H1393" s="295" t="s">
        <v>15</v>
      </c>
      <c r="I1393" s="297" t="s">
        <v>15</v>
      </c>
      <c r="J1393" s="308" t="s">
        <v>2105</v>
      </c>
      <c r="K1393" s="295"/>
      <c r="L1393" s="451" t="s">
        <v>44</v>
      </c>
      <c r="M1393" s="234">
        <v>52.49</v>
      </c>
      <c r="N1393" s="237">
        <f>IFERROR(VLOOKUP(H1393&amp;"-"&amp;F1393,Blad7!A:D,4,0),0)</f>
        <v>0</v>
      </c>
      <c r="O1393" s="238">
        <v>1</v>
      </c>
      <c r="P1393" s="239">
        <f t="shared" si="25"/>
        <v>0</v>
      </c>
    </row>
    <row r="1394" spans="1:16" x14ac:dyDescent="0.3">
      <c r="A1394" s="294" t="s">
        <v>38</v>
      </c>
      <c r="B1394" s="236" t="s">
        <v>586</v>
      </c>
      <c r="C1394" s="236" t="s">
        <v>38</v>
      </c>
      <c r="D1394" s="293" t="s">
        <v>682</v>
      </c>
      <c r="E1394" s="294" t="s">
        <v>683</v>
      </c>
      <c r="F1394" s="236" t="s">
        <v>38</v>
      </c>
      <c r="G1394" s="295" t="s">
        <v>589</v>
      </c>
      <c r="H1394" s="295" t="s">
        <v>15</v>
      </c>
      <c r="I1394" s="297" t="s">
        <v>15</v>
      </c>
      <c r="J1394" s="308" t="s">
        <v>2106</v>
      </c>
      <c r="K1394" s="295"/>
      <c r="L1394" s="451" t="s">
        <v>44</v>
      </c>
      <c r="M1394" s="234">
        <v>52.47</v>
      </c>
      <c r="N1394" s="237">
        <f>IFERROR(VLOOKUP(H1394&amp;"-"&amp;F1394,Blad7!A:D,4,0),0)</f>
        <v>0</v>
      </c>
      <c r="O1394" s="238">
        <v>1</v>
      </c>
      <c r="P1394" s="239">
        <f t="shared" si="25"/>
        <v>0</v>
      </c>
    </row>
    <row r="1395" spans="1:16" x14ac:dyDescent="0.3">
      <c r="A1395" s="294" t="s">
        <v>38</v>
      </c>
      <c r="B1395" s="236" t="s">
        <v>586</v>
      </c>
      <c r="C1395" s="236" t="s">
        <v>38</v>
      </c>
      <c r="D1395" s="293" t="s">
        <v>682</v>
      </c>
      <c r="E1395" s="294" t="s">
        <v>683</v>
      </c>
      <c r="F1395" s="236" t="s">
        <v>38</v>
      </c>
      <c r="G1395" s="295" t="s">
        <v>589</v>
      </c>
      <c r="H1395" s="295" t="s">
        <v>46</v>
      </c>
      <c r="I1395" s="295" t="s">
        <v>46</v>
      </c>
      <c r="J1395" s="308" t="s">
        <v>2107</v>
      </c>
      <c r="K1395" s="295"/>
      <c r="L1395" s="451" t="s">
        <v>1825</v>
      </c>
      <c r="M1395" s="234">
        <v>26.47</v>
      </c>
      <c r="N1395" s="237">
        <f>IFERROR(VLOOKUP(H1395&amp;"-"&amp;F1395,Blad7!A:D,4,0),0)</f>
        <v>0</v>
      </c>
      <c r="O1395" s="238">
        <v>1</v>
      </c>
      <c r="P1395" s="239">
        <f t="shared" si="25"/>
        <v>0</v>
      </c>
    </row>
    <row r="1396" spans="1:16" x14ac:dyDescent="0.3">
      <c r="A1396" s="294" t="s">
        <v>38</v>
      </c>
      <c r="B1396" s="236" t="s">
        <v>586</v>
      </c>
      <c r="C1396" s="236" t="s">
        <v>38</v>
      </c>
      <c r="D1396" s="293" t="s">
        <v>682</v>
      </c>
      <c r="E1396" s="294" t="s">
        <v>683</v>
      </c>
      <c r="F1396" s="236" t="s">
        <v>38</v>
      </c>
      <c r="G1396" s="295" t="s">
        <v>589</v>
      </c>
      <c r="H1396" s="295" t="s">
        <v>46</v>
      </c>
      <c r="I1396" s="295" t="s">
        <v>46</v>
      </c>
      <c r="J1396" s="308" t="s">
        <v>2108</v>
      </c>
      <c r="K1396" s="295"/>
      <c r="L1396" s="451" t="s">
        <v>44</v>
      </c>
      <c r="M1396" s="234">
        <v>33.76</v>
      </c>
      <c r="N1396" s="237">
        <f>IFERROR(VLOOKUP(H1396&amp;"-"&amp;F1396,Blad7!A:D,4,0),0)</f>
        <v>0</v>
      </c>
      <c r="O1396" s="238">
        <v>1</v>
      </c>
      <c r="P1396" s="239">
        <f t="shared" si="25"/>
        <v>0</v>
      </c>
    </row>
    <row r="1397" spans="1:16" x14ac:dyDescent="0.3">
      <c r="A1397" s="294" t="s">
        <v>38</v>
      </c>
      <c r="B1397" s="236" t="s">
        <v>586</v>
      </c>
      <c r="C1397" s="236" t="s">
        <v>38</v>
      </c>
      <c r="D1397" s="293" t="s">
        <v>682</v>
      </c>
      <c r="E1397" s="294" t="s">
        <v>683</v>
      </c>
      <c r="F1397" s="236" t="s">
        <v>38</v>
      </c>
      <c r="G1397" s="295" t="s">
        <v>589</v>
      </c>
      <c r="H1397" s="295" t="s">
        <v>15</v>
      </c>
      <c r="I1397" s="297" t="s">
        <v>15</v>
      </c>
      <c r="J1397" s="308" t="s">
        <v>2109</v>
      </c>
      <c r="K1397" s="295"/>
      <c r="L1397" s="451" t="s">
        <v>44</v>
      </c>
      <c r="M1397" s="234">
        <v>52.48</v>
      </c>
      <c r="N1397" s="237">
        <f>IFERROR(VLOOKUP(H1397&amp;"-"&amp;F1397,Blad7!A:D,4,0),0)</f>
        <v>0</v>
      </c>
      <c r="O1397" s="238">
        <v>1</v>
      </c>
      <c r="P1397" s="239">
        <f t="shared" si="25"/>
        <v>0</v>
      </c>
    </row>
    <row r="1398" spans="1:16" x14ac:dyDescent="0.3">
      <c r="A1398" s="294" t="s">
        <v>38</v>
      </c>
      <c r="B1398" s="236" t="s">
        <v>586</v>
      </c>
      <c r="C1398" s="236" t="s">
        <v>38</v>
      </c>
      <c r="D1398" s="293" t="s">
        <v>682</v>
      </c>
      <c r="E1398" s="294" t="s">
        <v>683</v>
      </c>
      <c r="F1398" s="236" t="s">
        <v>38</v>
      </c>
      <c r="G1398" s="295" t="s">
        <v>589</v>
      </c>
      <c r="H1398" s="295" t="s">
        <v>46</v>
      </c>
      <c r="I1398" s="295" t="s">
        <v>46</v>
      </c>
      <c r="J1398" s="308" t="s">
        <v>2110</v>
      </c>
      <c r="K1398" s="295"/>
      <c r="L1398" s="451" t="s">
        <v>44</v>
      </c>
      <c r="M1398" s="234">
        <v>25.91</v>
      </c>
      <c r="N1398" s="237">
        <f>IFERROR(VLOOKUP(H1398&amp;"-"&amp;F1398,Blad7!A:D,4,0),0)</f>
        <v>0</v>
      </c>
      <c r="O1398" s="238">
        <v>1</v>
      </c>
      <c r="P1398" s="239">
        <f t="shared" si="25"/>
        <v>0</v>
      </c>
    </row>
    <row r="1399" spans="1:16" x14ac:dyDescent="0.3">
      <c r="A1399" s="294" t="s">
        <v>38</v>
      </c>
      <c r="B1399" s="236" t="s">
        <v>586</v>
      </c>
      <c r="C1399" s="236" t="s">
        <v>38</v>
      </c>
      <c r="D1399" s="293" t="s">
        <v>682</v>
      </c>
      <c r="E1399" s="294" t="s">
        <v>683</v>
      </c>
      <c r="F1399" s="236" t="s">
        <v>38</v>
      </c>
      <c r="G1399" s="295" t="s">
        <v>589</v>
      </c>
      <c r="H1399" s="295" t="s">
        <v>46</v>
      </c>
      <c r="I1399" s="295" t="s">
        <v>46</v>
      </c>
      <c r="J1399" s="308" t="s">
        <v>2111</v>
      </c>
      <c r="K1399" s="295"/>
      <c r="L1399" s="451" t="s">
        <v>44</v>
      </c>
      <c r="M1399" s="234">
        <v>25.91</v>
      </c>
      <c r="N1399" s="237">
        <f>IFERROR(VLOOKUP(H1399&amp;"-"&amp;F1399,Blad7!A:D,4,0),0)</f>
        <v>0</v>
      </c>
      <c r="O1399" s="238">
        <v>1</v>
      </c>
      <c r="P1399" s="239">
        <f t="shared" si="25"/>
        <v>0</v>
      </c>
    </row>
    <row r="1400" spans="1:16" x14ac:dyDescent="0.3">
      <c r="A1400" s="294" t="s">
        <v>38</v>
      </c>
      <c r="B1400" s="236" t="s">
        <v>586</v>
      </c>
      <c r="C1400" s="236" t="s">
        <v>38</v>
      </c>
      <c r="D1400" s="293" t="s">
        <v>682</v>
      </c>
      <c r="E1400" s="294" t="s">
        <v>683</v>
      </c>
      <c r="F1400" s="236" t="s">
        <v>38</v>
      </c>
      <c r="G1400" s="295" t="s">
        <v>589</v>
      </c>
      <c r="H1400" s="295" t="s">
        <v>46</v>
      </c>
      <c r="I1400" s="295" t="s">
        <v>46</v>
      </c>
      <c r="J1400" s="308" t="s">
        <v>2112</v>
      </c>
      <c r="K1400" s="295"/>
      <c r="L1400" s="451" t="s">
        <v>44</v>
      </c>
      <c r="M1400" s="234">
        <v>25.64</v>
      </c>
      <c r="N1400" s="237">
        <f>IFERROR(VLOOKUP(H1400&amp;"-"&amp;F1400,Blad7!A:D,4,0),0)</f>
        <v>0</v>
      </c>
      <c r="O1400" s="238">
        <v>1</v>
      </c>
      <c r="P1400" s="239">
        <f t="shared" si="25"/>
        <v>0</v>
      </c>
    </row>
    <row r="1401" spans="1:16" x14ac:dyDescent="0.3">
      <c r="A1401" s="294" t="s">
        <v>38</v>
      </c>
      <c r="B1401" s="236" t="s">
        <v>586</v>
      </c>
      <c r="C1401" s="236" t="s">
        <v>38</v>
      </c>
      <c r="D1401" s="293" t="s">
        <v>682</v>
      </c>
      <c r="E1401" s="294" t="s">
        <v>683</v>
      </c>
      <c r="F1401" s="236" t="s">
        <v>38</v>
      </c>
      <c r="G1401" s="295" t="s">
        <v>589</v>
      </c>
      <c r="H1401" s="295" t="s">
        <v>15</v>
      </c>
      <c r="I1401" s="297" t="s">
        <v>15</v>
      </c>
      <c r="J1401" s="308" t="s">
        <v>2113</v>
      </c>
      <c r="K1401" s="295"/>
      <c r="L1401" s="451" t="s">
        <v>1827</v>
      </c>
      <c r="M1401" s="234">
        <v>73.44</v>
      </c>
      <c r="N1401" s="237">
        <f>IFERROR(VLOOKUP(H1401&amp;"-"&amp;F1401,Blad7!A:D,4,0),0)</f>
        <v>0</v>
      </c>
      <c r="O1401" s="238">
        <v>1</v>
      </c>
      <c r="P1401" s="239">
        <f t="shared" si="25"/>
        <v>0</v>
      </c>
    </row>
    <row r="1402" spans="1:16" x14ac:dyDescent="0.3">
      <c r="A1402" s="294" t="s">
        <v>38</v>
      </c>
      <c r="B1402" s="236" t="s">
        <v>586</v>
      </c>
      <c r="C1402" s="236" t="s">
        <v>38</v>
      </c>
      <c r="D1402" s="293" t="s">
        <v>682</v>
      </c>
      <c r="E1402" s="294" t="s">
        <v>683</v>
      </c>
      <c r="F1402" s="236" t="s">
        <v>38</v>
      </c>
      <c r="G1402" s="295" t="s">
        <v>589</v>
      </c>
      <c r="H1402" s="295" t="s">
        <v>41</v>
      </c>
      <c r="I1402" s="295" t="s">
        <v>1622</v>
      </c>
      <c r="J1402" s="463" t="s">
        <v>2114</v>
      </c>
      <c r="K1402" s="295"/>
      <c r="L1402" s="451" t="s">
        <v>1825</v>
      </c>
      <c r="M1402" s="234">
        <v>10.32</v>
      </c>
      <c r="N1402" s="237">
        <f>IFERROR(VLOOKUP(H1402&amp;"-"&amp;F1402,Blad7!A:D,4,0),0)</f>
        <v>0</v>
      </c>
      <c r="O1402" s="238">
        <v>1</v>
      </c>
      <c r="P1402" s="239">
        <f t="shared" si="25"/>
        <v>0</v>
      </c>
    </row>
    <row r="1403" spans="1:16" x14ac:dyDescent="0.3">
      <c r="A1403" s="294" t="s">
        <v>38</v>
      </c>
      <c r="B1403" s="236" t="s">
        <v>586</v>
      </c>
      <c r="C1403" s="236" t="s">
        <v>38</v>
      </c>
      <c r="D1403" s="293" t="s">
        <v>682</v>
      </c>
      <c r="E1403" s="294" t="s">
        <v>683</v>
      </c>
      <c r="F1403" s="236" t="s">
        <v>38</v>
      </c>
      <c r="G1403" s="295" t="s">
        <v>589</v>
      </c>
      <c r="H1403" s="295" t="s">
        <v>41</v>
      </c>
      <c r="I1403" s="295" t="s">
        <v>1622</v>
      </c>
      <c r="J1403" s="463" t="s">
        <v>2115</v>
      </c>
      <c r="K1403" s="295"/>
      <c r="L1403" s="451" t="s">
        <v>1825</v>
      </c>
      <c r="M1403" s="234">
        <v>6.58</v>
      </c>
      <c r="N1403" s="237">
        <f>IFERROR(VLOOKUP(H1403&amp;"-"&amp;F1403,Blad7!A:D,4,0),0)</f>
        <v>0</v>
      </c>
      <c r="O1403" s="238">
        <v>1</v>
      </c>
      <c r="P1403" s="239">
        <f t="shared" si="25"/>
        <v>0</v>
      </c>
    </row>
    <row r="1404" spans="1:16" x14ac:dyDescent="0.3">
      <c r="A1404" s="294" t="s">
        <v>38</v>
      </c>
      <c r="B1404" s="236" t="s">
        <v>586</v>
      </c>
      <c r="C1404" s="236" t="s">
        <v>38</v>
      </c>
      <c r="D1404" s="293" t="s">
        <v>682</v>
      </c>
      <c r="E1404" s="294" t="s">
        <v>683</v>
      </c>
      <c r="F1404" s="236" t="s">
        <v>38</v>
      </c>
      <c r="G1404" s="295" t="s">
        <v>589</v>
      </c>
      <c r="H1404" s="295" t="s">
        <v>45</v>
      </c>
      <c r="I1404" s="245" t="s">
        <v>2170</v>
      </c>
      <c r="J1404" s="308" t="s">
        <v>2116</v>
      </c>
      <c r="K1404" s="295"/>
      <c r="L1404" s="451" t="s">
        <v>1825</v>
      </c>
      <c r="M1404" s="234" t="s">
        <v>187</v>
      </c>
      <c r="N1404" s="237">
        <f>IFERROR(VLOOKUP(H1404&amp;"-"&amp;F1404,Blad7!A:D,4,0),0)</f>
        <v>0</v>
      </c>
      <c r="O1404" s="238">
        <v>1</v>
      </c>
      <c r="P1404" s="239" t="str">
        <f t="shared" si="25"/>
        <v/>
      </c>
    </row>
    <row r="1405" spans="1:16" x14ac:dyDescent="0.3">
      <c r="A1405" s="294" t="s">
        <v>38</v>
      </c>
      <c r="B1405" s="236" t="s">
        <v>586</v>
      </c>
      <c r="C1405" s="236" t="s">
        <v>38</v>
      </c>
      <c r="D1405" s="293" t="s">
        <v>682</v>
      </c>
      <c r="E1405" s="294" t="s">
        <v>683</v>
      </c>
      <c r="F1405" s="236" t="s">
        <v>38</v>
      </c>
      <c r="G1405" s="295" t="s">
        <v>589</v>
      </c>
      <c r="H1405" s="295" t="s">
        <v>46</v>
      </c>
      <c r="I1405" s="295" t="s">
        <v>14</v>
      </c>
      <c r="J1405" s="308" t="s">
        <v>2117</v>
      </c>
      <c r="K1405" s="295"/>
      <c r="L1405" s="451" t="s">
        <v>44</v>
      </c>
      <c r="M1405" s="234">
        <v>12.65</v>
      </c>
      <c r="N1405" s="237">
        <f>IFERROR(VLOOKUP(H1405&amp;"-"&amp;F1405,Blad7!A:D,4,0),0)</f>
        <v>0</v>
      </c>
      <c r="O1405" s="238">
        <v>1</v>
      </c>
      <c r="P1405" s="239">
        <f t="shared" si="25"/>
        <v>0</v>
      </c>
    </row>
    <row r="1406" spans="1:16" x14ac:dyDescent="0.3">
      <c r="A1406" s="294" t="s">
        <v>38</v>
      </c>
      <c r="B1406" s="236" t="s">
        <v>586</v>
      </c>
      <c r="C1406" s="236" t="s">
        <v>38</v>
      </c>
      <c r="D1406" s="293" t="s">
        <v>682</v>
      </c>
      <c r="E1406" s="294" t="s">
        <v>683</v>
      </c>
      <c r="F1406" s="236" t="s">
        <v>38</v>
      </c>
      <c r="G1406" s="295" t="s">
        <v>589</v>
      </c>
      <c r="H1406" s="295" t="s">
        <v>45</v>
      </c>
      <c r="I1406" s="245" t="s">
        <v>2170</v>
      </c>
      <c r="J1406" s="308" t="s">
        <v>2118</v>
      </c>
      <c r="K1406" s="295"/>
      <c r="L1406" s="451" t="s">
        <v>1825</v>
      </c>
      <c r="M1406" s="234" t="s">
        <v>187</v>
      </c>
      <c r="N1406" s="237">
        <f>IFERROR(VLOOKUP(H1406&amp;"-"&amp;F1406,Blad7!A:D,4,0),0)</f>
        <v>0</v>
      </c>
      <c r="O1406" s="238">
        <v>1</v>
      </c>
      <c r="P1406" s="239" t="str">
        <f t="shared" si="25"/>
        <v/>
      </c>
    </row>
    <row r="1407" spans="1:16" x14ac:dyDescent="0.3">
      <c r="A1407" s="294" t="s">
        <v>38</v>
      </c>
      <c r="B1407" s="236" t="s">
        <v>586</v>
      </c>
      <c r="C1407" s="236" t="s">
        <v>38</v>
      </c>
      <c r="D1407" s="293" t="s">
        <v>682</v>
      </c>
      <c r="E1407" s="294" t="s">
        <v>683</v>
      </c>
      <c r="F1407" s="236" t="s">
        <v>38</v>
      </c>
      <c r="G1407" s="295" t="s">
        <v>589</v>
      </c>
      <c r="H1407" s="295" t="s">
        <v>46</v>
      </c>
      <c r="I1407" s="295" t="s">
        <v>46</v>
      </c>
      <c r="J1407" s="308" t="s">
        <v>2119</v>
      </c>
      <c r="K1407" s="295"/>
      <c r="L1407" s="451" t="s">
        <v>44</v>
      </c>
      <c r="M1407" s="234">
        <v>9.08</v>
      </c>
      <c r="N1407" s="237">
        <f>IFERROR(VLOOKUP(H1407&amp;"-"&amp;F1407,Blad7!A:D,4,0),0)</f>
        <v>0</v>
      </c>
      <c r="O1407" s="238">
        <v>1</v>
      </c>
      <c r="P1407" s="239">
        <f t="shared" si="25"/>
        <v>0</v>
      </c>
    </row>
    <row r="1408" spans="1:16" x14ac:dyDescent="0.3">
      <c r="A1408" s="294" t="s">
        <v>38</v>
      </c>
      <c r="B1408" s="236" t="s">
        <v>586</v>
      </c>
      <c r="C1408" s="236" t="s">
        <v>38</v>
      </c>
      <c r="D1408" s="293" t="s">
        <v>682</v>
      </c>
      <c r="E1408" s="294" t="s">
        <v>683</v>
      </c>
      <c r="F1408" s="236" t="s">
        <v>38</v>
      </c>
      <c r="G1408" s="295" t="s">
        <v>589</v>
      </c>
      <c r="H1408" s="295" t="s">
        <v>46</v>
      </c>
      <c r="I1408" s="245" t="s">
        <v>14</v>
      </c>
      <c r="J1408" s="308" t="s">
        <v>2120</v>
      </c>
      <c r="K1408" s="295"/>
      <c r="L1408" s="451" t="s">
        <v>44</v>
      </c>
      <c r="M1408" s="234">
        <v>17.59</v>
      </c>
      <c r="N1408" s="237">
        <f>IFERROR(VLOOKUP(H1408&amp;"-"&amp;F1408,Blad7!A:D,4,0),0)</f>
        <v>0</v>
      </c>
      <c r="O1408" s="238">
        <v>1</v>
      </c>
      <c r="P1408" s="239">
        <f t="shared" si="25"/>
        <v>0</v>
      </c>
    </row>
    <row r="1409" spans="1:16" ht="14.5" customHeight="1" x14ac:dyDescent="0.3">
      <c r="A1409" s="294" t="s">
        <v>38</v>
      </c>
      <c r="B1409" s="236" t="s">
        <v>586</v>
      </c>
      <c r="C1409" s="236" t="s">
        <v>38</v>
      </c>
      <c r="D1409" s="293" t="s">
        <v>682</v>
      </c>
      <c r="E1409" s="294" t="s">
        <v>683</v>
      </c>
      <c r="F1409" s="236" t="s">
        <v>38</v>
      </c>
      <c r="G1409" s="295" t="s">
        <v>589</v>
      </c>
      <c r="H1409" s="295" t="s">
        <v>15</v>
      </c>
      <c r="I1409" s="297" t="s">
        <v>15</v>
      </c>
      <c r="J1409" s="308" t="s">
        <v>2121</v>
      </c>
      <c r="K1409" s="295"/>
      <c r="L1409" s="451" t="s">
        <v>1827</v>
      </c>
      <c r="M1409" s="234">
        <v>109.11</v>
      </c>
      <c r="N1409" s="237">
        <f>IFERROR(VLOOKUP(H1409&amp;"-"&amp;F1409,Blad7!A:D,4,0),0)</f>
        <v>0</v>
      </c>
      <c r="O1409" s="238">
        <v>1</v>
      </c>
      <c r="P1409" s="239">
        <f t="shared" si="25"/>
        <v>0</v>
      </c>
    </row>
    <row r="1410" spans="1:16" x14ac:dyDescent="0.3">
      <c r="A1410" s="294" t="s">
        <v>38</v>
      </c>
      <c r="B1410" s="236" t="s">
        <v>586</v>
      </c>
      <c r="C1410" s="236" t="s">
        <v>38</v>
      </c>
      <c r="D1410" s="293" t="s">
        <v>682</v>
      </c>
      <c r="E1410" s="294" t="s">
        <v>683</v>
      </c>
      <c r="F1410" s="236" t="s">
        <v>38</v>
      </c>
      <c r="G1410" s="295" t="s">
        <v>589</v>
      </c>
      <c r="H1410" s="295" t="s">
        <v>19</v>
      </c>
      <c r="I1410" s="245" t="s">
        <v>56</v>
      </c>
      <c r="J1410" s="308" t="s">
        <v>2122</v>
      </c>
      <c r="K1410" s="295"/>
      <c r="L1410" s="451" t="s">
        <v>1827</v>
      </c>
      <c r="M1410" s="234">
        <v>58.8</v>
      </c>
      <c r="N1410" s="237">
        <f>IFERROR(VLOOKUP(H1410&amp;"-"&amp;F1410,Blad7!A:D,4,0),0)</f>
        <v>0</v>
      </c>
      <c r="O1410" s="238">
        <v>1</v>
      </c>
      <c r="P1410" s="239">
        <f t="shared" ref="P1410:P1473" si="26">IFERROR((N1410*M1410)*O1410,"")</f>
        <v>0</v>
      </c>
    </row>
    <row r="1411" spans="1:16" x14ac:dyDescent="0.3">
      <c r="A1411" s="294" t="s">
        <v>38</v>
      </c>
      <c r="B1411" s="236" t="s">
        <v>586</v>
      </c>
      <c r="C1411" s="236" t="s">
        <v>38</v>
      </c>
      <c r="D1411" s="293" t="s">
        <v>682</v>
      </c>
      <c r="E1411" s="294" t="s">
        <v>683</v>
      </c>
      <c r="F1411" s="236" t="s">
        <v>38</v>
      </c>
      <c r="G1411" s="295" t="s">
        <v>589</v>
      </c>
      <c r="H1411" s="295" t="s">
        <v>46</v>
      </c>
      <c r="I1411" s="295" t="s">
        <v>46</v>
      </c>
      <c r="J1411" s="308" t="s">
        <v>2123</v>
      </c>
      <c r="K1411" s="295"/>
      <c r="L1411" s="451" t="s">
        <v>44</v>
      </c>
      <c r="M1411" s="234">
        <v>25.91</v>
      </c>
      <c r="N1411" s="237">
        <f>IFERROR(VLOOKUP(H1411&amp;"-"&amp;F1411,Blad7!A:D,4,0),0)</f>
        <v>0</v>
      </c>
      <c r="O1411" s="238">
        <v>1</v>
      </c>
      <c r="P1411" s="239">
        <f t="shared" si="26"/>
        <v>0</v>
      </c>
    </row>
    <row r="1412" spans="1:16" x14ac:dyDescent="0.3">
      <c r="A1412" s="294" t="s">
        <v>38</v>
      </c>
      <c r="B1412" s="236" t="s">
        <v>586</v>
      </c>
      <c r="C1412" s="236" t="s">
        <v>38</v>
      </c>
      <c r="D1412" s="293" t="s">
        <v>682</v>
      </c>
      <c r="E1412" s="294" t="s">
        <v>683</v>
      </c>
      <c r="F1412" s="236" t="s">
        <v>38</v>
      </c>
      <c r="G1412" s="295" t="s">
        <v>589</v>
      </c>
      <c r="H1412" s="295" t="s">
        <v>45</v>
      </c>
      <c r="I1412" s="295" t="s">
        <v>2013</v>
      </c>
      <c r="J1412" s="308" t="s">
        <v>2124</v>
      </c>
      <c r="K1412" s="295"/>
      <c r="L1412" s="451" t="s">
        <v>44</v>
      </c>
      <c r="M1412" s="234" t="s">
        <v>187</v>
      </c>
      <c r="N1412" s="237">
        <f>IFERROR(VLOOKUP(H1412&amp;"-"&amp;F1412,Blad7!A:D,4,0),0)</f>
        <v>0</v>
      </c>
      <c r="O1412" s="238">
        <v>1</v>
      </c>
      <c r="P1412" s="239" t="str">
        <f t="shared" si="26"/>
        <v/>
      </c>
    </row>
    <row r="1413" spans="1:16" x14ac:dyDescent="0.3">
      <c r="A1413" s="294" t="s">
        <v>38</v>
      </c>
      <c r="B1413" s="236" t="s">
        <v>586</v>
      </c>
      <c r="C1413" s="236" t="s">
        <v>38</v>
      </c>
      <c r="D1413" s="293" t="s">
        <v>682</v>
      </c>
      <c r="E1413" s="294" t="s">
        <v>683</v>
      </c>
      <c r="F1413" s="236" t="s">
        <v>38</v>
      </c>
      <c r="G1413" s="295" t="s">
        <v>589</v>
      </c>
      <c r="H1413" s="295" t="s">
        <v>41</v>
      </c>
      <c r="I1413" s="297" t="s">
        <v>2045</v>
      </c>
      <c r="J1413" s="463" t="s">
        <v>2125</v>
      </c>
      <c r="K1413" s="295"/>
      <c r="L1413" s="451" t="s">
        <v>1825</v>
      </c>
      <c r="M1413" s="234">
        <v>4.68</v>
      </c>
      <c r="N1413" s="237">
        <f>IFERROR(VLOOKUP(H1413&amp;"-"&amp;F1413,Blad7!A:D,4,0),0)</f>
        <v>0</v>
      </c>
      <c r="O1413" s="238">
        <v>1</v>
      </c>
      <c r="P1413" s="239">
        <f t="shared" si="26"/>
        <v>0</v>
      </c>
    </row>
    <row r="1414" spans="1:16" x14ac:dyDescent="0.3">
      <c r="A1414" s="294" t="s">
        <v>38</v>
      </c>
      <c r="B1414" s="236" t="s">
        <v>586</v>
      </c>
      <c r="C1414" s="236" t="s">
        <v>38</v>
      </c>
      <c r="D1414" s="293" t="s">
        <v>682</v>
      </c>
      <c r="E1414" s="294" t="s">
        <v>683</v>
      </c>
      <c r="F1414" s="236" t="s">
        <v>38</v>
      </c>
      <c r="G1414" s="295" t="s">
        <v>589</v>
      </c>
      <c r="H1414" s="295" t="s">
        <v>18</v>
      </c>
      <c r="I1414" s="245" t="s">
        <v>712</v>
      </c>
      <c r="J1414" s="308" t="s">
        <v>2126</v>
      </c>
      <c r="K1414" s="295"/>
      <c r="L1414" s="451" t="s">
        <v>1825</v>
      </c>
      <c r="M1414" s="234">
        <v>29.28</v>
      </c>
      <c r="N1414" s="237">
        <f>IFERROR(VLOOKUP(H1414&amp;"-"&amp;F1414,Blad7!A:D,4,0),0)</f>
        <v>0</v>
      </c>
      <c r="O1414" s="238">
        <v>1</v>
      </c>
      <c r="P1414" s="239">
        <f t="shared" si="26"/>
        <v>0</v>
      </c>
    </row>
    <row r="1415" spans="1:16" x14ac:dyDescent="0.3">
      <c r="A1415" s="294" t="s">
        <v>38</v>
      </c>
      <c r="B1415" s="236" t="s">
        <v>586</v>
      </c>
      <c r="C1415" s="236" t="s">
        <v>38</v>
      </c>
      <c r="D1415" s="293" t="s">
        <v>682</v>
      </c>
      <c r="E1415" s="294" t="s">
        <v>683</v>
      </c>
      <c r="F1415" s="236" t="s">
        <v>38</v>
      </c>
      <c r="G1415" s="295" t="s">
        <v>589</v>
      </c>
      <c r="H1415" s="295" t="s">
        <v>19</v>
      </c>
      <c r="I1415" s="245" t="s">
        <v>56</v>
      </c>
      <c r="J1415" s="308" t="s">
        <v>2127</v>
      </c>
      <c r="K1415" s="295"/>
      <c r="L1415" s="451" t="s">
        <v>1827</v>
      </c>
      <c r="M1415" s="234">
        <v>43.08</v>
      </c>
      <c r="N1415" s="237">
        <f>IFERROR(VLOOKUP(H1415&amp;"-"&amp;F1415,Blad7!A:D,4,0),0)</f>
        <v>0</v>
      </c>
      <c r="O1415" s="238">
        <v>1</v>
      </c>
      <c r="P1415" s="239">
        <f t="shared" si="26"/>
        <v>0</v>
      </c>
    </row>
    <row r="1416" spans="1:16" ht="13.5" customHeight="1" x14ac:dyDescent="0.3">
      <c r="A1416" s="294" t="s">
        <v>38</v>
      </c>
      <c r="B1416" s="236" t="s">
        <v>586</v>
      </c>
      <c r="C1416" s="236" t="s">
        <v>38</v>
      </c>
      <c r="D1416" s="293" t="s">
        <v>682</v>
      </c>
      <c r="E1416" s="294" t="s">
        <v>683</v>
      </c>
      <c r="F1416" s="236" t="s">
        <v>38</v>
      </c>
      <c r="G1416" s="295" t="s">
        <v>589</v>
      </c>
      <c r="H1416" s="295" t="s">
        <v>19</v>
      </c>
      <c r="I1416" s="295" t="s">
        <v>56</v>
      </c>
      <c r="J1416" s="308" t="s">
        <v>2128</v>
      </c>
      <c r="K1416" s="295"/>
      <c r="L1416" s="451" t="s">
        <v>1827</v>
      </c>
      <c r="M1416" s="234">
        <v>40.71</v>
      </c>
      <c r="N1416" s="237">
        <f>IFERROR(VLOOKUP(H1416&amp;"-"&amp;F1416,Blad7!A:D,4,0),0)</f>
        <v>0</v>
      </c>
      <c r="O1416" s="238">
        <v>1</v>
      </c>
      <c r="P1416" s="239">
        <f t="shared" si="26"/>
        <v>0</v>
      </c>
    </row>
    <row r="1417" spans="1:16" ht="13.5" customHeight="1" x14ac:dyDescent="0.3">
      <c r="A1417" s="294" t="s">
        <v>38</v>
      </c>
      <c r="B1417" s="236" t="s">
        <v>586</v>
      </c>
      <c r="C1417" s="236" t="s">
        <v>38</v>
      </c>
      <c r="D1417" s="293" t="s">
        <v>682</v>
      </c>
      <c r="E1417" s="294" t="s">
        <v>683</v>
      </c>
      <c r="F1417" s="236" t="s">
        <v>38</v>
      </c>
      <c r="G1417" s="295" t="s">
        <v>589</v>
      </c>
      <c r="H1417" s="295" t="s">
        <v>1694</v>
      </c>
      <c r="I1417" s="295" t="s">
        <v>287</v>
      </c>
      <c r="J1417" s="308" t="s">
        <v>2129</v>
      </c>
      <c r="K1417" s="295"/>
      <c r="L1417" s="451" t="s">
        <v>2269</v>
      </c>
      <c r="M1417" s="234">
        <v>303.60000000000002</v>
      </c>
      <c r="N1417" s="237">
        <f>IFERROR(VLOOKUP(H1417&amp;"-"&amp;F1417,Blad7!A:D,4,0),0)</f>
        <v>0</v>
      </c>
      <c r="O1417" s="238">
        <v>1</v>
      </c>
      <c r="P1417" s="239">
        <f t="shared" si="26"/>
        <v>0</v>
      </c>
    </row>
    <row r="1418" spans="1:16" ht="13.5" customHeight="1" x14ac:dyDescent="0.3">
      <c r="A1418" s="294" t="s">
        <v>38</v>
      </c>
      <c r="B1418" s="236" t="s">
        <v>586</v>
      </c>
      <c r="C1418" s="236" t="s">
        <v>38</v>
      </c>
      <c r="D1418" s="293" t="s">
        <v>682</v>
      </c>
      <c r="E1418" s="294" t="s">
        <v>683</v>
      </c>
      <c r="F1418" s="236" t="s">
        <v>38</v>
      </c>
      <c r="G1418" s="295" t="s">
        <v>589</v>
      </c>
      <c r="H1418" s="295" t="s">
        <v>1694</v>
      </c>
      <c r="I1418" s="295" t="s">
        <v>287</v>
      </c>
      <c r="J1418" s="308" t="s">
        <v>2130</v>
      </c>
      <c r="K1418" s="295"/>
      <c r="L1418" s="451" t="s">
        <v>1827</v>
      </c>
      <c r="M1418" s="234">
        <v>303.60000000000002</v>
      </c>
      <c r="N1418" s="237">
        <f>IFERROR(VLOOKUP(H1418&amp;"-"&amp;F1418,Blad7!A:D,4,0),0)</f>
        <v>0</v>
      </c>
      <c r="O1418" s="238">
        <v>1</v>
      </c>
      <c r="P1418" s="239">
        <f t="shared" si="26"/>
        <v>0</v>
      </c>
    </row>
    <row r="1419" spans="1:16" ht="13.5" customHeight="1" x14ac:dyDescent="0.3">
      <c r="A1419" s="294" t="s">
        <v>38</v>
      </c>
      <c r="B1419" s="236" t="s">
        <v>586</v>
      </c>
      <c r="C1419" s="236" t="s">
        <v>38</v>
      </c>
      <c r="D1419" s="293" t="s">
        <v>682</v>
      </c>
      <c r="E1419" s="294" t="s">
        <v>683</v>
      </c>
      <c r="F1419" s="236" t="s">
        <v>38</v>
      </c>
      <c r="G1419" s="295" t="s">
        <v>589</v>
      </c>
      <c r="H1419" s="295" t="s">
        <v>1694</v>
      </c>
      <c r="I1419" s="295" t="s">
        <v>287</v>
      </c>
      <c r="J1419" s="308" t="s">
        <v>2131</v>
      </c>
      <c r="K1419" s="295"/>
      <c r="L1419" s="451" t="s">
        <v>2269</v>
      </c>
      <c r="M1419" s="234">
        <v>76.03</v>
      </c>
      <c r="N1419" s="237">
        <f>IFERROR(VLOOKUP(H1419&amp;"-"&amp;F1419,Blad7!A:D,4,0),0)</f>
        <v>0</v>
      </c>
      <c r="O1419" s="238">
        <v>1</v>
      </c>
      <c r="P1419" s="239">
        <f t="shared" si="26"/>
        <v>0</v>
      </c>
    </row>
    <row r="1420" spans="1:16" ht="13.5" customHeight="1" x14ac:dyDescent="0.3">
      <c r="A1420" s="294" t="s">
        <v>38</v>
      </c>
      <c r="B1420" s="236" t="s">
        <v>586</v>
      </c>
      <c r="C1420" s="236" t="s">
        <v>38</v>
      </c>
      <c r="D1420" s="293" t="s">
        <v>682</v>
      </c>
      <c r="E1420" s="294" t="s">
        <v>683</v>
      </c>
      <c r="F1420" s="236" t="s">
        <v>38</v>
      </c>
      <c r="G1420" s="295" t="s">
        <v>589</v>
      </c>
      <c r="H1420" s="297" t="s">
        <v>1694</v>
      </c>
      <c r="I1420" s="245" t="s">
        <v>65</v>
      </c>
      <c r="J1420" s="463" t="s">
        <v>2132</v>
      </c>
      <c r="K1420" s="295"/>
      <c r="L1420" s="451" t="s">
        <v>1825</v>
      </c>
      <c r="M1420" s="234">
        <v>22.71</v>
      </c>
      <c r="N1420" s="237">
        <f>IFERROR(VLOOKUP(H1420&amp;"-"&amp;F1420,Blad7!A:D,4,0),0)</f>
        <v>0</v>
      </c>
      <c r="O1420" s="238">
        <v>1</v>
      </c>
      <c r="P1420" s="239">
        <f t="shared" si="26"/>
        <v>0</v>
      </c>
    </row>
    <row r="1421" spans="1:16" x14ac:dyDescent="0.3">
      <c r="A1421" s="294" t="s">
        <v>38</v>
      </c>
      <c r="B1421" s="236" t="s">
        <v>586</v>
      </c>
      <c r="C1421" s="236" t="s">
        <v>38</v>
      </c>
      <c r="D1421" s="293" t="s">
        <v>682</v>
      </c>
      <c r="E1421" s="294" t="s">
        <v>683</v>
      </c>
      <c r="F1421" s="236" t="s">
        <v>38</v>
      </c>
      <c r="G1421" s="295" t="s">
        <v>589</v>
      </c>
      <c r="H1421" s="295" t="s">
        <v>41</v>
      </c>
      <c r="I1421" s="295" t="s">
        <v>1622</v>
      </c>
      <c r="J1421" s="463" t="s">
        <v>2133</v>
      </c>
      <c r="K1421" s="295"/>
      <c r="L1421" s="451" t="s">
        <v>1825</v>
      </c>
      <c r="M1421" s="234">
        <v>1.91</v>
      </c>
      <c r="N1421" s="237">
        <f>IFERROR(VLOOKUP(H1421&amp;"-"&amp;F1421,Blad7!A:D,4,0),0)</f>
        <v>0</v>
      </c>
      <c r="O1421" s="238">
        <v>1</v>
      </c>
      <c r="P1421" s="239">
        <f t="shared" si="26"/>
        <v>0</v>
      </c>
    </row>
    <row r="1422" spans="1:16" x14ac:dyDescent="0.3">
      <c r="A1422" s="294" t="s">
        <v>38</v>
      </c>
      <c r="B1422" s="236" t="s">
        <v>586</v>
      </c>
      <c r="C1422" s="236" t="s">
        <v>38</v>
      </c>
      <c r="D1422" s="293" t="s">
        <v>682</v>
      </c>
      <c r="E1422" s="294" t="s">
        <v>683</v>
      </c>
      <c r="F1422" s="236" t="s">
        <v>38</v>
      </c>
      <c r="G1422" s="295" t="s">
        <v>589</v>
      </c>
      <c r="H1422" s="295" t="s">
        <v>41</v>
      </c>
      <c r="I1422" s="295" t="s">
        <v>1622</v>
      </c>
      <c r="J1422" s="463" t="s">
        <v>2134</v>
      </c>
      <c r="K1422" s="295"/>
      <c r="L1422" s="451" t="s">
        <v>1825</v>
      </c>
      <c r="M1422" s="234">
        <v>1.91</v>
      </c>
      <c r="N1422" s="237">
        <f>IFERROR(VLOOKUP(H1422&amp;"-"&amp;F1422,Blad7!A:D,4,0),0)</f>
        <v>0</v>
      </c>
      <c r="O1422" s="238">
        <v>1</v>
      </c>
      <c r="P1422" s="239">
        <f t="shared" si="26"/>
        <v>0</v>
      </c>
    </row>
    <row r="1423" spans="1:16" x14ac:dyDescent="0.3">
      <c r="A1423" s="294" t="s">
        <v>38</v>
      </c>
      <c r="B1423" s="236" t="s">
        <v>586</v>
      </c>
      <c r="C1423" s="236" t="s">
        <v>38</v>
      </c>
      <c r="D1423" s="293" t="s">
        <v>682</v>
      </c>
      <c r="E1423" s="294" t="s">
        <v>683</v>
      </c>
      <c r="F1423" s="236" t="s">
        <v>38</v>
      </c>
      <c r="G1423" s="295" t="s">
        <v>589</v>
      </c>
      <c r="H1423" s="297" t="s">
        <v>1694</v>
      </c>
      <c r="I1423" s="295" t="s">
        <v>65</v>
      </c>
      <c r="J1423" s="463" t="s">
        <v>2135</v>
      </c>
      <c r="K1423" s="295"/>
      <c r="L1423" s="451" t="s">
        <v>1825</v>
      </c>
      <c r="M1423" s="234">
        <v>22.3</v>
      </c>
      <c r="N1423" s="237">
        <f>IFERROR(VLOOKUP(H1423&amp;"-"&amp;F1423,Blad7!A:D,4,0),0)</f>
        <v>0</v>
      </c>
      <c r="O1423" s="238">
        <v>1</v>
      </c>
      <c r="P1423" s="239">
        <f t="shared" si="26"/>
        <v>0</v>
      </c>
    </row>
    <row r="1424" spans="1:16" x14ac:dyDescent="0.3">
      <c r="A1424" s="294" t="s">
        <v>38</v>
      </c>
      <c r="B1424" s="236" t="s">
        <v>586</v>
      </c>
      <c r="C1424" s="236" t="s">
        <v>38</v>
      </c>
      <c r="D1424" s="293" t="s">
        <v>682</v>
      </c>
      <c r="E1424" s="294" t="s">
        <v>683</v>
      </c>
      <c r="F1424" s="236" t="s">
        <v>38</v>
      </c>
      <c r="G1424" s="295" t="s">
        <v>589</v>
      </c>
      <c r="H1424" s="297" t="s">
        <v>1694</v>
      </c>
      <c r="I1424" s="295" t="s">
        <v>65</v>
      </c>
      <c r="J1424" s="463" t="s">
        <v>2136</v>
      </c>
      <c r="K1424" s="295"/>
      <c r="L1424" s="451" t="s">
        <v>1825</v>
      </c>
      <c r="M1424" s="234">
        <v>22.3</v>
      </c>
      <c r="N1424" s="237">
        <f>IFERROR(VLOOKUP(H1424&amp;"-"&amp;F1424,Blad7!A:D,4,0),0)</f>
        <v>0</v>
      </c>
      <c r="O1424" s="238">
        <v>1</v>
      </c>
      <c r="P1424" s="239">
        <f t="shared" si="26"/>
        <v>0</v>
      </c>
    </row>
    <row r="1425" spans="1:16" x14ac:dyDescent="0.3">
      <c r="A1425" s="294" t="s">
        <v>38</v>
      </c>
      <c r="B1425" s="236" t="s">
        <v>586</v>
      </c>
      <c r="C1425" s="236" t="s">
        <v>38</v>
      </c>
      <c r="D1425" s="293" t="s">
        <v>682</v>
      </c>
      <c r="E1425" s="294" t="s">
        <v>683</v>
      </c>
      <c r="F1425" s="236" t="s">
        <v>38</v>
      </c>
      <c r="G1425" s="295" t="s">
        <v>589</v>
      </c>
      <c r="H1425" s="295" t="s">
        <v>41</v>
      </c>
      <c r="I1425" s="295" t="s">
        <v>1622</v>
      </c>
      <c r="J1425" s="463" t="s">
        <v>2137</v>
      </c>
      <c r="K1425" s="295"/>
      <c r="L1425" s="451" t="s">
        <v>1825</v>
      </c>
      <c r="M1425" s="234">
        <v>1.91</v>
      </c>
      <c r="N1425" s="237">
        <f>IFERROR(VLOOKUP(H1425&amp;"-"&amp;F1425,Blad7!A:D,4,0),0)</f>
        <v>0</v>
      </c>
      <c r="O1425" s="238">
        <v>1</v>
      </c>
      <c r="P1425" s="239">
        <f t="shared" si="26"/>
        <v>0</v>
      </c>
    </row>
    <row r="1426" spans="1:16" x14ac:dyDescent="0.3">
      <c r="A1426" s="294" t="s">
        <v>38</v>
      </c>
      <c r="B1426" s="236" t="s">
        <v>586</v>
      </c>
      <c r="C1426" s="236" t="s">
        <v>38</v>
      </c>
      <c r="D1426" s="293" t="s">
        <v>682</v>
      </c>
      <c r="E1426" s="294" t="s">
        <v>683</v>
      </c>
      <c r="F1426" s="236" t="s">
        <v>38</v>
      </c>
      <c r="G1426" s="295" t="s">
        <v>589</v>
      </c>
      <c r="H1426" s="295" t="s">
        <v>41</v>
      </c>
      <c r="I1426" s="295" t="s">
        <v>1622</v>
      </c>
      <c r="J1426" s="463" t="s">
        <v>2138</v>
      </c>
      <c r="K1426" s="295"/>
      <c r="L1426" s="451" t="s">
        <v>1825</v>
      </c>
      <c r="M1426" s="234">
        <v>11.3</v>
      </c>
      <c r="N1426" s="237">
        <f>IFERROR(VLOOKUP(H1426&amp;"-"&amp;F1426,Blad7!A:D,4,0),0)</f>
        <v>0</v>
      </c>
      <c r="O1426" s="238">
        <v>1</v>
      </c>
      <c r="P1426" s="239">
        <f t="shared" si="26"/>
        <v>0</v>
      </c>
    </row>
    <row r="1427" spans="1:16" x14ac:dyDescent="0.3">
      <c r="A1427" s="294" t="s">
        <v>38</v>
      </c>
      <c r="B1427" s="236" t="s">
        <v>586</v>
      </c>
      <c r="C1427" s="236" t="s">
        <v>38</v>
      </c>
      <c r="D1427" s="293" t="s">
        <v>682</v>
      </c>
      <c r="E1427" s="294" t="s">
        <v>683</v>
      </c>
      <c r="F1427" s="236" t="s">
        <v>38</v>
      </c>
      <c r="G1427" s="295" t="s">
        <v>589</v>
      </c>
      <c r="H1427" s="295" t="s">
        <v>41</v>
      </c>
      <c r="I1427" s="295" t="s">
        <v>1622</v>
      </c>
      <c r="J1427" s="463" t="s">
        <v>2139</v>
      </c>
      <c r="K1427" s="295"/>
      <c r="L1427" s="451" t="s">
        <v>1825</v>
      </c>
      <c r="M1427" s="234">
        <v>1.91</v>
      </c>
      <c r="N1427" s="237">
        <f>IFERROR(VLOOKUP(H1427&amp;"-"&amp;F1427,Blad7!A:D,4,0),0)</f>
        <v>0</v>
      </c>
      <c r="O1427" s="238">
        <v>1</v>
      </c>
      <c r="P1427" s="239">
        <f t="shared" si="26"/>
        <v>0</v>
      </c>
    </row>
    <row r="1428" spans="1:16" x14ac:dyDescent="0.3">
      <c r="A1428" s="294" t="s">
        <v>38</v>
      </c>
      <c r="B1428" s="236" t="s">
        <v>586</v>
      </c>
      <c r="C1428" s="236" t="s">
        <v>38</v>
      </c>
      <c r="D1428" s="293" t="s">
        <v>682</v>
      </c>
      <c r="E1428" s="294" t="s">
        <v>683</v>
      </c>
      <c r="F1428" s="236" t="s">
        <v>38</v>
      </c>
      <c r="G1428" s="295" t="s">
        <v>589</v>
      </c>
      <c r="H1428" s="297" t="s">
        <v>1694</v>
      </c>
      <c r="I1428" s="245" t="s">
        <v>2256</v>
      </c>
      <c r="J1428" s="463" t="s">
        <v>2140</v>
      </c>
      <c r="K1428" s="295"/>
      <c r="L1428" s="451" t="s">
        <v>1825</v>
      </c>
      <c r="M1428" s="234">
        <v>22.3</v>
      </c>
      <c r="N1428" s="237">
        <f>IFERROR(VLOOKUP(H1428&amp;"-"&amp;F1428,Blad7!A:D,4,0),0)</f>
        <v>0</v>
      </c>
      <c r="O1428" s="238">
        <v>1</v>
      </c>
      <c r="P1428" s="239">
        <f t="shared" si="26"/>
        <v>0</v>
      </c>
    </row>
    <row r="1429" spans="1:16" x14ac:dyDescent="0.3">
      <c r="A1429" s="294" t="s">
        <v>38</v>
      </c>
      <c r="B1429" s="236" t="s">
        <v>586</v>
      </c>
      <c r="C1429" s="236" t="s">
        <v>38</v>
      </c>
      <c r="D1429" s="293" t="s">
        <v>682</v>
      </c>
      <c r="E1429" s="294" t="s">
        <v>683</v>
      </c>
      <c r="F1429" s="236" t="s">
        <v>38</v>
      </c>
      <c r="G1429" s="295" t="s">
        <v>589</v>
      </c>
      <c r="H1429" s="295" t="s">
        <v>1694</v>
      </c>
      <c r="I1429" s="245" t="s">
        <v>485</v>
      </c>
      <c r="J1429" s="463" t="s">
        <v>2141</v>
      </c>
      <c r="K1429" s="295"/>
      <c r="L1429" s="451" t="s">
        <v>1825</v>
      </c>
      <c r="M1429" s="234">
        <v>6.5</v>
      </c>
      <c r="N1429" s="237">
        <f>IFERROR(VLOOKUP(H1429&amp;"-"&amp;F1429,Blad7!A:D,4,0),0)</f>
        <v>0</v>
      </c>
      <c r="O1429" s="238">
        <v>1</v>
      </c>
      <c r="P1429" s="239">
        <f t="shared" si="26"/>
        <v>0</v>
      </c>
    </row>
    <row r="1430" spans="1:16" x14ac:dyDescent="0.3">
      <c r="A1430" s="294" t="s">
        <v>38</v>
      </c>
      <c r="B1430" s="236" t="s">
        <v>586</v>
      </c>
      <c r="C1430" s="236" t="s">
        <v>38</v>
      </c>
      <c r="D1430" s="293" t="s">
        <v>682</v>
      </c>
      <c r="E1430" s="294" t="s">
        <v>683</v>
      </c>
      <c r="F1430" s="236" t="s">
        <v>38</v>
      </c>
      <c r="G1430" s="295" t="s">
        <v>589</v>
      </c>
      <c r="H1430" s="295" t="s">
        <v>45</v>
      </c>
      <c r="I1430" s="245" t="s">
        <v>2172</v>
      </c>
      <c r="J1430" s="308" t="s">
        <v>2142</v>
      </c>
      <c r="K1430" s="295"/>
      <c r="L1430" s="451" t="s">
        <v>1825</v>
      </c>
      <c r="M1430" s="234" t="s">
        <v>187</v>
      </c>
      <c r="N1430" s="237">
        <f>IFERROR(VLOOKUP(H1430&amp;"-"&amp;F1430,Blad7!A:D,4,0),0)</f>
        <v>0</v>
      </c>
      <c r="O1430" s="238">
        <v>1</v>
      </c>
      <c r="P1430" s="239" t="str">
        <f t="shared" si="26"/>
        <v/>
      </c>
    </row>
    <row r="1431" spans="1:16" x14ac:dyDescent="0.3">
      <c r="A1431" s="294" t="s">
        <v>38</v>
      </c>
      <c r="B1431" s="236" t="s">
        <v>586</v>
      </c>
      <c r="C1431" s="236" t="s">
        <v>38</v>
      </c>
      <c r="D1431" s="293" t="s">
        <v>682</v>
      </c>
      <c r="E1431" s="294" t="s">
        <v>683</v>
      </c>
      <c r="F1431" s="236" t="s">
        <v>38</v>
      </c>
      <c r="G1431" s="295" t="s">
        <v>589</v>
      </c>
      <c r="H1431" s="295" t="s">
        <v>45</v>
      </c>
      <c r="I1431" s="245" t="s">
        <v>2173</v>
      </c>
      <c r="J1431" s="308" t="s">
        <v>2143</v>
      </c>
      <c r="K1431" s="295"/>
      <c r="L1431" s="451" t="s">
        <v>1825</v>
      </c>
      <c r="M1431" s="234" t="s">
        <v>187</v>
      </c>
      <c r="N1431" s="237">
        <f>IFERROR(VLOOKUP(H1431&amp;"-"&amp;F1431,Blad7!A:D,4,0),0)</f>
        <v>0</v>
      </c>
      <c r="O1431" s="238">
        <v>1</v>
      </c>
      <c r="P1431" s="239" t="str">
        <f t="shared" si="26"/>
        <v/>
      </c>
    </row>
    <row r="1432" spans="1:16" x14ac:dyDescent="0.3">
      <c r="A1432" s="294" t="s">
        <v>38</v>
      </c>
      <c r="B1432" s="236" t="s">
        <v>586</v>
      </c>
      <c r="C1432" s="236" t="s">
        <v>38</v>
      </c>
      <c r="D1432" s="293" t="s">
        <v>682</v>
      </c>
      <c r="E1432" s="294" t="s">
        <v>683</v>
      </c>
      <c r="F1432" s="236" t="s">
        <v>38</v>
      </c>
      <c r="G1432" s="295" t="s">
        <v>589</v>
      </c>
      <c r="H1432" s="295" t="s">
        <v>19</v>
      </c>
      <c r="I1432" s="245" t="s">
        <v>2174</v>
      </c>
      <c r="J1432" s="308" t="s">
        <v>2144</v>
      </c>
      <c r="K1432" s="295"/>
      <c r="L1432" s="451" t="s">
        <v>2270</v>
      </c>
      <c r="M1432" s="234">
        <v>21.27</v>
      </c>
      <c r="N1432" s="237">
        <f>IFERROR(VLOOKUP(H1432&amp;"-"&amp;F1432,Blad7!A:D,4,0),0)</f>
        <v>0</v>
      </c>
      <c r="O1432" s="238">
        <v>1</v>
      </c>
      <c r="P1432" s="239">
        <f t="shared" si="26"/>
        <v>0</v>
      </c>
    </row>
    <row r="1433" spans="1:16" x14ac:dyDescent="0.3">
      <c r="A1433" s="294" t="s">
        <v>38</v>
      </c>
      <c r="B1433" s="236" t="s">
        <v>586</v>
      </c>
      <c r="C1433" s="236" t="s">
        <v>38</v>
      </c>
      <c r="D1433" s="293" t="s">
        <v>682</v>
      </c>
      <c r="E1433" s="294" t="s">
        <v>683</v>
      </c>
      <c r="F1433" s="236" t="s">
        <v>38</v>
      </c>
      <c r="G1433" s="295" t="s">
        <v>589</v>
      </c>
      <c r="H1433" s="295" t="s">
        <v>46</v>
      </c>
      <c r="I1433" s="295" t="s">
        <v>2175</v>
      </c>
      <c r="J1433" s="308" t="s">
        <v>2145</v>
      </c>
      <c r="K1433" s="295"/>
      <c r="L1433" s="451" t="s">
        <v>1827</v>
      </c>
      <c r="M1433" s="234">
        <v>17.41</v>
      </c>
      <c r="N1433" s="237">
        <f>IFERROR(VLOOKUP(H1433&amp;"-"&amp;F1433,Blad7!A:D,4,0),0)</f>
        <v>0</v>
      </c>
      <c r="O1433" s="238">
        <v>1</v>
      </c>
      <c r="P1433" s="239">
        <f t="shared" si="26"/>
        <v>0</v>
      </c>
    </row>
    <row r="1434" spans="1:16" x14ac:dyDescent="0.3">
      <c r="A1434" s="294" t="s">
        <v>38</v>
      </c>
      <c r="B1434" s="236" t="s">
        <v>586</v>
      </c>
      <c r="C1434" s="236" t="s">
        <v>38</v>
      </c>
      <c r="D1434" s="293" t="s">
        <v>682</v>
      </c>
      <c r="E1434" s="294" t="s">
        <v>683</v>
      </c>
      <c r="F1434" s="236" t="s">
        <v>38</v>
      </c>
      <c r="G1434" s="295" t="s">
        <v>589</v>
      </c>
      <c r="H1434" s="295" t="s">
        <v>18</v>
      </c>
      <c r="I1434" s="245" t="s">
        <v>712</v>
      </c>
      <c r="J1434" s="308" t="s">
        <v>2146</v>
      </c>
      <c r="K1434" s="295"/>
      <c r="L1434" s="451" t="s">
        <v>1827</v>
      </c>
      <c r="M1434" s="234">
        <v>15.48</v>
      </c>
      <c r="N1434" s="237">
        <f>IFERROR(VLOOKUP(H1434&amp;"-"&amp;F1434,Blad7!A:D,4,0),0)</f>
        <v>0</v>
      </c>
      <c r="O1434" s="238">
        <v>1</v>
      </c>
      <c r="P1434" s="239">
        <f t="shared" si="26"/>
        <v>0</v>
      </c>
    </row>
    <row r="1435" spans="1:16" x14ac:dyDescent="0.3">
      <c r="A1435" s="294" t="s">
        <v>38</v>
      </c>
      <c r="B1435" s="236" t="s">
        <v>586</v>
      </c>
      <c r="C1435" s="236" t="s">
        <v>38</v>
      </c>
      <c r="D1435" s="293" t="s">
        <v>682</v>
      </c>
      <c r="E1435" s="294" t="s">
        <v>683</v>
      </c>
      <c r="F1435" s="236" t="s">
        <v>38</v>
      </c>
      <c r="G1435" s="295" t="s">
        <v>589</v>
      </c>
      <c r="H1435" s="295" t="s">
        <v>18</v>
      </c>
      <c r="I1435" s="295" t="s">
        <v>18</v>
      </c>
      <c r="J1435" s="308" t="s">
        <v>2147</v>
      </c>
      <c r="K1435" s="295"/>
      <c r="L1435" s="451" t="s">
        <v>1827</v>
      </c>
      <c r="M1435" s="234">
        <v>17.260000000000002</v>
      </c>
      <c r="N1435" s="237">
        <f>IFERROR(VLOOKUP(H1435&amp;"-"&amp;F1435,Blad7!A:D,4,0),0)</f>
        <v>0</v>
      </c>
      <c r="O1435" s="238">
        <v>1</v>
      </c>
      <c r="P1435" s="239">
        <f t="shared" si="26"/>
        <v>0</v>
      </c>
    </row>
    <row r="1436" spans="1:16" x14ac:dyDescent="0.3">
      <c r="A1436" s="294" t="s">
        <v>38</v>
      </c>
      <c r="B1436" s="236" t="s">
        <v>586</v>
      </c>
      <c r="C1436" s="236" t="s">
        <v>38</v>
      </c>
      <c r="D1436" s="293" t="s">
        <v>682</v>
      </c>
      <c r="E1436" s="294" t="s">
        <v>683</v>
      </c>
      <c r="F1436" s="236" t="s">
        <v>38</v>
      </c>
      <c r="G1436" s="295" t="s">
        <v>589</v>
      </c>
      <c r="H1436" s="295" t="s">
        <v>45</v>
      </c>
      <c r="I1436" s="295" t="s">
        <v>2171</v>
      </c>
      <c r="J1436" s="308" t="s">
        <v>2148</v>
      </c>
      <c r="K1436" s="295"/>
      <c r="L1436" s="451" t="s">
        <v>2260</v>
      </c>
      <c r="M1436" s="234" t="s">
        <v>187</v>
      </c>
      <c r="N1436" s="237">
        <f>IFERROR(VLOOKUP(H1436&amp;"-"&amp;F1436,Blad7!A:D,4,0),0)</f>
        <v>0</v>
      </c>
      <c r="O1436" s="238">
        <v>1</v>
      </c>
      <c r="P1436" s="239" t="str">
        <f t="shared" si="26"/>
        <v/>
      </c>
    </row>
    <row r="1437" spans="1:16" x14ac:dyDescent="0.3">
      <c r="A1437" s="294" t="s">
        <v>38</v>
      </c>
      <c r="B1437" s="236" t="s">
        <v>586</v>
      </c>
      <c r="C1437" s="236" t="s">
        <v>38</v>
      </c>
      <c r="D1437" s="293" t="s">
        <v>682</v>
      </c>
      <c r="E1437" s="294" t="s">
        <v>683</v>
      </c>
      <c r="F1437" s="236" t="s">
        <v>38</v>
      </c>
      <c r="G1437" s="295" t="s">
        <v>589</v>
      </c>
      <c r="H1437" s="295" t="s">
        <v>15</v>
      </c>
      <c r="I1437" s="297" t="s">
        <v>15</v>
      </c>
      <c r="J1437" s="308" t="s">
        <v>2149</v>
      </c>
      <c r="K1437" s="295"/>
      <c r="L1437" s="451" t="s">
        <v>1827</v>
      </c>
      <c r="M1437" s="234">
        <v>40</v>
      </c>
      <c r="N1437" s="237">
        <f>IFERROR(VLOOKUP(H1437&amp;"-"&amp;F1437,Blad7!A:D,4,0),0)</f>
        <v>0</v>
      </c>
      <c r="O1437" s="238">
        <v>1</v>
      </c>
      <c r="P1437" s="239">
        <f t="shared" si="26"/>
        <v>0</v>
      </c>
    </row>
    <row r="1438" spans="1:16" x14ac:dyDescent="0.3">
      <c r="A1438" s="294" t="s">
        <v>38</v>
      </c>
      <c r="B1438" s="236" t="s">
        <v>586</v>
      </c>
      <c r="C1438" s="236" t="s">
        <v>38</v>
      </c>
      <c r="D1438" s="293" t="s">
        <v>682</v>
      </c>
      <c r="E1438" s="294" t="s">
        <v>683</v>
      </c>
      <c r="F1438" s="236" t="s">
        <v>38</v>
      </c>
      <c r="G1438" s="295" t="s">
        <v>589</v>
      </c>
      <c r="H1438" s="295" t="s">
        <v>19</v>
      </c>
      <c r="I1438" s="295" t="s">
        <v>56</v>
      </c>
      <c r="J1438" s="308" t="s">
        <v>2150</v>
      </c>
      <c r="K1438" s="295"/>
      <c r="L1438" s="451" t="s">
        <v>2270</v>
      </c>
      <c r="M1438" s="234">
        <v>12.82</v>
      </c>
      <c r="N1438" s="237">
        <f>IFERROR(VLOOKUP(H1438&amp;"-"&amp;F1438,Blad7!A:D,4,0),0)</f>
        <v>0</v>
      </c>
      <c r="O1438" s="238">
        <v>1</v>
      </c>
      <c r="P1438" s="239">
        <f t="shared" si="26"/>
        <v>0</v>
      </c>
    </row>
    <row r="1439" spans="1:16" x14ac:dyDescent="0.3">
      <c r="A1439" s="294" t="s">
        <v>38</v>
      </c>
      <c r="B1439" s="236" t="s">
        <v>586</v>
      </c>
      <c r="C1439" s="236" t="s">
        <v>38</v>
      </c>
      <c r="D1439" s="293" t="s">
        <v>682</v>
      </c>
      <c r="E1439" s="294" t="s">
        <v>683</v>
      </c>
      <c r="F1439" s="236" t="s">
        <v>38</v>
      </c>
      <c r="G1439" s="295" t="s">
        <v>589</v>
      </c>
      <c r="H1439" s="295" t="s">
        <v>19</v>
      </c>
      <c r="I1439" s="295" t="s">
        <v>56</v>
      </c>
      <c r="J1439" s="308" t="s">
        <v>2151</v>
      </c>
      <c r="K1439" s="295"/>
      <c r="L1439" s="451" t="s">
        <v>1827</v>
      </c>
      <c r="M1439" s="234">
        <v>65.709999999999994</v>
      </c>
      <c r="N1439" s="237">
        <f>IFERROR(VLOOKUP(H1439&amp;"-"&amp;F1439,Blad7!A:D,4,0),0)</f>
        <v>0</v>
      </c>
      <c r="O1439" s="238">
        <v>1</v>
      </c>
      <c r="P1439" s="239">
        <f t="shared" si="26"/>
        <v>0</v>
      </c>
    </row>
    <row r="1440" spans="1:16" x14ac:dyDescent="0.3">
      <c r="A1440" s="294" t="s">
        <v>38</v>
      </c>
      <c r="B1440" s="236" t="s">
        <v>586</v>
      </c>
      <c r="C1440" s="236" t="s">
        <v>38</v>
      </c>
      <c r="D1440" s="293" t="s">
        <v>682</v>
      </c>
      <c r="E1440" s="294" t="s">
        <v>683</v>
      </c>
      <c r="F1440" s="236" t="s">
        <v>38</v>
      </c>
      <c r="G1440" s="295" t="s">
        <v>589</v>
      </c>
      <c r="H1440" s="295" t="s">
        <v>41</v>
      </c>
      <c r="I1440" s="295" t="s">
        <v>1622</v>
      </c>
      <c r="J1440" s="463" t="s">
        <v>2152</v>
      </c>
      <c r="K1440" s="295"/>
      <c r="L1440" s="451" t="s">
        <v>57</v>
      </c>
      <c r="M1440" s="234">
        <v>1.58</v>
      </c>
      <c r="N1440" s="237">
        <f>IFERROR(VLOOKUP(H1440&amp;"-"&amp;F1440,Blad7!A:D,4,0),0)</f>
        <v>0</v>
      </c>
      <c r="O1440" s="238">
        <v>1</v>
      </c>
      <c r="P1440" s="239">
        <f t="shared" si="26"/>
        <v>0</v>
      </c>
    </row>
    <row r="1441" spans="1:16" x14ac:dyDescent="0.3">
      <c r="A1441" s="294" t="s">
        <v>38</v>
      </c>
      <c r="B1441" s="236" t="s">
        <v>586</v>
      </c>
      <c r="C1441" s="236" t="s">
        <v>38</v>
      </c>
      <c r="D1441" s="293" t="s">
        <v>682</v>
      </c>
      <c r="E1441" s="294" t="s">
        <v>683</v>
      </c>
      <c r="F1441" s="236" t="s">
        <v>38</v>
      </c>
      <c r="G1441" s="295" t="s">
        <v>589</v>
      </c>
      <c r="H1441" s="295" t="s">
        <v>41</v>
      </c>
      <c r="I1441" s="295" t="s">
        <v>1622</v>
      </c>
      <c r="J1441" s="463" t="s">
        <v>2153</v>
      </c>
      <c r="K1441" s="295"/>
      <c r="L1441" s="451" t="s">
        <v>57</v>
      </c>
      <c r="M1441" s="234">
        <v>1.58</v>
      </c>
      <c r="N1441" s="237">
        <f>IFERROR(VLOOKUP(H1441&amp;"-"&amp;F1441,Blad7!A:D,4,0),0)</f>
        <v>0</v>
      </c>
      <c r="O1441" s="238">
        <v>1</v>
      </c>
      <c r="P1441" s="239">
        <f t="shared" si="26"/>
        <v>0</v>
      </c>
    </row>
    <row r="1442" spans="1:16" x14ac:dyDescent="0.3">
      <c r="A1442" s="294" t="s">
        <v>38</v>
      </c>
      <c r="B1442" s="236" t="s">
        <v>586</v>
      </c>
      <c r="C1442" s="236" t="s">
        <v>38</v>
      </c>
      <c r="D1442" s="293" t="s">
        <v>682</v>
      </c>
      <c r="E1442" s="294" t="s">
        <v>683</v>
      </c>
      <c r="F1442" s="236" t="s">
        <v>38</v>
      </c>
      <c r="G1442" s="295" t="s">
        <v>589</v>
      </c>
      <c r="H1442" s="295" t="s">
        <v>15</v>
      </c>
      <c r="I1442" s="297" t="s">
        <v>15</v>
      </c>
      <c r="J1442" s="308" t="s">
        <v>2154</v>
      </c>
      <c r="K1442" s="295"/>
      <c r="L1442" s="451" t="s">
        <v>1827</v>
      </c>
      <c r="M1442" s="234">
        <v>38.65</v>
      </c>
      <c r="N1442" s="237">
        <f>IFERROR(VLOOKUP(H1442&amp;"-"&amp;F1442,Blad7!A:D,4,0),0)</f>
        <v>0</v>
      </c>
      <c r="O1442" s="238">
        <v>1</v>
      </c>
      <c r="P1442" s="239">
        <f t="shared" si="26"/>
        <v>0</v>
      </c>
    </row>
    <row r="1443" spans="1:16" x14ac:dyDescent="0.3">
      <c r="A1443" s="294" t="s">
        <v>38</v>
      </c>
      <c r="B1443" s="236" t="s">
        <v>586</v>
      </c>
      <c r="C1443" s="236" t="s">
        <v>38</v>
      </c>
      <c r="D1443" s="293" t="s">
        <v>682</v>
      </c>
      <c r="E1443" s="294" t="s">
        <v>683</v>
      </c>
      <c r="F1443" s="236" t="s">
        <v>38</v>
      </c>
      <c r="G1443" s="295" t="s">
        <v>589</v>
      </c>
      <c r="H1443" s="295" t="s">
        <v>18</v>
      </c>
      <c r="I1443" s="295" t="s">
        <v>2259</v>
      </c>
      <c r="J1443" s="308" t="s">
        <v>2155</v>
      </c>
      <c r="K1443" s="295"/>
      <c r="L1443" s="451" t="s">
        <v>2260</v>
      </c>
      <c r="M1443" s="234">
        <v>160.79</v>
      </c>
      <c r="N1443" s="237">
        <f>IFERROR(VLOOKUP(H1443&amp;"-"&amp;F1443,Blad7!A:D,4,0),0)</f>
        <v>0</v>
      </c>
      <c r="O1443" s="238">
        <v>1</v>
      </c>
      <c r="P1443" s="239">
        <f t="shared" si="26"/>
        <v>0</v>
      </c>
    </row>
    <row r="1444" spans="1:16" x14ac:dyDescent="0.3">
      <c r="A1444" s="294" t="s">
        <v>38</v>
      </c>
      <c r="B1444" s="236" t="s">
        <v>586</v>
      </c>
      <c r="C1444" s="236" t="s">
        <v>38</v>
      </c>
      <c r="D1444" s="293" t="s">
        <v>682</v>
      </c>
      <c r="E1444" s="294" t="s">
        <v>683</v>
      </c>
      <c r="F1444" s="236" t="s">
        <v>38</v>
      </c>
      <c r="G1444" s="295" t="s">
        <v>589</v>
      </c>
      <c r="H1444" s="295" t="s">
        <v>45</v>
      </c>
      <c r="I1444" s="295" t="s">
        <v>656</v>
      </c>
      <c r="J1444" s="308" t="s">
        <v>2156</v>
      </c>
      <c r="K1444" s="295"/>
      <c r="L1444" s="451" t="s">
        <v>2260</v>
      </c>
      <c r="M1444" s="234" t="s">
        <v>187</v>
      </c>
      <c r="N1444" s="237">
        <f>IFERROR(VLOOKUP(H1444&amp;"-"&amp;F1444,Blad7!A:D,4,0),0)</f>
        <v>0</v>
      </c>
      <c r="O1444" s="238">
        <v>1</v>
      </c>
      <c r="P1444" s="239" t="str">
        <f t="shared" si="26"/>
        <v/>
      </c>
    </row>
    <row r="1445" spans="1:16" x14ac:dyDescent="0.3">
      <c r="A1445" s="294" t="s">
        <v>38</v>
      </c>
      <c r="B1445" s="236" t="s">
        <v>586</v>
      </c>
      <c r="C1445" s="236" t="s">
        <v>38</v>
      </c>
      <c r="D1445" s="293" t="s">
        <v>682</v>
      </c>
      <c r="E1445" s="294" t="s">
        <v>683</v>
      </c>
      <c r="F1445" s="236" t="s">
        <v>38</v>
      </c>
      <c r="G1445" s="295" t="s">
        <v>589</v>
      </c>
      <c r="H1445" s="295" t="s">
        <v>45</v>
      </c>
      <c r="I1445" s="295" t="s">
        <v>656</v>
      </c>
      <c r="J1445" s="308" t="s">
        <v>2157</v>
      </c>
      <c r="K1445" s="295"/>
      <c r="L1445" s="451" t="s">
        <v>2260</v>
      </c>
      <c r="M1445" s="234" t="s">
        <v>187</v>
      </c>
      <c r="N1445" s="237">
        <f>IFERROR(VLOOKUP(H1445&amp;"-"&amp;F1445,Blad7!A:D,4,0),0)</f>
        <v>0</v>
      </c>
      <c r="O1445" s="238">
        <v>1</v>
      </c>
      <c r="P1445" s="239" t="str">
        <f t="shared" si="26"/>
        <v/>
      </c>
    </row>
    <row r="1446" spans="1:16" x14ac:dyDescent="0.3">
      <c r="A1446" s="294" t="s">
        <v>38</v>
      </c>
      <c r="B1446" s="236" t="s">
        <v>586</v>
      </c>
      <c r="C1446" s="236" t="s">
        <v>38</v>
      </c>
      <c r="D1446" s="293" t="s">
        <v>682</v>
      </c>
      <c r="E1446" s="294" t="s">
        <v>683</v>
      </c>
      <c r="F1446" s="236" t="s">
        <v>38</v>
      </c>
      <c r="G1446" s="295" t="s">
        <v>589</v>
      </c>
      <c r="H1446" s="295" t="s">
        <v>45</v>
      </c>
      <c r="I1446" s="295" t="s">
        <v>656</v>
      </c>
      <c r="J1446" s="308" t="s">
        <v>2158</v>
      </c>
      <c r="K1446" s="295"/>
      <c r="L1446" s="451" t="s">
        <v>2260</v>
      </c>
      <c r="M1446" s="234" t="s">
        <v>187</v>
      </c>
      <c r="N1446" s="237">
        <f>IFERROR(VLOOKUP(H1446&amp;"-"&amp;F1446,Blad7!A:D,4,0),0)</f>
        <v>0</v>
      </c>
      <c r="O1446" s="238">
        <v>1</v>
      </c>
      <c r="P1446" s="239" t="str">
        <f t="shared" si="26"/>
        <v/>
      </c>
    </row>
    <row r="1447" spans="1:16" x14ac:dyDescent="0.3">
      <c r="A1447" s="294" t="s">
        <v>38</v>
      </c>
      <c r="B1447" s="236" t="s">
        <v>586</v>
      </c>
      <c r="C1447" s="236" t="s">
        <v>38</v>
      </c>
      <c r="D1447" s="293" t="s">
        <v>682</v>
      </c>
      <c r="E1447" s="294" t="s">
        <v>683</v>
      </c>
      <c r="F1447" s="236" t="s">
        <v>38</v>
      </c>
      <c r="G1447" s="295" t="s">
        <v>589</v>
      </c>
      <c r="H1447" s="295" t="s">
        <v>45</v>
      </c>
      <c r="I1447" s="295" t="s">
        <v>656</v>
      </c>
      <c r="J1447" s="308" t="s">
        <v>2159</v>
      </c>
      <c r="K1447" s="295"/>
      <c r="L1447" s="451" t="s">
        <v>2260</v>
      </c>
      <c r="M1447" s="234" t="s">
        <v>187</v>
      </c>
      <c r="N1447" s="237">
        <f>IFERROR(VLOOKUP(H1447&amp;"-"&amp;F1447,Blad7!A:D,4,0),0)</f>
        <v>0</v>
      </c>
      <c r="O1447" s="238">
        <v>1</v>
      </c>
      <c r="P1447" s="239" t="str">
        <f t="shared" si="26"/>
        <v/>
      </c>
    </row>
    <row r="1448" spans="1:16" x14ac:dyDescent="0.3">
      <c r="A1448" s="294" t="s">
        <v>38</v>
      </c>
      <c r="B1448" s="236" t="s">
        <v>586</v>
      </c>
      <c r="C1448" s="236" t="s">
        <v>38</v>
      </c>
      <c r="D1448" s="293" t="s">
        <v>682</v>
      </c>
      <c r="E1448" s="294" t="s">
        <v>683</v>
      </c>
      <c r="F1448" s="236" t="s">
        <v>38</v>
      </c>
      <c r="G1448" s="295" t="s">
        <v>589</v>
      </c>
      <c r="H1448" s="295" t="s">
        <v>45</v>
      </c>
      <c r="I1448" s="295" t="s">
        <v>656</v>
      </c>
      <c r="J1448" s="308" t="s">
        <v>2160</v>
      </c>
      <c r="K1448" s="295"/>
      <c r="L1448" s="451" t="s">
        <v>2260</v>
      </c>
      <c r="M1448" s="234" t="s">
        <v>187</v>
      </c>
      <c r="N1448" s="237">
        <f>IFERROR(VLOOKUP(H1448&amp;"-"&amp;F1448,Blad7!A:D,4,0),0)</f>
        <v>0</v>
      </c>
      <c r="O1448" s="238">
        <v>1</v>
      </c>
      <c r="P1448" s="239" t="str">
        <f t="shared" si="26"/>
        <v/>
      </c>
    </row>
    <row r="1449" spans="1:16" x14ac:dyDescent="0.3">
      <c r="A1449" s="294" t="s">
        <v>38</v>
      </c>
      <c r="B1449" s="236" t="s">
        <v>586</v>
      </c>
      <c r="C1449" s="236" t="s">
        <v>38</v>
      </c>
      <c r="D1449" s="293" t="s">
        <v>682</v>
      </c>
      <c r="E1449" s="294" t="s">
        <v>683</v>
      </c>
      <c r="F1449" s="236" t="s">
        <v>38</v>
      </c>
      <c r="G1449" s="295" t="s">
        <v>589</v>
      </c>
      <c r="H1449" s="295" t="s">
        <v>45</v>
      </c>
      <c r="I1449" s="295" t="s">
        <v>656</v>
      </c>
      <c r="J1449" s="308" t="s">
        <v>2161</v>
      </c>
      <c r="K1449" s="295"/>
      <c r="L1449" s="451" t="s">
        <v>2260</v>
      </c>
      <c r="M1449" s="234" t="s">
        <v>187</v>
      </c>
      <c r="N1449" s="237">
        <f>IFERROR(VLOOKUP(H1449&amp;"-"&amp;F1449,Blad7!A:D,4,0),0)</f>
        <v>0</v>
      </c>
      <c r="O1449" s="238">
        <v>1</v>
      </c>
      <c r="P1449" s="239" t="str">
        <f t="shared" si="26"/>
        <v/>
      </c>
    </row>
    <row r="1450" spans="1:16" x14ac:dyDescent="0.3">
      <c r="A1450" s="294" t="s">
        <v>38</v>
      </c>
      <c r="B1450" s="236" t="s">
        <v>586</v>
      </c>
      <c r="C1450" s="236" t="s">
        <v>38</v>
      </c>
      <c r="D1450" s="293" t="s">
        <v>682</v>
      </c>
      <c r="E1450" s="294" t="s">
        <v>683</v>
      </c>
      <c r="F1450" s="236" t="s">
        <v>38</v>
      </c>
      <c r="G1450" s="295" t="s">
        <v>589</v>
      </c>
      <c r="H1450" s="295" t="s">
        <v>41</v>
      </c>
      <c r="I1450" s="295" t="s">
        <v>1622</v>
      </c>
      <c r="J1450" s="463" t="s">
        <v>2162</v>
      </c>
      <c r="K1450" s="295"/>
      <c r="L1450" s="451" t="s">
        <v>57</v>
      </c>
      <c r="M1450" s="234">
        <v>1.27</v>
      </c>
      <c r="N1450" s="237">
        <f>IFERROR(VLOOKUP(H1450&amp;"-"&amp;F1450,Blad7!A:D,4,0),0)</f>
        <v>0</v>
      </c>
      <c r="O1450" s="238">
        <v>1</v>
      </c>
      <c r="P1450" s="239">
        <f t="shared" si="26"/>
        <v>0</v>
      </c>
    </row>
    <row r="1451" spans="1:16" x14ac:dyDescent="0.3">
      <c r="A1451" s="294" t="s">
        <v>38</v>
      </c>
      <c r="B1451" s="236" t="s">
        <v>586</v>
      </c>
      <c r="C1451" s="236" t="s">
        <v>38</v>
      </c>
      <c r="D1451" s="293" t="s">
        <v>682</v>
      </c>
      <c r="E1451" s="294" t="s">
        <v>683</v>
      </c>
      <c r="F1451" s="236" t="s">
        <v>38</v>
      </c>
      <c r="G1451" s="295" t="s">
        <v>589</v>
      </c>
      <c r="H1451" s="295" t="s">
        <v>41</v>
      </c>
      <c r="I1451" s="295" t="s">
        <v>1622</v>
      </c>
      <c r="J1451" s="463" t="s">
        <v>2163</v>
      </c>
      <c r="K1451" s="295"/>
      <c r="L1451" s="451" t="s">
        <v>57</v>
      </c>
      <c r="M1451" s="234">
        <v>1.27</v>
      </c>
      <c r="N1451" s="237">
        <f>IFERROR(VLOOKUP(H1451&amp;"-"&amp;F1451,Blad7!A:D,4,0),0)</f>
        <v>0</v>
      </c>
      <c r="O1451" s="238">
        <v>1</v>
      </c>
      <c r="P1451" s="239">
        <f t="shared" si="26"/>
        <v>0</v>
      </c>
    </row>
    <row r="1452" spans="1:16" x14ac:dyDescent="0.3">
      <c r="A1452" s="294" t="s">
        <v>38</v>
      </c>
      <c r="B1452" s="236" t="s">
        <v>586</v>
      </c>
      <c r="C1452" s="236" t="s">
        <v>38</v>
      </c>
      <c r="D1452" s="293" t="s">
        <v>682</v>
      </c>
      <c r="E1452" s="294" t="s">
        <v>683</v>
      </c>
      <c r="F1452" s="236" t="s">
        <v>38</v>
      </c>
      <c r="G1452" s="295" t="s">
        <v>589</v>
      </c>
      <c r="H1452" s="295" t="s">
        <v>19</v>
      </c>
      <c r="I1452" s="295" t="s">
        <v>43</v>
      </c>
      <c r="J1452" s="308" t="s">
        <v>2164</v>
      </c>
      <c r="K1452" s="295"/>
      <c r="L1452" s="451" t="s">
        <v>2270</v>
      </c>
      <c r="M1452" s="234">
        <v>28.8</v>
      </c>
      <c r="N1452" s="237">
        <f>IFERROR(VLOOKUP(H1452&amp;"-"&amp;F1452,Blad7!A:D,4,0),0)</f>
        <v>0</v>
      </c>
      <c r="O1452" s="238">
        <v>1</v>
      </c>
      <c r="P1452" s="239">
        <f t="shared" si="26"/>
        <v>0</v>
      </c>
    </row>
    <row r="1453" spans="1:16" x14ac:dyDescent="0.3">
      <c r="A1453" s="294" t="s">
        <v>38</v>
      </c>
      <c r="B1453" s="236" t="s">
        <v>586</v>
      </c>
      <c r="C1453" s="236" t="s">
        <v>38</v>
      </c>
      <c r="D1453" s="293" t="s">
        <v>682</v>
      </c>
      <c r="E1453" s="294" t="s">
        <v>683</v>
      </c>
      <c r="F1453" s="236" t="s">
        <v>38</v>
      </c>
      <c r="G1453" s="295" t="s">
        <v>589</v>
      </c>
      <c r="H1453" s="295" t="s">
        <v>19</v>
      </c>
      <c r="I1453" s="245" t="s">
        <v>43</v>
      </c>
      <c r="J1453" s="308" t="s">
        <v>2165</v>
      </c>
      <c r="K1453" s="295"/>
      <c r="L1453" s="451" t="s">
        <v>2270</v>
      </c>
      <c r="M1453" s="234">
        <v>19.04</v>
      </c>
      <c r="N1453" s="237">
        <f>IFERROR(VLOOKUP(H1453&amp;"-"&amp;F1453,Blad7!A:D,4,0),0)</f>
        <v>0</v>
      </c>
      <c r="O1453" s="238">
        <v>1</v>
      </c>
      <c r="P1453" s="239">
        <f t="shared" si="26"/>
        <v>0</v>
      </c>
    </row>
    <row r="1454" spans="1:16" x14ac:dyDescent="0.3">
      <c r="A1454" s="294" t="s">
        <v>38</v>
      </c>
      <c r="B1454" s="236" t="s">
        <v>586</v>
      </c>
      <c r="C1454" s="236" t="s">
        <v>38</v>
      </c>
      <c r="D1454" s="293" t="s">
        <v>682</v>
      </c>
      <c r="E1454" s="294" t="s">
        <v>683</v>
      </c>
      <c r="F1454" s="236" t="s">
        <v>38</v>
      </c>
      <c r="G1454" s="295" t="s">
        <v>589</v>
      </c>
      <c r="H1454" s="295" t="s">
        <v>19</v>
      </c>
      <c r="I1454" s="245" t="s">
        <v>43</v>
      </c>
      <c r="J1454" s="308" t="s">
        <v>2166</v>
      </c>
      <c r="K1454" s="295"/>
      <c r="L1454" s="451" t="s">
        <v>2270</v>
      </c>
      <c r="M1454" s="234">
        <v>22.34</v>
      </c>
      <c r="N1454" s="237">
        <f>IFERROR(VLOOKUP(H1454&amp;"-"&amp;F1454,Blad7!A:D,4,0),0)</f>
        <v>0</v>
      </c>
      <c r="O1454" s="238">
        <v>1</v>
      </c>
      <c r="P1454" s="239">
        <f t="shared" si="26"/>
        <v>0</v>
      </c>
    </row>
    <row r="1455" spans="1:16" x14ac:dyDescent="0.3">
      <c r="A1455" s="294" t="s">
        <v>38</v>
      </c>
      <c r="B1455" s="236" t="s">
        <v>586</v>
      </c>
      <c r="C1455" s="236" t="s">
        <v>38</v>
      </c>
      <c r="D1455" s="293" t="s">
        <v>682</v>
      </c>
      <c r="E1455" s="294" t="s">
        <v>683</v>
      </c>
      <c r="F1455" s="236" t="s">
        <v>38</v>
      </c>
      <c r="G1455" s="295" t="s">
        <v>589</v>
      </c>
      <c r="H1455" s="295" t="s">
        <v>19</v>
      </c>
      <c r="I1455" s="245" t="s">
        <v>56</v>
      </c>
      <c r="J1455" s="308" t="s">
        <v>2167</v>
      </c>
      <c r="K1455" s="295"/>
      <c r="L1455" s="451" t="s">
        <v>1825</v>
      </c>
      <c r="M1455" s="234">
        <v>147.66999999999999</v>
      </c>
      <c r="N1455" s="237">
        <f>IFERROR(VLOOKUP(H1455&amp;"-"&amp;F1455,Blad7!A:D,4,0),0)</f>
        <v>0</v>
      </c>
      <c r="O1455" s="238">
        <v>1</v>
      </c>
      <c r="P1455" s="239">
        <f t="shared" si="26"/>
        <v>0</v>
      </c>
    </row>
    <row r="1456" spans="1:16" x14ac:dyDescent="0.3">
      <c r="A1456" s="294" t="s">
        <v>38</v>
      </c>
      <c r="B1456" s="236" t="s">
        <v>586</v>
      </c>
      <c r="C1456" s="236" t="s">
        <v>38</v>
      </c>
      <c r="D1456" s="293" t="s">
        <v>682</v>
      </c>
      <c r="E1456" s="294" t="s">
        <v>683</v>
      </c>
      <c r="F1456" s="236" t="s">
        <v>38</v>
      </c>
      <c r="G1456" s="295" t="s">
        <v>589</v>
      </c>
      <c r="H1456" s="295" t="s">
        <v>45</v>
      </c>
      <c r="I1456" s="245" t="s">
        <v>2170</v>
      </c>
      <c r="J1456" s="308" t="s">
        <v>2168</v>
      </c>
      <c r="K1456" s="295"/>
      <c r="L1456" s="451" t="s">
        <v>1825</v>
      </c>
      <c r="M1456" s="234" t="s">
        <v>187</v>
      </c>
      <c r="N1456" s="237">
        <f>IFERROR(VLOOKUP(H1456&amp;"-"&amp;F1456,Blad7!A:D,4,0),0)</f>
        <v>0</v>
      </c>
      <c r="O1456" s="238">
        <v>1</v>
      </c>
      <c r="P1456" s="239" t="str">
        <f t="shared" si="26"/>
        <v/>
      </c>
    </row>
    <row r="1457" spans="1:16" x14ac:dyDescent="0.3">
      <c r="A1457" s="294" t="s">
        <v>38</v>
      </c>
      <c r="B1457" s="236" t="s">
        <v>586</v>
      </c>
      <c r="C1457" s="236" t="s">
        <v>38</v>
      </c>
      <c r="D1457" s="293" t="s">
        <v>682</v>
      </c>
      <c r="E1457" s="294" t="s">
        <v>683</v>
      </c>
      <c r="F1457" s="236" t="s">
        <v>38</v>
      </c>
      <c r="G1457" s="295" t="s">
        <v>589</v>
      </c>
      <c r="H1457" s="295" t="s">
        <v>16</v>
      </c>
      <c r="I1457" s="245" t="s">
        <v>51</v>
      </c>
      <c r="J1457" s="308" t="s">
        <v>2169</v>
      </c>
      <c r="K1457" s="295"/>
      <c r="L1457" s="451" t="s">
        <v>1825</v>
      </c>
      <c r="M1457" s="234">
        <v>252.61</v>
      </c>
      <c r="N1457" s="237">
        <f>IFERROR(VLOOKUP(H1457&amp;"-"&amp;F1457,Blad7!A:D,4,0),0)</f>
        <v>0</v>
      </c>
      <c r="O1457" s="238">
        <v>1</v>
      </c>
      <c r="P1457" s="239">
        <f t="shared" si="26"/>
        <v>0</v>
      </c>
    </row>
    <row r="1458" spans="1:16" x14ac:dyDescent="0.3">
      <c r="A1458" s="294" t="s">
        <v>38</v>
      </c>
      <c r="B1458" s="236" t="s">
        <v>586</v>
      </c>
      <c r="C1458" s="236" t="s">
        <v>38</v>
      </c>
      <c r="D1458" s="293" t="s">
        <v>682</v>
      </c>
      <c r="E1458" s="294" t="s">
        <v>683</v>
      </c>
      <c r="F1458" s="236" t="s">
        <v>38</v>
      </c>
      <c r="G1458" s="295" t="s">
        <v>59</v>
      </c>
      <c r="H1458" s="295" t="s">
        <v>18</v>
      </c>
      <c r="I1458" s="295" t="s">
        <v>18</v>
      </c>
      <c r="J1458" s="308" t="s">
        <v>2177</v>
      </c>
      <c r="K1458" s="295"/>
      <c r="L1458" s="451" t="s">
        <v>62</v>
      </c>
      <c r="M1458" s="234">
        <v>43.84</v>
      </c>
      <c r="N1458" s="237">
        <f>IFERROR(VLOOKUP(H1458&amp;"-"&amp;F1458,Blad7!A:D,4,0),0)</f>
        <v>0</v>
      </c>
      <c r="O1458" s="238">
        <v>1</v>
      </c>
      <c r="P1458" s="239">
        <f t="shared" si="26"/>
        <v>0</v>
      </c>
    </row>
    <row r="1459" spans="1:16" x14ac:dyDescent="0.3">
      <c r="A1459" s="294" t="s">
        <v>38</v>
      </c>
      <c r="B1459" s="236" t="s">
        <v>586</v>
      </c>
      <c r="C1459" s="236" t="s">
        <v>38</v>
      </c>
      <c r="D1459" s="293" t="s">
        <v>682</v>
      </c>
      <c r="E1459" s="294" t="s">
        <v>683</v>
      </c>
      <c r="F1459" s="236" t="s">
        <v>38</v>
      </c>
      <c r="G1459" s="295" t="s">
        <v>59</v>
      </c>
      <c r="H1459" s="295" t="s">
        <v>18</v>
      </c>
      <c r="I1459" s="295" t="s">
        <v>18</v>
      </c>
      <c r="J1459" s="308" t="s">
        <v>2178</v>
      </c>
      <c r="K1459" s="295"/>
      <c r="L1459" s="451" t="s">
        <v>62</v>
      </c>
      <c r="M1459" s="234">
        <v>25.91</v>
      </c>
      <c r="N1459" s="237">
        <f>IFERROR(VLOOKUP(H1459&amp;"-"&amp;F1459,Blad7!A:D,4,0),0)</f>
        <v>0</v>
      </c>
      <c r="O1459" s="238">
        <v>1</v>
      </c>
      <c r="P1459" s="239">
        <f t="shared" si="26"/>
        <v>0</v>
      </c>
    </row>
    <row r="1460" spans="1:16" x14ac:dyDescent="0.3">
      <c r="A1460" s="294" t="s">
        <v>38</v>
      </c>
      <c r="B1460" s="236" t="s">
        <v>586</v>
      </c>
      <c r="C1460" s="236" t="s">
        <v>38</v>
      </c>
      <c r="D1460" s="293" t="s">
        <v>682</v>
      </c>
      <c r="E1460" s="294" t="s">
        <v>683</v>
      </c>
      <c r="F1460" s="236" t="s">
        <v>38</v>
      </c>
      <c r="G1460" s="295" t="s">
        <v>59</v>
      </c>
      <c r="H1460" s="295" t="s">
        <v>46</v>
      </c>
      <c r="I1460" s="295" t="s">
        <v>46</v>
      </c>
      <c r="J1460" s="308" t="s">
        <v>2179</v>
      </c>
      <c r="K1460" s="295"/>
      <c r="L1460" s="451" t="s">
        <v>44</v>
      </c>
      <c r="M1460" s="234">
        <v>25.91</v>
      </c>
      <c r="N1460" s="237">
        <f>IFERROR(VLOOKUP(H1460&amp;"-"&amp;F1460,Blad7!A:D,4,0),0)</f>
        <v>0</v>
      </c>
      <c r="O1460" s="238">
        <v>1</v>
      </c>
      <c r="P1460" s="239">
        <f t="shared" si="26"/>
        <v>0</v>
      </c>
    </row>
    <row r="1461" spans="1:16" x14ac:dyDescent="0.3">
      <c r="A1461" s="294" t="s">
        <v>38</v>
      </c>
      <c r="B1461" s="236" t="s">
        <v>586</v>
      </c>
      <c r="C1461" s="236" t="s">
        <v>38</v>
      </c>
      <c r="D1461" s="293" t="s">
        <v>682</v>
      </c>
      <c r="E1461" s="294" t="s">
        <v>683</v>
      </c>
      <c r="F1461" s="236" t="s">
        <v>38</v>
      </c>
      <c r="G1461" s="295" t="s">
        <v>59</v>
      </c>
      <c r="H1461" s="295" t="s">
        <v>18</v>
      </c>
      <c r="I1461" s="295" t="s">
        <v>18</v>
      </c>
      <c r="J1461" s="308" t="s">
        <v>2180</v>
      </c>
      <c r="K1461" s="295"/>
      <c r="L1461" s="451" t="s">
        <v>62</v>
      </c>
      <c r="M1461" s="234">
        <v>25.91</v>
      </c>
      <c r="N1461" s="237">
        <f>IFERROR(VLOOKUP(H1461&amp;"-"&amp;F1461,Blad7!A:D,4,0),0)</f>
        <v>0</v>
      </c>
      <c r="O1461" s="238">
        <v>1</v>
      </c>
      <c r="P1461" s="239">
        <f t="shared" si="26"/>
        <v>0</v>
      </c>
    </row>
    <row r="1462" spans="1:16" x14ac:dyDescent="0.3">
      <c r="A1462" s="294" t="s">
        <v>38</v>
      </c>
      <c r="B1462" s="236" t="s">
        <v>586</v>
      </c>
      <c r="C1462" s="236" t="s">
        <v>38</v>
      </c>
      <c r="D1462" s="293" t="s">
        <v>682</v>
      </c>
      <c r="E1462" s="294" t="s">
        <v>683</v>
      </c>
      <c r="F1462" s="236" t="s">
        <v>38</v>
      </c>
      <c r="G1462" s="295" t="s">
        <v>59</v>
      </c>
      <c r="H1462" s="295" t="s">
        <v>18</v>
      </c>
      <c r="I1462" s="295" t="s">
        <v>18</v>
      </c>
      <c r="J1462" s="308" t="s">
        <v>2181</v>
      </c>
      <c r="K1462" s="295"/>
      <c r="L1462" s="451" t="s">
        <v>62</v>
      </c>
      <c r="M1462" s="234">
        <v>25.91</v>
      </c>
      <c r="N1462" s="237">
        <f>IFERROR(VLOOKUP(H1462&amp;"-"&amp;F1462,Blad7!A:D,4,0),0)</f>
        <v>0</v>
      </c>
      <c r="O1462" s="238">
        <v>1</v>
      </c>
      <c r="P1462" s="239">
        <f t="shared" si="26"/>
        <v>0</v>
      </c>
    </row>
    <row r="1463" spans="1:16" x14ac:dyDescent="0.3">
      <c r="A1463" s="294" t="s">
        <v>38</v>
      </c>
      <c r="B1463" s="236" t="s">
        <v>586</v>
      </c>
      <c r="C1463" s="236" t="s">
        <v>38</v>
      </c>
      <c r="D1463" s="293" t="s">
        <v>682</v>
      </c>
      <c r="E1463" s="294" t="s">
        <v>683</v>
      </c>
      <c r="F1463" s="236" t="s">
        <v>38</v>
      </c>
      <c r="G1463" s="295" t="s">
        <v>59</v>
      </c>
      <c r="H1463" s="295" t="s">
        <v>15</v>
      </c>
      <c r="I1463" s="297" t="s">
        <v>15</v>
      </c>
      <c r="J1463" s="308" t="s">
        <v>2182</v>
      </c>
      <c r="K1463" s="295"/>
      <c r="L1463" s="451" t="s">
        <v>44</v>
      </c>
      <c r="M1463" s="234">
        <v>52.43</v>
      </c>
      <c r="N1463" s="237">
        <f>IFERROR(VLOOKUP(H1463&amp;"-"&amp;F1463,Blad7!A:D,4,0),0)</f>
        <v>0</v>
      </c>
      <c r="O1463" s="238">
        <v>1</v>
      </c>
      <c r="P1463" s="239">
        <f t="shared" si="26"/>
        <v>0</v>
      </c>
    </row>
    <row r="1464" spans="1:16" x14ac:dyDescent="0.3">
      <c r="A1464" s="294" t="s">
        <v>38</v>
      </c>
      <c r="B1464" s="236" t="s">
        <v>586</v>
      </c>
      <c r="C1464" s="236" t="s">
        <v>38</v>
      </c>
      <c r="D1464" s="293" t="s">
        <v>682</v>
      </c>
      <c r="E1464" s="294" t="s">
        <v>683</v>
      </c>
      <c r="F1464" s="236" t="s">
        <v>38</v>
      </c>
      <c r="G1464" s="295" t="s">
        <v>59</v>
      </c>
      <c r="H1464" s="295" t="s">
        <v>15</v>
      </c>
      <c r="I1464" s="297" t="s">
        <v>15</v>
      </c>
      <c r="J1464" s="308" t="s">
        <v>2183</v>
      </c>
      <c r="K1464" s="295"/>
      <c r="L1464" s="451" t="s">
        <v>44</v>
      </c>
      <c r="M1464" s="234">
        <v>51.95</v>
      </c>
      <c r="N1464" s="237">
        <f>IFERROR(VLOOKUP(H1464&amp;"-"&amp;F1464,Blad7!A:D,4,0),0)</f>
        <v>0</v>
      </c>
      <c r="O1464" s="238">
        <v>1</v>
      </c>
      <c r="P1464" s="239">
        <f t="shared" si="26"/>
        <v>0</v>
      </c>
    </row>
    <row r="1465" spans="1:16" x14ac:dyDescent="0.3">
      <c r="A1465" s="294" t="s">
        <v>38</v>
      </c>
      <c r="B1465" s="236" t="s">
        <v>586</v>
      </c>
      <c r="C1465" s="236" t="s">
        <v>38</v>
      </c>
      <c r="D1465" s="293" t="s">
        <v>682</v>
      </c>
      <c r="E1465" s="294" t="s">
        <v>683</v>
      </c>
      <c r="F1465" s="236" t="s">
        <v>38</v>
      </c>
      <c r="G1465" s="295" t="s">
        <v>59</v>
      </c>
      <c r="H1465" s="295" t="s">
        <v>19</v>
      </c>
      <c r="I1465" s="245" t="s">
        <v>56</v>
      </c>
      <c r="J1465" s="308" t="s">
        <v>2184</v>
      </c>
      <c r="K1465" s="295"/>
      <c r="L1465" s="451" t="s">
        <v>62</v>
      </c>
      <c r="M1465" s="234">
        <v>69.91</v>
      </c>
      <c r="N1465" s="237">
        <f>IFERROR(VLOOKUP(H1465&amp;"-"&amp;F1465,Blad7!A:D,4,0),0)</f>
        <v>0</v>
      </c>
      <c r="O1465" s="238">
        <v>1</v>
      </c>
      <c r="P1465" s="239">
        <f t="shared" si="26"/>
        <v>0</v>
      </c>
    </row>
    <row r="1466" spans="1:16" x14ac:dyDescent="0.3">
      <c r="A1466" s="294" t="s">
        <v>38</v>
      </c>
      <c r="B1466" s="236" t="s">
        <v>586</v>
      </c>
      <c r="C1466" s="236" t="s">
        <v>38</v>
      </c>
      <c r="D1466" s="293" t="s">
        <v>682</v>
      </c>
      <c r="E1466" s="294" t="s">
        <v>683</v>
      </c>
      <c r="F1466" s="236" t="s">
        <v>38</v>
      </c>
      <c r="G1466" s="295" t="s">
        <v>59</v>
      </c>
      <c r="H1466" s="295" t="s">
        <v>18</v>
      </c>
      <c r="I1466" s="295" t="s">
        <v>18</v>
      </c>
      <c r="J1466" s="308" t="s">
        <v>2185</v>
      </c>
      <c r="K1466" s="295"/>
      <c r="L1466" s="451" t="s">
        <v>62</v>
      </c>
      <c r="M1466" s="234">
        <v>126.14</v>
      </c>
      <c r="N1466" s="237">
        <f>IFERROR(VLOOKUP(H1466&amp;"-"&amp;F1466,Blad7!A:D,4,0),0)</f>
        <v>0</v>
      </c>
      <c r="O1466" s="238">
        <v>1</v>
      </c>
      <c r="P1466" s="239">
        <f t="shared" si="26"/>
        <v>0</v>
      </c>
    </row>
    <row r="1467" spans="1:16" x14ac:dyDescent="0.3">
      <c r="A1467" s="294" t="s">
        <v>38</v>
      </c>
      <c r="B1467" s="236" t="s">
        <v>586</v>
      </c>
      <c r="C1467" s="236" t="s">
        <v>38</v>
      </c>
      <c r="D1467" s="293" t="s">
        <v>682</v>
      </c>
      <c r="E1467" s="294" t="s">
        <v>683</v>
      </c>
      <c r="F1467" s="236" t="s">
        <v>38</v>
      </c>
      <c r="G1467" s="295" t="s">
        <v>59</v>
      </c>
      <c r="H1467" s="295" t="s">
        <v>46</v>
      </c>
      <c r="I1467" s="245" t="s">
        <v>2257</v>
      </c>
      <c r="J1467" s="308" t="s">
        <v>2186</v>
      </c>
      <c r="K1467" s="295"/>
      <c r="L1467" s="451" t="s">
        <v>44</v>
      </c>
      <c r="M1467" s="234">
        <v>11.25</v>
      </c>
      <c r="N1467" s="237">
        <f>IFERROR(VLOOKUP(H1467&amp;"-"&amp;F1467,Blad7!A:D,4,0),0)</f>
        <v>0</v>
      </c>
      <c r="O1467" s="238">
        <v>1</v>
      </c>
      <c r="P1467" s="239">
        <f t="shared" si="26"/>
        <v>0</v>
      </c>
    </row>
    <row r="1468" spans="1:16" x14ac:dyDescent="0.3">
      <c r="A1468" s="294" t="s">
        <v>38</v>
      </c>
      <c r="B1468" s="236" t="s">
        <v>586</v>
      </c>
      <c r="C1468" s="236" t="s">
        <v>38</v>
      </c>
      <c r="D1468" s="293" t="s">
        <v>682</v>
      </c>
      <c r="E1468" s="294" t="s">
        <v>683</v>
      </c>
      <c r="F1468" s="236" t="s">
        <v>38</v>
      </c>
      <c r="G1468" s="295" t="s">
        <v>59</v>
      </c>
      <c r="H1468" s="295" t="s">
        <v>18</v>
      </c>
      <c r="I1468" s="245" t="s">
        <v>2262</v>
      </c>
      <c r="J1468" s="308" t="s">
        <v>2187</v>
      </c>
      <c r="K1468" s="295"/>
      <c r="L1468" s="451" t="s">
        <v>62</v>
      </c>
      <c r="M1468" s="234">
        <v>5.9</v>
      </c>
      <c r="N1468" s="237">
        <f>IFERROR(VLOOKUP(H1468&amp;"-"&amp;F1468,Blad7!A:D,4,0),0)</f>
        <v>0</v>
      </c>
      <c r="O1468" s="238">
        <v>1</v>
      </c>
      <c r="P1468" s="239">
        <f t="shared" si="26"/>
        <v>0</v>
      </c>
    </row>
    <row r="1469" spans="1:16" x14ac:dyDescent="0.3">
      <c r="A1469" s="294" t="s">
        <v>38</v>
      </c>
      <c r="B1469" s="236" t="s">
        <v>586</v>
      </c>
      <c r="C1469" s="236" t="s">
        <v>38</v>
      </c>
      <c r="D1469" s="293" t="s">
        <v>682</v>
      </c>
      <c r="E1469" s="294" t="s">
        <v>683</v>
      </c>
      <c r="F1469" s="236" t="s">
        <v>38</v>
      </c>
      <c r="G1469" s="295" t="s">
        <v>59</v>
      </c>
      <c r="H1469" s="295" t="s">
        <v>46</v>
      </c>
      <c r="I1469" s="245" t="s">
        <v>14</v>
      </c>
      <c r="J1469" s="308" t="s">
        <v>2188</v>
      </c>
      <c r="K1469" s="295"/>
      <c r="L1469" s="451" t="s">
        <v>44</v>
      </c>
      <c r="M1469" s="234">
        <v>18.010000000000002</v>
      </c>
      <c r="N1469" s="237">
        <f>IFERROR(VLOOKUP(H1469&amp;"-"&amp;F1469,Blad7!A:D,4,0),0)</f>
        <v>0</v>
      </c>
      <c r="O1469" s="238">
        <v>1</v>
      </c>
      <c r="P1469" s="239">
        <f t="shared" si="26"/>
        <v>0</v>
      </c>
    </row>
    <row r="1470" spans="1:16" x14ac:dyDescent="0.3">
      <c r="A1470" s="294" t="s">
        <v>38</v>
      </c>
      <c r="B1470" s="236" t="s">
        <v>586</v>
      </c>
      <c r="C1470" s="236" t="s">
        <v>38</v>
      </c>
      <c r="D1470" s="293" t="s">
        <v>682</v>
      </c>
      <c r="E1470" s="294" t="s">
        <v>683</v>
      </c>
      <c r="F1470" s="236" t="s">
        <v>38</v>
      </c>
      <c r="G1470" s="295" t="s">
        <v>59</v>
      </c>
      <c r="H1470" s="295" t="s">
        <v>46</v>
      </c>
      <c r="I1470" s="245" t="s">
        <v>14</v>
      </c>
      <c r="J1470" s="308" t="s">
        <v>2189</v>
      </c>
      <c r="K1470" s="295"/>
      <c r="L1470" s="451" t="s">
        <v>44</v>
      </c>
      <c r="M1470" s="234">
        <v>11.77</v>
      </c>
      <c r="N1470" s="237">
        <f>IFERROR(VLOOKUP(H1470&amp;"-"&amp;F1470,Blad7!A:D,4,0),0)</f>
        <v>0</v>
      </c>
      <c r="O1470" s="238">
        <v>1</v>
      </c>
      <c r="P1470" s="239">
        <f t="shared" si="26"/>
        <v>0</v>
      </c>
    </row>
    <row r="1471" spans="1:16" x14ac:dyDescent="0.3">
      <c r="A1471" s="294" t="s">
        <v>38</v>
      </c>
      <c r="B1471" s="236" t="s">
        <v>586</v>
      </c>
      <c r="C1471" s="236" t="s">
        <v>38</v>
      </c>
      <c r="D1471" s="293" t="s">
        <v>682</v>
      </c>
      <c r="E1471" s="294" t="s">
        <v>683</v>
      </c>
      <c r="F1471" s="236" t="s">
        <v>38</v>
      </c>
      <c r="G1471" s="295" t="s">
        <v>59</v>
      </c>
      <c r="H1471" s="295" t="s">
        <v>41</v>
      </c>
      <c r="I1471" s="295" t="s">
        <v>1622</v>
      </c>
      <c r="J1471" s="463" t="s">
        <v>2190</v>
      </c>
      <c r="K1471" s="295"/>
      <c r="L1471" s="451" t="s">
        <v>1825</v>
      </c>
      <c r="M1471" s="234">
        <v>9.91</v>
      </c>
      <c r="N1471" s="237">
        <f>IFERROR(VLOOKUP(H1471&amp;"-"&amp;F1471,Blad7!A:D,4,0),0)</f>
        <v>0</v>
      </c>
      <c r="O1471" s="238">
        <v>1</v>
      </c>
      <c r="P1471" s="239">
        <f t="shared" si="26"/>
        <v>0</v>
      </c>
    </row>
    <row r="1472" spans="1:16" x14ac:dyDescent="0.3">
      <c r="A1472" s="294" t="s">
        <v>38</v>
      </c>
      <c r="B1472" s="236" t="s">
        <v>586</v>
      </c>
      <c r="C1472" s="236" t="s">
        <v>38</v>
      </c>
      <c r="D1472" s="293" t="s">
        <v>682</v>
      </c>
      <c r="E1472" s="294" t="s">
        <v>683</v>
      </c>
      <c r="F1472" s="236" t="s">
        <v>38</v>
      </c>
      <c r="G1472" s="295" t="s">
        <v>59</v>
      </c>
      <c r="H1472" s="295" t="s">
        <v>18</v>
      </c>
      <c r="I1472" s="245" t="s">
        <v>2262</v>
      </c>
      <c r="J1472" s="308" t="s">
        <v>2191</v>
      </c>
      <c r="K1472" s="295"/>
      <c r="L1472" s="451" t="s">
        <v>62</v>
      </c>
      <c r="M1472" s="234">
        <v>5.81</v>
      </c>
      <c r="N1472" s="237">
        <f>IFERROR(VLOOKUP(H1472&amp;"-"&amp;F1472,Blad7!A:D,4,0),0)</f>
        <v>0</v>
      </c>
      <c r="O1472" s="238">
        <v>1</v>
      </c>
      <c r="P1472" s="239">
        <f t="shared" si="26"/>
        <v>0</v>
      </c>
    </row>
    <row r="1473" spans="1:16" x14ac:dyDescent="0.3">
      <c r="A1473" s="294" t="s">
        <v>38</v>
      </c>
      <c r="B1473" s="236" t="s">
        <v>586</v>
      </c>
      <c r="C1473" s="236" t="s">
        <v>38</v>
      </c>
      <c r="D1473" s="293" t="s">
        <v>682</v>
      </c>
      <c r="E1473" s="294" t="s">
        <v>683</v>
      </c>
      <c r="F1473" s="236" t="s">
        <v>38</v>
      </c>
      <c r="G1473" s="295" t="s">
        <v>59</v>
      </c>
      <c r="H1473" s="295" t="s">
        <v>41</v>
      </c>
      <c r="I1473" s="295" t="s">
        <v>1622</v>
      </c>
      <c r="J1473" s="463" t="s">
        <v>2192</v>
      </c>
      <c r="K1473" s="295"/>
      <c r="L1473" s="451" t="s">
        <v>1825</v>
      </c>
      <c r="M1473" s="234">
        <v>9.3000000000000007</v>
      </c>
      <c r="N1473" s="237">
        <f>IFERROR(VLOOKUP(H1473&amp;"-"&amp;F1473,Blad7!A:D,4,0),0)</f>
        <v>0</v>
      </c>
      <c r="O1473" s="238">
        <v>1</v>
      </c>
      <c r="P1473" s="239">
        <f t="shared" si="26"/>
        <v>0</v>
      </c>
    </row>
    <row r="1474" spans="1:16" x14ac:dyDescent="0.3">
      <c r="A1474" s="294" t="s">
        <v>38</v>
      </c>
      <c r="B1474" s="236" t="s">
        <v>586</v>
      </c>
      <c r="C1474" s="236" t="s">
        <v>38</v>
      </c>
      <c r="D1474" s="293" t="s">
        <v>682</v>
      </c>
      <c r="E1474" s="294" t="s">
        <v>683</v>
      </c>
      <c r="F1474" s="236" t="s">
        <v>38</v>
      </c>
      <c r="G1474" s="295" t="s">
        <v>59</v>
      </c>
      <c r="H1474" s="295" t="s">
        <v>15</v>
      </c>
      <c r="I1474" s="297" t="s">
        <v>15</v>
      </c>
      <c r="J1474" s="308" t="s">
        <v>2193</v>
      </c>
      <c r="K1474" s="295"/>
      <c r="L1474" s="451" t="s">
        <v>44</v>
      </c>
      <c r="M1474" s="234">
        <v>148.19999999999999</v>
      </c>
      <c r="N1474" s="237">
        <f>IFERROR(VLOOKUP(H1474&amp;"-"&amp;F1474,Blad7!A:D,4,0),0)</f>
        <v>0</v>
      </c>
      <c r="O1474" s="238">
        <v>1</v>
      </c>
      <c r="P1474" s="239">
        <f t="shared" ref="P1474:P1537" si="27">IFERROR((N1474*M1474)*O1474,"")</f>
        <v>0</v>
      </c>
    </row>
    <row r="1475" spans="1:16" x14ac:dyDescent="0.3">
      <c r="A1475" s="294" t="s">
        <v>38</v>
      </c>
      <c r="B1475" s="236" t="s">
        <v>586</v>
      </c>
      <c r="C1475" s="236" t="s">
        <v>38</v>
      </c>
      <c r="D1475" s="293" t="s">
        <v>682</v>
      </c>
      <c r="E1475" s="294" t="s">
        <v>683</v>
      </c>
      <c r="F1475" s="236" t="s">
        <v>38</v>
      </c>
      <c r="G1475" s="295" t="s">
        <v>59</v>
      </c>
      <c r="H1475" s="295" t="s">
        <v>15</v>
      </c>
      <c r="I1475" s="297" t="s">
        <v>15</v>
      </c>
      <c r="J1475" s="308" t="s">
        <v>2194</v>
      </c>
      <c r="K1475" s="295"/>
      <c r="L1475" s="451" t="s">
        <v>44</v>
      </c>
      <c r="M1475" s="234">
        <v>52.2</v>
      </c>
      <c r="N1475" s="237">
        <f>IFERROR(VLOOKUP(H1475&amp;"-"&amp;F1475,Blad7!A:D,4,0),0)</f>
        <v>0</v>
      </c>
      <c r="O1475" s="238">
        <v>1</v>
      </c>
      <c r="P1475" s="239">
        <f t="shared" si="27"/>
        <v>0</v>
      </c>
    </row>
    <row r="1476" spans="1:16" x14ac:dyDescent="0.3">
      <c r="A1476" s="294" t="s">
        <v>38</v>
      </c>
      <c r="B1476" s="236" t="s">
        <v>586</v>
      </c>
      <c r="C1476" s="236" t="s">
        <v>38</v>
      </c>
      <c r="D1476" s="293" t="s">
        <v>682</v>
      </c>
      <c r="E1476" s="294" t="s">
        <v>683</v>
      </c>
      <c r="F1476" s="236" t="s">
        <v>38</v>
      </c>
      <c r="G1476" s="295" t="s">
        <v>59</v>
      </c>
      <c r="H1476" s="295" t="s">
        <v>15</v>
      </c>
      <c r="I1476" s="297" t="s">
        <v>15</v>
      </c>
      <c r="J1476" s="308" t="s">
        <v>2195</v>
      </c>
      <c r="K1476" s="295"/>
      <c r="L1476" s="451" t="s">
        <v>44</v>
      </c>
      <c r="M1476" s="234">
        <v>65.64</v>
      </c>
      <c r="N1476" s="237">
        <f>IFERROR(VLOOKUP(H1476&amp;"-"&amp;F1476,Blad7!A:D,4,0),0)</f>
        <v>0</v>
      </c>
      <c r="O1476" s="238">
        <v>1</v>
      </c>
      <c r="P1476" s="239">
        <f t="shared" si="27"/>
        <v>0</v>
      </c>
    </row>
    <row r="1477" spans="1:16" x14ac:dyDescent="0.3">
      <c r="A1477" s="294" t="s">
        <v>38</v>
      </c>
      <c r="B1477" s="236" t="s">
        <v>586</v>
      </c>
      <c r="C1477" s="236" t="s">
        <v>38</v>
      </c>
      <c r="D1477" s="293" t="s">
        <v>682</v>
      </c>
      <c r="E1477" s="294" t="s">
        <v>683</v>
      </c>
      <c r="F1477" s="236" t="s">
        <v>38</v>
      </c>
      <c r="G1477" s="295" t="s">
        <v>59</v>
      </c>
      <c r="H1477" s="295" t="s">
        <v>46</v>
      </c>
      <c r="I1477" s="295" t="s">
        <v>46</v>
      </c>
      <c r="J1477" s="308" t="s">
        <v>2196</v>
      </c>
      <c r="K1477" s="295"/>
      <c r="L1477" s="451" t="s">
        <v>44</v>
      </c>
      <c r="M1477" s="234">
        <v>18.690000000000001</v>
      </c>
      <c r="N1477" s="237">
        <f>IFERROR(VLOOKUP(H1477&amp;"-"&amp;F1477,Blad7!A:D,4,0),0)</f>
        <v>0</v>
      </c>
      <c r="O1477" s="238">
        <v>1</v>
      </c>
      <c r="P1477" s="239">
        <f t="shared" si="27"/>
        <v>0</v>
      </c>
    </row>
    <row r="1478" spans="1:16" x14ac:dyDescent="0.3">
      <c r="A1478" s="294" t="s">
        <v>38</v>
      </c>
      <c r="B1478" s="236" t="s">
        <v>586</v>
      </c>
      <c r="C1478" s="236" t="s">
        <v>38</v>
      </c>
      <c r="D1478" s="293" t="s">
        <v>682</v>
      </c>
      <c r="E1478" s="294" t="s">
        <v>683</v>
      </c>
      <c r="F1478" s="236" t="s">
        <v>38</v>
      </c>
      <c r="G1478" s="295" t="s">
        <v>59</v>
      </c>
      <c r="H1478" s="295" t="s">
        <v>46</v>
      </c>
      <c r="I1478" s="245" t="s">
        <v>2263</v>
      </c>
      <c r="J1478" s="308" t="s">
        <v>2197</v>
      </c>
      <c r="K1478" s="295"/>
      <c r="L1478" s="451" t="s">
        <v>44</v>
      </c>
      <c r="M1478" s="234">
        <v>32.58</v>
      </c>
      <c r="N1478" s="237">
        <f>IFERROR(VLOOKUP(H1478&amp;"-"&amp;F1478,Blad7!A:D,4,0),0)</f>
        <v>0</v>
      </c>
      <c r="O1478" s="238">
        <v>1</v>
      </c>
      <c r="P1478" s="239">
        <f t="shared" si="27"/>
        <v>0</v>
      </c>
    </row>
    <row r="1479" spans="1:16" x14ac:dyDescent="0.3">
      <c r="A1479" s="294" t="s">
        <v>38</v>
      </c>
      <c r="B1479" s="236" t="s">
        <v>586</v>
      </c>
      <c r="C1479" s="236" t="s">
        <v>38</v>
      </c>
      <c r="D1479" s="293" t="s">
        <v>682</v>
      </c>
      <c r="E1479" s="294" t="s">
        <v>683</v>
      </c>
      <c r="F1479" s="236" t="s">
        <v>38</v>
      </c>
      <c r="G1479" s="295" t="s">
        <v>59</v>
      </c>
      <c r="H1479" s="295" t="s">
        <v>46</v>
      </c>
      <c r="I1479" s="245" t="s">
        <v>2263</v>
      </c>
      <c r="J1479" s="308" t="s">
        <v>2198</v>
      </c>
      <c r="K1479" s="295"/>
      <c r="L1479" s="451" t="s">
        <v>44</v>
      </c>
      <c r="M1479" s="234">
        <v>32.89</v>
      </c>
      <c r="N1479" s="237">
        <f>IFERROR(VLOOKUP(H1479&amp;"-"&amp;F1479,Blad7!A:D,4,0),0)</f>
        <v>0</v>
      </c>
      <c r="O1479" s="238">
        <v>1</v>
      </c>
      <c r="P1479" s="239">
        <f t="shared" si="27"/>
        <v>0</v>
      </c>
    </row>
    <row r="1480" spans="1:16" x14ac:dyDescent="0.3">
      <c r="A1480" s="294" t="s">
        <v>38</v>
      </c>
      <c r="B1480" s="236" t="s">
        <v>586</v>
      </c>
      <c r="C1480" s="236" t="s">
        <v>38</v>
      </c>
      <c r="D1480" s="293" t="s">
        <v>682</v>
      </c>
      <c r="E1480" s="294" t="s">
        <v>683</v>
      </c>
      <c r="F1480" s="236" t="s">
        <v>38</v>
      </c>
      <c r="G1480" s="295" t="s">
        <v>59</v>
      </c>
      <c r="H1480" s="295" t="s">
        <v>46</v>
      </c>
      <c r="I1480" s="295" t="s">
        <v>46</v>
      </c>
      <c r="J1480" s="308" t="s">
        <v>2199</v>
      </c>
      <c r="K1480" s="295"/>
      <c r="L1480" s="451" t="s">
        <v>44</v>
      </c>
      <c r="M1480" s="234">
        <v>21.66</v>
      </c>
      <c r="N1480" s="237">
        <f>IFERROR(VLOOKUP(H1480&amp;"-"&amp;F1480,Blad7!A:D,4,0),0)</f>
        <v>0</v>
      </c>
      <c r="O1480" s="238">
        <v>1</v>
      </c>
      <c r="P1480" s="239">
        <f t="shared" si="27"/>
        <v>0</v>
      </c>
    </row>
    <row r="1481" spans="1:16" x14ac:dyDescent="0.3">
      <c r="A1481" s="294" t="s">
        <v>38</v>
      </c>
      <c r="B1481" s="236" t="s">
        <v>586</v>
      </c>
      <c r="C1481" s="236" t="s">
        <v>38</v>
      </c>
      <c r="D1481" s="293" t="s">
        <v>682</v>
      </c>
      <c r="E1481" s="294" t="s">
        <v>683</v>
      </c>
      <c r="F1481" s="236" t="s">
        <v>38</v>
      </c>
      <c r="G1481" s="295" t="s">
        <v>59</v>
      </c>
      <c r="H1481" s="295" t="s">
        <v>41</v>
      </c>
      <c r="I1481" s="297" t="s">
        <v>2045</v>
      </c>
      <c r="J1481" s="463" t="s">
        <v>2200</v>
      </c>
      <c r="K1481" s="295"/>
      <c r="L1481" s="451" t="s">
        <v>1825</v>
      </c>
      <c r="M1481" s="234">
        <v>4.72</v>
      </c>
      <c r="N1481" s="237">
        <f>IFERROR(VLOOKUP(H1481&amp;"-"&amp;F1481,Blad7!A:D,4,0),0)</f>
        <v>0</v>
      </c>
      <c r="O1481" s="238">
        <v>1</v>
      </c>
      <c r="P1481" s="239">
        <f t="shared" si="27"/>
        <v>0</v>
      </c>
    </row>
    <row r="1482" spans="1:16" x14ac:dyDescent="0.3">
      <c r="A1482" s="294" t="s">
        <v>38</v>
      </c>
      <c r="B1482" s="236" t="s">
        <v>586</v>
      </c>
      <c r="C1482" s="236" t="s">
        <v>38</v>
      </c>
      <c r="D1482" s="293" t="s">
        <v>682</v>
      </c>
      <c r="E1482" s="294" t="s">
        <v>683</v>
      </c>
      <c r="F1482" s="236" t="s">
        <v>38</v>
      </c>
      <c r="G1482" s="295" t="s">
        <v>59</v>
      </c>
      <c r="H1482" s="295" t="s">
        <v>41</v>
      </c>
      <c r="I1482" s="295" t="s">
        <v>1622</v>
      </c>
      <c r="J1482" s="463" t="s">
        <v>2201</v>
      </c>
      <c r="K1482" s="295"/>
      <c r="L1482" s="451" t="s">
        <v>1825</v>
      </c>
      <c r="M1482" s="234">
        <v>6.55</v>
      </c>
      <c r="N1482" s="237">
        <f>IFERROR(VLOOKUP(H1482&amp;"-"&amp;F1482,Blad7!A:D,4,0),0)</f>
        <v>0</v>
      </c>
      <c r="O1482" s="238">
        <v>1</v>
      </c>
      <c r="P1482" s="239">
        <f t="shared" si="27"/>
        <v>0</v>
      </c>
    </row>
    <row r="1483" spans="1:16" x14ac:dyDescent="0.3">
      <c r="A1483" s="294" t="s">
        <v>38</v>
      </c>
      <c r="B1483" s="236" t="s">
        <v>586</v>
      </c>
      <c r="C1483" s="236" t="s">
        <v>38</v>
      </c>
      <c r="D1483" s="293" t="s">
        <v>682</v>
      </c>
      <c r="E1483" s="294" t="s">
        <v>683</v>
      </c>
      <c r="F1483" s="236" t="s">
        <v>38</v>
      </c>
      <c r="G1483" s="295" t="s">
        <v>59</v>
      </c>
      <c r="H1483" s="295" t="s">
        <v>19</v>
      </c>
      <c r="I1483" s="245" t="s">
        <v>64</v>
      </c>
      <c r="J1483" s="308" t="s">
        <v>2202</v>
      </c>
      <c r="K1483" s="295"/>
      <c r="L1483" s="451" t="s">
        <v>62</v>
      </c>
      <c r="M1483" s="234">
        <v>12.21</v>
      </c>
      <c r="N1483" s="237">
        <f>IFERROR(VLOOKUP(H1483&amp;"-"&amp;F1483,Blad7!A:D,4,0),0)</f>
        <v>0</v>
      </c>
      <c r="O1483" s="238">
        <v>1</v>
      </c>
      <c r="P1483" s="239">
        <f t="shared" si="27"/>
        <v>0</v>
      </c>
    </row>
    <row r="1484" spans="1:16" x14ac:dyDescent="0.3">
      <c r="A1484" s="294" t="s">
        <v>38</v>
      </c>
      <c r="B1484" s="236" t="s">
        <v>586</v>
      </c>
      <c r="C1484" s="236" t="s">
        <v>38</v>
      </c>
      <c r="D1484" s="293" t="s">
        <v>682</v>
      </c>
      <c r="E1484" s="294" t="s">
        <v>683</v>
      </c>
      <c r="F1484" s="236" t="s">
        <v>38</v>
      </c>
      <c r="G1484" s="295" t="s">
        <v>59</v>
      </c>
      <c r="H1484" s="295" t="s">
        <v>18</v>
      </c>
      <c r="I1484" s="245" t="s">
        <v>712</v>
      </c>
      <c r="J1484" s="308" t="s">
        <v>2203</v>
      </c>
      <c r="K1484" s="295"/>
      <c r="L1484" s="451" t="s">
        <v>62</v>
      </c>
      <c r="M1484" s="234">
        <v>58.2</v>
      </c>
      <c r="N1484" s="237">
        <f>IFERROR(VLOOKUP(H1484&amp;"-"&amp;F1484,Blad7!A:D,4,0),0)</f>
        <v>0</v>
      </c>
      <c r="O1484" s="238">
        <v>1</v>
      </c>
      <c r="P1484" s="239">
        <f t="shared" si="27"/>
        <v>0</v>
      </c>
    </row>
    <row r="1485" spans="1:16" x14ac:dyDescent="0.3">
      <c r="A1485" s="294" t="s">
        <v>38</v>
      </c>
      <c r="B1485" s="236" t="s">
        <v>586</v>
      </c>
      <c r="C1485" s="236" t="s">
        <v>38</v>
      </c>
      <c r="D1485" s="293" t="s">
        <v>682</v>
      </c>
      <c r="E1485" s="294" t="s">
        <v>683</v>
      </c>
      <c r="F1485" s="236" t="s">
        <v>38</v>
      </c>
      <c r="G1485" s="295" t="s">
        <v>59</v>
      </c>
      <c r="H1485" s="295" t="s">
        <v>46</v>
      </c>
      <c r="I1485" s="245" t="s">
        <v>2258</v>
      </c>
      <c r="J1485" s="308" t="s">
        <v>2204</v>
      </c>
      <c r="K1485" s="295"/>
      <c r="L1485" s="451" t="s">
        <v>44</v>
      </c>
      <c r="M1485" s="234">
        <v>31.85</v>
      </c>
      <c r="N1485" s="237">
        <f>IFERROR(VLOOKUP(H1485&amp;"-"&amp;F1485,Blad7!A:D,4,0),0)</f>
        <v>0</v>
      </c>
      <c r="O1485" s="238">
        <v>1</v>
      </c>
      <c r="P1485" s="239">
        <f t="shared" si="27"/>
        <v>0</v>
      </c>
    </row>
    <row r="1486" spans="1:16" x14ac:dyDescent="0.3">
      <c r="A1486" s="294" t="s">
        <v>38</v>
      </c>
      <c r="B1486" s="236" t="s">
        <v>586</v>
      </c>
      <c r="C1486" s="236" t="s">
        <v>38</v>
      </c>
      <c r="D1486" s="293" t="s">
        <v>682</v>
      </c>
      <c r="E1486" s="294" t="s">
        <v>683</v>
      </c>
      <c r="F1486" s="236" t="s">
        <v>38</v>
      </c>
      <c r="G1486" s="295" t="s">
        <v>59</v>
      </c>
      <c r="H1486" s="295" t="s">
        <v>15</v>
      </c>
      <c r="I1486" s="297" t="s">
        <v>15</v>
      </c>
      <c r="J1486" s="308" t="s">
        <v>2205</v>
      </c>
      <c r="K1486" s="295"/>
      <c r="L1486" s="451" t="s">
        <v>44</v>
      </c>
      <c r="M1486" s="234">
        <v>51.56</v>
      </c>
      <c r="N1486" s="237">
        <f>IFERROR(VLOOKUP(H1486&amp;"-"&amp;F1486,Blad7!A:D,4,0),0)</f>
        <v>0</v>
      </c>
      <c r="O1486" s="238">
        <v>1</v>
      </c>
      <c r="P1486" s="239">
        <f t="shared" si="27"/>
        <v>0</v>
      </c>
    </row>
    <row r="1487" spans="1:16" x14ac:dyDescent="0.3">
      <c r="A1487" s="294" t="s">
        <v>38</v>
      </c>
      <c r="B1487" s="236" t="s">
        <v>586</v>
      </c>
      <c r="C1487" s="236" t="s">
        <v>38</v>
      </c>
      <c r="D1487" s="293" t="s">
        <v>682</v>
      </c>
      <c r="E1487" s="294" t="s">
        <v>683</v>
      </c>
      <c r="F1487" s="236" t="s">
        <v>38</v>
      </c>
      <c r="G1487" s="295" t="s">
        <v>59</v>
      </c>
      <c r="H1487" s="295" t="s">
        <v>46</v>
      </c>
      <c r="I1487" s="245" t="s">
        <v>2258</v>
      </c>
      <c r="J1487" s="308" t="s">
        <v>2206</v>
      </c>
      <c r="K1487" s="295"/>
      <c r="L1487" s="451" t="s">
        <v>44</v>
      </c>
      <c r="M1487" s="234">
        <v>25.92</v>
      </c>
      <c r="N1487" s="237">
        <f>IFERROR(VLOOKUP(H1487&amp;"-"&amp;F1487,Blad7!A:D,4,0),0)</f>
        <v>0</v>
      </c>
      <c r="O1487" s="238">
        <v>1</v>
      </c>
      <c r="P1487" s="239">
        <f t="shared" si="27"/>
        <v>0</v>
      </c>
    </row>
    <row r="1488" spans="1:16" x14ac:dyDescent="0.3">
      <c r="A1488" s="294" t="s">
        <v>38</v>
      </c>
      <c r="B1488" s="236" t="s">
        <v>586</v>
      </c>
      <c r="C1488" s="236" t="s">
        <v>38</v>
      </c>
      <c r="D1488" s="293" t="s">
        <v>682</v>
      </c>
      <c r="E1488" s="294" t="s">
        <v>683</v>
      </c>
      <c r="F1488" s="236" t="s">
        <v>38</v>
      </c>
      <c r="G1488" s="295" t="s">
        <v>59</v>
      </c>
      <c r="H1488" s="295" t="s">
        <v>46</v>
      </c>
      <c r="I1488" s="245" t="s">
        <v>2258</v>
      </c>
      <c r="J1488" s="308" t="s">
        <v>2207</v>
      </c>
      <c r="K1488" s="295"/>
      <c r="L1488" s="451" t="s">
        <v>44</v>
      </c>
      <c r="M1488" s="234">
        <v>25.65</v>
      </c>
      <c r="N1488" s="237">
        <f>IFERROR(VLOOKUP(H1488&amp;"-"&amp;F1488,Blad7!A:D,4,0),0)</f>
        <v>0</v>
      </c>
      <c r="O1488" s="238">
        <v>1</v>
      </c>
      <c r="P1488" s="239">
        <f t="shared" si="27"/>
        <v>0</v>
      </c>
    </row>
    <row r="1489" spans="1:16" x14ac:dyDescent="0.3">
      <c r="A1489" s="294" t="s">
        <v>38</v>
      </c>
      <c r="B1489" s="236" t="s">
        <v>586</v>
      </c>
      <c r="C1489" s="236" t="s">
        <v>38</v>
      </c>
      <c r="D1489" s="293" t="s">
        <v>682</v>
      </c>
      <c r="E1489" s="294" t="s">
        <v>683</v>
      </c>
      <c r="F1489" s="236" t="s">
        <v>38</v>
      </c>
      <c r="G1489" s="295" t="s">
        <v>59</v>
      </c>
      <c r="H1489" s="295" t="s">
        <v>15</v>
      </c>
      <c r="I1489" s="297" t="s">
        <v>15</v>
      </c>
      <c r="J1489" s="308" t="s">
        <v>2208</v>
      </c>
      <c r="K1489" s="295"/>
      <c r="L1489" s="451" t="s">
        <v>44</v>
      </c>
      <c r="M1489" s="234">
        <v>52.52</v>
      </c>
      <c r="N1489" s="237">
        <f>IFERROR(VLOOKUP(H1489&amp;"-"&amp;F1489,Blad7!A:D,4,0),0)</f>
        <v>0</v>
      </c>
      <c r="O1489" s="238">
        <v>1</v>
      </c>
      <c r="P1489" s="239">
        <f t="shared" si="27"/>
        <v>0</v>
      </c>
    </row>
    <row r="1490" spans="1:16" x14ac:dyDescent="0.3">
      <c r="A1490" s="294" t="s">
        <v>38</v>
      </c>
      <c r="B1490" s="236" t="s">
        <v>586</v>
      </c>
      <c r="C1490" s="236" t="s">
        <v>38</v>
      </c>
      <c r="D1490" s="293" t="s">
        <v>682</v>
      </c>
      <c r="E1490" s="294" t="s">
        <v>683</v>
      </c>
      <c r="F1490" s="236" t="s">
        <v>38</v>
      </c>
      <c r="G1490" s="295" t="s">
        <v>59</v>
      </c>
      <c r="H1490" s="295" t="s">
        <v>15</v>
      </c>
      <c r="I1490" s="297" t="s">
        <v>15</v>
      </c>
      <c r="J1490" s="308" t="s">
        <v>2209</v>
      </c>
      <c r="K1490" s="295"/>
      <c r="L1490" s="451" t="s">
        <v>44</v>
      </c>
      <c r="M1490" s="234">
        <v>58.84</v>
      </c>
      <c r="N1490" s="237">
        <f>IFERROR(VLOOKUP(H1490&amp;"-"&amp;F1490,Blad7!A:D,4,0),0)</f>
        <v>0</v>
      </c>
      <c r="O1490" s="238">
        <v>1</v>
      </c>
      <c r="P1490" s="239">
        <f t="shared" si="27"/>
        <v>0</v>
      </c>
    </row>
    <row r="1491" spans="1:16" x14ac:dyDescent="0.3">
      <c r="A1491" s="294" t="s">
        <v>38</v>
      </c>
      <c r="B1491" s="236" t="s">
        <v>586</v>
      </c>
      <c r="C1491" s="236" t="s">
        <v>38</v>
      </c>
      <c r="D1491" s="293" t="s">
        <v>682</v>
      </c>
      <c r="E1491" s="294" t="s">
        <v>683</v>
      </c>
      <c r="F1491" s="236" t="s">
        <v>38</v>
      </c>
      <c r="G1491" s="295" t="s">
        <v>59</v>
      </c>
      <c r="H1491" s="295" t="s">
        <v>15</v>
      </c>
      <c r="I1491" s="297" t="s">
        <v>15</v>
      </c>
      <c r="J1491" s="308" t="s">
        <v>2210</v>
      </c>
      <c r="K1491" s="295"/>
      <c r="L1491" s="451" t="s">
        <v>44</v>
      </c>
      <c r="M1491" s="234">
        <v>104.38</v>
      </c>
      <c r="N1491" s="237">
        <f>IFERROR(VLOOKUP(H1491&amp;"-"&amp;F1491,Blad7!A:D,4,0),0)</f>
        <v>0</v>
      </c>
      <c r="O1491" s="238">
        <v>1</v>
      </c>
      <c r="P1491" s="239">
        <f t="shared" si="27"/>
        <v>0</v>
      </c>
    </row>
    <row r="1492" spans="1:16" x14ac:dyDescent="0.3">
      <c r="A1492" s="294" t="s">
        <v>38</v>
      </c>
      <c r="B1492" s="236" t="s">
        <v>586</v>
      </c>
      <c r="C1492" s="236" t="s">
        <v>38</v>
      </c>
      <c r="D1492" s="293" t="s">
        <v>682</v>
      </c>
      <c r="E1492" s="294" t="s">
        <v>683</v>
      </c>
      <c r="F1492" s="236" t="s">
        <v>38</v>
      </c>
      <c r="G1492" s="295" t="s">
        <v>59</v>
      </c>
      <c r="H1492" s="295" t="s">
        <v>41</v>
      </c>
      <c r="I1492" s="295" t="s">
        <v>1622</v>
      </c>
      <c r="J1492" s="463" t="s">
        <v>2211</v>
      </c>
      <c r="K1492" s="295"/>
      <c r="L1492" s="451" t="s">
        <v>1825</v>
      </c>
      <c r="M1492" s="234">
        <v>10.37</v>
      </c>
      <c r="N1492" s="237">
        <f>IFERROR(VLOOKUP(H1492&amp;"-"&amp;F1492,Blad7!A:D,4,0),0)</f>
        <v>0</v>
      </c>
      <c r="O1492" s="238">
        <v>1</v>
      </c>
      <c r="P1492" s="239">
        <f t="shared" si="27"/>
        <v>0</v>
      </c>
    </row>
    <row r="1493" spans="1:16" x14ac:dyDescent="0.3">
      <c r="A1493" s="294" t="s">
        <v>38</v>
      </c>
      <c r="B1493" s="236" t="s">
        <v>586</v>
      </c>
      <c r="C1493" s="236" t="s">
        <v>38</v>
      </c>
      <c r="D1493" s="293" t="s">
        <v>682</v>
      </c>
      <c r="E1493" s="294" t="s">
        <v>683</v>
      </c>
      <c r="F1493" s="236" t="s">
        <v>38</v>
      </c>
      <c r="G1493" s="295" t="s">
        <v>59</v>
      </c>
      <c r="H1493" s="295" t="s">
        <v>41</v>
      </c>
      <c r="I1493" s="295" t="s">
        <v>1622</v>
      </c>
      <c r="J1493" s="463" t="s">
        <v>2212</v>
      </c>
      <c r="K1493" s="295"/>
      <c r="L1493" s="451" t="s">
        <v>1825</v>
      </c>
      <c r="M1493" s="234">
        <v>6.61</v>
      </c>
      <c r="N1493" s="237">
        <f>IFERROR(VLOOKUP(H1493&amp;"-"&amp;F1493,Blad7!A:D,4,0),0)</f>
        <v>0</v>
      </c>
      <c r="O1493" s="238">
        <v>1</v>
      </c>
      <c r="P1493" s="239">
        <f t="shared" si="27"/>
        <v>0</v>
      </c>
    </row>
    <row r="1494" spans="1:16" x14ac:dyDescent="0.3">
      <c r="A1494" s="294" t="s">
        <v>38</v>
      </c>
      <c r="B1494" s="236" t="s">
        <v>586</v>
      </c>
      <c r="C1494" s="236" t="s">
        <v>38</v>
      </c>
      <c r="D1494" s="293" t="s">
        <v>682</v>
      </c>
      <c r="E1494" s="294" t="s">
        <v>683</v>
      </c>
      <c r="F1494" s="236" t="s">
        <v>38</v>
      </c>
      <c r="G1494" s="295" t="s">
        <v>59</v>
      </c>
      <c r="H1494" s="295" t="s">
        <v>45</v>
      </c>
      <c r="I1494" s="245" t="s">
        <v>45</v>
      </c>
      <c r="J1494" s="308" t="s">
        <v>2213</v>
      </c>
      <c r="K1494" s="295"/>
      <c r="L1494" s="451"/>
      <c r="M1494" s="234" t="s">
        <v>187</v>
      </c>
      <c r="N1494" s="237">
        <f>IFERROR(VLOOKUP(H1494&amp;"-"&amp;F1494,Blad7!A:D,4,0),0)</f>
        <v>0</v>
      </c>
      <c r="O1494" s="238">
        <v>1</v>
      </c>
      <c r="P1494" s="239" t="str">
        <f t="shared" si="27"/>
        <v/>
      </c>
    </row>
    <row r="1495" spans="1:16" x14ac:dyDescent="0.3">
      <c r="A1495" s="294" t="s">
        <v>38</v>
      </c>
      <c r="B1495" s="236" t="s">
        <v>586</v>
      </c>
      <c r="C1495" s="236" t="s">
        <v>38</v>
      </c>
      <c r="D1495" s="293" t="s">
        <v>682</v>
      </c>
      <c r="E1495" s="294" t="s">
        <v>683</v>
      </c>
      <c r="F1495" s="236" t="s">
        <v>38</v>
      </c>
      <c r="G1495" s="295" t="s">
        <v>59</v>
      </c>
      <c r="H1495" s="295" t="s">
        <v>46</v>
      </c>
      <c r="I1495" s="245" t="s">
        <v>14</v>
      </c>
      <c r="J1495" s="308" t="s">
        <v>2214</v>
      </c>
      <c r="K1495" s="295"/>
      <c r="L1495" s="451" t="s">
        <v>44</v>
      </c>
      <c r="M1495" s="234">
        <v>12.65</v>
      </c>
      <c r="N1495" s="237">
        <f>IFERROR(VLOOKUP(H1495&amp;"-"&amp;F1495,Blad7!A:D,4,0),0)</f>
        <v>0</v>
      </c>
      <c r="O1495" s="238">
        <v>1</v>
      </c>
      <c r="P1495" s="239">
        <f t="shared" si="27"/>
        <v>0</v>
      </c>
    </row>
    <row r="1496" spans="1:16" x14ac:dyDescent="0.3">
      <c r="A1496" s="294" t="s">
        <v>38</v>
      </c>
      <c r="B1496" s="236" t="s">
        <v>586</v>
      </c>
      <c r="C1496" s="236" t="s">
        <v>38</v>
      </c>
      <c r="D1496" s="293" t="s">
        <v>682</v>
      </c>
      <c r="E1496" s="294" t="s">
        <v>683</v>
      </c>
      <c r="F1496" s="236" t="s">
        <v>38</v>
      </c>
      <c r="G1496" s="295" t="s">
        <v>59</v>
      </c>
      <c r="H1496" s="295" t="s">
        <v>19</v>
      </c>
      <c r="I1496" s="245" t="s">
        <v>56</v>
      </c>
      <c r="J1496" s="308" t="s">
        <v>2215</v>
      </c>
      <c r="K1496" s="295"/>
      <c r="L1496" s="451" t="s">
        <v>62</v>
      </c>
      <c r="M1496" s="234">
        <v>18.41</v>
      </c>
      <c r="N1496" s="237">
        <f>IFERROR(VLOOKUP(H1496&amp;"-"&amp;F1496,Blad7!A:D,4,0),0)</f>
        <v>0</v>
      </c>
      <c r="O1496" s="238">
        <v>1</v>
      </c>
      <c r="P1496" s="239">
        <f t="shared" si="27"/>
        <v>0</v>
      </c>
    </row>
    <row r="1497" spans="1:16" x14ac:dyDescent="0.3">
      <c r="A1497" s="294" t="s">
        <v>38</v>
      </c>
      <c r="B1497" s="236" t="s">
        <v>586</v>
      </c>
      <c r="C1497" s="236" t="s">
        <v>38</v>
      </c>
      <c r="D1497" s="293" t="s">
        <v>682</v>
      </c>
      <c r="E1497" s="294" t="s">
        <v>683</v>
      </c>
      <c r="F1497" s="236" t="s">
        <v>38</v>
      </c>
      <c r="G1497" s="295" t="s">
        <v>59</v>
      </c>
      <c r="H1497" s="295" t="s">
        <v>45</v>
      </c>
      <c r="I1497" s="245" t="s">
        <v>45</v>
      </c>
      <c r="J1497" s="308" t="s">
        <v>2216</v>
      </c>
      <c r="K1497" s="295"/>
      <c r="L1497" s="451"/>
      <c r="M1497" s="234" t="s">
        <v>187</v>
      </c>
      <c r="N1497" s="237">
        <f>IFERROR(VLOOKUP(H1497&amp;"-"&amp;F1497,Blad7!A:D,4,0),0)</f>
        <v>0</v>
      </c>
      <c r="O1497" s="238">
        <v>1</v>
      </c>
      <c r="P1497" s="239" t="str">
        <f t="shared" si="27"/>
        <v/>
      </c>
    </row>
    <row r="1498" spans="1:16" x14ac:dyDescent="0.3">
      <c r="A1498" s="294" t="s">
        <v>38</v>
      </c>
      <c r="B1498" s="236" t="s">
        <v>586</v>
      </c>
      <c r="C1498" s="236" t="s">
        <v>38</v>
      </c>
      <c r="D1498" s="293" t="s">
        <v>682</v>
      </c>
      <c r="E1498" s="294" t="s">
        <v>683</v>
      </c>
      <c r="F1498" s="236" t="s">
        <v>38</v>
      </c>
      <c r="G1498" s="295" t="s">
        <v>59</v>
      </c>
      <c r="H1498" s="295" t="s">
        <v>46</v>
      </c>
      <c r="I1498" s="245" t="s">
        <v>1828</v>
      </c>
      <c r="J1498" s="308" t="s">
        <v>2217</v>
      </c>
      <c r="K1498" s="295"/>
      <c r="L1498" s="451" t="s">
        <v>44</v>
      </c>
      <c r="M1498" s="234">
        <v>9.09</v>
      </c>
      <c r="N1498" s="237">
        <f>IFERROR(VLOOKUP(H1498&amp;"-"&amp;F1498,Blad7!A:D,4,0),0)</f>
        <v>0</v>
      </c>
      <c r="O1498" s="238">
        <v>1</v>
      </c>
      <c r="P1498" s="239">
        <f t="shared" si="27"/>
        <v>0</v>
      </c>
    </row>
    <row r="1499" spans="1:16" x14ac:dyDescent="0.3">
      <c r="A1499" s="294" t="s">
        <v>38</v>
      </c>
      <c r="B1499" s="236" t="s">
        <v>586</v>
      </c>
      <c r="C1499" s="236" t="s">
        <v>38</v>
      </c>
      <c r="D1499" s="293" t="s">
        <v>682</v>
      </c>
      <c r="E1499" s="294" t="s">
        <v>683</v>
      </c>
      <c r="F1499" s="236" t="s">
        <v>38</v>
      </c>
      <c r="G1499" s="295" t="s">
        <v>59</v>
      </c>
      <c r="H1499" s="295" t="s">
        <v>46</v>
      </c>
      <c r="I1499" s="295" t="s">
        <v>46</v>
      </c>
      <c r="J1499" s="308" t="s">
        <v>2218</v>
      </c>
      <c r="K1499" s="295"/>
      <c r="L1499" s="451" t="s">
        <v>44</v>
      </c>
      <c r="M1499" s="234">
        <v>17.600000000000001</v>
      </c>
      <c r="N1499" s="237">
        <f>IFERROR(VLOOKUP(H1499&amp;"-"&amp;F1499,Blad7!A:D,4,0),0)</f>
        <v>0</v>
      </c>
      <c r="O1499" s="238">
        <v>1</v>
      </c>
      <c r="P1499" s="239">
        <f t="shared" si="27"/>
        <v>0</v>
      </c>
    </row>
    <row r="1500" spans="1:16" x14ac:dyDescent="0.3">
      <c r="A1500" s="294" t="s">
        <v>38</v>
      </c>
      <c r="B1500" s="236" t="s">
        <v>586</v>
      </c>
      <c r="C1500" s="236" t="s">
        <v>38</v>
      </c>
      <c r="D1500" s="293" t="s">
        <v>682</v>
      </c>
      <c r="E1500" s="294" t="s">
        <v>683</v>
      </c>
      <c r="F1500" s="236" t="s">
        <v>38</v>
      </c>
      <c r="G1500" s="295" t="s">
        <v>59</v>
      </c>
      <c r="H1500" s="295" t="s">
        <v>15</v>
      </c>
      <c r="I1500" s="297" t="s">
        <v>15</v>
      </c>
      <c r="J1500" s="308" t="s">
        <v>2219</v>
      </c>
      <c r="K1500" s="295"/>
      <c r="L1500" s="451" t="s">
        <v>44</v>
      </c>
      <c r="M1500" s="234">
        <v>97.88</v>
      </c>
      <c r="N1500" s="237">
        <f>IFERROR(VLOOKUP(H1500&amp;"-"&amp;F1500,Blad7!A:D,4,0),0)</f>
        <v>0</v>
      </c>
      <c r="O1500" s="238">
        <v>1</v>
      </c>
      <c r="P1500" s="239">
        <f t="shared" si="27"/>
        <v>0</v>
      </c>
    </row>
    <row r="1501" spans="1:16" x14ac:dyDescent="0.3">
      <c r="A1501" s="294" t="s">
        <v>38</v>
      </c>
      <c r="B1501" s="236" t="s">
        <v>586</v>
      </c>
      <c r="C1501" s="236" t="s">
        <v>38</v>
      </c>
      <c r="D1501" s="293" t="s">
        <v>682</v>
      </c>
      <c r="E1501" s="294" t="s">
        <v>683</v>
      </c>
      <c r="F1501" s="236" t="s">
        <v>38</v>
      </c>
      <c r="G1501" s="295" t="s">
        <v>59</v>
      </c>
      <c r="H1501" s="295" t="s">
        <v>19</v>
      </c>
      <c r="I1501" s="245" t="s">
        <v>56</v>
      </c>
      <c r="J1501" s="308" t="s">
        <v>2220</v>
      </c>
      <c r="K1501" s="295"/>
      <c r="L1501" s="451" t="s">
        <v>62</v>
      </c>
      <c r="M1501" s="234">
        <v>113.52</v>
      </c>
      <c r="N1501" s="237">
        <f>IFERROR(VLOOKUP(H1501&amp;"-"&amp;F1501,Blad7!A:D,4,0),0)</f>
        <v>0</v>
      </c>
      <c r="O1501" s="238">
        <v>1</v>
      </c>
      <c r="P1501" s="239">
        <f t="shared" si="27"/>
        <v>0</v>
      </c>
    </row>
    <row r="1502" spans="1:16" x14ac:dyDescent="0.3">
      <c r="A1502" s="294" t="s">
        <v>38</v>
      </c>
      <c r="B1502" s="236" t="s">
        <v>586</v>
      </c>
      <c r="C1502" s="236" t="s">
        <v>38</v>
      </c>
      <c r="D1502" s="293" t="s">
        <v>682</v>
      </c>
      <c r="E1502" s="294" t="s">
        <v>683</v>
      </c>
      <c r="F1502" s="236" t="s">
        <v>38</v>
      </c>
      <c r="G1502" s="295" t="s">
        <v>59</v>
      </c>
      <c r="H1502" s="295" t="s">
        <v>45</v>
      </c>
      <c r="I1502" s="245" t="s">
        <v>45</v>
      </c>
      <c r="J1502" s="308" t="s">
        <v>2221</v>
      </c>
      <c r="K1502" s="295"/>
      <c r="L1502" s="451"/>
      <c r="M1502" s="234" t="s">
        <v>187</v>
      </c>
      <c r="N1502" s="237">
        <f>IFERROR(VLOOKUP(H1502&amp;"-"&amp;F1502,Blad7!A:D,4,0),0)</f>
        <v>0</v>
      </c>
      <c r="O1502" s="238">
        <v>1</v>
      </c>
      <c r="P1502" s="239" t="str">
        <f t="shared" si="27"/>
        <v/>
      </c>
    </row>
    <row r="1503" spans="1:16" x14ac:dyDescent="0.3">
      <c r="A1503" s="294" t="s">
        <v>38</v>
      </c>
      <c r="B1503" s="236" t="s">
        <v>586</v>
      </c>
      <c r="C1503" s="236" t="s">
        <v>38</v>
      </c>
      <c r="D1503" s="293" t="s">
        <v>682</v>
      </c>
      <c r="E1503" s="294" t="s">
        <v>683</v>
      </c>
      <c r="F1503" s="236" t="s">
        <v>38</v>
      </c>
      <c r="G1503" s="295" t="s">
        <v>59</v>
      </c>
      <c r="H1503" s="295" t="s">
        <v>15</v>
      </c>
      <c r="I1503" s="297" t="s">
        <v>15</v>
      </c>
      <c r="J1503" s="308" t="s">
        <v>2222</v>
      </c>
      <c r="K1503" s="295"/>
      <c r="L1503" s="451" t="s">
        <v>44</v>
      </c>
      <c r="M1503" s="234">
        <v>52.33</v>
      </c>
      <c r="N1503" s="237">
        <f>IFERROR(VLOOKUP(H1503&amp;"-"&amp;F1503,Blad7!A:D,4,0),0)</f>
        <v>0</v>
      </c>
      <c r="O1503" s="238">
        <v>1</v>
      </c>
      <c r="P1503" s="239">
        <f t="shared" si="27"/>
        <v>0</v>
      </c>
    </row>
    <row r="1504" spans="1:16" x14ac:dyDescent="0.3">
      <c r="A1504" s="294" t="s">
        <v>38</v>
      </c>
      <c r="B1504" s="236" t="s">
        <v>586</v>
      </c>
      <c r="C1504" s="236" t="s">
        <v>38</v>
      </c>
      <c r="D1504" s="293" t="s">
        <v>682</v>
      </c>
      <c r="E1504" s="294" t="s">
        <v>683</v>
      </c>
      <c r="F1504" s="236" t="s">
        <v>38</v>
      </c>
      <c r="G1504" s="295" t="s">
        <v>59</v>
      </c>
      <c r="H1504" s="295" t="s">
        <v>15</v>
      </c>
      <c r="I1504" s="297" t="s">
        <v>15</v>
      </c>
      <c r="J1504" s="308" t="s">
        <v>2223</v>
      </c>
      <c r="K1504" s="295"/>
      <c r="L1504" s="451" t="s">
        <v>44</v>
      </c>
      <c r="M1504" s="234">
        <v>52.16</v>
      </c>
      <c r="N1504" s="237">
        <f>IFERROR(VLOOKUP(H1504&amp;"-"&amp;F1504,Blad7!A:D,4,0),0)</f>
        <v>0</v>
      </c>
      <c r="O1504" s="238">
        <v>1</v>
      </c>
      <c r="P1504" s="239">
        <f t="shared" si="27"/>
        <v>0</v>
      </c>
    </row>
    <row r="1505" spans="1:16" x14ac:dyDescent="0.3">
      <c r="A1505" s="294" t="s">
        <v>38</v>
      </c>
      <c r="B1505" s="236" t="s">
        <v>586</v>
      </c>
      <c r="C1505" s="236" t="s">
        <v>38</v>
      </c>
      <c r="D1505" s="293" t="s">
        <v>682</v>
      </c>
      <c r="E1505" s="294" t="s">
        <v>683</v>
      </c>
      <c r="F1505" s="236" t="s">
        <v>38</v>
      </c>
      <c r="G1505" s="295" t="s">
        <v>59</v>
      </c>
      <c r="H1505" s="295" t="s">
        <v>15</v>
      </c>
      <c r="I1505" s="297" t="s">
        <v>15</v>
      </c>
      <c r="J1505" s="308" t="s">
        <v>2224</v>
      </c>
      <c r="K1505" s="295"/>
      <c r="L1505" s="451" t="s">
        <v>44</v>
      </c>
      <c r="M1505" s="234">
        <v>52.75</v>
      </c>
      <c r="N1505" s="237">
        <f>IFERROR(VLOOKUP(H1505&amp;"-"&amp;F1505,Blad7!A:D,4,0),0)</f>
        <v>0</v>
      </c>
      <c r="O1505" s="238">
        <v>1</v>
      </c>
      <c r="P1505" s="239">
        <f t="shared" si="27"/>
        <v>0</v>
      </c>
    </row>
    <row r="1506" spans="1:16" x14ac:dyDescent="0.3">
      <c r="A1506" s="294" t="s">
        <v>38</v>
      </c>
      <c r="B1506" s="236" t="s">
        <v>586</v>
      </c>
      <c r="C1506" s="236" t="s">
        <v>38</v>
      </c>
      <c r="D1506" s="293" t="s">
        <v>682</v>
      </c>
      <c r="E1506" s="294" t="s">
        <v>683</v>
      </c>
      <c r="F1506" s="236" t="s">
        <v>38</v>
      </c>
      <c r="G1506" s="295" t="s">
        <v>59</v>
      </c>
      <c r="H1506" s="295" t="s">
        <v>46</v>
      </c>
      <c r="I1506" s="245" t="s">
        <v>46</v>
      </c>
      <c r="J1506" s="308" t="s">
        <v>2225</v>
      </c>
      <c r="K1506" s="295"/>
      <c r="L1506" s="451" t="s">
        <v>44</v>
      </c>
      <c r="M1506" s="234">
        <v>25.91</v>
      </c>
      <c r="N1506" s="237">
        <f>IFERROR(VLOOKUP(H1506&amp;"-"&amp;F1506,Blad7!A:D,4,0),0)</f>
        <v>0</v>
      </c>
      <c r="O1506" s="238">
        <v>1</v>
      </c>
      <c r="P1506" s="239">
        <f t="shared" si="27"/>
        <v>0</v>
      </c>
    </row>
    <row r="1507" spans="1:16" x14ac:dyDescent="0.3">
      <c r="A1507" s="294" t="s">
        <v>38</v>
      </c>
      <c r="B1507" s="236" t="s">
        <v>586</v>
      </c>
      <c r="C1507" s="236" t="s">
        <v>38</v>
      </c>
      <c r="D1507" s="293" t="s">
        <v>682</v>
      </c>
      <c r="E1507" s="294" t="s">
        <v>683</v>
      </c>
      <c r="F1507" s="236" t="s">
        <v>38</v>
      </c>
      <c r="G1507" s="295" t="s">
        <v>59</v>
      </c>
      <c r="H1507" s="295" t="s">
        <v>16</v>
      </c>
      <c r="I1507" s="245" t="s">
        <v>50</v>
      </c>
      <c r="J1507" s="308" t="s">
        <v>2226</v>
      </c>
      <c r="K1507" s="295"/>
      <c r="L1507" s="451" t="s">
        <v>62</v>
      </c>
      <c r="M1507" s="234">
        <v>25.64</v>
      </c>
      <c r="N1507" s="237">
        <f>IFERROR(VLOOKUP(H1507&amp;"-"&amp;F1507,Blad7!A:D,4,0),0)</f>
        <v>0</v>
      </c>
      <c r="O1507" s="238">
        <v>1</v>
      </c>
      <c r="P1507" s="239">
        <f t="shared" si="27"/>
        <v>0</v>
      </c>
    </row>
    <row r="1508" spans="1:16" x14ac:dyDescent="0.3">
      <c r="A1508" s="294" t="s">
        <v>38</v>
      </c>
      <c r="B1508" s="236" t="s">
        <v>586</v>
      </c>
      <c r="C1508" s="236" t="s">
        <v>38</v>
      </c>
      <c r="D1508" s="293" t="s">
        <v>682</v>
      </c>
      <c r="E1508" s="294" t="s">
        <v>683</v>
      </c>
      <c r="F1508" s="236" t="s">
        <v>38</v>
      </c>
      <c r="G1508" s="295" t="s">
        <v>59</v>
      </c>
      <c r="H1508" s="295" t="s">
        <v>15</v>
      </c>
      <c r="I1508" s="297" t="s">
        <v>15</v>
      </c>
      <c r="J1508" s="308" t="s">
        <v>2227</v>
      </c>
      <c r="K1508" s="295"/>
      <c r="L1508" s="451" t="s">
        <v>44</v>
      </c>
      <c r="M1508" s="234">
        <v>52.49</v>
      </c>
      <c r="N1508" s="237">
        <f>IFERROR(VLOOKUP(H1508&amp;"-"&amp;F1508,Blad7!A:D,4,0),0)</f>
        <v>0</v>
      </c>
      <c r="O1508" s="238">
        <v>1</v>
      </c>
      <c r="P1508" s="239">
        <f t="shared" si="27"/>
        <v>0</v>
      </c>
    </row>
    <row r="1509" spans="1:16" x14ac:dyDescent="0.3">
      <c r="A1509" s="294" t="s">
        <v>38</v>
      </c>
      <c r="B1509" s="236" t="s">
        <v>586</v>
      </c>
      <c r="C1509" s="236" t="s">
        <v>38</v>
      </c>
      <c r="D1509" s="293" t="s">
        <v>682</v>
      </c>
      <c r="E1509" s="294" t="s">
        <v>683</v>
      </c>
      <c r="F1509" s="236" t="s">
        <v>38</v>
      </c>
      <c r="G1509" s="295" t="s">
        <v>59</v>
      </c>
      <c r="H1509" s="295" t="s">
        <v>45</v>
      </c>
      <c r="I1509" s="245" t="s">
        <v>45</v>
      </c>
      <c r="J1509" s="308" t="s">
        <v>2228</v>
      </c>
      <c r="K1509" s="295"/>
      <c r="L1509" s="451"/>
      <c r="M1509" s="234" t="s">
        <v>187</v>
      </c>
      <c r="N1509" s="237">
        <f>IFERROR(VLOOKUP(H1509&amp;"-"&amp;F1509,Blad7!A:D,4,0),0)</f>
        <v>0</v>
      </c>
      <c r="O1509" s="238">
        <v>1</v>
      </c>
      <c r="P1509" s="239" t="str">
        <f t="shared" si="27"/>
        <v/>
      </c>
    </row>
    <row r="1510" spans="1:16" x14ac:dyDescent="0.3">
      <c r="A1510" s="294" t="s">
        <v>38</v>
      </c>
      <c r="B1510" s="236" t="s">
        <v>586</v>
      </c>
      <c r="C1510" s="236" t="s">
        <v>38</v>
      </c>
      <c r="D1510" s="293" t="s">
        <v>682</v>
      </c>
      <c r="E1510" s="294" t="s">
        <v>683</v>
      </c>
      <c r="F1510" s="236" t="s">
        <v>38</v>
      </c>
      <c r="G1510" s="295" t="s">
        <v>59</v>
      </c>
      <c r="H1510" s="295" t="s">
        <v>15</v>
      </c>
      <c r="I1510" s="297" t="s">
        <v>15</v>
      </c>
      <c r="J1510" s="308" t="s">
        <v>2229</v>
      </c>
      <c r="K1510" s="295"/>
      <c r="L1510" s="451" t="s">
        <v>44</v>
      </c>
      <c r="M1510" s="234">
        <v>52.79</v>
      </c>
      <c r="N1510" s="237">
        <f>IFERROR(VLOOKUP(H1510&amp;"-"&amp;F1510,Blad7!A:D,4,0),0)</f>
        <v>0</v>
      </c>
      <c r="O1510" s="238">
        <v>1</v>
      </c>
      <c r="P1510" s="239">
        <f t="shared" si="27"/>
        <v>0</v>
      </c>
    </row>
    <row r="1511" spans="1:16" x14ac:dyDescent="0.3">
      <c r="A1511" s="294" t="s">
        <v>38</v>
      </c>
      <c r="B1511" s="236" t="s">
        <v>586</v>
      </c>
      <c r="C1511" s="236" t="s">
        <v>38</v>
      </c>
      <c r="D1511" s="293" t="s">
        <v>682</v>
      </c>
      <c r="E1511" s="294" t="s">
        <v>683</v>
      </c>
      <c r="F1511" s="236" t="s">
        <v>38</v>
      </c>
      <c r="G1511" s="295" t="s">
        <v>59</v>
      </c>
      <c r="H1511" s="295" t="s">
        <v>45</v>
      </c>
      <c r="I1511" s="245" t="s">
        <v>45</v>
      </c>
      <c r="J1511" s="308" t="s">
        <v>2230</v>
      </c>
      <c r="K1511" s="295"/>
      <c r="L1511" s="451"/>
      <c r="M1511" s="234" t="s">
        <v>187</v>
      </c>
      <c r="N1511" s="237">
        <f>IFERROR(VLOOKUP(H1511&amp;"-"&amp;F1511,Blad7!A:D,4,0),0)</f>
        <v>0</v>
      </c>
      <c r="O1511" s="238">
        <v>1</v>
      </c>
      <c r="P1511" s="239" t="str">
        <f t="shared" si="27"/>
        <v/>
      </c>
    </row>
    <row r="1512" spans="1:16" x14ac:dyDescent="0.3">
      <c r="A1512" s="294" t="s">
        <v>38</v>
      </c>
      <c r="B1512" s="236" t="s">
        <v>586</v>
      </c>
      <c r="C1512" s="236" t="s">
        <v>38</v>
      </c>
      <c r="D1512" s="293" t="s">
        <v>682</v>
      </c>
      <c r="E1512" s="294" t="s">
        <v>683</v>
      </c>
      <c r="F1512" s="236" t="s">
        <v>38</v>
      </c>
      <c r="G1512" s="295" t="s">
        <v>59</v>
      </c>
      <c r="H1512" s="295" t="s">
        <v>19</v>
      </c>
      <c r="I1512" s="245" t="s">
        <v>56</v>
      </c>
      <c r="J1512" s="308" t="s">
        <v>2231</v>
      </c>
      <c r="K1512" s="295"/>
      <c r="L1512" s="451" t="s">
        <v>62</v>
      </c>
      <c r="M1512" s="234">
        <v>69.209999999999994</v>
      </c>
      <c r="N1512" s="237">
        <f>IFERROR(VLOOKUP(H1512&amp;"-"&amp;F1512,Blad7!A:D,4,0),0)</f>
        <v>0</v>
      </c>
      <c r="O1512" s="238">
        <v>1</v>
      </c>
      <c r="P1512" s="239">
        <f t="shared" si="27"/>
        <v>0</v>
      </c>
    </row>
    <row r="1513" spans="1:16" x14ac:dyDescent="0.3">
      <c r="A1513" s="294" t="s">
        <v>38</v>
      </c>
      <c r="B1513" s="236" t="s">
        <v>586</v>
      </c>
      <c r="C1513" s="236" t="s">
        <v>38</v>
      </c>
      <c r="D1513" s="293" t="s">
        <v>682</v>
      </c>
      <c r="E1513" s="294" t="s">
        <v>683</v>
      </c>
      <c r="F1513" s="236" t="s">
        <v>38</v>
      </c>
      <c r="G1513" s="295" t="s">
        <v>59</v>
      </c>
      <c r="H1513" s="295" t="s">
        <v>16</v>
      </c>
      <c r="I1513" s="245" t="s">
        <v>2261</v>
      </c>
      <c r="J1513" s="308" t="s">
        <v>2232</v>
      </c>
      <c r="K1513" s="295"/>
      <c r="L1513" s="451" t="s">
        <v>62</v>
      </c>
      <c r="M1513" s="234">
        <v>66.33</v>
      </c>
      <c r="N1513" s="237">
        <f>IFERROR(VLOOKUP(H1513&amp;"-"&amp;F1513,Blad7!A:D,4,0),0)</f>
        <v>0</v>
      </c>
      <c r="O1513" s="238">
        <v>1</v>
      </c>
      <c r="P1513" s="239">
        <f t="shared" si="27"/>
        <v>0</v>
      </c>
    </row>
    <row r="1514" spans="1:16" x14ac:dyDescent="0.3">
      <c r="A1514" s="294" t="s">
        <v>38</v>
      </c>
      <c r="B1514" s="236" t="s">
        <v>586</v>
      </c>
      <c r="C1514" s="236" t="s">
        <v>38</v>
      </c>
      <c r="D1514" s="293" t="s">
        <v>682</v>
      </c>
      <c r="E1514" s="294" t="s">
        <v>683</v>
      </c>
      <c r="F1514" s="236" t="s">
        <v>38</v>
      </c>
      <c r="G1514" s="295" t="s">
        <v>59</v>
      </c>
      <c r="H1514" s="295" t="s">
        <v>41</v>
      </c>
      <c r="I1514" s="295" t="s">
        <v>1622</v>
      </c>
      <c r="J1514" s="463" t="s">
        <v>2233</v>
      </c>
      <c r="K1514" s="295"/>
      <c r="L1514" s="451" t="s">
        <v>1825</v>
      </c>
      <c r="M1514" s="234">
        <v>6.22</v>
      </c>
      <c r="N1514" s="237">
        <f>IFERROR(VLOOKUP(H1514&amp;"-"&amp;F1514,Blad7!A:D,4,0),0)</f>
        <v>0</v>
      </c>
      <c r="O1514" s="238">
        <v>1</v>
      </c>
      <c r="P1514" s="239">
        <f t="shared" si="27"/>
        <v>0</v>
      </c>
    </row>
    <row r="1515" spans="1:16" x14ac:dyDescent="0.3">
      <c r="A1515" s="294" t="s">
        <v>38</v>
      </c>
      <c r="B1515" s="236" t="s">
        <v>586</v>
      </c>
      <c r="C1515" s="236" t="s">
        <v>38</v>
      </c>
      <c r="D1515" s="293" t="s">
        <v>682</v>
      </c>
      <c r="E1515" s="294" t="s">
        <v>683</v>
      </c>
      <c r="F1515" s="236" t="s">
        <v>38</v>
      </c>
      <c r="G1515" s="295" t="s">
        <v>59</v>
      </c>
      <c r="H1515" s="295" t="s">
        <v>46</v>
      </c>
      <c r="I1515" s="245" t="s">
        <v>46</v>
      </c>
      <c r="J1515" s="308" t="s">
        <v>2234</v>
      </c>
      <c r="K1515" s="295"/>
      <c r="L1515" s="451" t="s">
        <v>44</v>
      </c>
      <c r="M1515" s="234">
        <v>10.09</v>
      </c>
      <c r="N1515" s="237">
        <f>IFERROR(VLOOKUP(H1515&amp;"-"&amp;F1515,Blad7!A:D,4,0),0)</f>
        <v>0</v>
      </c>
      <c r="O1515" s="238">
        <v>1</v>
      </c>
      <c r="P1515" s="239">
        <f t="shared" si="27"/>
        <v>0</v>
      </c>
    </row>
    <row r="1516" spans="1:16" x14ac:dyDescent="0.3">
      <c r="A1516" s="294" t="s">
        <v>38</v>
      </c>
      <c r="B1516" s="236" t="s">
        <v>586</v>
      </c>
      <c r="C1516" s="236" t="s">
        <v>38</v>
      </c>
      <c r="D1516" s="293" t="s">
        <v>682</v>
      </c>
      <c r="E1516" s="294" t="s">
        <v>683</v>
      </c>
      <c r="F1516" s="236" t="s">
        <v>38</v>
      </c>
      <c r="G1516" s="295" t="s">
        <v>59</v>
      </c>
      <c r="H1516" s="295" t="s">
        <v>46</v>
      </c>
      <c r="I1516" s="245" t="s">
        <v>46</v>
      </c>
      <c r="J1516" s="308" t="s">
        <v>2235</v>
      </c>
      <c r="K1516" s="295"/>
      <c r="L1516" s="451" t="s">
        <v>44</v>
      </c>
      <c r="M1516" s="234">
        <v>10.09</v>
      </c>
      <c r="N1516" s="237">
        <f>IFERROR(VLOOKUP(H1516&amp;"-"&amp;F1516,Blad7!A:D,4,0),0)</f>
        <v>0</v>
      </c>
      <c r="O1516" s="238">
        <v>1</v>
      </c>
      <c r="P1516" s="239">
        <f t="shared" si="27"/>
        <v>0</v>
      </c>
    </row>
    <row r="1517" spans="1:16" x14ac:dyDescent="0.3">
      <c r="A1517" s="294" t="s">
        <v>38</v>
      </c>
      <c r="B1517" s="236" t="s">
        <v>586</v>
      </c>
      <c r="C1517" s="236" t="s">
        <v>38</v>
      </c>
      <c r="D1517" s="293" t="s">
        <v>682</v>
      </c>
      <c r="E1517" s="294" t="s">
        <v>683</v>
      </c>
      <c r="F1517" s="236" t="s">
        <v>38</v>
      </c>
      <c r="G1517" s="295" t="s">
        <v>59</v>
      </c>
      <c r="H1517" s="295" t="s">
        <v>46</v>
      </c>
      <c r="I1517" s="245" t="s">
        <v>46</v>
      </c>
      <c r="J1517" s="308" t="s">
        <v>2236</v>
      </c>
      <c r="K1517" s="295"/>
      <c r="L1517" s="451" t="s">
        <v>44</v>
      </c>
      <c r="M1517" s="234">
        <v>10.39</v>
      </c>
      <c r="N1517" s="237">
        <f>IFERROR(VLOOKUP(H1517&amp;"-"&amp;F1517,Blad7!A:D,4,0),0)</f>
        <v>0</v>
      </c>
      <c r="O1517" s="238">
        <v>1</v>
      </c>
      <c r="P1517" s="239">
        <f t="shared" si="27"/>
        <v>0</v>
      </c>
    </row>
    <row r="1518" spans="1:16" x14ac:dyDescent="0.3">
      <c r="A1518" s="294" t="s">
        <v>38</v>
      </c>
      <c r="B1518" s="236" t="s">
        <v>586</v>
      </c>
      <c r="C1518" s="236" t="s">
        <v>38</v>
      </c>
      <c r="D1518" s="293" t="s">
        <v>682</v>
      </c>
      <c r="E1518" s="294" t="s">
        <v>683</v>
      </c>
      <c r="F1518" s="236" t="s">
        <v>38</v>
      </c>
      <c r="G1518" s="295" t="s">
        <v>59</v>
      </c>
      <c r="H1518" s="295" t="s">
        <v>19</v>
      </c>
      <c r="I1518" s="245" t="s">
        <v>64</v>
      </c>
      <c r="J1518" s="308" t="s">
        <v>2237</v>
      </c>
      <c r="K1518" s="295"/>
      <c r="L1518" s="451" t="s">
        <v>62</v>
      </c>
      <c r="M1518" s="234">
        <v>14.01</v>
      </c>
      <c r="N1518" s="237">
        <f>IFERROR(VLOOKUP(H1518&amp;"-"&amp;F1518,Blad7!A:D,4,0),0)</f>
        <v>0</v>
      </c>
      <c r="O1518" s="238">
        <v>1</v>
      </c>
      <c r="P1518" s="239">
        <f t="shared" si="27"/>
        <v>0</v>
      </c>
    </row>
    <row r="1519" spans="1:16" x14ac:dyDescent="0.3">
      <c r="A1519" s="294" t="s">
        <v>38</v>
      </c>
      <c r="B1519" s="236" t="s">
        <v>586</v>
      </c>
      <c r="C1519" s="236" t="s">
        <v>38</v>
      </c>
      <c r="D1519" s="293" t="s">
        <v>682</v>
      </c>
      <c r="E1519" s="294" t="s">
        <v>683</v>
      </c>
      <c r="F1519" s="236" t="s">
        <v>38</v>
      </c>
      <c r="G1519" s="295" t="s">
        <v>59</v>
      </c>
      <c r="H1519" s="295" t="s">
        <v>18</v>
      </c>
      <c r="I1519" s="245" t="s">
        <v>2247</v>
      </c>
      <c r="J1519" s="308" t="s">
        <v>2238</v>
      </c>
      <c r="K1519" s="295"/>
      <c r="L1519" s="451" t="s">
        <v>62</v>
      </c>
      <c r="M1519" s="234">
        <v>22.74</v>
      </c>
      <c r="N1519" s="237">
        <f>IFERROR(VLOOKUP(H1519&amp;"-"&amp;F1519,Blad7!A:D,4,0),0)</f>
        <v>0</v>
      </c>
      <c r="O1519" s="238">
        <v>1</v>
      </c>
      <c r="P1519" s="239">
        <f t="shared" si="27"/>
        <v>0</v>
      </c>
    </row>
    <row r="1520" spans="1:16" x14ac:dyDescent="0.3">
      <c r="A1520" s="294" t="s">
        <v>38</v>
      </c>
      <c r="B1520" s="236" t="s">
        <v>586</v>
      </c>
      <c r="C1520" s="236" t="s">
        <v>38</v>
      </c>
      <c r="D1520" s="293" t="s">
        <v>682</v>
      </c>
      <c r="E1520" s="294" t="s">
        <v>683</v>
      </c>
      <c r="F1520" s="236" t="s">
        <v>38</v>
      </c>
      <c r="G1520" s="295" t="s">
        <v>59</v>
      </c>
      <c r="H1520" s="295" t="s">
        <v>18</v>
      </c>
      <c r="I1520" s="245" t="s">
        <v>712</v>
      </c>
      <c r="J1520" s="308" t="s">
        <v>2239</v>
      </c>
      <c r="K1520" s="295"/>
      <c r="L1520" s="451" t="s">
        <v>62</v>
      </c>
      <c r="M1520" s="234">
        <v>79.56</v>
      </c>
      <c r="N1520" s="237">
        <f>IFERROR(VLOOKUP(H1520&amp;"-"&amp;F1520,Blad7!A:D,4,0),0)</f>
        <v>0</v>
      </c>
      <c r="O1520" s="238">
        <v>1</v>
      </c>
      <c r="P1520" s="239">
        <f t="shared" si="27"/>
        <v>0</v>
      </c>
    </row>
    <row r="1521" spans="1:16" x14ac:dyDescent="0.3">
      <c r="A1521" s="294" t="s">
        <v>38</v>
      </c>
      <c r="B1521" s="236" t="s">
        <v>586</v>
      </c>
      <c r="C1521" s="236" t="s">
        <v>38</v>
      </c>
      <c r="D1521" s="293" t="s">
        <v>682</v>
      </c>
      <c r="E1521" s="294" t="s">
        <v>683</v>
      </c>
      <c r="F1521" s="236" t="s">
        <v>38</v>
      </c>
      <c r="G1521" s="295" t="s">
        <v>59</v>
      </c>
      <c r="H1521" s="295" t="s">
        <v>18</v>
      </c>
      <c r="I1521" s="245" t="s">
        <v>712</v>
      </c>
      <c r="J1521" s="308" t="s">
        <v>2240</v>
      </c>
      <c r="K1521" s="295"/>
      <c r="L1521" s="451" t="s">
        <v>62</v>
      </c>
      <c r="M1521" s="234">
        <v>88.08</v>
      </c>
      <c r="N1521" s="237">
        <f>IFERROR(VLOOKUP(H1521&amp;"-"&amp;F1521,Blad7!A:D,4,0),0)</f>
        <v>0</v>
      </c>
      <c r="O1521" s="238">
        <v>1</v>
      </c>
      <c r="P1521" s="239">
        <f t="shared" si="27"/>
        <v>0</v>
      </c>
    </row>
    <row r="1522" spans="1:16" x14ac:dyDescent="0.3">
      <c r="A1522" s="294" t="s">
        <v>38</v>
      </c>
      <c r="B1522" s="236" t="s">
        <v>586</v>
      </c>
      <c r="C1522" s="236" t="s">
        <v>38</v>
      </c>
      <c r="D1522" s="293" t="s">
        <v>682</v>
      </c>
      <c r="E1522" s="294" t="s">
        <v>683</v>
      </c>
      <c r="F1522" s="236" t="s">
        <v>38</v>
      </c>
      <c r="G1522" s="295" t="s">
        <v>59</v>
      </c>
      <c r="H1522" s="295" t="s">
        <v>45</v>
      </c>
      <c r="I1522" s="245" t="s">
        <v>45</v>
      </c>
      <c r="J1522" s="308" t="s">
        <v>2241</v>
      </c>
      <c r="K1522" s="295"/>
      <c r="L1522" s="451"/>
      <c r="M1522" s="234" t="s">
        <v>187</v>
      </c>
      <c r="N1522" s="237">
        <f>IFERROR(VLOOKUP(H1522&amp;"-"&amp;F1522,Blad7!A:D,4,0),0)</f>
        <v>0</v>
      </c>
      <c r="O1522" s="238">
        <v>1</v>
      </c>
      <c r="P1522" s="239" t="str">
        <f t="shared" si="27"/>
        <v/>
      </c>
    </row>
    <row r="1523" spans="1:16" x14ac:dyDescent="0.3">
      <c r="A1523" s="294" t="s">
        <v>38</v>
      </c>
      <c r="B1523" s="236" t="s">
        <v>586</v>
      </c>
      <c r="C1523" s="236" t="s">
        <v>38</v>
      </c>
      <c r="D1523" s="293" t="s">
        <v>682</v>
      </c>
      <c r="E1523" s="294" t="s">
        <v>683</v>
      </c>
      <c r="F1523" s="236" t="s">
        <v>38</v>
      </c>
      <c r="G1523" s="295" t="s">
        <v>59</v>
      </c>
      <c r="H1523" s="295" t="s">
        <v>19</v>
      </c>
      <c r="I1523" s="245" t="s">
        <v>56</v>
      </c>
      <c r="J1523" s="308" t="s">
        <v>2242</v>
      </c>
      <c r="K1523" s="295"/>
      <c r="L1523" s="451" t="s">
        <v>62</v>
      </c>
      <c r="M1523" s="234">
        <v>265.64999999999998</v>
      </c>
      <c r="N1523" s="237">
        <f>IFERROR(VLOOKUP(H1523&amp;"-"&amp;F1523,Blad7!A:D,4,0),0)</f>
        <v>0</v>
      </c>
      <c r="O1523" s="238">
        <v>1</v>
      </c>
      <c r="P1523" s="239">
        <f t="shared" si="27"/>
        <v>0</v>
      </c>
    </row>
    <row r="1524" spans="1:16" x14ac:dyDescent="0.3">
      <c r="A1524" s="294" t="s">
        <v>38</v>
      </c>
      <c r="B1524" s="236" t="s">
        <v>586</v>
      </c>
      <c r="C1524" s="236" t="s">
        <v>38</v>
      </c>
      <c r="D1524" s="293" t="s">
        <v>682</v>
      </c>
      <c r="E1524" s="294" t="s">
        <v>683</v>
      </c>
      <c r="F1524" s="236" t="s">
        <v>38</v>
      </c>
      <c r="G1524" s="295" t="s">
        <v>59</v>
      </c>
      <c r="H1524" s="295" t="s">
        <v>15</v>
      </c>
      <c r="I1524" s="297" t="s">
        <v>15</v>
      </c>
      <c r="J1524" s="308" t="s">
        <v>2243</v>
      </c>
      <c r="K1524" s="295"/>
      <c r="L1524" s="451" t="s">
        <v>44</v>
      </c>
      <c r="M1524" s="234">
        <v>49.98</v>
      </c>
      <c r="N1524" s="237">
        <f>IFERROR(VLOOKUP(H1524&amp;"-"&amp;F1524,Blad7!A:D,4,0),0)</f>
        <v>0</v>
      </c>
      <c r="O1524" s="238">
        <v>1</v>
      </c>
      <c r="P1524" s="239">
        <f t="shared" si="27"/>
        <v>0</v>
      </c>
    </row>
    <row r="1525" spans="1:16" x14ac:dyDescent="0.3">
      <c r="A1525" s="294" t="s">
        <v>38</v>
      </c>
      <c r="B1525" s="236" t="s">
        <v>586</v>
      </c>
      <c r="C1525" s="236" t="s">
        <v>38</v>
      </c>
      <c r="D1525" s="293" t="s">
        <v>682</v>
      </c>
      <c r="E1525" s="294" t="s">
        <v>683</v>
      </c>
      <c r="F1525" s="236" t="s">
        <v>38</v>
      </c>
      <c r="G1525" s="295" t="s">
        <v>59</v>
      </c>
      <c r="H1525" s="295" t="s">
        <v>15</v>
      </c>
      <c r="I1525" s="297" t="s">
        <v>15</v>
      </c>
      <c r="J1525" s="308" t="s">
        <v>2244</v>
      </c>
      <c r="K1525" s="295"/>
      <c r="L1525" s="451" t="s">
        <v>44</v>
      </c>
      <c r="M1525" s="234">
        <v>49.98</v>
      </c>
      <c r="N1525" s="237">
        <f>IFERROR(VLOOKUP(H1525&amp;"-"&amp;F1525,Blad7!A:D,4,0),0)</f>
        <v>0</v>
      </c>
      <c r="O1525" s="238">
        <v>1</v>
      </c>
      <c r="P1525" s="239">
        <f t="shared" si="27"/>
        <v>0</v>
      </c>
    </row>
    <row r="1526" spans="1:16" x14ac:dyDescent="0.3">
      <c r="A1526" s="294" t="s">
        <v>38</v>
      </c>
      <c r="B1526" s="236" t="s">
        <v>586</v>
      </c>
      <c r="C1526" s="236" t="s">
        <v>38</v>
      </c>
      <c r="D1526" s="293" t="s">
        <v>682</v>
      </c>
      <c r="E1526" s="294" t="s">
        <v>683</v>
      </c>
      <c r="F1526" s="236" t="s">
        <v>38</v>
      </c>
      <c r="G1526" s="295" t="s">
        <v>59</v>
      </c>
      <c r="H1526" s="295" t="s">
        <v>15</v>
      </c>
      <c r="I1526" s="297" t="s">
        <v>15</v>
      </c>
      <c r="J1526" s="308" t="s">
        <v>2245</v>
      </c>
      <c r="K1526" s="295"/>
      <c r="L1526" s="451" t="s">
        <v>44</v>
      </c>
      <c r="M1526" s="234">
        <v>50.21</v>
      </c>
      <c r="N1526" s="237">
        <f>IFERROR(VLOOKUP(H1526&amp;"-"&amp;F1526,Blad7!A:D,4,0),0)</f>
        <v>0</v>
      </c>
      <c r="O1526" s="238">
        <v>1</v>
      </c>
      <c r="P1526" s="239">
        <f t="shared" si="27"/>
        <v>0</v>
      </c>
    </row>
    <row r="1527" spans="1:16" x14ac:dyDescent="0.3">
      <c r="A1527" s="294" t="s">
        <v>38</v>
      </c>
      <c r="B1527" s="236" t="s">
        <v>586</v>
      </c>
      <c r="C1527" s="236" t="s">
        <v>38</v>
      </c>
      <c r="D1527" s="293" t="s">
        <v>682</v>
      </c>
      <c r="E1527" s="294" t="s">
        <v>683</v>
      </c>
      <c r="F1527" s="236" t="s">
        <v>38</v>
      </c>
      <c r="G1527" s="295" t="s">
        <v>59</v>
      </c>
      <c r="H1527" s="295" t="s">
        <v>16</v>
      </c>
      <c r="I1527" s="245" t="s">
        <v>51</v>
      </c>
      <c r="J1527" s="308" t="s">
        <v>2246</v>
      </c>
      <c r="K1527" s="295"/>
      <c r="L1527" s="451" t="s">
        <v>62</v>
      </c>
      <c r="M1527" s="234">
        <v>134.44</v>
      </c>
      <c r="N1527" s="237">
        <f>IFERROR(VLOOKUP(H1527&amp;"-"&amp;F1527,Blad7!A:D,4,0),0)</f>
        <v>0</v>
      </c>
      <c r="O1527" s="238">
        <v>1</v>
      </c>
      <c r="P1527" s="239">
        <f t="shared" si="27"/>
        <v>0</v>
      </c>
    </row>
    <row r="1528" spans="1:16" x14ac:dyDescent="0.3">
      <c r="A1528" s="294" t="s">
        <v>705</v>
      </c>
      <c r="B1528" s="236" t="s">
        <v>586</v>
      </c>
      <c r="C1528" s="236" t="s">
        <v>705</v>
      </c>
      <c r="D1528" s="293" t="s">
        <v>704</v>
      </c>
      <c r="E1528" s="294" t="s">
        <v>706</v>
      </c>
      <c r="F1528" s="236" t="s">
        <v>705</v>
      </c>
      <c r="G1528" s="295" t="s">
        <v>593</v>
      </c>
      <c r="H1528" s="295" t="s">
        <v>41</v>
      </c>
      <c r="I1528" s="295" t="s">
        <v>1622</v>
      </c>
      <c r="J1528" s="463"/>
      <c r="K1528" s="295"/>
      <c r="L1528" s="451" t="s">
        <v>63</v>
      </c>
      <c r="M1528" s="234">
        <v>13</v>
      </c>
      <c r="N1528" s="237">
        <f>IFERROR(VLOOKUP(H1528&amp;"-"&amp;F1528,Blad7!A:D,4,0),0)</f>
        <v>0</v>
      </c>
      <c r="O1528" s="238">
        <v>1</v>
      </c>
      <c r="P1528" s="239">
        <f t="shared" si="27"/>
        <v>0</v>
      </c>
    </row>
    <row r="1529" spans="1:16" x14ac:dyDescent="0.3">
      <c r="A1529" s="294" t="s">
        <v>705</v>
      </c>
      <c r="B1529" s="236" t="s">
        <v>586</v>
      </c>
      <c r="C1529" s="236" t="s">
        <v>705</v>
      </c>
      <c r="D1529" s="293" t="s">
        <v>704</v>
      </c>
      <c r="E1529" s="294" t="s">
        <v>706</v>
      </c>
      <c r="F1529" s="236" t="s">
        <v>705</v>
      </c>
      <c r="G1529" s="295" t="s">
        <v>593</v>
      </c>
      <c r="H1529" s="295" t="s">
        <v>41</v>
      </c>
      <c r="I1529" s="295" t="s">
        <v>1622</v>
      </c>
      <c r="J1529" s="463"/>
      <c r="K1529" s="295"/>
      <c r="L1529" s="451" t="s">
        <v>63</v>
      </c>
      <c r="M1529" s="234">
        <v>16</v>
      </c>
      <c r="N1529" s="237">
        <f>IFERROR(VLOOKUP(H1529&amp;"-"&amp;F1529,Blad7!A:D,4,0),0)</f>
        <v>0</v>
      </c>
      <c r="O1529" s="238">
        <v>1</v>
      </c>
      <c r="P1529" s="239">
        <f t="shared" si="27"/>
        <v>0</v>
      </c>
    </row>
    <row r="1530" spans="1:16" x14ac:dyDescent="0.3">
      <c r="A1530" s="294" t="s">
        <v>705</v>
      </c>
      <c r="B1530" s="236" t="s">
        <v>586</v>
      </c>
      <c r="C1530" s="236" t="s">
        <v>705</v>
      </c>
      <c r="D1530" s="293" t="s">
        <v>704</v>
      </c>
      <c r="E1530" s="294" t="s">
        <v>706</v>
      </c>
      <c r="F1530" s="236" t="s">
        <v>705</v>
      </c>
      <c r="G1530" s="295" t="s">
        <v>593</v>
      </c>
      <c r="H1530" s="295" t="s">
        <v>46</v>
      </c>
      <c r="I1530" s="295" t="s">
        <v>47</v>
      </c>
      <c r="J1530" s="308"/>
      <c r="K1530" s="295"/>
      <c r="L1530" s="451" t="s">
        <v>44</v>
      </c>
      <c r="M1530" s="234">
        <v>23</v>
      </c>
      <c r="N1530" s="237">
        <f>IFERROR(VLOOKUP(H1530&amp;"-"&amp;F1530,Blad7!A:D,4,0),0)</f>
        <v>0</v>
      </c>
      <c r="O1530" s="238">
        <v>1</v>
      </c>
      <c r="P1530" s="239">
        <f t="shared" si="27"/>
        <v>0</v>
      </c>
    </row>
    <row r="1531" spans="1:16" x14ac:dyDescent="0.3">
      <c r="A1531" s="294" t="s">
        <v>705</v>
      </c>
      <c r="B1531" s="236" t="s">
        <v>586</v>
      </c>
      <c r="C1531" s="236" t="s">
        <v>705</v>
      </c>
      <c r="D1531" s="293" t="s">
        <v>704</v>
      </c>
      <c r="E1531" s="294" t="s">
        <v>706</v>
      </c>
      <c r="F1531" s="236" t="s">
        <v>705</v>
      </c>
      <c r="G1531" s="295" t="s">
        <v>593</v>
      </c>
      <c r="H1531" s="295" t="s">
        <v>46</v>
      </c>
      <c r="I1531" s="295" t="s">
        <v>47</v>
      </c>
      <c r="J1531" s="308"/>
      <c r="K1531" s="295"/>
      <c r="L1531" s="451" t="s">
        <v>44</v>
      </c>
      <c r="M1531" s="234">
        <v>24</v>
      </c>
      <c r="N1531" s="237">
        <f>IFERROR(VLOOKUP(H1531&amp;"-"&amp;F1531,Blad7!A:D,4,0),0)</f>
        <v>0</v>
      </c>
      <c r="O1531" s="238">
        <v>1</v>
      </c>
      <c r="P1531" s="239">
        <f t="shared" si="27"/>
        <v>0</v>
      </c>
    </row>
    <row r="1532" spans="1:16" x14ac:dyDescent="0.3">
      <c r="A1532" s="294" t="s">
        <v>705</v>
      </c>
      <c r="B1532" s="236" t="s">
        <v>586</v>
      </c>
      <c r="C1532" s="236" t="s">
        <v>705</v>
      </c>
      <c r="D1532" s="293" t="s">
        <v>704</v>
      </c>
      <c r="E1532" s="294" t="s">
        <v>706</v>
      </c>
      <c r="F1532" s="236" t="s">
        <v>705</v>
      </c>
      <c r="G1532" s="295" t="s">
        <v>593</v>
      </c>
      <c r="H1532" s="295" t="s">
        <v>46</v>
      </c>
      <c r="I1532" s="295" t="s">
        <v>47</v>
      </c>
      <c r="J1532" s="308"/>
      <c r="K1532" s="295"/>
      <c r="L1532" s="451" t="s">
        <v>44</v>
      </c>
      <c r="M1532" s="234">
        <v>24</v>
      </c>
      <c r="N1532" s="237">
        <f>IFERROR(VLOOKUP(H1532&amp;"-"&amp;F1532,Blad7!A:D,4,0),0)</f>
        <v>0</v>
      </c>
      <c r="O1532" s="238">
        <v>1</v>
      </c>
      <c r="P1532" s="239">
        <f t="shared" si="27"/>
        <v>0</v>
      </c>
    </row>
    <row r="1533" spans="1:16" x14ac:dyDescent="0.3">
      <c r="A1533" s="294" t="s">
        <v>705</v>
      </c>
      <c r="B1533" s="236" t="s">
        <v>586</v>
      </c>
      <c r="C1533" s="236" t="s">
        <v>705</v>
      </c>
      <c r="D1533" s="293" t="s">
        <v>704</v>
      </c>
      <c r="E1533" s="294" t="s">
        <v>706</v>
      </c>
      <c r="F1533" s="236" t="s">
        <v>705</v>
      </c>
      <c r="G1533" s="295" t="s">
        <v>593</v>
      </c>
      <c r="H1533" s="295" t="s">
        <v>15</v>
      </c>
      <c r="I1533" s="297" t="s">
        <v>15</v>
      </c>
      <c r="J1533" s="308" t="s">
        <v>703</v>
      </c>
      <c r="K1533" s="295"/>
      <c r="L1533" s="451" t="s">
        <v>44</v>
      </c>
      <c r="M1533" s="234">
        <v>46</v>
      </c>
      <c r="N1533" s="237">
        <f>IFERROR(VLOOKUP(H1533&amp;"-"&amp;F1533,Blad7!A:D,4,0),0)</f>
        <v>0</v>
      </c>
      <c r="O1533" s="238">
        <v>1</v>
      </c>
      <c r="P1533" s="239">
        <f t="shared" si="27"/>
        <v>0</v>
      </c>
    </row>
    <row r="1534" spans="1:16" x14ac:dyDescent="0.3">
      <c r="A1534" s="294" t="s">
        <v>705</v>
      </c>
      <c r="B1534" s="236" t="s">
        <v>586</v>
      </c>
      <c r="C1534" s="236" t="s">
        <v>705</v>
      </c>
      <c r="D1534" s="293" t="s">
        <v>704</v>
      </c>
      <c r="E1534" s="294" t="s">
        <v>706</v>
      </c>
      <c r="F1534" s="236" t="s">
        <v>705</v>
      </c>
      <c r="G1534" s="295" t="s">
        <v>593</v>
      </c>
      <c r="H1534" s="295" t="s">
        <v>15</v>
      </c>
      <c r="I1534" s="297" t="s">
        <v>15</v>
      </c>
      <c r="J1534" s="308" t="s">
        <v>701</v>
      </c>
      <c r="K1534" s="295"/>
      <c r="L1534" s="451" t="s">
        <v>44</v>
      </c>
      <c r="M1534" s="234">
        <v>49</v>
      </c>
      <c r="N1534" s="237">
        <f>IFERROR(VLOOKUP(H1534&amp;"-"&amp;F1534,Blad7!A:D,4,0),0)</f>
        <v>0</v>
      </c>
      <c r="O1534" s="238">
        <v>1</v>
      </c>
      <c r="P1534" s="239">
        <f t="shared" si="27"/>
        <v>0</v>
      </c>
    </row>
    <row r="1535" spans="1:16" x14ac:dyDescent="0.3">
      <c r="A1535" s="294" t="s">
        <v>705</v>
      </c>
      <c r="B1535" s="236" t="s">
        <v>586</v>
      </c>
      <c r="C1535" s="236" t="s">
        <v>705</v>
      </c>
      <c r="D1535" s="293" t="s">
        <v>704</v>
      </c>
      <c r="E1535" s="294" t="s">
        <v>706</v>
      </c>
      <c r="F1535" s="236" t="s">
        <v>705</v>
      </c>
      <c r="G1535" s="295" t="s">
        <v>593</v>
      </c>
      <c r="H1535" s="295" t="s">
        <v>15</v>
      </c>
      <c r="I1535" s="297" t="s">
        <v>15</v>
      </c>
      <c r="J1535" s="308" t="s">
        <v>702</v>
      </c>
      <c r="K1535" s="295"/>
      <c r="L1535" s="451" t="s">
        <v>44</v>
      </c>
      <c r="M1535" s="234">
        <v>52</v>
      </c>
      <c r="N1535" s="237">
        <f>IFERROR(VLOOKUP(H1535&amp;"-"&amp;F1535,Blad7!A:D,4,0),0)</f>
        <v>0</v>
      </c>
      <c r="O1535" s="238">
        <v>1</v>
      </c>
      <c r="P1535" s="239">
        <f t="shared" si="27"/>
        <v>0</v>
      </c>
    </row>
    <row r="1536" spans="1:16" x14ac:dyDescent="0.3">
      <c r="A1536" s="294" t="s">
        <v>705</v>
      </c>
      <c r="B1536" s="236" t="s">
        <v>586</v>
      </c>
      <c r="C1536" s="236" t="s">
        <v>705</v>
      </c>
      <c r="D1536" s="293" t="s">
        <v>704</v>
      </c>
      <c r="E1536" s="294" t="s">
        <v>706</v>
      </c>
      <c r="F1536" s="236" t="s">
        <v>705</v>
      </c>
      <c r="G1536" s="295" t="s">
        <v>593</v>
      </c>
      <c r="H1536" s="295" t="s">
        <v>15</v>
      </c>
      <c r="I1536" s="297" t="s">
        <v>15</v>
      </c>
      <c r="J1536" s="308" t="s">
        <v>700</v>
      </c>
      <c r="K1536" s="295"/>
      <c r="L1536" s="451" t="s">
        <v>44</v>
      </c>
      <c r="M1536" s="234">
        <v>54</v>
      </c>
      <c r="N1536" s="237">
        <f>IFERROR(VLOOKUP(H1536&amp;"-"&amp;F1536,Blad7!A:D,4,0),0)</f>
        <v>0</v>
      </c>
      <c r="O1536" s="238">
        <v>1</v>
      </c>
      <c r="P1536" s="239">
        <f t="shared" si="27"/>
        <v>0</v>
      </c>
    </row>
    <row r="1537" spans="1:16" x14ac:dyDescent="0.3">
      <c r="A1537" s="294" t="s">
        <v>705</v>
      </c>
      <c r="B1537" s="236" t="s">
        <v>586</v>
      </c>
      <c r="C1537" s="236" t="s">
        <v>705</v>
      </c>
      <c r="D1537" s="293" t="s">
        <v>704</v>
      </c>
      <c r="E1537" s="294" t="s">
        <v>706</v>
      </c>
      <c r="F1537" s="236" t="s">
        <v>705</v>
      </c>
      <c r="G1537" s="295" t="s">
        <v>593</v>
      </c>
      <c r="H1537" s="295" t="s">
        <v>15</v>
      </c>
      <c r="I1537" s="297" t="s">
        <v>15</v>
      </c>
      <c r="J1537" s="308" t="s">
        <v>699</v>
      </c>
      <c r="K1537" s="295"/>
      <c r="L1537" s="451" t="s">
        <v>44</v>
      </c>
      <c r="M1537" s="234">
        <v>65</v>
      </c>
      <c r="N1537" s="237">
        <f>IFERROR(VLOOKUP(H1537&amp;"-"&amp;F1537,Blad7!A:D,4,0),0)</f>
        <v>0</v>
      </c>
      <c r="O1537" s="238">
        <v>1</v>
      </c>
      <c r="P1537" s="239">
        <f t="shared" si="27"/>
        <v>0</v>
      </c>
    </row>
    <row r="1538" spans="1:16" x14ac:dyDescent="0.3">
      <c r="A1538" s="294" t="s">
        <v>705</v>
      </c>
      <c r="B1538" s="236" t="s">
        <v>586</v>
      </c>
      <c r="C1538" s="236" t="s">
        <v>705</v>
      </c>
      <c r="D1538" s="293" t="s">
        <v>704</v>
      </c>
      <c r="E1538" s="294" t="s">
        <v>706</v>
      </c>
      <c r="F1538" s="236" t="s">
        <v>705</v>
      </c>
      <c r="G1538" s="295" t="s">
        <v>593</v>
      </c>
      <c r="H1538" s="295" t="s">
        <v>15</v>
      </c>
      <c r="I1538" s="297" t="s">
        <v>15</v>
      </c>
      <c r="J1538" s="308" t="s">
        <v>697</v>
      </c>
      <c r="K1538" s="295"/>
      <c r="L1538" s="451" t="s">
        <v>155</v>
      </c>
      <c r="M1538" s="234">
        <v>75</v>
      </c>
      <c r="N1538" s="237">
        <f>IFERROR(VLOOKUP(H1538&amp;"-"&amp;F1538,Blad7!A:D,4,0),0)</f>
        <v>0</v>
      </c>
      <c r="O1538" s="238">
        <v>1</v>
      </c>
      <c r="P1538" s="239">
        <f t="shared" ref="P1538:P1601" si="28">IFERROR((N1538*M1538)*O1538,"")</f>
        <v>0</v>
      </c>
    </row>
    <row r="1539" spans="1:16" x14ac:dyDescent="0.3">
      <c r="A1539" s="294" t="s">
        <v>705</v>
      </c>
      <c r="B1539" s="236" t="s">
        <v>586</v>
      </c>
      <c r="C1539" s="236" t="s">
        <v>705</v>
      </c>
      <c r="D1539" s="293" t="s">
        <v>704</v>
      </c>
      <c r="E1539" s="294" t="s">
        <v>706</v>
      </c>
      <c r="F1539" s="236" t="s">
        <v>705</v>
      </c>
      <c r="G1539" s="295" t="s">
        <v>593</v>
      </c>
      <c r="H1539" s="295" t="s">
        <v>15</v>
      </c>
      <c r="I1539" s="297" t="s">
        <v>15</v>
      </c>
      <c r="J1539" s="308" t="s">
        <v>698</v>
      </c>
      <c r="K1539" s="295"/>
      <c r="L1539" s="451" t="s">
        <v>155</v>
      </c>
      <c r="M1539" s="234">
        <v>80</v>
      </c>
      <c r="N1539" s="237">
        <f>IFERROR(VLOOKUP(H1539&amp;"-"&amp;F1539,Blad7!A:D,4,0),0)</f>
        <v>0</v>
      </c>
      <c r="O1539" s="238">
        <v>1</v>
      </c>
      <c r="P1539" s="239">
        <f t="shared" si="28"/>
        <v>0</v>
      </c>
    </row>
    <row r="1540" spans="1:16" x14ac:dyDescent="0.3">
      <c r="A1540" s="294" t="s">
        <v>705</v>
      </c>
      <c r="B1540" s="236" t="s">
        <v>586</v>
      </c>
      <c r="C1540" s="236" t="s">
        <v>705</v>
      </c>
      <c r="D1540" s="293" t="s">
        <v>704</v>
      </c>
      <c r="E1540" s="294" t="s">
        <v>706</v>
      </c>
      <c r="F1540" s="236" t="s">
        <v>705</v>
      </c>
      <c r="G1540" s="295" t="s">
        <v>593</v>
      </c>
      <c r="H1540" s="295" t="s">
        <v>19</v>
      </c>
      <c r="I1540" s="295" t="s">
        <v>56</v>
      </c>
      <c r="J1540" s="308"/>
      <c r="K1540" s="295"/>
      <c r="L1540" s="451" t="s">
        <v>44</v>
      </c>
      <c r="M1540" s="234">
        <v>145</v>
      </c>
      <c r="N1540" s="237">
        <f>IFERROR(VLOOKUP(H1540&amp;"-"&amp;F1540,Blad7!A:D,4,0),0)</f>
        <v>0</v>
      </c>
      <c r="O1540" s="238">
        <v>1</v>
      </c>
      <c r="P1540" s="239">
        <f t="shared" si="28"/>
        <v>0</v>
      </c>
    </row>
    <row r="1541" spans="1:16" x14ac:dyDescent="0.3">
      <c r="A1541" s="294" t="s">
        <v>705</v>
      </c>
      <c r="B1541" s="236" t="s">
        <v>586</v>
      </c>
      <c r="C1541" s="236" t="s">
        <v>705</v>
      </c>
      <c r="D1541" s="293" t="s">
        <v>704</v>
      </c>
      <c r="E1541" s="294" t="s">
        <v>706</v>
      </c>
      <c r="F1541" s="236" t="s">
        <v>705</v>
      </c>
      <c r="G1541" s="295" t="s">
        <v>589</v>
      </c>
      <c r="H1541" s="295" t="s">
        <v>41</v>
      </c>
      <c r="I1541" s="295" t="s">
        <v>1622</v>
      </c>
      <c r="J1541" s="463"/>
      <c r="K1541" s="295"/>
      <c r="L1541" s="451" t="s">
        <v>63</v>
      </c>
      <c r="M1541" s="234">
        <v>1.2</v>
      </c>
      <c r="N1541" s="237">
        <f>IFERROR(VLOOKUP(H1541&amp;"-"&amp;F1541,Blad7!A:D,4,0),0)</f>
        <v>0</v>
      </c>
      <c r="O1541" s="238">
        <v>1</v>
      </c>
      <c r="P1541" s="239">
        <f t="shared" si="28"/>
        <v>0</v>
      </c>
    </row>
    <row r="1542" spans="1:16" x14ac:dyDescent="0.3">
      <c r="A1542" s="294" t="s">
        <v>705</v>
      </c>
      <c r="B1542" s="236" t="s">
        <v>586</v>
      </c>
      <c r="C1542" s="236" t="s">
        <v>705</v>
      </c>
      <c r="D1542" s="293" t="s">
        <v>704</v>
      </c>
      <c r="E1542" s="294" t="s">
        <v>706</v>
      </c>
      <c r="F1542" s="236" t="s">
        <v>705</v>
      </c>
      <c r="G1542" s="295" t="s">
        <v>589</v>
      </c>
      <c r="H1542" s="295" t="s">
        <v>41</v>
      </c>
      <c r="I1542" s="295" t="s">
        <v>1622</v>
      </c>
      <c r="J1542" s="463"/>
      <c r="K1542" s="295"/>
      <c r="L1542" s="451" t="s">
        <v>63</v>
      </c>
      <c r="M1542" s="234">
        <v>2.2000000000000002</v>
      </c>
      <c r="N1542" s="237">
        <f>IFERROR(VLOOKUP(H1542&amp;"-"&amp;F1542,Blad7!A:D,4,0),0)</f>
        <v>0</v>
      </c>
      <c r="O1542" s="238">
        <v>1</v>
      </c>
      <c r="P1542" s="239">
        <f t="shared" si="28"/>
        <v>0</v>
      </c>
    </row>
    <row r="1543" spans="1:16" x14ac:dyDescent="0.3">
      <c r="A1543" s="294" t="s">
        <v>705</v>
      </c>
      <c r="B1543" s="236" t="s">
        <v>586</v>
      </c>
      <c r="C1543" s="236" t="s">
        <v>705</v>
      </c>
      <c r="D1543" s="293" t="s">
        <v>704</v>
      </c>
      <c r="E1543" s="294" t="s">
        <v>706</v>
      </c>
      <c r="F1543" s="236" t="s">
        <v>705</v>
      </c>
      <c r="G1543" s="295" t="s">
        <v>589</v>
      </c>
      <c r="H1543" s="295" t="s">
        <v>19</v>
      </c>
      <c r="I1543" s="295" t="s">
        <v>43</v>
      </c>
      <c r="J1543" s="308"/>
      <c r="K1543" s="295"/>
      <c r="L1543" s="451" t="s">
        <v>44</v>
      </c>
      <c r="M1543" s="234">
        <v>4.3</v>
      </c>
      <c r="N1543" s="237">
        <f>IFERROR(VLOOKUP(H1543&amp;"-"&amp;F1543,Blad7!A:D,4,0),0)</f>
        <v>0</v>
      </c>
      <c r="O1543" s="238">
        <v>1</v>
      </c>
      <c r="P1543" s="239">
        <f t="shared" si="28"/>
        <v>0</v>
      </c>
    </row>
    <row r="1544" spans="1:16" x14ac:dyDescent="0.3">
      <c r="A1544" s="294" t="s">
        <v>705</v>
      </c>
      <c r="B1544" s="236" t="s">
        <v>586</v>
      </c>
      <c r="C1544" s="236" t="s">
        <v>705</v>
      </c>
      <c r="D1544" s="293" t="s">
        <v>704</v>
      </c>
      <c r="E1544" s="294" t="s">
        <v>706</v>
      </c>
      <c r="F1544" s="236" t="s">
        <v>705</v>
      </c>
      <c r="G1544" s="295" t="s">
        <v>589</v>
      </c>
      <c r="H1544" s="295" t="s">
        <v>19</v>
      </c>
      <c r="I1544" s="295" t="s">
        <v>76</v>
      </c>
      <c r="J1544" s="308"/>
      <c r="K1544" s="295"/>
      <c r="L1544" s="451" t="s">
        <v>63</v>
      </c>
      <c r="M1544" s="234">
        <v>4.3</v>
      </c>
      <c r="N1544" s="237">
        <f>IFERROR(VLOOKUP(H1544&amp;"-"&amp;F1544,Blad7!A:D,4,0),0)</f>
        <v>0</v>
      </c>
      <c r="O1544" s="238">
        <v>1</v>
      </c>
      <c r="P1544" s="239">
        <f t="shared" si="28"/>
        <v>0</v>
      </c>
    </row>
    <row r="1545" spans="1:16" x14ac:dyDescent="0.3">
      <c r="A1545" s="294" t="s">
        <v>705</v>
      </c>
      <c r="B1545" s="236" t="s">
        <v>586</v>
      </c>
      <c r="C1545" s="236" t="s">
        <v>705</v>
      </c>
      <c r="D1545" s="293" t="s">
        <v>704</v>
      </c>
      <c r="E1545" s="294" t="s">
        <v>706</v>
      </c>
      <c r="F1545" s="236" t="s">
        <v>705</v>
      </c>
      <c r="G1545" s="295" t="s">
        <v>589</v>
      </c>
      <c r="H1545" s="295" t="s">
        <v>41</v>
      </c>
      <c r="I1545" s="295" t="s">
        <v>1622</v>
      </c>
      <c r="J1545" s="463"/>
      <c r="K1545" s="295"/>
      <c r="L1545" s="451" t="s">
        <v>63</v>
      </c>
      <c r="M1545" s="234">
        <v>5.5</v>
      </c>
      <c r="N1545" s="237">
        <f>IFERROR(VLOOKUP(H1545&amp;"-"&amp;F1545,Blad7!A:D,4,0),0)</f>
        <v>0</v>
      </c>
      <c r="O1545" s="238">
        <v>1</v>
      </c>
      <c r="P1545" s="239">
        <f t="shared" si="28"/>
        <v>0</v>
      </c>
    </row>
    <row r="1546" spans="1:16" x14ac:dyDescent="0.3">
      <c r="A1546" s="294" t="s">
        <v>705</v>
      </c>
      <c r="B1546" s="236" t="s">
        <v>586</v>
      </c>
      <c r="C1546" s="236" t="s">
        <v>705</v>
      </c>
      <c r="D1546" s="293" t="s">
        <v>704</v>
      </c>
      <c r="E1546" s="294" t="s">
        <v>706</v>
      </c>
      <c r="F1546" s="236" t="s">
        <v>705</v>
      </c>
      <c r="G1546" s="295" t="s">
        <v>593</v>
      </c>
      <c r="H1546" s="295" t="s">
        <v>45</v>
      </c>
      <c r="I1546" s="295" t="s">
        <v>687</v>
      </c>
      <c r="J1546" s="308"/>
      <c r="K1546" s="295"/>
      <c r="L1546" s="451" t="s">
        <v>63</v>
      </c>
      <c r="M1546" s="234" t="s">
        <v>187</v>
      </c>
      <c r="N1546" s="237">
        <f>IFERROR(VLOOKUP(H1546&amp;"-"&amp;F1546,Blad7!A:D,4,0),0)</f>
        <v>0</v>
      </c>
      <c r="O1546" s="238">
        <v>1</v>
      </c>
      <c r="P1546" s="239" t="str">
        <f t="shared" si="28"/>
        <v/>
      </c>
    </row>
    <row r="1547" spans="1:16" x14ac:dyDescent="0.3">
      <c r="A1547" s="294" t="s">
        <v>705</v>
      </c>
      <c r="B1547" s="236" t="s">
        <v>586</v>
      </c>
      <c r="C1547" s="236" t="s">
        <v>705</v>
      </c>
      <c r="D1547" s="293" t="s">
        <v>704</v>
      </c>
      <c r="E1547" s="294" t="s">
        <v>706</v>
      </c>
      <c r="F1547" s="236" t="s">
        <v>705</v>
      </c>
      <c r="G1547" s="295" t="s">
        <v>593</v>
      </c>
      <c r="H1547" s="295" t="s">
        <v>45</v>
      </c>
      <c r="I1547" s="295" t="s">
        <v>1021</v>
      </c>
      <c r="J1547" s="308"/>
      <c r="K1547" s="295"/>
      <c r="L1547" s="451" t="s">
        <v>63</v>
      </c>
      <c r="M1547" s="234" t="s">
        <v>187</v>
      </c>
      <c r="N1547" s="237">
        <f>IFERROR(VLOOKUP(H1547&amp;"-"&amp;F1547,Blad7!A:D,4,0),0)</f>
        <v>0</v>
      </c>
      <c r="O1547" s="238">
        <v>1</v>
      </c>
      <c r="P1547" s="239" t="str">
        <f t="shared" si="28"/>
        <v/>
      </c>
    </row>
    <row r="1548" spans="1:16" x14ac:dyDescent="0.3">
      <c r="A1548" s="294" t="s">
        <v>705</v>
      </c>
      <c r="B1548" s="236" t="s">
        <v>586</v>
      </c>
      <c r="C1548" s="236" t="s">
        <v>705</v>
      </c>
      <c r="D1548" s="293" t="s">
        <v>704</v>
      </c>
      <c r="E1548" s="294" t="s">
        <v>706</v>
      </c>
      <c r="F1548" s="236" t="s">
        <v>705</v>
      </c>
      <c r="G1548" s="295" t="s">
        <v>593</v>
      </c>
      <c r="H1548" s="295" t="s">
        <v>45</v>
      </c>
      <c r="I1548" s="295" t="s">
        <v>1021</v>
      </c>
      <c r="J1548" s="308"/>
      <c r="K1548" s="295"/>
      <c r="L1548" s="451" t="s">
        <v>63</v>
      </c>
      <c r="M1548" s="234" t="s">
        <v>187</v>
      </c>
      <c r="N1548" s="237">
        <f>IFERROR(VLOOKUP(H1548&amp;"-"&amp;F1548,Blad7!A:D,4,0),0)</f>
        <v>0</v>
      </c>
      <c r="O1548" s="238">
        <v>1</v>
      </c>
      <c r="P1548" s="239" t="str">
        <f t="shared" si="28"/>
        <v/>
      </c>
    </row>
    <row r="1549" spans="1:16" x14ac:dyDescent="0.3">
      <c r="A1549" s="294" t="s">
        <v>705</v>
      </c>
      <c r="B1549" s="236" t="s">
        <v>586</v>
      </c>
      <c r="C1549" s="236" t="s">
        <v>705</v>
      </c>
      <c r="D1549" s="293" t="s">
        <v>704</v>
      </c>
      <c r="E1549" s="294" t="s">
        <v>706</v>
      </c>
      <c r="F1549" s="236" t="s">
        <v>705</v>
      </c>
      <c r="G1549" s="295" t="s">
        <v>589</v>
      </c>
      <c r="H1549" s="295" t="s">
        <v>45</v>
      </c>
      <c r="I1549" s="295" t="s">
        <v>1021</v>
      </c>
      <c r="J1549" s="308"/>
      <c r="K1549" s="295"/>
      <c r="L1549" s="451" t="s">
        <v>63</v>
      </c>
      <c r="M1549" s="234" t="s">
        <v>187</v>
      </c>
      <c r="N1549" s="237">
        <f>IFERROR(VLOOKUP(H1549&amp;"-"&amp;F1549,Blad7!A:D,4,0),0)</f>
        <v>0</v>
      </c>
      <c r="O1549" s="238">
        <v>1</v>
      </c>
      <c r="P1549" s="239" t="str">
        <f t="shared" si="28"/>
        <v/>
      </c>
    </row>
    <row r="1550" spans="1:16" x14ac:dyDescent="0.3">
      <c r="A1550" s="294" t="s">
        <v>705</v>
      </c>
      <c r="B1550" s="236" t="s">
        <v>586</v>
      </c>
      <c r="C1550" s="236" t="s">
        <v>705</v>
      </c>
      <c r="D1550" s="293" t="s">
        <v>704</v>
      </c>
      <c r="E1550" s="294" t="s">
        <v>706</v>
      </c>
      <c r="F1550" s="236" t="s">
        <v>705</v>
      </c>
      <c r="G1550" s="295" t="s">
        <v>589</v>
      </c>
      <c r="H1550" s="295" t="s">
        <v>19</v>
      </c>
      <c r="I1550" s="295" t="s">
        <v>76</v>
      </c>
      <c r="J1550" s="308"/>
      <c r="K1550" s="295"/>
      <c r="L1550" s="451" t="s">
        <v>63</v>
      </c>
      <c r="M1550" s="234">
        <v>6.5</v>
      </c>
      <c r="N1550" s="237">
        <f>IFERROR(VLOOKUP(H1550&amp;"-"&amp;F1550,Blad7!A:D,4,0),0)</f>
        <v>0</v>
      </c>
      <c r="O1550" s="238">
        <v>1</v>
      </c>
      <c r="P1550" s="239">
        <f t="shared" si="28"/>
        <v>0</v>
      </c>
    </row>
    <row r="1551" spans="1:16" x14ac:dyDescent="0.3">
      <c r="A1551" s="294" t="s">
        <v>705</v>
      </c>
      <c r="B1551" s="236" t="s">
        <v>586</v>
      </c>
      <c r="C1551" s="236" t="s">
        <v>705</v>
      </c>
      <c r="D1551" s="293" t="s">
        <v>704</v>
      </c>
      <c r="E1551" s="294" t="s">
        <v>706</v>
      </c>
      <c r="F1551" s="236" t="s">
        <v>705</v>
      </c>
      <c r="G1551" s="295" t="s">
        <v>589</v>
      </c>
      <c r="H1551" s="295" t="s">
        <v>45</v>
      </c>
      <c r="I1551" s="295" t="s">
        <v>45</v>
      </c>
      <c r="J1551" s="308"/>
      <c r="K1551" s="295"/>
      <c r="L1551" s="451" t="s">
        <v>63</v>
      </c>
      <c r="M1551" s="234" t="s">
        <v>187</v>
      </c>
      <c r="N1551" s="237">
        <f>IFERROR(VLOOKUP(H1551&amp;"-"&amp;F1551,Blad7!A:D,4,0),0)</f>
        <v>0</v>
      </c>
      <c r="O1551" s="238">
        <v>1</v>
      </c>
      <c r="P1551" s="239" t="str">
        <f t="shared" si="28"/>
        <v/>
      </c>
    </row>
    <row r="1552" spans="1:16" x14ac:dyDescent="0.3">
      <c r="A1552" s="294" t="s">
        <v>705</v>
      </c>
      <c r="B1552" s="236" t="s">
        <v>586</v>
      </c>
      <c r="C1552" s="236" t="s">
        <v>705</v>
      </c>
      <c r="D1552" s="293" t="s">
        <v>704</v>
      </c>
      <c r="E1552" s="294" t="s">
        <v>706</v>
      </c>
      <c r="F1552" s="236" t="s">
        <v>705</v>
      </c>
      <c r="G1552" s="295" t="s">
        <v>589</v>
      </c>
      <c r="H1552" s="295" t="s">
        <v>19</v>
      </c>
      <c r="I1552" s="295" t="s">
        <v>43</v>
      </c>
      <c r="J1552" s="308"/>
      <c r="K1552" s="295"/>
      <c r="L1552" s="451" t="s">
        <v>44</v>
      </c>
      <c r="M1552" s="234">
        <v>8.5</v>
      </c>
      <c r="N1552" s="237">
        <f>IFERROR(VLOOKUP(H1552&amp;"-"&amp;F1552,Blad7!A:D,4,0),0)</f>
        <v>0</v>
      </c>
      <c r="O1552" s="238">
        <v>1</v>
      </c>
      <c r="P1552" s="239">
        <f t="shared" si="28"/>
        <v>0</v>
      </c>
    </row>
    <row r="1553" spans="1:16" x14ac:dyDescent="0.3">
      <c r="A1553" s="294" t="s">
        <v>705</v>
      </c>
      <c r="B1553" s="236" t="s">
        <v>586</v>
      </c>
      <c r="C1553" s="236" t="s">
        <v>705</v>
      </c>
      <c r="D1553" s="293" t="s">
        <v>704</v>
      </c>
      <c r="E1553" s="294" t="s">
        <v>706</v>
      </c>
      <c r="F1553" s="236" t="s">
        <v>705</v>
      </c>
      <c r="G1553" s="295" t="s">
        <v>589</v>
      </c>
      <c r="H1553" s="295" t="s">
        <v>45</v>
      </c>
      <c r="I1553" s="295" t="s">
        <v>1021</v>
      </c>
      <c r="J1553" s="308"/>
      <c r="K1553" s="295"/>
      <c r="L1553" s="451" t="s">
        <v>63</v>
      </c>
      <c r="M1553" s="234" t="s">
        <v>187</v>
      </c>
      <c r="N1553" s="237">
        <f>IFERROR(VLOOKUP(H1553&amp;"-"&amp;F1553,Blad7!A:D,4,0),0)</f>
        <v>0</v>
      </c>
      <c r="O1553" s="238">
        <v>1</v>
      </c>
      <c r="P1553" s="239" t="str">
        <f t="shared" si="28"/>
        <v/>
      </c>
    </row>
    <row r="1554" spans="1:16" x14ac:dyDescent="0.3">
      <c r="A1554" s="294" t="s">
        <v>705</v>
      </c>
      <c r="B1554" s="236" t="s">
        <v>586</v>
      </c>
      <c r="C1554" s="236" t="s">
        <v>705</v>
      </c>
      <c r="D1554" s="293" t="s">
        <v>704</v>
      </c>
      <c r="E1554" s="294" t="s">
        <v>706</v>
      </c>
      <c r="F1554" s="236" t="s">
        <v>705</v>
      </c>
      <c r="G1554" s="295" t="s">
        <v>589</v>
      </c>
      <c r="H1554" s="295" t="s">
        <v>41</v>
      </c>
      <c r="I1554" s="295" t="s">
        <v>1622</v>
      </c>
      <c r="J1554" s="463"/>
      <c r="K1554" s="295"/>
      <c r="L1554" s="451" t="s">
        <v>63</v>
      </c>
      <c r="M1554" s="234">
        <v>9.3000000000000007</v>
      </c>
      <c r="N1554" s="237">
        <f>IFERROR(VLOOKUP(H1554&amp;"-"&amp;F1554,Blad7!A:D,4,0),0)</f>
        <v>0</v>
      </c>
      <c r="O1554" s="238">
        <v>1</v>
      </c>
      <c r="P1554" s="239">
        <f t="shared" si="28"/>
        <v>0</v>
      </c>
    </row>
    <row r="1555" spans="1:16" x14ac:dyDescent="0.3">
      <c r="A1555" s="294" t="s">
        <v>705</v>
      </c>
      <c r="B1555" s="236" t="s">
        <v>586</v>
      </c>
      <c r="C1555" s="236" t="s">
        <v>705</v>
      </c>
      <c r="D1555" s="293" t="s">
        <v>704</v>
      </c>
      <c r="E1555" s="294" t="s">
        <v>706</v>
      </c>
      <c r="F1555" s="236" t="s">
        <v>705</v>
      </c>
      <c r="G1555" s="295" t="s">
        <v>589</v>
      </c>
      <c r="H1555" s="295" t="s">
        <v>41</v>
      </c>
      <c r="I1555" s="295" t="s">
        <v>1622</v>
      </c>
      <c r="J1555" s="463"/>
      <c r="K1555" s="295"/>
      <c r="L1555" s="451" t="s">
        <v>63</v>
      </c>
      <c r="M1555" s="234">
        <v>9.3000000000000007</v>
      </c>
      <c r="N1555" s="237">
        <f>IFERROR(VLOOKUP(H1555&amp;"-"&amp;F1555,Blad7!A:D,4,0),0)</f>
        <v>0</v>
      </c>
      <c r="O1555" s="238">
        <v>1</v>
      </c>
      <c r="P1555" s="239">
        <f t="shared" si="28"/>
        <v>0</v>
      </c>
    </row>
    <row r="1556" spans="1:16" x14ac:dyDescent="0.3">
      <c r="A1556" s="294" t="s">
        <v>705</v>
      </c>
      <c r="B1556" s="236" t="s">
        <v>586</v>
      </c>
      <c r="C1556" s="236" t="s">
        <v>705</v>
      </c>
      <c r="D1556" s="293" t="s">
        <v>704</v>
      </c>
      <c r="E1556" s="294" t="s">
        <v>706</v>
      </c>
      <c r="F1556" s="236" t="s">
        <v>705</v>
      </c>
      <c r="G1556" s="295" t="s">
        <v>589</v>
      </c>
      <c r="H1556" s="295" t="s">
        <v>46</v>
      </c>
      <c r="I1556" s="295" t="s">
        <v>47</v>
      </c>
      <c r="J1556" s="308"/>
      <c r="K1556" s="295"/>
      <c r="L1556" s="451" t="s">
        <v>44</v>
      </c>
      <c r="M1556" s="234">
        <v>11</v>
      </c>
      <c r="N1556" s="237">
        <f>IFERROR(VLOOKUP(H1556&amp;"-"&amp;F1556,Blad7!A:D,4,0),0)</f>
        <v>0</v>
      </c>
      <c r="O1556" s="238">
        <v>1</v>
      </c>
      <c r="P1556" s="239">
        <f t="shared" si="28"/>
        <v>0</v>
      </c>
    </row>
    <row r="1557" spans="1:16" x14ac:dyDescent="0.3">
      <c r="A1557" s="294" t="s">
        <v>705</v>
      </c>
      <c r="B1557" s="236" t="s">
        <v>586</v>
      </c>
      <c r="C1557" s="236" t="s">
        <v>705</v>
      </c>
      <c r="D1557" s="293" t="s">
        <v>704</v>
      </c>
      <c r="E1557" s="294" t="s">
        <v>706</v>
      </c>
      <c r="F1557" s="236" t="s">
        <v>705</v>
      </c>
      <c r="G1557" s="295" t="s">
        <v>589</v>
      </c>
      <c r="H1557" s="295" t="s">
        <v>46</v>
      </c>
      <c r="I1557" s="295" t="s">
        <v>47</v>
      </c>
      <c r="J1557" s="308"/>
      <c r="K1557" s="295"/>
      <c r="L1557" s="451" t="s">
        <v>44</v>
      </c>
      <c r="M1557" s="234">
        <v>11.2</v>
      </c>
      <c r="N1557" s="237">
        <f>IFERROR(VLOOKUP(H1557&amp;"-"&amp;F1557,Blad7!A:D,4,0),0)</f>
        <v>0</v>
      </c>
      <c r="O1557" s="238">
        <v>1</v>
      </c>
      <c r="P1557" s="239">
        <f t="shared" si="28"/>
        <v>0</v>
      </c>
    </row>
    <row r="1558" spans="1:16" x14ac:dyDescent="0.3">
      <c r="A1558" s="294" t="s">
        <v>705</v>
      </c>
      <c r="B1558" s="236" t="s">
        <v>586</v>
      </c>
      <c r="C1558" s="236" t="s">
        <v>705</v>
      </c>
      <c r="D1558" s="293" t="s">
        <v>704</v>
      </c>
      <c r="E1558" s="294" t="s">
        <v>706</v>
      </c>
      <c r="F1558" s="236" t="s">
        <v>705</v>
      </c>
      <c r="G1558" s="295" t="s">
        <v>589</v>
      </c>
      <c r="H1558" s="295" t="s">
        <v>46</v>
      </c>
      <c r="I1558" s="295" t="s">
        <v>47</v>
      </c>
      <c r="J1558" s="308"/>
      <c r="K1558" s="295"/>
      <c r="L1558" s="451" t="s">
        <v>44</v>
      </c>
      <c r="M1558" s="234">
        <v>11.5</v>
      </c>
      <c r="N1558" s="237">
        <f>IFERROR(VLOOKUP(H1558&amp;"-"&amp;F1558,Blad7!A:D,4,0),0)</f>
        <v>0</v>
      </c>
      <c r="O1558" s="238">
        <v>1</v>
      </c>
      <c r="P1558" s="239">
        <f t="shared" si="28"/>
        <v>0</v>
      </c>
    </row>
    <row r="1559" spans="1:16" x14ac:dyDescent="0.3">
      <c r="A1559" s="294" t="s">
        <v>705</v>
      </c>
      <c r="B1559" s="236" t="s">
        <v>586</v>
      </c>
      <c r="C1559" s="236" t="s">
        <v>705</v>
      </c>
      <c r="D1559" s="293" t="s">
        <v>704</v>
      </c>
      <c r="E1559" s="294" t="s">
        <v>706</v>
      </c>
      <c r="F1559" s="236" t="s">
        <v>705</v>
      </c>
      <c r="G1559" s="295" t="s">
        <v>589</v>
      </c>
      <c r="H1559" s="295" t="s">
        <v>45</v>
      </c>
      <c r="I1559" s="295" t="s">
        <v>1021</v>
      </c>
      <c r="J1559" s="308"/>
      <c r="K1559" s="295"/>
      <c r="L1559" s="451" t="s">
        <v>63</v>
      </c>
      <c r="M1559" s="234" t="s">
        <v>187</v>
      </c>
      <c r="N1559" s="237">
        <f>IFERROR(VLOOKUP(H1559&amp;"-"&amp;F1559,Blad7!A:D,4,0),0)</f>
        <v>0</v>
      </c>
      <c r="O1559" s="238">
        <v>1</v>
      </c>
      <c r="P1559" s="239" t="str">
        <f t="shared" si="28"/>
        <v/>
      </c>
    </row>
    <row r="1560" spans="1:16" x14ac:dyDescent="0.3">
      <c r="A1560" s="294" t="s">
        <v>705</v>
      </c>
      <c r="B1560" s="236" t="s">
        <v>586</v>
      </c>
      <c r="C1560" s="236" t="s">
        <v>705</v>
      </c>
      <c r="D1560" s="293" t="s">
        <v>704</v>
      </c>
      <c r="E1560" s="294" t="s">
        <v>706</v>
      </c>
      <c r="F1560" s="236" t="s">
        <v>705</v>
      </c>
      <c r="G1560" s="295" t="s">
        <v>589</v>
      </c>
      <c r="H1560" s="295" t="s">
        <v>41</v>
      </c>
      <c r="I1560" s="295" t="s">
        <v>1622</v>
      </c>
      <c r="J1560" s="463"/>
      <c r="K1560" s="295"/>
      <c r="L1560" s="451" t="s">
        <v>63</v>
      </c>
      <c r="M1560" s="234">
        <v>14</v>
      </c>
      <c r="N1560" s="237">
        <f>IFERROR(VLOOKUP(H1560&amp;"-"&amp;F1560,Blad7!A:D,4,0),0)</f>
        <v>0</v>
      </c>
      <c r="O1560" s="238">
        <v>1</v>
      </c>
      <c r="P1560" s="239">
        <f t="shared" si="28"/>
        <v>0</v>
      </c>
    </row>
    <row r="1561" spans="1:16" x14ac:dyDescent="0.3">
      <c r="A1561" s="294" t="s">
        <v>705</v>
      </c>
      <c r="B1561" s="236" t="s">
        <v>586</v>
      </c>
      <c r="C1561" s="236" t="s">
        <v>705</v>
      </c>
      <c r="D1561" s="293" t="s">
        <v>704</v>
      </c>
      <c r="E1561" s="294" t="s">
        <v>706</v>
      </c>
      <c r="F1561" s="236" t="s">
        <v>705</v>
      </c>
      <c r="G1561" s="295" t="s">
        <v>589</v>
      </c>
      <c r="H1561" s="295" t="s">
        <v>41</v>
      </c>
      <c r="I1561" s="295" t="s">
        <v>1622</v>
      </c>
      <c r="J1561" s="463"/>
      <c r="K1561" s="295"/>
      <c r="L1561" s="451" t="s">
        <v>63</v>
      </c>
      <c r="M1561" s="234">
        <v>14</v>
      </c>
      <c r="N1561" s="237">
        <f>IFERROR(VLOOKUP(H1561&amp;"-"&amp;F1561,Blad7!A:D,4,0),0)</f>
        <v>0</v>
      </c>
      <c r="O1561" s="238">
        <v>1</v>
      </c>
      <c r="P1561" s="239">
        <f t="shared" si="28"/>
        <v>0</v>
      </c>
    </row>
    <row r="1562" spans="1:16" x14ac:dyDescent="0.3">
      <c r="A1562" s="294" t="s">
        <v>705</v>
      </c>
      <c r="B1562" s="236" t="s">
        <v>586</v>
      </c>
      <c r="C1562" s="236" t="s">
        <v>705</v>
      </c>
      <c r="D1562" s="293" t="s">
        <v>704</v>
      </c>
      <c r="E1562" s="294" t="s">
        <v>706</v>
      </c>
      <c r="F1562" s="236" t="s">
        <v>705</v>
      </c>
      <c r="G1562" s="295" t="s">
        <v>589</v>
      </c>
      <c r="H1562" s="295" t="s">
        <v>15</v>
      </c>
      <c r="I1562" s="297" t="s">
        <v>15</v>
      </c>
      <c r="J1562" s="308"/>
      <c r="K1562" s="295"/>
      <c r="L1562" s="451" t="s">
        <v>44</v>
      </c>
      <c r="M1562" s="234">
        <v>14</v>
      </c>
      <c r="N1562" s="237">
        <f>IFERROR(VLOOKUP(H1562&amp;"-"&amp;F1562,Blad7!A:D,4,0),0)</f>
        <v>0</v>
      </c>
      <c r="O1562" s="238">
        <v>1</v>
      </c>
      <c r="P1562" s="239">
        <f t="shared" si="28"/>
        <v>0</v>
      </c>
    </row>
    <row r="1563" spans="1:16" x14ac:dyDescent="0.3">
      <c r="A1563" s="294" t="s">
        <v>705</v>
      </c>
      <c r="B1563" s="236" t="s">
        <v>586</v>
      </c>
      <c r="C1563" s="236" t="s">
        <v>705</v>
      </c>
      <c r="D1563" s="293" t="s">
        <v>704</v>
      </c>
      <c r="E1563" s="294" t="s">
        <v>706</v>
      </c>
      <c r="F1563" s="236" t="s">
        <v>705</v>
      </c>
      <c r="G1563" s="295" t="s">
        <v>589</v>
      </c>
      <c r="H1563" s="295" t="s">
        <v>46</v>
      </c>
      <c r="I1563" s="295" t="s">
        <v>47</v>
      </c>
      <c r="J1563" s="308">
        <v>4</v>
      </c>
      <c r="K1563" s="295"/>
      <c r="L1563" s="451" t="s">
        <v>44</v>
      </c>
      <c r="M1563" s="234">
        <v>14</v>
      </c>
      <c r="N1563" s="237">
        <f>IFERROR(VLOOKUP(H1563&amp;"-"&amp;F1563,Blad7!A:D,4,0),0)</f>
        <v>0</v>
      </c>
      <c r="O1563" s="238">
        <v>1</v>
      </c>
      <c r="P1563" s="239">
        <f t="shared" si="28"/>
        <v>0</v>
      </c>
    </row>
    <row r="1564" spans="1:16" x14ac:dyDescent="0.3">
      <c r="A1564" s="294" t="s">
        <v>705</v>
      </c>
      <c r="B1564" s="236" t="s">
        <v>586</v>
      </c>
      <c r="C1564" s="236" t="s">
        <v>705</v>
      </c>
      <c r="D1564" s="293" t="s">
        <v>704</v>
      </c>
      <c r="E1564" s="294" t="s">
        <v>706</v>
      </c>
      <c r="F1564" s="236" t="s">
        <v>705</v>
      </c>
      <c r="G1564" s="295" t="s">
        <v>589</v>
      </c>
      <c r="H1564" s="295" t="s">
        <v>45</v>
      </c>
      <c r="I1564" s="295" t="s">
        <v>1021</v>
      </c>
      <c r="J1564" s="308"/>
      <c r="K1564" s="295"/>
      <c r="L1564" s="451" t="s">
        <v>63</v>
      </c>
      <c r="M1564" s="234" t="s">
        <v>187</v>
      </c>
      <c r="N1564" s="237">
        <f>IFERROR(VLOOKUP(H1564&amp;"-"&amp;F1564,Blad7!A:D,4,0),0)</f>
        <v>0</v>
      </c>
      <c r="O1564" s="238">
        <v>1</v>
      </c>
      <c r="P1564" s="239" t="str">
        <f t="shared" si="28"/>
        <v/>
      </c>
    </row>
    <row r="1565" spans="1:16" x14ac:dyDescent="0.3">
      <c r="A1565" s="294" t="s">
        <v>705</v>
      </c>
      <c r="B1565" s="236" t="s">
        <v>586</v>
      </c>
      <c r="C1565" s="236" t="s">
        <v>705</v>
      </c>
      <c r="D1565" s="293" t="s">
        <v>704</v>
      </c>
      <c r="E1565" s="294" t="s">
        <v>706</v>
      </c>
      <c r="F1565" s="236" t="s">
        <v>705</v>
      </c>
      <c r="G1565" s="295" t="s">
        <v>589</v>
      </c>
      <c r="H1565" s="295" t="s">
        <v>45</v>
      </c>
      <c r="I1565" s="295" t="s">
        <v>1021</v>
      </c>
      <c r="J1565" s="308"/>
      <c r="K1565" s="295"/>
      <c r="L1565" s="451" t="s">
        <v>63</v>
      </c>
      <c r="M1565" s="234" t="s">
        <v>187</v>
      </c>
      <c r="N1565" s="237">
        <f>IFERROR(VLOOKUP(H1565&amp;"-"&amp;F1565,Blad7!A:D,4,0),0)</f>
        <v>0</v>
      </c>
      <c r="O1565" s="238">
        <v>1</v>
      </c>
      <c r="P1565" s="239" t="str">
        <f t="shared" si="28"/>
        <v/>
      </c>
    </row>
    <row r="1566" spans="1:16" x14ac:dyDescent="0.3">
      <c r="A1566" s="294" t="s">
        <v>705</v>
      </c>
      <c r="B1566" s="236" t="s">
        <v>586</v>
      </c>
      <c r="C1566" s="236" t="s">
        <v>705</v>
      </c>
      <c r="D1566" s="293" t="s">
        <v>704</v>
      </c>
      <c r="E1566" s="294" t="s">
        <v>706</v>
      </c>
      <c r="F1566" s="236" t="s">
        <v>705</v>
      </c>
      <c r="G1566" s="295" t="s">
        <v>589</v>
      </c>
      <c r="H1566" s="295" t="s">
        <v>45</v>
      </c>
      <c r="I1566" s="295" t="s">
        <v>758</v>
      </c>
      <c r="J1566" s="308"/>
      <c r="K1566" s="295"/>
      <c r="L1566" s="451" t="s">
        <v>62</v>
      </c>
      <c r="M1566" s="234" t="s">
        <v>187</v>
      </c>
      <c r="N1566" s="237">
        <f>IFERROR(VLOOKUP(H1566&amp;"-"&amp;F1566,Blad7!A:D,4,0),0)</f>
        <v>0</v>
      </c>
      <c r="O1566" s="238">
        <v>1</v>
      </c>
      <c r="P1566" s="239" t="str">
        <f t="shared" si="28"/>
        <v/>
      </c>
    </row>
    <row r="1567" spans="1:16" x14ac:dyDescent="0.3">
      <c r="A1567" s="294" t="s">
        <v>705</v>
      </c>
      <c r="B1567" s="236" t="s">
        <v>586</v>
      </c>
      <c r="C1567" s="236" t="s">
        <v>705</v>
      </c>
      <c r="D1567" s="293" t="s">
        <v>704</v>
      </c>
      <c r="E1567" s="294" t="s">
        <v>706</v>
      </c>
      <c r="F1567" s="236" t="s">
        <v>705</v>
      </c>
      <c r="G1567" s="295" t="s">
        <v>589</v>
      </c>
      <c r="H1567" s="295" t="s">
        <v>45</v>
      </c>
      <c r="I1567" s="295" t="s">
        <v>1021</v>
      </c>
      <c r="J1567" s="308"/>
      <c r="K1567" s="295"/>
      <c r="L1567" s="451" t="s">
        <v>62</v>
      </c>
      <c r="M1567" s="234" t="s">
        <v>187</v>
      </c>
      <c r="N1567" s="237">
        <f>IFERROR(VLOOKUP(H1567&amp;"-"&amp;F1567,Blad7!A:D,4,0),0)</f>
        <v>0</v>
      </c>
      <c r="O1567" s="238">
        <v>1</v>
      </c>
      <c r="P1567" s="239" t="str">
        <f t="shared" si="28"/>
        <v/>
      </c>
    </row>
    <row r="1568" spans="1:16" x14ac:dyDescent="0.3">
      <c r="A1568" s="294" t="s">
        <v>705</v>
      </c>
      <c r="B1568" s="236" t="s">
        <v>586</v>
      </c>
      <c r="C1568" s="236" t="s">
        <v>705</v>
      </c>
      <c r="D1568" s="293" t="s">
        <v>704</v>
      </c>
      <c r="E1568" s="294" t="s">
        <v>706</v>
      </c>
      <c r="F1568" s="236" t="s">
        <v>705</v>
      </c>
      <c r="G1568" s="295" t="s">
        <v>589</v>
      </c>
      <c r="H1568" s="295" t="s">
        <v>19</v>
      </c>
      <c r="I1568" s="295" t="s">
        <v>204</v>
      </c>
      <c r="J1568" s="308"/>
      <c r="K1568" s="295"/>
      <c r="L1568" s="451" t="s">
        <v>62</v>
      </c>
      <c r="M1568" s="234">
        <v>18</v>
      </c>
      <c r="N1568" s="237">
        <f>IFERROR(VLOOKUP(H1568&amp;"-"&amp;F1568,Blad7!A:D,4,0),0)</f>
        <v>0</v>
      </c>
      <c r="O1568" s="238">
        <v>1</v>
      </c>
      <c r="P1568" s="239">
        <f t="shared" si="28"/>
        <v>0</v>
      </c>
    </row>
    <row r="1569" spans="1:16" x14ac:dyDescent="0.3">
      <c r="A1569" s="294" t="s">
        <v>705</v>
      </c>
      <c r="B1569" s="236" t="s">
        <v>586</v>
      </c>
      <c r="C1569" s="236" t="s">
        <v>705</v>
      </c>
      <c r="D1569" s="293" t="s">
        <v>704</v>
      </c>
      <c r="E1569" s="294" t="s">
        <v>706</v>
      </c>
      <c r="F1569" s="236" t="s">
        <v>705</v>
      </c>
      <c r="G1569" s="295" t="s">
        <v>589</v>
      </c>
      <c r="H1569" s="295" t="s">
        <v>45</v>
      </c>
      <c r="I1569" s="295" t="s">
        <v>1021</v>
      </c>
      <c r="J1569" s="308"/>
      <c r="K1569" s="295"/>
      <c r="L1569" s="451" t="s">
        <v>155</v>
      </c>
      <c r="M1569" s="234" t="s">
        <v>187</v>
      </c>
      <c r="N1569" s="237">
        <f>IFERROR(VLOOKUP(H1569&amp;"-"&amp;F1569,Blad7!A:D,4,0),0)</f>
        <v>0</v>
      </c>
      <c r="O1569" s="238">
        <v>1</v>
      </c>
      <c r="P1569" s="239" t="str">
        <f t="shared" si="28"/>
        <v/>
      </c>
    </row>
    <row r="1570" spans="1:16" x14ac:dyDescent="0.3">
      <c r="A1570" s="294" t="s">
        <v>705</v>
      </c>
      <c r="B1570" s="236" t="s">
        <v>586</v>
      </c>
      <c r="C1570" s="236" t="s">
        <v>705</v>
      </c>
      <c r="D1570" s="293" t="s">
        <v>704</v>
      </c>
      <c r="E1570" s="294" t="s">
        <v>706</v>
      </c>
      <c r="F1570" s="236" t="s">
        <v>705</v>
      </c>
      <c r="G1570" s="295" t="s">
        <v>589</v>
      </c>
      <c r="H1570" s="295" t="s">
        <v>46</v>
      </c>
      <c r="I1570" s="295" t="s">
        <v>130</v>
      </c>
      <c r="J1570" s="308"/>
      <c r="K1570" s="295"/>
      <c r="L1570" s="451" t="s">
        <v>44</v>
      </c>
      <c r="M1570" s="234">
        <v>19</v>
      </c>
      <c r="N1570" s="237">
        <f>IFERROR(VLOOKUP(H1570&amp;"-"&amp;F1570,Blad7!A:D,4,0),0)</f>
        <v>0</v>
      </c>
      <c r="O1570" s="238">
        <v>1</v>
      </c>
      <c r="P1570" s="239">
        <f t="shared" si="28"/>
        <v>0</v>
      </c>
    </row>
    <row r="1571" spans="1:16" x14ac:dyDescent="0.3">
      <c r="A1571" s="294" t="s">
        <v>705</v>
      </c>
      <c r="B1571" s="236" t="s">
        <v>586</v>
      </c>
      <c r="C1571" s="236" t="s">
        <v>705</v>
      </c>
      <c r="D1571" s="293" t="s">
        <v>704</v>
      </c>
      <c r="E1571" s="294" t="s">
        <v>706</v>
      </c>
      <c r="F1571" s="236" t="s">
        <v>705</v>
      </c>
      <c r="G1571" s="295" t="s">
        <v>589</v>
      </c>
      <c r="H1571" s="295" t="s">
        <v>46</v>
      </c>
      <c r="I1571" s="295" t="s">
        <v>47</v>
      </c>
      <c r="J1571" s="308"/>
      <c r="K1571" s="295"/>
      <c r="L1571" s="451" t="s">
        <v>44</v>
      </c>
      <c r="M1571" s="234">
        <v>19.5</v>
      </c>
      <c r="N1571" s="237">
        <f>IFERROR(VLOOKUP(H1571&amp;"-"&amp;F1571,Blad7!A:D,4,0),0)</f>
        <v>0</v>
      </c>
      <c r="O1571" s="238">
        <v>1</v>
      </c>
      <c r="P1571" s="239">
        <f t="shared" si="28"/>
        <v>0</v>
      </c>
    </row>
    <row r="1572" spans="1:16" x14ac:dyDescent="0.3">
      <c r="A1572" s="294" t="s">
        <v>705</v>
      </c>
      <c r="B1572" s="236" t="s">
        <v>586</v>
      </c>
      <c r="C1572" s="236" t="s">
        <v>705</v>
      </c>
      <c r="D1572" s="293" t="s">
        <v>704</v>
      </c>
      <c r="E1572" s="294" t="s">
        <v>706</v>
      </c>
      <c r="F1572" s="236" t="s">
        <v>705</v>
      </c>
      <c r="G1572" s="295" t="s">
        <v>589</v>
      </c>
      <c r="H1572" s="295" t="s">
        <v>46</v>
      </c>
      <c r="I1572" s="295" t="s">
        <v>47</v>
      </c>
      <c r="J1572" s="308"/>
      <c r="K1572" s="295"/>
      <c r="L1572" s="451" t="s">
        <v>44</v>
      </c>
      <c r="M1572" s="234">
        <v>22</v>
      </c>
      <c r="N1572" s="237">
        <f>IFERROR(VLOOKUP(H1572&amp;"-"&amp;F1572,Blad7!A:D,4,0),0)</f>
        <v>0</v>
      </c>
      <c r="O1572" s="238">
        <v>1</v>
      </c>
      <c r="P1572" s="239">
        <f t="shared" si="28"/>
        <v>0</v>
      </c>
    </row>
    <row r="1573" spans="1:16" x14ac:dyDescent="0.3">
      <c r="A1573" s="294" t="s">
        <v>705</v>
      </c>
      <c r="B1573" s="236" t="s">
        <v>586</v>
      </c>
      <c r="C1573" s="236" t="s">
        <v>705</v>
      </c>
      <c r="D1573" s="293" t="s">
        <v>704</v>
      </c>
      <c r="E1573" s="294" t="s">
        <v>706</v>
      </c>
      <c r="F1573" s="236" t="s">
        <v>705</v>
      </c>
      <c r="G1573" s="295" t="s">
        <v>589</v>
      </c>
      <c r="H1573" s="295" t="s">
        <v>19</v>
      </c>
      <c r="I1573" s="295" t="s">
        <v>43</v>
      </c>
      <c r="J1573" s="308"/>
      <c r="K1573" s="295"/>
      <c r="L1573" s="451" t="s">
        <v>44</v>
      </c>
      <c r="M1573" s="234">
        <v>23</v>
      </c>
      <c r="N1573" s="237">
        <f>IFERROR(VLOOKUP(H1573&amp;"-"&amp;F1573,Blad7!A:D,4,0),0)</f>
        <v>0</v>
      </c>
      <c r="O1573" s="238">
        <v>1</v>
      </c>
      <c r="P1573" s="239">
        <f t="shared" si="28"/>
        <v>0</v>
      </c>
    </row>
    <row r="1574" spans="1:16" x14ac:dyDescent="0.3">
      <c r="A1574" s="294" t="s">
        <v>705</v>
      </c>
      <c r="B1574" s="236" t="s">
        <v>586</v>
      </c>
      <c r="C1574" s="236" t="s">
        <v>705</v>
      </c>
      <c r="D1574" s="293" t="s">
        <v>704</v>
      </c>
      <c r="E1574" s="294" t="s">
        <v>706</v>
      </c>
      <c r="F1574" s="236" t="s">
        <v>705</v>
      </c>
      <c r="G1574" s="295" t="s">
        <v>589</v>
      </c>
      <c r="H1574" s="295" t="s">
        <v>19</v>
      </c>
      <c r="I1574" s="295" t="s">
        <v>64</v>
      </c>
      <c r="J1574" s="308"/>
      <c r="K1574" s="295"/>
      <c r="L1574" s="451" t="s">
        <v>77</v>
      </c>
      <c r="M1574" s="234">
        <v>23</v>
      </c>
      <c r="N1574" s="237">
        <f>IFERROR(VLOOKUP(H1574&amp;"-"&amp;F1574,Blad7!A:D,4,0),0)</f>
        <v>0</v>
      </c>
      <c r="O1574" s="238">
        <v>1</v>
      </c>
      <c r="P1574" s="239">
        <f t="shared" si="28"/>
        <v>0</v>
      </c>
    </row>
    <row r="1575" spans="1:16" x14ac:dyDescent="0.3">
      <c r="A1575" s="294" t="s">
        <v>705</v>
      </c>
      <c r="B1575" s="236" t="s">
        <v>586</v>
      </c>
      <c r="C1575" s="236" t="s">
        <v>705</v>
      </c>
      <c r="D1575" s="293" t="s">
        <v>704</v>
      </c>
      <c r="E1575" s="294" t="s">
        <v>706</v>
      </c>
      <c r="F1575" s="236" t="s">
        <v>705</v>
      </c>
      <c r="G1575" s="295" t="s">
        <v>589</v>
      </c>
      <c r="H1575" s="295" t="s">
        <v>45</v>
      </c>
      <c r="I1575" s="295" t="s">
        <v>1021</v>
      </c>
      <c r="J1575" s="308"/>
      <c r="K1575" s="295"/>
      <c r="L1575" s="451" t="s">
        <v>155</v>
      </c>
      <c r="M1575" s="234" t="s">
        <v>187</v>
      </c>
      <c r="N1575" s="237">
        <f>IFERROR(VLOOKUP(H1575&amp;"-"&amp;F1575,Blad7!A:D,4,0),0)</f>
        <v>0</v>
      </c>
      <c r="O1575" s="238">
        <v>1</v>
      </c>
      <c r="P1575" s="239" t="str">
        <f t="shared" si="28"/>
        <v/>
      </c>
    </row>
    <row r="1576" spans="1:16" x14ac:dyDescent="0.3">
      <c r="A1576" s="294" t="s">
        <v>705</v>
      </c>
      <c r="B1576" s="236" t="s">
        <v>586</v>
      </c>
      <c r="C1576" s="236" t="s">
        <v>705</v>
      </c>
      <c r="D1576" s="293" t="s">
        <v>704</v>
      </c>
      <c r="E1576" s="294" t="s">
        <v>706</v>
      </c>
      <c r="F1576" s="236" t="s">
        <v>705</v>
      </c>
      <c r="G1576" s="295" t="s">
        <v>589</v>
      </c>
      <c r="H1576" s="295" t="s">
        <v>2271</v>
      </c>
      <c r="I1576" s="295" t="s">
        <v>49</v>
      </c>
      <c r="J1576" s="308"/>
      <c r="K1576" s="295"/>
      <c r="L1576" s="451" t="s">
        <v>63</v>
      </c>
      <c r="M1576" s="234">
        <v>24</v>
      </c>
      <c r="N1576" s="237">
        <f>IFERROR(VLOOKUP(H1576&amp;"-"&amp;F1576,Blad7!A:D,4,0),0)</f>
        <v>0</v>
      </c>
      <c r="O1576" s="238">
        <v>1</v>
      </c>
      <c r="P1576" s="239">
        <f t="shared" si="28"/>
        <v>0</v>
      </c>
    </row>
    <row r="1577" spans="1:16" x14ac:dyDescent="0.3">
      <c r="A1577" s="294" t="s">
        <v>705</v>
      </c>
      <c r="B1577" s="236" t="s">
        <v>586</v>
      </c>
      <c r="C1577" s="236" t="s">
        <v>705</v>
      </c>
      <c r="D1577" s="293" t="s">
        <v>704</v>
      </c>
      <c r="E1577" s="294" t="s">
        <v>706</v>
      </c>
      <c r="F1577" s="236" t="s">
        <v>705</v>
      </c>
      <c r="G1577" s="295" t="s">
        <v>589</v>
      </c>
      <c r="H1577" s="295" t="s">
        <v>46</v>
      </c>
      <c r="I1577" s="295" t="s">
        <v>47</v>
      </c>
      <c r="J1577" s="308"/>
      <c r="K1577" s="295"/>
      <c r="L1577" s="451" t="s">
        <v>44</v>
      </c>
      <c r="M1577" s="234">
        <v>25</v>
      </c>
      <c r="N1577" s="237">
        <f>IFERROR(VLOOKUP(H1577&amp;"-"&amp;F1577,Blad7!A:D,4,0),0)</f>
        <v>0</v>
      </c>
      <c r="O1577" s="238">
        <v>1</v>
      </c>
      <c r="P1577" s="239">
        <f t="shared" si="28"/>
        <v>0</v>
      </c>
    </row>
    <row r="1578" spans="1:16" x14ac:dyDescent="0.3">
      <c r="A1578" s="294" t="s">
        <v>705</v>
      </c>
      <c r="B1578" s="236" t="s">
        <v>586</v>
      </c>
      <c r="C1578" s="236" t="s">
        <v>705</v>
      </c>
      <c r="D1578" s="293" t="s">
        <v>704</v>
      </c>
      <c r="E1578" s="294" t="s">
        <v>706</v>
      </c>
      <c r="F1578" s="236" t="s">
        <v>705</v>
      </c>
      <c r="G1578" s="295" t="s">
        <v>589</v>
      </c>
      <c r="H1578" s="295" t="s">
        <v>45</v>
      </c>
      <c r="I1578" s="295" t="s">
        <v>1021</v>
      </c>
      <c r="J1578" s="308"/>
      <c r="K1578" s="295"/>
      <c r="L1578" s="451" t="s">
        <v>155</v>
      </c>
      <c r="M1578" s="234" t="s">
        <v>187</v>
      </c>
      <c r="N1578" s="237">
        <f>IFERROR(VLOOKUP(H1578&amp;"-"&amp;F1578,Blad7!A:D,4,0),0)</f>
        <v>0</v>
      </c>
      <c r="O1578" s="238">
        <v>1</v>
      </c>
      <c r="P1578" s="239" t="str">
        <f t="shared" si="28"/>
        <v/>
      </c>
    </row>
    <row r="1579" spans="1:16" x14ac:dyDescent="0.3">
      <c r="A1579" s="294" t="s">
        <v>705</v>
      </c>
      <c r="B1579" s="236" t="s">
        <v>586</v>
      </c>
      <c r="C1579" s="236" t="s">
        <v>705</v>
      </c>
      <c r="D1579" s="293" t="s">
        <v>704</v>
      </c>
      <c r="E1579" s="294" t="s">
        <v>706</v>
      </c>
      <c r="F1579" s="236" t="s">
        <v>705</v>
      </c>
      <c r="G1579" s="295" t="s">
        <v>589</v>
      </c>
      <c r="H1579" s="295" t="s">
        <v>46</v>
      </c>
      <c r="I1579" s="295" t="s">
        <v>47</v>
      </c>
      <c r="J1579" s="308" t="s">
        <v>692</v>
      </c>
      <c r="K1579" s="295"/>
      <c r="L1579" s="451" t="s">
        <v>62</v>
      </c>
      <c r="M1579" s="234">
        <v>29</v>
      </c>
      <c r="N1579" s="237">
        <f>IFERROR(VLOOKUP(H1579&amp;"-"&amp;F1579,Blad7!A:D,4,0),0)</f>
        <v>0</v>
      </c>
      <c r="O1579" s="238">
        <v>1</v>
      </c>
      <c r="P1579" s="239">
        <f t="shared" si="28"/>
        <v>0</v>
      </c>
    </row>
    <row r="1580" spans="1:16" x14ac:dyDescent="0.3">
      <c r="A1580" s="294" t="s">
        <v>705</v>
      </c>
      <c r="B1580" s="236" t="s">
        <v>586</v>
      </c>
      <c r="C1580" s="236" t="s">
        <v>705</v>
      </c>
      <c r="D1580" s="293" t="s">
        <v>704</v>
      </c>
      <c r="E1580" s="294" t="s">
        <v>706</v>
      </c>
      <c r="F1580" s="236" t="s">
        <v>705</v>
      </c>
      <c r="G1580" s="295" t="s">
        <v>589</v>
      </c>
      <c r="H1580" s="295" t="s">
        <v>46</v>
      </c>
      <c r="I1580" s="295" t="s">
        <v>47</v>
      </c>
      <c r="J1580" s="308" t="s">
        <v>693</v>
      </c>
      <c r="K1580" s="295"/>
      <c r="L1580" s="451" t="s">
        <v>62</v>
      </c>
      <c r="M1580" s="234">
        <v>29</v>
      </c>
      <c r="N1580" s="237">
        <f>IFERROR(VLOOKUP(H1580&amp;"-"&amp;F1580,Blad7!A:D,4,0),0)</f>
        <v>0</v>
      </c>
      <c r="O1580" s="238">
        <v>1</v>
      </c>
      <c r="P1580" s="239">
        <f t="shared" si="28"/>
        <v>0</v>
      </c>
    </row>
    <row r="1581" spans="1:16" x14ac:dyDescent="0.3">
      <c r="A1581" s="294" t="s">
        <v>705</v>
      </c>
      <c r="B1581" s="236" t="s">
        <v>586</v>
      </c>
      <c r="C1581" s="236" t="s">
        <v>705</v>
      </c>
      <c r="D1581" s="293" t="s">
        <v>704</v>
      </c>
      <c r="E1581" s="294" t="s">
        <v>706</v>
      </c>
      <c r="F1581" s="236" t="s">
        <v>705</v>
      </c>
      <c r="G1581" s="295" t="s">
        <v>589</v>
      </c>
      <c r="H1581" s="295" t="s">
        <v>46</v>
      </c>
      <c r="I1581" s="295" t="s">
        <v>47</v>
      </c>
      <c r="J1581" s="308" t="s">
        <v>694</v>
      </c>
      <c r="K1581" s="295"/>
      <c r="L1581" s="451" t="s">
        <v>62</v>
      </c>
      <c r="M1581" s="234">
        <v>29</v>
      </c>
      <c r="N1581" s="237">
        <f>IFERROR(VLOOKUP(H1581&amp;"-"&amp;F1581,Blad7!A:D,4,0),0)</f>
        <v>0</v>
      </c>
      <c r="O1581" s="238">
        <v>1</v>
      </c>
      <c r="P1581" s="239">
        <f t="shared" si="28"/>
        <v>0</v>
      </c>
    </row>
    <row r="1582" spans="1:16" x14ac:dyDescent="0.3">
      <c r="A1582" s="294" t="s">
        <v>705</v>
      </c>
      <c r="B1582" s="236" t="s">
        <v>586</v>
      </c>
      <c r="C1582" s="236" t="s">
        <v>705</v>
      </c>
      <c r="D1582" s="293" t="s">
        <v>704</v>
      </c>
      <c r="E1582" s="294" t="s">
        <v>706</v>
      </c>
      <c r="F1582" s="236" t="s">
        <v>705</v>
      </c>
      <c r="G1582" s="295" t="s">
        <v>589</v>
      </c>
      <c r="H1582" s="295" t="s">
        <v>46</v>
      </c>
      <c r="I1582" s="295" t="s">
        <v>47</v>
      </c>
      <c r="J1582" s="308"/>
      <c r="K1582" s="295"/>
      <c r="L1582" s="451" t="s">
        <v>44</v>
      </c>
      <c r="M1582" s="234">
        <v>30</v>
      </c>
      <c r="N1582" s="237">
        <f>IFERROR(VLOOKUP(H1582&amp;"-"&amp;F1582,Blad7!A:D,4,0),0)</f>
        <v>0</v>
      </c>
      <c r="O1582" s="238">
        <v>1</v>
      </c>
      <c r="P1582" s="239">
        <f t="shared" si="28"/>
        <v>0</v>
      </c>
    </row>
    <row r="1583" spans="1:16" x14ac:dyDescent="0.3">
      <c r="A1583" s="294" t="s">
        <v>705</v>
      </c>
      <c r="B1583" s="236" t="s">
        <v>586</v>
      </c>
      <c r="C1583" s="236" t="s">
        <v>705</v>
      </c>
      <c r="D1583" s="293" t="s">
        <v>704</v>
      </c>
      <c r="E1583" s="294" t="s">
        <v>706</v>
      </c>
      <c r="F1583" s="236" t="s">
        <v>705</v>
      </c>
      <c r="G1583" s="295" t="s">
        <v>589</v>
      </c>
      <c r="H1583" s="295" t="s">
        <v>46</v>
      </c>
      <c r="I1583" s="295" t="s">
        <v>47</v>
      </c>
      <c r="J1583" s="308">
        <v>4</v>
      </c>
      <c r="K1583" s="295"/>
      <c r="L1583" s="451" t="s">
        <v>44</v>
      </c>
      <c r="M1583" s="234">
        <v>44</v>
      </c>
      <c r="N1583" s="237">
        <f>IFERROR(VLOOKUP(H1583&amp;"-"&amp;F1583,Blad7!A:D,4,0),0)</f>
        <v>0</v>
      </c>
      <c r="O1583" s="238">
        <v>1</v>
      </c>
      <c r="P1583" s="239">
        <f t="shared" si="28"/>
        <v>0</v>
      </c>
    </row>
    <row r="1584" spans="1:16" x14ac:dyDescent="0.3">
      <c r="A1584" s="294" t="s">
        <v>705</v>
      </c>
      <c r="B1584" s="236" t="s">
        <v>586</v>
      </c>
      <c r="C1584" s="236" t="s">
        <v>705</v>
      </c>
      <c r="D1584" s="293" t="s">
        <v>704</v>
      </c>
      <c r="E1584" s="294" t="s">
        <v>706</v>
      </c>
      <c r="F1584" s="236" t="s">
        <v>705</v>
      </c>
      <c r="G1584" s="295" t="s">
        <v>589</v>
      </c>
      <c r="H1584" s="295" t="s">
        <v>15</v>
      </c>
      <c r="I1584" s="297" t="s">
        <v>15</v>
      </c>
      <c r="J1584" s="308">
        <v>13</v>
      </c>
      <c r="K1584" s="295"/>
      <c r="L1584" s="451" t="s">
        <v>63</v>
      </c>
      <c r="M1584" s="234">
        <v>45</v>
      </c>
      <c r="N1584" s="237">
        <f>IFERROR(VLOOKUP(H1584&amp;"-"&amp;F1584,Blad7!A:D,4,0),0)</f>
        <v>0</v>
      </c>
      <c r="O1584" s="238">
        <v>1</v>
      </c>
      <c r="P1584" s="239">
        <f t="shared" si="28"/>
        <v>0</v>
      </c>
    </row>
    <row r="1585" spans="1:16" x14ac:dyDescent="0.3">
      <c r="A1585" s="294" t="s">
        <v>705</v>
      </c>
      <c r="B1585" s="236" t="s">
        <v>586</v>
      </c>
      <c r="C1585" s="236" t="s">
        <v>705</v>
      </c>
      <c r="D1585" s="293" t="s">
        <v>704</v>
      </c>
      <c r="E1585" s="294" t="s">
        <v>706</v>
      </c>
      <c r="F1585" s="236" t="s">
        <v>705</v>
      </c>
      <c r="G1585" s="295" t="s">
        <v>589</v>
      </c>
      <c r="H1585" s="295" t="s">
        <v>15</v>
      </c>
      <c r="I1585" s="297" t="s">
        <v>15</v>
      </c>
      <c r="J1585" s="308">
        <v>10</v>
      </c>
      <c r="K1585" s="295"/>
      <c r="L1585" s="451" t="s">
        <v>44</v>
      </c>
      <c r="M1585" s="234">
        <v>45</v>
      </c>
      <c r="N1585" s="237">
        <f>IFERROR(VLOOKUP(H1585&amp;"-"&amp;F1585,Blad7!A:D,4,0),0)</f>
        <v>0</v>
      </c>
      <c r="O1585" s="238">
        <v>1</v>
      </c>
      <c r="P1585" s="239">
        <f t="shared" si="28"/>
        <v>0</v>
      </c>
    </row>
    <row r="1586" spans="1:16" x14ac:dyDescent="0.3">
      <c r="A1586" s="294" t="s">
        <v>705</v>
      </c>
      <c r="B1586" s="236" t="s">
        <v>586</v>
      </c>
      <c r="C1586" s="236" t="s">
        <v>705</v>
      </c>
      <c r="D1586" s="293" t="s">
        <v>704</v>
      </c>
      <c r="E1586" s="294" t="s">
        <v>706</v>
      </c>
      <c r="F1586" s="236" t="s">
        <v>705</v>
      </c>
      <c r="G1586" s="295" t="s">
        <v>589</v>
      </c>
      <c r="H1586" s="295" t="s">
        <v>16</v>
      </c>
      <c r="I1586" s="295" t="s">
        <v>50</v>
      </c>
      <c r="J1586" s="308"/>
      <c r="K1586" s="295"/>
      <c r="L1586" s="451" t="s">
        <v>44</v>
      </c>
      <c r="M1586" s="234">
        <v>45</v>
      </c>
      <c r="N1586" s="237">
        <f>IFERROR(VLOOKUP(H1586&amp;"-"&amp;F1586,Blad7!A:D,4,0),0)</f>
        <v>0</v>
      </c>
      <c r="O1586" s="238">
        <v>1</v>
      </c>
      <c r="P1586" s="239">
        <f t="shared" si="28"/>
        <v>0</v>
      </c>
    </row>
    <row r="1587" spans="1:16" x14ac:dyDescent="0.3">
      <c r="A1587" s="294" t="s">
        <v>705</v>
      </c>
      <c r="B1587" s="236" t="s">
        <v>586</v>
      </c>
      <c r="C1587" s="236" t="s">
        <v>705</v>
      </c>
      <c r="D1587" s="293" t="s">
        <v>704</v>
      </c>
      <c r="E1587" s="294" t="s">
        <v>706</v>
      </c>
      <c r="F1587" s="236" t="s">
        <v>705</v>
      </c>
      <c r="G1587" s="295" t="s">
        <v>589</v>
      </c>
      <c r="H1587" s="295" t="s">
        <v>15</v>
      </c>
      <c r="I1587" s="297" t="s">
        <v>15</v>
      </c>
      <c r="J1587" s="308">
        <v>16</v>
      </c>
      <c r="K1587" s="295"/>
      <c r="L1587" s="451" t="s">
        <v>44</v>
      </c>
      <c r="M1587" s="234">
        <v>45</v>
      </c>
      <c r="N1587" s="237">
        <f>IFERROR(VLOOKUP(H1587&amp;"-"&amp;F1587,Blad7!A:D,4,0),0)</f>
        <v>0</v>
      </c>
      <c r="O1587" s="238">
        <v>1</v>
      </c>
      <c r="P1587" s="239">
        <f t="shared" si="28"/>
        <v>0</v>
      </c>
    </row>
    <row r="1588" spans="1:16" x14ac:dyDescent="0.3">
      <c r="A1588" s="294" t="s">
        <v>705</v>
      </c>
      <c r="B1588" s="236" t="s">
        <v>586</v>
      </c>
      <c r="C1588" s="236" t="s">
        <v>705</v>
      </c>
      <c r="D1588" s="293" t="s">
        <v>704</v>
      </c>
      <c r="E1588" s="294" t="s">
        <v>706</v>
      </c>
      <c r="F1588" s="236" t="s">
        <v>705</v>
      </c>
      <c r="G1588" s="295" t="s">
        <v>589</v>
      </c>
      <c r="H1588" s="295" t="s">
        <v>19</v>
      </c>
      <c r="I1588" s="295" t="s">
        <v>56</v>
      </c>
      <c r="J1588" s="308"/>
      <c r="K1588" s="295"/>
      <c r="L1588" s="451" t="s">
        <v>63</v>
      </c>
      <c r="M1588" s="234">
        <v>47</v>
      </c>
      <c r="N1588" s="237">
        <f>IFERROR(VLOOKUP(H1588&amp;"-"&amp;F1588,Blad7!A:D,4,0),0)</f>
        <v>0</v>
      </c>
      <c r="O1588" s="238">
        <v>1</v>
      </c>
      <c r="P1588" s="239">
        <f t="shared" si="28"/>
        <v>0</v>
      </c>
    </row>
    <row r="1589" spans="1:16" x14ac:dyDescent="0.3">
      <c r="A1589" s="294" t="s">
        <v>705</v>
      </c>
      <c r="B1589" s="236" t="s">
        <v>586</v>
      </c>
      <c r="C1589" s="236" t="s">
        <v>705</v>
      </c>
      <c r="D1589" s="293" t="s">
        <v>704</v>
      </c>
      <c r="E1589" s="294" t="s">
        <v>706</v>
      </c>
      <c r="F1589" s="236" t="s">
        <v>705</v>
      </c>
      <c r="G1589" s="295" t="s">
        <v>589</v>
      </c>
      <c r="H1589" s="295" t="s">
        <v>15</v>
      </c>
      <c r="I1589" s="297" t="s">
        <v>15</v>
      </c>
      <c r="J1589" s="308">
        <v>2</v>
      </c>
      <c r="K1589" s="295"/>
      <c r="L1589" s="451" t="s">
        <v>44</v>
      </c>
      <c r="M1589" s="234">
        <v>48</v>
      </c>
      <c r="N1589" s="237">
        <f>IFERROR(VLOOKUP(H1589&amp;"-"&amp;F1589,Blad7!A:D,4,0),0)</f>
        <v>0</v>
      </c>
      <c r="O1589" s="238">
        <v>1</v>
      </c>
      <c r="P1589" s="239">
        <f t="shared" si="28"/>
        <v>0</v>
      </c>
    </row>
    <row r="1590" spans="1:16" x14ac:dyDescent="0.3">
      <c r="A1590" s="294" t="s">
        <v>705</v>
      </c>
      <c r="B1590" s="236" t="s">
        <v>586</v>
      </c>
      <c r="C1590" s="236" t="s">
        <v>705</v>
      </c>
      <c r="D1590" s="293" t="s">
        <v>704</v>
      </c>
      <c r="E1590" s="294" t="s">
        <v>706</v>
      </c>
      <c r="F1590" s="236" t="s">
        <v>705</v>
      </c>
      <c r="G1590" s="295" t="s">
        <v>589</v>
      </c>
      <c r="H1590" s="295" t="s">
        <v>15</v>
      </c>
      <c r="I1590" s="297" t="s">
        <v>15</v>
      </c>
      <c r="J1590" s="308">
        <v>3</v>
      </c>
      <c r="K1590" s="295"/>
      <c r="L1590" s="451" t="s">
        <v>44</v>
      </c>
      <c r="M1590" s="234">
        <v>48</v>
      </c>
      <c r="N1590" s="237">
        <f>IFERROR(VLOOKUP(H1590&amp;"-"&amp;F1590,Blad7!A:D,4,0),0)</f>
        <v>0</v>
      </c>
      <c r="O1590" s="238">
        <v>1</v>
      </c>
      <c r="P1590" s="239">
        <f t="shared" si="28"/>
        <v>0</v>
      </c>
    </row>
    <row r="1591" spans="1:16" x14ac:dyDescent="0.3">
      <c r="A1591" s="294" t="s">
        <v>705</v>
      </c>
      <c r="B1591" s="236" t="s">
        <v>586</v>
      </c>
      <c r="C1591" s="236" t="s">
        <v>705</v>
      </c>
      <c r="D1591" s="293" t="s">
        <v>704</v>
      </c>
      <c r="E1591" s="294" t="s">
        <v>706</v>
      </c>
      <c r="F1591" s="236" t="s">
        <v>705</v>
      </c>
      <c r="G1591" s="295" t="s">
        <v>589</v>
      </c>
      <c r="H1591" s="295" t="s">
        <v>15</v>
      </c>
      <c r="I1591" s="297" t="s">
        <v>15</v>
      </c>
      <c r="J1591" s="308">
        <v>8</v>
      </c>
      <c r="K1591" s="295"/>
      <c r="L1591" s="451" t="s">
        <v>44</v>
      </c>
      <c r="M1591" s="234">
        <v>50</v>
      </c>
      <c r="N1591" s="237">
        <f>IFERROR(VLOOKUP(H1591&amp;"-"&amp;F1591,Blad7!A:D,4,0),0)</f>
        <v>0</v>
      </c>
      <c r="O1591" s="238">
        <v>1</v>
      </c>
      <c r="P1591" s="239">
        <f t="shared" si="28"/>
        <v>0</v>
      </c>
    </row>
    <row r="1592" spans="1:16" x14ac:dyDescent="0.3">
      <c r="A1592" s="294" t="s">
        <v>705</v>
      </c>
      <c r="B1592" s="236" t="s">
        <v>586</v>
      </c>
      <c r="C1592" s="236" t="s">
        <v>705</v>
      </c>
      <c r="D1592" s="293" t="s">
        <v>704</v>
      </c>
      <c r="E1592" s="294" t="s">
        <v>706</v>
      </c>
      <c r="F1592" s="236" t="s">
        <v>705</v>
      </c>
      <c r="G1592" s="295" t="s">
        <v>589</v>
      </c>
      <c r="H1592" s="295" t="s">
        <v>19</v>
      </c>
      <c r="I1592" s="295" t="s">
        <v>56</v>
      </c>
      <c r="J1592" s="308"/>
      <c r="K1592" s="295"/>
      <c r="L1592" s="451" t="s">
        <v>44</v>
      </c>
      <c r="M1592" s="234">
        <v>55</v>
      </c>
      <c r="N1592" s="237">
        <f>IFERROR(VLOOKUP(H1592&amp;"-"&amp;F1592,Blad7!A:D,4,0),0)</f>
        <v>0</v>
      </c>
      <c r="O1592" s="238">
        <v>1</v>
      </c>
      <c r="P1592" s="239">
        <f t="shared" si="28"/>
        <v>0</v>
      </c>
    </row>
    <row r="1593" spans="1:16" x14ac:dyDescent="0.3">
      <c r="A1593" s="294" t="s">
        <v>705</v>
      </c>
      <c r="B1593" s="236" t="s">
        <v>586</v>
      </c>
      <c r="C1593" s="236" t="s">
        <v>705</v>
      </c>
      <c r="D1593" s="293" t="s">
        <v>704</v>
      </c>
      <c r="E1593" s="294" t="s">
        <v>706</v>
      </c>
      <c r="F1593" s="236" t="s">
        <v>705</v>
      </c>
      <c r="G1593" s="295" t="s">
        <v>589</v>
      </c>
      <c r="H1593" s="295" t="s">
        <v>15</v>
      </c>
      <c r="I1593" s="297" t="s">
        <v>15</v>
      </c>
      <c r="J1593" s="308">
        <v>17</v>
      </c>
      <c r="K1593" s="295"/>
      <c r="L1593" s="451" t="s">
        <v>62</v>
      </c>
      <c r="M1593" s="234">
        <v>60</v>
      </c>
      <c r="N1593" s="237">
        <f>IFERROR(VLOOKUP(H1593&amp;"-"&amp;F1593,Blad7!A:D,4,0),0)</f>
        <v>0</v>
      </c>
      <c r="O1593" s="238">
        <v>1</v>
      </c>
      <c r="P1593" s="239">
        <f t="shared" si="28"/>
        <v>0</v>
      </c>
    </row>
    <row r="1594" spans="1:16" x14ac:dyDescent="0.3">
      <c r="A1594" s="294" t="s">
        <v>705</v>
      </c>
      <c r="B1594" s="236" t="s">
        <v>586</v>
      </c>
      <c r="C1594" s="236" t="s">
        <v>705</v>
      </c>
      <c r="D1594" s="293" t="s">
        <v>704</v>
      </c>
      <c r="E1594" s="294" t="s">
        <v>706</v>
      </c>
      <c r="F1594" s="236" t="s">
        <v>705</v>
      </c>
      <c r="G1594" s="295" t="s">
        <v>589</v>
      </c>
      <c r="H1594" s="295" t="s">
        <v>15</v>
      </c>
      <c r="I1594" s="297" t="s">
        <v>15</v>
      </c>
      <c r="J1594" s="308">
        <v>9</v>
      </c>
      <c r="K1594" s="295"/>
      <c r="L1594" s="451" t="s">
        <v>44</v>
      </c>
      <c r="M1594" s="234">
        <v>63</v>
      </c>
      <c r="N1594" s="237">
        <f>IFERROR(VLOOKUP(H1594&amp;"-"&amp;F1594,Blad7!A:D,4,0),0)</f>
        <v>0</v>
      </c>
      <c r="O1594" s="238">
        <v>1</v>
      </c>
      <c r="P1594" s="239">
        <f t="shared" si="28"/>
        <v>0</v>
      </c>
    </row>
    <row r="1595" spans="1:16" x14ac:dyDescent="0.3">
      <c r="A1595" s="294" t="s">
        <v>705</v>
      </c>
      <c r="B1595" s="236" t="s">
        <v>586</v>
      </c>
      <c r="C1595" s="236" t="s">
        <v>705</v>
      </c>
      <c r="D1595" s="293" t="s">
        <v>704</v>
      </c>
      <c r="E1595" s="294" t="s">
        <v>706</v>
      </c>
      <c r="F1595" s="236" t="s">
        <v>705</v>
      </c>
      <c r="G1595" s="295" t="s">
        <v>589</v>
      </c>
      <c r="H1595" s="295" t="s">
        <v>15</v>
      </c>
      <c r="I1595" s="297" t="s">
        <v>15</v>
      </c>
      <c r="J1595" s="308"/>
      <c r="K1595" s="295"/>
      <c r="L1595" s="451" t="s">
        <v>44</v>
      </c>
      <c r="M1595" s="234">
        <v>67</v>
      </c>
      <c r="N1595" s="237">
        <f>IFERROR(VLOOKUP(H1595&amp;"-"&amp;F1595,Blad7!A:D,4,0),0)</f>
        <v>0</v>
      </c>
      <c r="O1595" s="238">
        <v>1</v>
      </c>
      <c r="P1595" s="239">
        <f t="shared" si="28"/>
        <v>0</v>
      </c>
    </row>
    <row r="1596" spans="1:16" x14ac:dyDescent="0.3">
      <c r="A1596" s="294" t="s">
        <v>705</v>
      </c>
      <c r="B1596" s="236" t="s">
        <v>586</v>
      </c>
      <c r="C1596" s="236" t="s">
        <v>705</v>
      </c>
      <c r="D1596" s="293" t="s">
        <v>704</v>
      </c>
      <c r="E1596" s="294" t="s">
        <v>706</v>
      </c>
      <c r="F1596" s="236" t="s">
        <v>705</v>
      </c>
      <c r="G1596" s="295" t="s">
        <v>589</v>
      </c>
      <c r="H1596" s="295" t="s">
        <v>15</v>
      </c>
      <c r="I1596" s="297" t="s">
        <v>15</v>
      </c>
      <c r="J1596" s="308">
        <v>1</v>
      </c>
      <c r="K1596" s="295"/>
      <c r="L1596" s="451" t="s">
        <v>44</v>
      </c>
      <c r="M1596" s="234">
        <v>68</v>
      </c>
      <c r="N1596" s="237">
        <f>IFERROR(VLOOKUP(H1596&amp;"-"&amp;F1596,Blad7!A:D,4,0),0)</f>
        <v>0</v>
      </c>
      <c r="O1596" s="238">
        <v>1</v>
      </c>
      <c r="P1596" s="239">
        <f t="shared" si="28"/>
        <v>0</v>
      </c>
    </row>
    <row r="1597" spans="1:16" x14ac:dyDescent="0.3">
      <c r="A1597" s="294" t="s">
        <v>705</v>
      </c>
      <c r="B1597" s="236" t="s">
        <v>586</v>
      </c>
      <c r="C1597" s="236" t="s">
        <v>705</v>
      </c>
      <c r="D1597" s="293" t="s">
        <v>704</v>
      </c>
      <c r="E1597" s="294" t="s">
        <v>706</v>
      </c>
      <c r="F1597" s="236" t="s">
        <v>705</v>
      </c>
      <c r="G1597" s="295" t="s">
        <v>589</v>
      </c>
      <c r="H1597" s="295" t="s">
        <v>18</v>
      </c>
      <c r="I1597" s="295" t="s">
        <v>78</v>
      </c>
      <c r="J1597" s="308">
        <v>14</v>
      </c>
      <c r="K1597" s="295"/>
      <c r="L1597" s="451" t="s">
        <v>63</v>
      </c>
      <c r="M1597" s="234">
        <v>82</v>
      </c>
      <c r="N1597" s="237">
        <f>IFERROR(VLOOKUP(H1597&amp;"-"&amp;F1597,Blad7!A:D,4,0),0)</f>
        <v>0</v>
      </c>
      <c r="O1597" s="238">
        <v>1</v>
      </c>
      <c r="P1597" s="239">
        <f t="shared" si="28"/>
        <v>0</v>
      </c>
    </row>
    <row r="1598" spans="1:16" x14ac:dyDescent="0.3">
      <c r="A1598" s="294" t="s">
        <v>705</v>
      </c>
      <c r="B1598" s="236" t="s">
        <v>586</v>
      </c>
      <c r="C1598" s="236" t="s">
        <v>705</v>
      </c>
      <c r="D1598" s="293" t="s">
        <v>704</v>
      </c>
      <c r="E1598" s="294" t="s">
        <v>706</v>
      </c>
      <c r="F1598" s="236" t="s">
        <v>705</v>
      </c>
      <c r="G1598" s="295" t="s">
        <v>589</v>
      </c>
      <c r="H1598" s="295" t="s">
        <v>18</v>
      </c>
      <c r="I1598" s="295" t="s">
        <v>78</v>
      </c>
      <c r="J1598" s="308">
        <v>7</v>
      </c>
      <c r="K1598" s="295"/>
      <c r="L1598" s="451" t="s">
        <v>155</v>
      </c>
      <c r="M1598" s="234">
        <v>92</v>
      </c>
      <c r="N1598" s="237">
        <f>IFERROR(VLOOKUP(H1598&amp;"-"&amp;F1598,Blad7!A:D,4,0),0)</f>
        <v>0</v>
      </c>
      <c r="O1598" s="238">
        <v>1</v>
      </c>
      <c r="P1598" s="239">
        <f t="shared" si="28"/>
        <v>0</v>
      </c>
    </row>
    <row r="1599" spans="1:16" x14ac:dyDescent="0.3">
      <c r="A1599" s="294" t="s">
        <v>705</v>
      </c>
      <c r="B1599" s="236" t="s">
        <v>586</v>
      </c>
      <c r="C1599" s="236" t="s">
        <v>705</v>
      </c>
      <c r="D1599" s="293" t="s">
        <v>704</v>
      </c>
      <c r="E1599" s="294" t="s">
        <v>706</v>
      </c>
      <c r="F1599" s="236" t="s">
        <v>705</v>
      </c>
      <c r="G1599" s="295" t="s">
        <v>589</v>
      </c>
      <c r="H1599" s="295" t="s">
        <v>15</v>
      </c>
      <c r="I1599" s="297" t="s">
        <v>15</v>
      </c>
      <c r="J1599" s="308">
        <v>6</v>
      </c>
      <c r="K1599" s="295"/>
      <c r="L1599" s="451" t="s">
        <v>155</v>
      </c>
      <c r="M1599" s="234">
        <v>100</v>
      </c>
      <c r="N1599" s="237">
        <f>IFERROR(VLOOKUP(H1599&amp;"-"&amp;F1599,Blad7!A:D,4,0),0)</f>
        <v>0</v>
      </c>
      <c r="O1599" s="238">
        <v>1</v>
      </c>
      <c r="P1599" s="239">
        <f t="shared" si="28"/>
        <v>0</v>
      </c>
    </row>
    <row r="1600" spans="1:16" x14ac:dyDescent="0.3">
      <c r="A1600" s="294" t="s">
        <v>705</v>
      </c>
      <c r="B1600" s="236" t="s">
        <v>586</v>
      </c>
      <c r="C1600" s="236" t="s">
        <v>705</v>
      </c>
      <c r="D1600" s="293" t="s">
        <v>704</v>
      </c>
      <c r="E1600" s="294" t="s">
        <v>706</v>
      </c>
      <c r="F1600" s="236" t="s">
        <v>705</v>
      </c>
      <c r="G1600" s="295" t="s">
        <v>589</v>
      </c>
      <c r="H1600" s="295" t="s">
        <v>18</v>
      </c>
      <c r="I1600" s="295" t="s">
        <v>78</v>
      </c>
      <c r="J1600" s="308">
        <v>12</v>
      </c>
      <c r="K1600" s="295"/>
      <c r="L1600" s="451" t="s">
        <v>63</v>
      </c>
      <c r="M1600" s="234">
        <v>100</v>
      </c>
      <c r="N1600" s="237">
        <f>IFERROR(VLOOKUP(H1600&amp;"-"&amp;F1600,Blad7!A:D,4,0),0)</f>
        <v>0</v>
      </c>
      <c r="O1600" s="238">
        <v>1</v>
      </c>
      <c r="P1600" s="239">
        <f t="shared" si="28"/>
        <v>0</v>
      </c>
    </row>
    <row r="1601" spans="1:16" x14ac:dyDescent="0.3">
      <c r="A1601" s="294" t="s">
        <v>705</v>
      </c>
      <c r="B1601" s="236" t="s">
        <v>586</v>
      </c>
      <c r="C1601" s="236" t="s">
        <v>705</v>
      </c>
      <c r="D1601" s="293" t="s">
        <v>704</v>
      </c>
      <c r="E1601" s="294" t="s">
        <v>706</v>
      </c>
      <c r="F1601" s="236" t="s">
        <v>705</v>
      </c>
      <c r="G1601" s="295" t="s">
        <v>589</v>
      </c>
      <c r="H1601" s="295" t="s">
        <v>18</v>
      </c>
      <c r="I1601" s="295" t="s">
        <v>78</v>
      </c>
      <c r="J1601" s="308">
        <v>5</v>
      </c>
      <c r="K1601" s="295"/>
      <c r="L1601" s="451" t="s">
        <v>155</v>
      </c>
      <c r="M1601" s="234">
        <v>115</v>
      </c>
      <c r="N1601" s="237">
        <f>IFERROR(VLOOKUP(H1601&amp;"-"&amp;F1601,Blad7!A:D,4,0),0)</f>
        <v>0</v>
      </c>
      <c r="O1601" s="238">
        <v>1</v>
      </c>
      <c r="P1601" s="239">
        <f t="shared" si="28"/>
        <v>0</v>
      </c>
    </row>
    <row r="1602" spans="1:16" x14ac:dyDescent="0.3">
      <c r="A1602" s="294" t="s">
        <v>705</v>
      </c>
      <c r="B1602" s="236" t="s">
        <v>586</v>
      </c>
      <c r="C1602" s="236" t="s">
        <v>705</v>
      </c>
      <c r="D1602" s="293" t="s">
        <v>704</v>
      </c>
      <c r="E1602" s="294" t="s">
        <v>706</v>
      </c>
      <c r="F1602" s="236" t="s">
        <v>705</v>
      </c>
      <c r="G1602" s="295" t="s">
        <v>589</v>
      </c>
      <c r="H1602" s="295" t="s">
        <v>18</v>
      </c>
      <c r="I1602" s="295" t="s">
        <v>78</v>
      </c>
      <c r="J1602" s="308">
        <v>11</v>
      </c>
      <c r="K1602" s="295"/>
      <c r="L1602" s="451" t="s">
        <v>63</v>
      </c>
      <c r="M1602" s="234">
        <v>120</v>
      </c>
      <c r="N1602" s="237">
        <f>IFERROR(VLOOKUP(H1602&amp;"-"&amp;F1602,Blad7!A:D,4,0),0)</f>
        <v>0</v>
      </c>
      <c r="O1602" s="238">
        <v>1</v>
      </c>
      <c r="P1602" s="239">
        <f t="shared" ref="P1602:P1665" si="29">IFERROR((N1602*M1602)*O1602,"")</f>
        <v>0</v>
      </c>
    </row>
    <row r="1603" spans="1:16" x14ac:dyDescent="0.3">
      <c r="A1603" s="294" t="s">
        <v>705</v>
      </c>
      <c r="B1603" s="236" t="s">
        <v>586</v>
      </c>
      <c r="C1603" s="236" t="s">
        <v>705</v>
      </c>
      <c r="D1603" s="293" t="s">
        <v>704</v>
      </c>
      <c r="E1603" s="294" t="s">
        <v>706</v>
      </c>
      <c r="F1603" s="236" t="s">
        <v>705</v>
      </c>
      <c r="G1603" s="295" t="s">
        <v>589</v>
      </c>
      <c r="H1603" s="295" t="s">
        <v>18</v>
      </c>
      <c r="I1603" s="295" t="s">
        <v>78</v>
      </c>
      <c r="J1603" s="308">
        <v>15</v>
      </c>
      <c r="K1603" s="295"/>
      <c r="L1603" s="451" t="s">
        <v>63</v>
      </c>
      <c r="M1603" s="234">
        <v>127</v>
      </c>
      <c r="N1603" s="237">
        <f>IFERROR(VLOOKUP(H1603&amp;"-"&amp;F1603,Blad7!A:D,4,0),0)</f>
        <v>0</v>
      </c>
      <c r="O1603" s="238">
        <v>1</v>
      </c>
      <c r="P1603" s="239">
        <f t="shared" si="29"/>
        <v>0</v>
      </c>
    </row>
    <row r="1604" spans="1:16" x14ac:dyDescent="0.3">
      <c r="A1604" s="294" t="s">
        <v>705</v>
      </c>
      <c r="B1604" s="236" t="s">
        <v>586</v>
      </c>
      <c r="C1604" s="236" t="s">
        <v>705</v>
      </c>
      <c r="D1604" s="293" t="s">
        <v>704</v>
      </c>
      <c r="E1604" s="294" t="s">
        <v>706</v>
      </c>
      <c r="F1604" s="236" t="s">
        <v>705</v>
      </c>
      <c r="G1604" s="295" t="s">
        <v>589</v>
      </c>
      <c r="H1604" s="295" t="s">
        <v>16</v>
      </c>
      <c r="I1604" s="295" t="s">
        <v>1022</v>
      </c>
      <c r="J1604" s="308">
        <v>19</v>
      </c>
      <c r="K1604" s="295"/>
      <c r="L1604" s="451" t="s">
        <v>62</v>
      </c>
      <c r="M1604" s="234">
        <v>138</v>
      </c>
      <c r="N1604" s="237">
        <f>IFERROR(VLOOKUP(H1604&amp;"-"&amp;F1604,Blad7!A:D,4,0),0)</f>
        <v>0</v>
      </c>
      <c r="O1604" s="238">
        <v>1</v>
      </c>
      <c r="P1604" s="239">
        <f t="shared" si="29"/>
        <v>0</v>
      </c>
    </row>
    <row r="1605" spans="1:16" x14ac:dyDescent="0.3">
      <c r="A1605" s="294" t="s">
        <v>705</v>
      </c>
      <c r="B1605" s="236" t="s">
        <v>586</v>
      </c>
      <c r="C1605" s="236" t="s">
        <v>705</v>
      </c>
      <c r="D1605" s="293" t="s">
        <v>704</v>
      </c>
      <c r="E1605" s="294" t="s">
        <v>706</v>
      </c>
      <c r="F1605" s="236" t="s">
        <v>705</v>
      </c>
      <c r="G1605" s="295" t="s">
        <v>589</v>
      </c>
      <c r="H1605" s="295" t="s">
        <v>19</v>
      </c>
      <c r="I1605" s="295" t="s">
        <v>56</v>
      </c>
      <c r="J1605" s="308"/>
      <c r="K1605" s="295"/>
      <c r="L1605" s="451" t="s">
        <v>44</v>
      </c>
      <c r="M1605" s="234">
        <v>164</v>
      </c>
      <c r="N1605" s="237">
        <f>IFERROR(VLOOKUP(H1605&amp;"-"&amp;F1605,Blad7!A:D,4,0),0)</f>
        <v>0</v>
      </c>
      <c r="O1605" s="238">
        <v>1</v>
      </c>
      <c r="P1605" s="239">
        <f t="shared" si="29"/>
        <v>0</v>
      </c>
    </row>
    <row r="1606" spans="1:16" x14ac:dyDescent="0.3">
      <c r="A1606" s="294" t="s">
        <v>705</v>
      </c>
      <c r="B1606" s="236" t="s">
        <v>586</v>
      </c>
      <c r="C1606" s="236" t="s">
        <v>705</v>
      </c>
      <c r="D1606" s="293" t="s">
        <v>704</v>
      </c>
      <c r="E1606" s="294" t="s">
        <v>706</v>
      </c>
      <c r="F1606" s="236" t="s">
        <v>705</v>
      </c>
      <c r="G1606" s="295" t="s">
        <v>589</v>
      </c>
      <c r="H1606" s="295" t="s">
        <v>16</v>
      </c>
      <c r="I1606" s="295" t="s">
        <v>1022</v>
      </c>
      <c r="J1606" s="308" t="s">
        <v>691</v>
      </c>
      <c r="K1606" s="295"/>
      <c r="L1606" s="451" t="s">
        <v>63</v>
      </c>
      <c r="M1606" s="234">
        <v>203</v>
      </c>
      <c r="N1606" s="237">
        <f>IFERROR(VLOOKUP(H1606&amp;"-"&amp;F1606,Blad7!A:D,4,0),0)</f>
        <v>0</v>
      </c>
      <c r="O1606" s="238">
        <v>1</v>
      </c>
      <c r="P1606" s="239">
        <f t="shared" si="29"/>
        <v>0</v>
      </c>
    </row>
    <row r="1607" spans="1:16" x14ac:dyDescent="0.3">
      <c r="A1607" s="294" t="s">
        <v>705</v>
      </c>
      <c r="B1607" s="236" t="s">
        <v>586</v>
      </c>
      <c r="C1607" s="236" t="s">
        <v>705</v>
      </c>
      <c r="D1607" s="293" t="s">
        <v>704</v>
      </c>
      <c r="E1607" s="294" t="s">
        <v>706</v>
      </c>
      <c r="F1607" s="236" t="s">
        <v>705</v>
      </c>
      <c r="G1607" s="295" t="s">
        <v>589</v>
      </c>
      <c r="H1607" s="295" t="s">
        <v>19</v>
      </c>
      <c r="I1607" s="295" t="s">
        <v>56</v>
      </c>
      <c r="J1607" s="308"/>
      <c r="K1607" s="295"/>
      <c r="L1607" s="451" t="s">
        <v>62</v>
      </c>
      <c r="M1607" s="234">
        <v>658</v>
      </c>
      <c r="N1607" s="237">
        <f>IFERROR(VLOOKUP(H1607&amp;"-"&amp;F1607,Blad7!A:D,4,0),0)</f>
        <v>0</v>
      </c>
      <c r="O1607" s="238">
        <v>1</v>
      </c>
      <c r="P1607" s="239">
        <f t="shared" si="29"/>
        <v>0</v>
      </c>
    </row>
    <row r="1608" spans="1:16" x14ac:dyDescent="0.3">
      <c r="A1608" s="294" t="s">
        <v>705</v>
      </c>
      <c r="B1608" s="236" t="s">
        <v>586</v>
      </c>
      <c r="C1608" s="236" t="s">
        <v>705</v>
      </c>
      <c r="D1608" s="293" t="s">
        <v>704</v>
      </c>
      <c r="E1608" s="294" t="s">
        <v>706</v>
      </c>
      <c r="F1608" s="236" t="s">
        <v>705</v>
      </c>
      <c r="G1608" s="295" t="s">
        <v>688</v>
      </c>
      <c r="H1608" s="295" t="s">
        <v>41</v>
      </c>
      <c r="I1608" s="295" t="s">
        <v>1622</v>
      </c>
      <c r="J1608" s="463"/>
      <c r="K1608" s="295"/>
      <c r="L1608" s="451" t="s">
        <v>63</v>
      </c>
      <c r="M1608" s="234">
        <v>3</v>
      </c>
      <c r="N1608" s="237">
        <f>IFERROR(VLOOKUP(H1608&amp;"-"&amp;F1608,Blad7!A:D,4,0),0)</f>
        <v>0</v>
      </c>
      <c r="O1608" s="238">
        <v>1</v>
      </c>
      <c r="P1608" s="239">
        <f t="shared" si="29"/>
        <v>0</v>
      </c>
    </row>
    <row r="1609" spans="1:16" x14ac:dyDescent="0.3">
      <c r="A1609" s="294" t="s">
        <v>705</v>
      </c>
      <c r="B1609" s="236" t="s">
        <v>586</v>
      </c>
      <c r="C1609" s="236" t="s">
        <v>705</v>
      </c>
      <c r="D1609" s="293" t="s">
        <v>704</v>
      </c>
      <c r="E1609" s="294" t="s">
        <v>706</v>
      </c>
      <c r="F1609" s="236" t="s">
        <v>705</v>
      </c>
      <c r="G1609" s="295" t="s">
        <v>589</v>
      </c>
      <c r="H1609" s="295" t="s">
        <v>45</v>
      </c>
      <c r="I1609" s="295" t="s">
        <v>695</v>
      </c>
      <c r="J1609" s="308"/>
      <c r="K1609" s="295"/>
      <c r="L1609" s="451" t="s">
        <v>63</v>
      </c>
      <c r="M1609" s="234" t="s">
        <v>187</v>
      </c>
      <c r="N1609" s="237">
        <f>IFERROR(VLOOKUP(H1609&amp;"-"&amp;F1609,Blad7!A:D,4,0),0)</f>
        <v>0</v>
      </c>
      <c r="O1609" s="238">
        <v>1</v>
      </c>
      <c r="P1609" s="239" t="str">
        <f t="shared" si="29"/>
        <v/>
      </c>
    </row>
    <row r="1610" spans="1:16" x14ac:dyDescent="0.3">
      <c r="A1610" s="294" t="s">
        <v>705</v>
      </c>
      <c r="B1610" s="236" t="s">
        <v>586</v>
      </c>
      <c r="C1610" s="236" t="s">
        <v>705</v>
      </c>
      <c r="D1610" s="293" t="s">
        <v>704</v>
      </c>
      <c r="E1610" s="294" t="s">
        <v>706</v>
      </c>
      <c r="F1610" s="236" t="s">
        <v>705</v>
      </c>
      <c r="G1610" s="295" t="s">
        <v>688</v>
      </c>
      <c r="H1610" s="295" t="s">
        <v>41</v>
      </c>
      <c r="I1610" s="295" t="s">
        <v>1622</v>
      </c>
      <c r="J1610" s="463"/>
      <c r="K1610" s="295"/>
      <c r="L1610" s="451" t="s">
        <v>63</v>
      </c>
      <c r="M1610" s="234">
        <v>5.5</v>
      </c>
      <c r="N1610" s="237">
        <f>IFERROR(VLOOKUP(H1610&amp;"-"&amp;F1610,Blad7!A:D,4,0),0)</f>
        <v>0</v>
      </c>
      <c r="O1610" s="238">
        <v>1</v>
      </c>
      <c r="P1610" s="239">
        <f t="shared" si="29"/>
        <v>0</v>
      </c>
    </row>
    <row r="1611" spans="1:16" x14ac:dyDescent="0.3">
      <c r="A1611" s="294" t="s">
        <v>705</v>
      </c>
      <c r="B1611" s="236" t="s">
        <v>586</v>
      </c>
      <c r="C1611" s="236" t="s">
        <v>705</v>
      </c>
      <c r="D1611" s="293" t="s">
        <v>704</v>
      </c>
      <c r="E1611" s="294" t="s">
        <v>706</v>
      </c>
      <c r="F1611" s="236" t="s">
        <v>705</v>
      </c>
      <c r="G1611" s="295" t="s">
        <v>688</v>
      </c>
      <c r="H1611" s="295" t="s">
        <v>19</v>
      </c>
      <c r="I1611" s="295" t="s">
        <v>43</v>
      </c>
      <c r="J1611" s="308"/>
      <c r="K1611" s="295"/>
      <c r="L1611" s="451" t="s">
        <v>44</v>
      </c>
      <c r="M1611" s="234">
        <v>6.5</v>
      </c>
      <c r="N1611" s="237">
        <f>IFERROR(VLOOKUP(H1611&amp;"-"&amp;F1611,Blad7!A:D,4,0),0)</f>
        <v>0</v>
      </c>
      <c r="O1611" s="238">
        <v>1</v>
      </c>
      <c r="P1611" s="239">
        <f t="shared" si="29"/>
        <v>0</v>
      </c>
    </row>
    <row r="1612" spans="1:16" x14ac:dyDescent="0.3">
      <c r="A1612" s="294" t="s">
        <v>705</v>
      </c>
      <c r="B1612" s="236" t="s">
        <v>586</v>
      </c>
      <c r="C1612" s="236" t="s">
        <v>705</v>
      </c>
      <c r="D1612" s="293" t="s">
        <v>704</v>
      </c>
      <c r="E1612" s="294" t="s">
        <v>706</v>
      </c>
      <c r="F1612" s="236" t="s">
        <v>705</v>
      </c>
      <c r="G1612" s="295" t="s">
        <v>688</v>
      </c>
      <c r="H1612" s="295" t="s">
        <v>19</v>
      </c>
      <c r="I1612" s="295" t="s">
        <v>43</v>
      </c>
      <c r="J1612" s="308"/>
      <c r="K1612" s="295"/>
      <c r="L1612" s="451" t="s">
        <v>44</v>
      </c>
      <c r="M1612" s="234">
        <v>6.5</v>
      </c>
      <c r="N1612" s="237">
        <f>IFERROR(VLOOKUP(H1612&amp;"-"&amp;F1612,Blad7!A:D,4,0),0)</f>
        <v>0</v>
      </c>
      <c r="O1612" s="238">
        <v>1</v>
      </c>
      <c r="P1612" s="239">
        <f t="shared" si="29"/>
        <v>0</v>
      </c>
    </row>
    <row r="1613" spans="1:16" x14ac:dyDescent="0.3">
      <c r="A1613" s="294" t="s">
        <v>705</v>
      </c>
      <c r="B1613" s="236" t="s">
        <v>586</v>
      </c>
      <c r="C1613" s="236" t="s">
        <v>705</v>
      </c>
      <c r="D1613" s="293" t="s">
        <v>704</v>
      </c>
      <c r="E1613" s="294" t="s">
        <v>706</v>
      </c>
      <c r="F1613" s="236" t="s">
        <v>705</v>
      </c>
      <c r="G1613" s="295" t="s">
        <v>589</v>
      </c>
      <c r="H1613" s="295" t="s">
        <v>45</v>
      </c>
      <c r="I1613" s="295" t="s">
        <v>1021</v>
      </c>
      <c r="J1613" s="308"/>
      <c r="K1613" s="295"/>
      <c r="L1613" s="451" t="s">
        <v>155</v>
      </c>
      <c r="M1613" s="234" t="s">
        <v>187</v>
      </c>
      <c r="N1613" s="237">
        <f>IFERROR(VLOOKUP(H1613&amp;"-"&amp;F1613,Blad7!A:D,4,0),0)</f>
        <v>0</v>
      </c>
      <c r="O1613" s="238">
        <v>1</v>
      </c>
      <c r="P1613" s="239" t="str">
        <f t="shared" si="29"/>
        <v/>
      </c>
    </row>
    <row r="1614" spans="1:16" x14ac:dyDescent="0.3">
      <c r="A1614" s="294" t="s">
        <v>705</v>
      </c>
      <c r="B1614" s="236" t="s">
        <v>586</v>
      </c>
      <c r="C1614" s="236" t="s">
        <v>705</v>
      </c>
      <c r="D1614" s="293" t="s">
        <v>704</v>
      </c>
      <c r="E1614" s="294" t="s">
        <v>706</v>
      </c>
      <c r="F1614" s="236" t="s">
        <v>705</v>
      </c>
      <c r="G1614" s="295" t="s">
        <v>589</v>
      </c>
      <c r="H1614" s="295" t="s">
        <v>45</v>
      </c>
      <c r="I1614" s="295" t="s">
        <v>1021</v>
      </c>
      <c r="J1614" s="308"/>
      <c r="K1614" s="295"/>
      <c r="L1614" s="451" t="s">
        <v>63</v>
      </c>
      <c r="M1614" s="234" t="s">
        <v>187</v>
      </c>
      <c r="N1614" s="237">
        <f>IFERROR(VLOOKUP(H1614&amp;"-"&amp;F1614,Blad7!A:D,4,0),0)</f>
        <v>0</v>
      </c>
      <c r="O1614" s="238">
        <v>1</v>
      </c>
      <c r="P1614" s="239" t="str">
        <f t="shared" si="29"/>
        <v/>
      </c>
    </row>
    <row r="1615" spans="1:16" x14ac:dyDescent="0.3">
      <c r="A1615" s="294" t="s">
        <v>705</v>
      </c>
      <c r="B1615" s="236" t="s">
        <v>586</v>
      </c>
      <c r="C1615" s="236" t="s">
        <v>705</v>
      </c>
      <c r="D1615" s="293" t="s">
        <v>704</v>
      </c>
      <c r="E1615" s="294" t="s">
        <v>706</v>
      </c>
      <c r="F1615" s="236" t="s">
        <v>705</v>
      </c>
      <c r="G1615" s="295" t="s">
        <v>589</v>
      </c>
      <c r="H1615" s="295" t="s">
        <v>45</v>
      </c>
      <c r="I1615" s="295" t="s">
        <v>696</v>
      </c>
      <c r="J1615" s="308"/>
      <c r="K1615" s="295"/>
      <c r="L1615" s="451" t="s">
        <v>62</v>
      </c>
      <c r="M1615" s="234" t="s">
        <v>187</v>
      </c>
      <c r="N1615" s="237">
        <f>IFERROR(VLOOKUP(H1615&amp;"-"&amp;F1615,Blad7!A:D,4,0),0)</f>
        <v>0</v>
      </c>
      <c r="O1615" s="238">
        <v>1</v>
      </c>
      <c r="P1615" s="239" t="str">
        <f t="shared" si="29"/>
        <v/>
      </c>
    </row>
    <row r="1616" spans="1:16" x14ac:dyDescent="0.3">
      <c r="A1616" s="294" t="s">
        <v>705</v>
      </c>
      <c r="B1616" s="236" t="s">
        <v>586</v>
      </c>
      <c r="C1616" s="236" t="s">
        <v>705</v>
      </c>
      <c r="D1616" s="293" t="s">
        <v>704</v>
      </c>
      <c r="E1616" s="294" t="s">
        <v>706</v>
      </c>
      <c r="F1616" s="236" t="s">
        <v>705</v>
      </c>
      <c r="G1616" s="295" t="s">
        <v>688</v>
      </c>
      <c r="H1616" s="295" t="s">
        <v>19</v>
      </c>
      <c r="I1616" s="295" t="s">
        <v>56</v>
      </c>
      <c r="J1616" s="308"/>
      <c r="K1616" s="295"/>
      <c r="L1616" s="451" t="s">
        <v>44</v>
      </c>
      <c r="M1616" s="234">
        <v>22.5</v>
      </c>
      <c r="N1616" s="237">
        <f>IFERROR(VLOOKUP(H1616&amp;"-"&amp;F1616,Blad7!A:D,4,0),0)</f>
        <v>0</v>
      </c>
      <c r="O1616" s="238">
        <v>1</v>
      </c>
      <c r="P1616" s="239">
        <f t="shared" si="29"/>
        <v>0</v>
      </c>
    </row>
    <row r="1617" spans="1:16" x14ac:dyDescent="0.3">
      <c r="A1617" s="294" t="s">
        <v>705</v>
      </c>
      <c r="B1617" s="236" t="s">
        <v>586</v>
      </c>
      <c r="C1617" s="236" t="s">
        <v>705</v>
      </c>
      <c r="D1617" s="293" t="s">
        <v>704</v>
      </c>
      <c r="E1617" s="294" t="s">
        <v>706</v>
      </c>
      <c r="F1617" s="236" t="s">
        <v>705</v>
      </c>
      <c r="G1617" s="295" t="s">
        <v>688</v>
      </c>
      <c r="H1617" s="295" t="s">
        <v>15</v>
      </c>
      <c r="I1617" s="297" t="s">
        <v>15</v>
      </c>
      <c r="J1617" s="308">
        <v>102</v>
      </c>
      <c r="K1617" s="295"/>
      <c r="L1617" s="451" t="s">
        <v>63</v>
      </c>
      <c r="M1617" s="234">
        <v>56</v>
      </c>
      <c r="N1617" s="237">
        <f>IFERROR(VLOOKUP(H1617&amp;"-"&amp;F1617,Blad7!A:D,4,0),0)</f>
        <v>0</v>
      </c>
      <c r="O1617" s="238">
        <v>1</v>
      </c>
      <c r="P1617" s="239">
        <f t="shared" si="29"/>
        <v>0</v>
      </c>
    </row>
    <row r="1618" spans="1:16" x14ac:dyDescent="0.3">
      <c r="A1618" s="294" t="s">
        <v>705</v>
      </c>
      <c r="B1618" s="236" t="s">
        <v>586</v>
      </c>
      <c r="C1618" s="236" t="s">
        <v>705</v>
      </c>
      <c r="D1618" s="293" t="s">
        <v>704</v>
      </c>
      <c r="E1618" s="294" t="s">
        <v>706</v>
      </c>
      <c r="F1618" s="236" t="s">
        <v>705</v>
      </c>
      <c r="G1618" s="295" t="s">
        <v>688</v>
      </c>
      <c r="H1618" s="295" t="s">
        <v>15</v>
      </c>
      <c r="I1618" s="297" t="s">
        <v>15</v>
      </c>
      <c r="J1618" s="308">
        <v>103</v>
      </c>
      <c r="K1618" s="295"/>
      <c r="L1618" s="451" t="s">
        <v>63</v>
      </c>
      <c r="M1618" s="234">
        <v>56</v>
      </c>
      <c r="N1618" s="237">
        <f>IFERROR(VLOOKUP(H1618&amp;"-"&amp;F1618,Blad7!A:D,4,0),0)</f>
        <v>0</v>
      </c>
      <c r="O1618" s="238">
        <v>1</v>
      </c>
      <c r="P1618" s="239">
        <f t="shared" si="29"/>
        <v>0</v>
      </c>
    </row>
    <row r="1619" spans="1:16" x14ac:dyDescent="0.3">
      <c r="A1619" s="294" t="s">
        <v>705</v>
      </c>
      <c r="B1619" s="236" t="s">
        <v>586</v>
      </c>
      <c r="C1619" s="236" t="s">
        <v>705</v>
      </c>
      <c r="D1619" s="293" t="s">
        <v>704</v>
      </c>
      <c r="E1619" s="294" t="s">
        <v>706</v>
      </c>
      <c r="F1619" s="236" t="s">
        <v>705</v>
      </c>
      <c r="G1619" s="295" t="s">
        <v>688</v>
      </c>
      <c r="H1619" s="295" t="s">
        <v>15</v>
      </c>
      <c r="I1619" s="297" t="s">
        <v>15</v>
      </c>
      <c r="J1619" s="308">
        <v>105</v>
      </c>
      <c r="K1619" s="295"/>
      <c r="L1619" s="451" t="s">
        <v>63</v>
      </c>
      <c r="M1619" s="234">
        <v>56</v>
      </c>
      <c r="N1619" s="237">
        <f>IFERROR(VLOOKUP(H1619&amp;"-"&amp;F1619,Blad7!A:D,4,0),0)</f>
        <v>0</v>
      </c>
      <c r="O1619" s="238">
        <v>1</v>
      </c>
      <c r="P1619" s="239">
        <f t="shared" si="29"/>
        <v>0</v>
      </c>
    </row>
    <row r="1620" spans="1:16" x14ac:dyDescent="0.3">
      <c r="A1620" s="294" t="s">
        <v>705</v>
      </c>
      <c r="B1620" s="236" t="s">
        <v>586</v>
      </c>
      <c r="C1620" s="236" t="s">
        <v>705</v>
      </c>
      <c r="D1620" s="293" t="s">
        <v>704</v>
      </c>
      <c r="E1620" s="294" t="s">
        <v>706</v>
      </c>
      <c r="F1620" s="236" t="s">
        <v>705</v>
      </c>
      <c r="G1620" s="295" t="s">
        <v>688</v>
      </c>
      <c r="H1620" s="295" t="s">
        <v>19</v>
      </c>
      <c r="I1620" s="295" t="s">
        <v>56</v>
      </c>
      <c r="J1620" s="308"/>
      <c r="K1620" s="295"/>
      <c r="L1620" s="451" t="s">
        <v>63</v>
      </c>
      <c r="M1620" s="234">
        <v>58</v>
      </c>
      <c r="N1620" s="237">
        <f>IFERROR(VLOOKUP(H1620&amp;"-"&amp;F1620,Blad7!A:D,4,0),0)</f>
        <v>0</v>
      </c>
      <c r="O1620" s="238">
        <v>1</v>
      </c>
      <c r="P1620" s="239">
        <f t="shared" si="29"/>
        <v>0</v>
      </c>
    </row>
    <row r="1621" spans="1:16" x14ac:dyDescent="0.3">
      <c r="A1621" s="294" t="s">
        <v>705</v>
      </c>
      <c r="B1621" s="236" t="s">
        <v>586</v>
      </c>
      <c r="C1621" s="236" t="s">
        <v>705</v>
      </c>
      <c r="D1621" s="293" t="s">
        <v>704</v>
      </c>
      <c r="E1621" s="294" t="s">
        <v>706</v>
      </c>
      <c r="F1621" s="236" t="s">
        <v>705</v>
      </c>
      <c r="G1621" s="295" t="s">
        <v>688</v>
      </c>
      <c r="H1621" s="295" t="s">
        <v>15</v>
      </c>
      <c r="I1621" s="297" t="s">
        <v>15</v>
      </c>
      <c r="J1621" s="308">
        <v>104</v>
      </c>
      <c r="K1621" s="295"/>
      <c r="L1621" s="451" t="s">
        <v>63</v>
      </c>
      <c r="M1621" s="234">
        <v>104</v>
      </c>
      <c r="N1621" s="237">
        <f>IFERROR(VLOOKUP(H1621&amp;"-"&amp;F1621,Blad7!A:D,4,0),0)</f>
        <v>0</v>
      </c>
      <c r="O1621" s="238">
        <v>1</v>
      </c>
      <c r="P1621" s="239">
        <f t="shared" si="29"/>
        <v>0</v>
      </c>
    </row>
    <row r="1622" spans="1:16" x14ac:dyDescent="0.3">
      <c r="A1622" s="294" t="s">
        <v>705</v>
      </c>
      <c r="B1622" s="236" t="s">
        <v>586</v>
      </c>
      <c r="C1622" s="236" t="s">
        <v>705</v>
      </c>
      <c r="D1622" s="293" t="s">
        <v>704</v>
      </c>
      <c r="E1622" s="294" t="s">
        <v>706</v>
      </c>
      <c r="F1622" s="236" t="s">
        <v>705</v>
      </c>
      <c r="G1622" s="295" t="s">
        <v>688</v>
      </c>
      <c r="H1622" s="295" t="s">
        <v>45</v>
      </c>
      <c r="I1622" s="295" t="s">
        <v>656</v>
      </c>
      <c r="J1622" s="308"/>
      <c r="K1622" s="295"/>
      <c r="L1622" s="451" t="s">
        <v>63</v>
      </c>
      <c r="M1622" s="234" t="s">
        <v>187</v>
      </c>
      <c r="N1622" s="237">
        <f>IFERROR(VLOOKUP(H1622&amp;"-"&amp;F1622,Blad7!A:D,4,0),0)</f>
        <v>0</v>
      </c>
      <c r="O1622" s="238">
        <v>1</v>
      </c>
      <c r="P1622" s="239" t="str">
        <f t="shared" si="29"/>
        <v/>
      </c>
    </row>
    <row r="1623" spans="1:16" x14ac:dyDescent="0.3">
      <c r="A1623" s="294" t="s">
        <v>705</v>
      </c>
      <c r="B1623" s="236" t="s">
        <v>586</v>
      </c>
      <c r="C1623" s="236" t="s">
        <v>705</v>
      </c>
      <c r="D1623" s="293" t="s">
        <v>704</v>
      </c>
      <c r="E1623" s="294" t="s">
        <v>706</v>
      </c>
      <c r="F1623" s="236" t="s">
        <v>705</v>
      </c>
      <c r="G1623" s="295" t="s">
        <v>688</v>
      </c>
      <c r="H1623" s="295" t="s">
        <v>45</v>
      </c>
      <c r="I1623" s="295" t="s">
        <v>656</v>
      </c>
      <c r="J1623" s="308"/>
      <c r="K1623" s="295"/>
      <c r="L1623" s="451" t="s">
        <v>63</v>
      </c>
      <c r="M1623" s="234" t="s">
        <v>187</v>
      </c>
      <c r="N1623" s="237">
        <f>IFERROR(VLOOKUP(H1623&amp;"-"&amp;F1623,Blad7!A:D,4,0),0)</f>
        <v>0</v>
      </c>
      <c r="O1623" s="238">
        <v>1</v>
      </c>
      <c r="P1623" s="239" t="str">
        <f t="shared" si="29"/>
        <v/>
      </c>
    </row>
    <row r="1624" spans="1:16" x14ac:dyDescent="0.3">
      <c r="A1624" s="294" t="s">
        <v>705</v>
      </c>
      <c r="B1624" s="236" t="s">
        <v>586</v>
      </c>
      <c r="C1624" s="236" t="s">
        <v>705</v>
      </c>
      <c r="D1624" s="293" t="s">
        <v>704</v>
      </c>
      <c r="E1624" s="294" t="s">
        <v>706</v>
      </c>
      <c r="F1624" s="236" t="s">
        <v>705</v>
      </c>
      <c r="G1624" s="295" t="s">
        <v>688</v>
      </c>
      <c r="H1624" s="295" t="s">
        <v>45</v>
      </c>
      <c r="I1624" s="295" t="s">
        <v>1021</v>
      </c>
      <c r="J1624" s="308"/>
      <c r="K1624" s="295"/>
      <c r="L1624" s="451" t="s">
        <v>63</v>
      </c>
      <c r="M1624" s="234" t="s">
        <v>187</v>
      </c>
      <c r="N1624" s="237">
        <f>IFERROR(VLOOKUP(H1624&amp;"-"&amp;F1624,Blad7!A:D,4,0),0)</f>
        <v>0</v>
      </c>
      <c r="O1624" s="238">
        <v>1</v>
      </c>
      <c r="P1624" s="239" t="str">
        <f t="shared" si="29"/>
        <v/>
      </c>
    </row>
    <row r="1625" spans="1:16" x14ac:dyDescent="0.3">
      <c r="A1625" s="294" t="s">
        <v>705</v>
      </c>
      <c r="B1625" s="236" t="s">
        <v>586</v>
      </c>
      <c r="C1625" s="236" t="s">
        <v>705</v>
      </c>
      <c r="D1625" s="293" t="s">
        <v>704</v>
      </c>
      <c r="E1625" s="294" t="s">
        <v>706</v>
      </c>
      <c r="F1625" s="236" t="s">
        <v>705</v>
      </c>
      <c r="G1625" s="295" t="s">
        <v>688</v>
      </c>
      <c r="H1625" s="295" t="s">
        <v>45</v>
      </c>
      <c r="I1625" s="295" t="s">
        <v>1021</v>
      </c>
      <c r="J1625" s="308"/>
      <c r="K1625" s="295"/>
      <c r="L1625" s="451" t="s">
        <v>63</v>
      </c>
      <c r="M1625" s="234" t="s">
        <v>187</v>
      </c>
      <c r="N1625" s="237">
        <f>IFERROR(VLOOKUP(H1625&amp;"-"&amp;F1625,Blad7!A:D,4,0),0)</f>
        <v>0</v>
      </c>
      <c r="O1625" s="238">
        <v>1</v>
      </c>
      <c r="P1625" s="239" t="str">
        <f t="shared" si="29"/>
        <v/>
      </c>
    </row>
    <row r="1626" spans="1:16" x14ac:dyDescent="0.3">
      <c r="A1626" s="294" t="s">
        <v>808</v>
      </c>
      <c r="B1626" s="236" t="s">
        <v>586</v>
      </c>
      <c r="C1626" s="236" t="s">
        <v>808</v>
      </c>
      <c r="D1626" s="293" t="s">
        <v>851</v>
      </c>
      <c r="E1626" s="294" t="s">
        <v>852</v>
      </c>
      <c r="F1626" s="233" t="s">
        <v>808</v>
      </c>
      <c r="G1626" s="295" t="s">
        <v>589</v>
      </c>
      <c r="H1626" s="295" t="s">
        <v>41</v>
      </c>
      <c r="I1626" s="295" t="s">
        <v>1622</v>
      </c>
      <c r="J1626" s="463" t="s">
        <v>716</v>
      </c>
      <c r="K1626" s="295"/>
      <c r="L1626" s="451" t="s">
        <v>63</v>
      </c>
      <c r="M1626" s="234">
        <v>4.2</v>
      </c>
      <c r="N1626" s="237">
        <f>IFERROR(VLOOKUP(H1626&amp;"-"&amp;F1626,Blad7!A:D,4,0),0)</f>
        <v>0</v>
      </c>
      <c r="O1626" s="238">
        <v>1</v>
      </c>
      <c r="P1626" s="239">
        <f t="shared" si="29"/>
        <v>0</v>
      </c>
    </row>
    <row r="1627" spans="1:16" x14ac:dyDescent="0.3">
      <c r="A1627" s="294" t="s">
        <v>808</v>
      </c>
      <c r="B1627" s="236" t="s">
        <v>586</v>
      </c>
      <c r="C1627" s="236" t="s">
        <v>808</v>
      </c>
      <c r="D1627" s="293" t="s">
        <v>851</v>
      </c>
      <c r="E1627" s="294" t="s">
        <v>852</v>
      </c>
      <c r="F1627" s="233" t="s">
        <v>808</v>
      </c>
      <c r="G1627" s="295" t="s">
        <v>589</v>
      </c>
      <c r="H1627" s="295" t="s">
        <v>41</v>
      </c>
      <c r="I1627" s="295" t="s">
        <v>1622</v>
      </c>
      <c r="J1627" s="463" t="s">
        <v>827</v>
      </c>
      <c r="K1627" s="295"/>
      <c r="L1627" s="451" t="s">
        <v>63</v>
      </c>
      <c r="M1627" s="234">
        <v>4.3</v>
      </c>
      <c r="N1627" s="237">
        <f>IFERROR(VLOOKUP(H1627&amp;"-"&amp;F1627,Blad7!A:D,4,0),0)</f>
        <v>0</v>
      </c>
      <c r="O1627" s="238">
        <v>1</v>
      </c>
      <c r="P1627" s="239">
        <f t="shared" si="29"/>
        <v>0</v>
      </c>
    </row>
    <row r="1628" spans="1:16" x14ac:dyDescent="0.3">
      <c r="A1628" s="294" t="s">
        <v>808</v>
      </c>
      <c r="B1628" s="236" t="s">
        <v>586</v>
      </c>
      <c r="C1628" s="236" t="s">
        <v>808</v>
      </c>
      <c r="D1628" s="293" t="s">
        <v>851</v>
      </c>
      <c r="E1628" s="294" t="s">
        <v>852</v>
      </c>
      <c r="F1628" s="233" t="s">
        <v>808</v>
      </c>
      <c r="G1628" s="295" t="s">
        <v>589</v>
      </c>
      <c r="H1628" s="295" t="s">
        <v>41</v>
      </c>
      <c r="I1628" s="295" t="s">
        <v>1622</v>
      </c>
      <c r="J1628" s="463" t="s">
        <v>667</v>
      </c>
      <c r="K1628" s="295"/>
      <c r="L1628" s="451" t="s">
        <v>62</v>
      </c>
      <c r="M1628" s="234">
        <v>4.3</v>
      </c>
      <c r="N1628" s="237">
        <f>IFERROR(VLOOKUP(H1628&amp;"-"&amp;F1628,Blad7!A:D,4,0),0)</f>
        <v>0</v>
      </c>
      <c r="O1628" s="238">
        <v>1</v>
      </c>
      <c r="P1628" s="239">
        <f t="shared" si="29"/>
        <v>0</v>
      </c>
    </row>
    <row r="1629" spans="1:16" x14ac:dyDescent="0.3">
      <c r="A1629" s="294" t="s">
        <v>808</v>
      </c>
      <c r="B1629" s="236" t="s">
        <v>586</v>
      </c>
      <c r="C1629" s="236" t="s">
        <v>808</v>
      </c>
      <c r="D1629" s="293" t="s">
        <v>851</v>
      </c>
      <c r="E1629" s="294" t="s">
        <v>852</v>
      </c>
      <c r="F1629" s="233" t="s">
        <v>808</v>
      </c>
      <c r="G1629" s="295" t="s">
        <v>589</v>
      </c>
      <c r="H1629" s="295" t="s">
        <v>41</v>
      </c>
      <c r="I1629" s="295" t="s">
        <v>1622</v>
      </c>
      <c r="J1629" s="463" t="s">
        <v>663</v>
      </c>
      <c r="K1629" s="295"/>
      <c r="L1629" s="451" t="s">
        <v>63</v>
      </c>
      <c r="M1629" s="234">
        <v>4.4000000000000004</v>
      </c>
      <c r="N1629" s="237">
        <f>IFERROR(VLOOKUP(H1629&amp;"-"&amp;F1629,Blad7!A:D,4,0),0)</f>
        <v>0</v>
      </c>
      <c r="O1629" s="238">
        <v>1</v>
      </c>
      <c r="P1629" s="239">
        <f t="shared" si="29"/>
        <v>0</v>
      </c>
    </row>
    <row r="1630" spans="1:16" x14ac:dyDescent="0.3">
      <c r="A1630" s="294" t="s">
        <v>808</v>
      </c>
      <c r="B1630" s="236" t="s">
        <v>586</v>
      </c>
      <c r="C1630" s="236" t="s">
        <v>808</v>
      </c>
      <c r="D1630" s="293" t="s">
        <v>851</v>
      </c>
      <c r="E1630" s="294" t="s">
        <v>852</v>
      </c>
      <c r="F1630" s="233" t="s">
        <v>808</v>
      </c>
      <c r="G1630" s="295" t="s">
        <v>589</v>
      </c>
      <c r="H1630" s="295" t="s">
        <v>41</v>
      </c>
      <c r="I1630" s="295" t="s">
        <v>1622</v>
      </c>
      <c r="J1630" s="463" t="s">
        <v>662</v>
      </c>
      <c r="K1630" s="295"/>
      <c r="L1630" s="451" t="s">
        <v>63</v>
      </c>
      <c r="M1630" s="234">
        <v>4.4000000000000004</v>
      </c>
      <c r="N1630" s="237">
        <f>IFERROR(VLOOKUP(H1630&amp;"-"&amp;F1630,Blad7!A:D,4,0),0)</f>
        <v>0</v>
      </c>
      <c r="O1630" s="238">
        <v>1</v>
      </c>
      <c r="P1630" s="239">
        <f t="shared" si="29"/>
        <v>0</v>
      </c>
    </row>
    <row r="1631" spans="1:16" x14ac:dyDescent="0.3">
      <c r="A1631" s="294" t="s">
        <v>808</v>
      </c>
      <c r="B1631" s="236" t="s">
        <v>586</v>
      </c>
      <c r="C1631" s="236" t="s">
        <v>808</v>
      </c>
      <c r="D1631" s="293" t="s">
        <v>851</v>
      </c>
      <c r="E1631" s="294" t="s">
        <v>852</v>
      </c>
      <c r="F1631" s="233" t="s">
        <v>808</v>
      </c>
      <c r="G1631" s="295" t="s">
        <v>589</v>
      </c>
      <c r="H1631" s="295" t="s">
        <v>19</v>
      </c>
      <c r="I1631" s="295" t="s">
        <v>204</v>
      </c>
      <c r="J1631" s="308" t="s">
        <v>676</v>
      </c>
      <c r="K1631" s="295"/>
      <c r="L1631" s="451" t="s">
        <v>62</v>
      </c>
      <c r="M1631" s="234">
        <v>4.4000000000000004</v>
      </c>
      <c r="N1631" s="237">
        <f>IFERROR(VLOOKUP(H1631&amp;"-"&amp;F1631,Blad7!A:D,4,0),0)</f>
        <v>0</v>
      </c>
      <c r="O1631" s="238">
        <v>1</v>
      </c>
      <c r="P1631" s="239">
        <f t="shared" si="29"/>
        <v>0</v>
      </c>
    </row>
    <row r="1632" spans="1:16" x14ac:dyDescent="0.3">
      <c r="A1632" s="294" t="s">
        <v>808</v>
      </c>
      <c r="B1632" s="236" t="s">
        <v>586</v>
      </c>
      <c r="C1632" s="236" t="s">
        <v>808</v>
      </c>
      <c r="D1632" s="293" t="s">
        <v>851</v>
      </c>
      <c r="E1632" s="294" t="s">
        <v>852</v>
      </c>
      <c r="F1632" s="233" t="s">
        <v>808</v>
      </c>
      <c r="G1632" s="295" t="s">
        <v>589</v>
      </c>
      <c r="H1632" s="295" t="s">
        <v>41</v>
      </c>
      <c r="I1632" s="295" t="s">
        <v>1622</v>
      </c>
      <c r="J1632" s="463" t="s">
        <v>717</v>
      </c>
      <c r="K1632" s="295"/>
      <c r="L1632" s="451" t="s">
        <v>63</v>
      </c>
      <c r="M1632" s="234">
        <v>4.5</v>
      </c>
      <c r="N1632" s="237">
        <f>IFERROR(VLOOKUP(H1632&amp;"-"&amp;F1632,Blad7!A:D,4,0),0)</f>
        <v>0</v>
      </c>
      <c r="O1632" s="238">
        <v>1</v>
      </c>
      <c r="P1632" s="239">
        <f t="shared" si="29"/>
        <v>0</v>
      </c>
    </row>
    <row r="1633" spans="1:16" x14ac:dyDescent="0.3">
      <c r="A1633" s="294" t="s">
        <v>808</v>
      </c>
      <c r="B1633" s="236" t="s">
        <v>586</v>
      </c>
      <c r="C1633" s="236" t="s">
        <v>808</v>
      </c>
      <c r="D1633" s="293" t="s">
        <v>851</v>
      </c>
      <c r="E1633" s="294" t="s">
        <v>852</v>
      </c>
      <c r="F1633" s="233" t="s">
        <v>808</v>
      </c>
      <c r="G1633" s="295" t="s">
        <v>589</v>
      </c>
      <c r="H1633" s="295" t="s">
        <v>41</v>
      </c>
      <c r="I1633" s="295" t="s">
        <v>1622</v>
      </c>
      <c r="J1633" s="463" t="s">
        <v>828</v>
      </c>
      <c r="K1633" s="295"/>
      <c r="L1633" s="451" t="s">
        <v>63</v>
      </c>
      <c r="M1633" s="234">
        <v>4.5</v>
      </c>
      <c r="N1633" s="237">
        <f>IFERROR(VLOOKUP(H1633&amp;"-"&amp;F1633,Blad7!A:D,4,0),0)</f>
        <v>0</v>
      </c>
      <c r="O1633" s="238">
        <v>1</v>
      </c>
      <c r="P1633" s="239">
        <f t="shared" si="29"/>
        <v>0</v>
      </c>
    </row>
    <row r="1634" spans="1:16" x14ac:dyDescent="0.3">
      <c r="A1634" s="294" t="s">
        <v>808</v>
      </c>
      <c r="B1634" s="236" t="s">
        <v>586</v>
      </c>
      <c r="C1634" s="236" t="s">
        <v>808</v>
      </c>
      <c r="D1634" s="293" t="s">
        <v>851</v>
      </c>
      <c r="E1634" s="294" t="s">
        <v>852</v>
      </c>
      <c r="F1634" s="233" t="s">
        <v>808</v>
      </c>
      <c r="G1634" s="295" t="s">
        <v>589</v>
      </c>
      <c r="H1634" s="295" t="s">
        <v>41</v>
      </c>
      <c r="I1634" s="295" t="s">
        <v>1622</v>
      </c>
      <c r="J1634" s="463" t="s">
        <v>841</v>
      </c>
      <c r="K1634" s="295"/>
      <c r="L1634" s="451" t="s">
        <v>62</v>
      </c>
      <c r="M1634" s="234">
        <v>4.5999999999999996</v>
      </c>
      <c r="N1634" s="237">
        <f>IFERROR(VLOOKUP(H1634&amp;"-"&amp;F1634,Blad7!A:D,4,0),0)</f>
        <v>0</v>
      </c>
      <c r="O1634" s="238">
        <v>1</v>
      </c>
      <c r="P1634" s="239">
        <f t="shared" si="29"/>
        <v>0</v>
      </c>
    </row>
    <row r="1635" spans="1:16" x14ac:dyDescent="0.3">
      <c r="A1635" s="294" t="s">
        <v>808</v>
      </c>
      <c r="B1635" s="236" t="s">
        <v>586</v>
      </c>
      <c r="C1635" s="236" t="s">
        <v>808</v>
      </c>
      <c r="D1635" s="293" t="s">
        <v>851</v>
      </c>
      <c r="E1635" s="294" t="s">
        <v>852</v>
      </c>
      <c r="F1635" s="233" t="s">
        <v>808</v>
      </c>
      <c r="G1635" s="295" t="s">
        <v>589</v>
      </c>
      <c r="H1635" s="295" t="s">
        <v>19</v>
      </c>
      <c r="I1635" s="295" t="s">
        <v>56</v>
      </c>
      <c r="J1635" s="308" t="s">
        <v>592</v>
      </c>
      <c r="K1635" s="295"/>
      <c r="L1635" s="451" t="s">
        <v>44</v>
      </c>
      <c r="M1635" s="234">
        <v>4.7</v>
      </c>
      <c r="N1635" s="237">
        <f>IFERROR(VLOOKUP(H1635&amp;"-"&amp;F1635,Blad7!A:D,4,0),0)</f>
        <v>0</v>
      </c>
      <c r="O1635" s="238">
        <v>1</v>
      </c>
      <c r="P1635" s="239">
        <f t="shared" si="29"/>
        <v>0</v>
      </c>
    </row>
    <row r="1636" spans="1:16" x14ac:dyDescent="0.3">
      <c r="A1636" s="294" t="s">
        <v>808</v>
      </c>
      <c r="B1636" s="236" t="s">
        <v>586</v>
      </c>
      <c r="C1636" s="236" t="s">
        <v>808</v>
      </c>
      <c r="D1636" s="293" t="s">
        <v>851</v>
      </c>
      <c r="E1636" s="294" t="s">
        <v>852</v>
      </c>
      <c r="F1636" s="233" t="s">
        <v>808</v>
      </c>
      <c r="G1636" s="295" t="s">
        <v>589</v>
      </c>
      <c r="H1636" s="295" t="s">
        <v>45</v>
      </c>
      <c r="I1636" s="295" t="s">
        <v>1021</v>
      </c>
      <c r="J1636" s="308" t="s">
        <v>671</v>
      </c>
      <c r="K1636" s="295"/>
      <c r="L1636" s="451" t="s">
        <v>62</v>
      </c>
      <c r="M1636" s="234" t="s">
        <v>187</v>
      </c>
      <c r="N1636" s="237">
        <f>IFERROR(VLOOKUP(H1636&amp;"-"&amp;F1636,Blad7!A:D,4,0),0)</f>
        <v>0</v>
      </c>
      <c r="O1636" s="238">
        <v>1</v>
      </c>
      <c r="P1636" s="239" t="str">
        <f t="shared" si="29"/>
        <v/>
      </c>
    </row>
    <row r="1637" spans="1:16" x14ac:dyDescent="0.3">
      <c r="A1637" s="294" t="s">
        <v>808</v>
      </c>
      <c r="B1637" s="236" t="s">
        <v>586</v>
      </c>
      <c r="C1637" s="236" t="s">
        <v>808</v>
      </c>
      <c r="D1637" s="293" t="s">
        <v>851</v>
      </c>
      <c r="E1637" s="294" t="s">
        <v>852</v>
      </c>
      <c r="F1637" s="233" t="s">
        <v>808</v>
      </c>
      <c r="G1637" s="295" t="s">
        <v>589</v>
      </c>
      <c r="H1637" s="295" t="s">
        <v>19</v>
      </c>
      <c r="I1637" s="295" t="s">
        <v>76</v>
      </c>
      <c r="J1637" s="308" t="s">
        <v>608</v>
      </c>
      <c r="K1637" s="295"/>
      <c r="L1637" s="451" t="s">
        <v>44</v>
      </c>
      <c r="M1637" s="234">
        <v>7.3</v>
      </c>
      <c r="N1637" s="237">
        <f>IFERROR(VLOOKUP(H1637&amp;"-"&amp;F1637,Blad7!A:D,4,0),0)</f>
        <v>0</v>
      </c>
      <c r="O1637" s="238">
        <v>1</v>
      </c>
      <c r="P1637" s="239">
        <f t="shared" si="29"/>
        <v>0</v>
      </c>
    </row>
    <row r="1638" spans="1:16" x14ac:dyDescent="0.3">
      <c r="A1638" s="294" t="s">
        <v>808</v>
      </c>
      <c r="B1638" s="236" t="s">
        <v>586</v>
      </c>
      <c r="C1638" s="236" t="s">
        <v>808</v>
      </c>
      <c r="D1638" s="293" t="s">
        <v>851</v>
      </c>
      <c r="E1638" s="294" t="s">
        <v>852</v>
      </c>
      <c r="F1638" s="233" t="s">
        <v>808</v>
      </c>
      <c r="G1638" s="295" t="s">
        <v>589</v>
      </c>
      <c r="H1638" s="295" t="s">
        <v>45</v>
      </c>
      <c r="I1638" s="295" t="s">
        <v>45</v>
      </c>
      <c r="J1638" s="308" t="s">
        <v>842</v>
      </c>
      <c r="K1638" s="295"/>
      <c r="L1638" s="451" t="s">
        <v>155</v>
      </c>
      <c r="M1638" s="234" t="s">
        <v>187</v>
      </c>
      <c r="N1638" s="237">
        <f>IFERROR(VLOOKUP(H1638&amp;"-"&amp;F1638,Blad7!A:D,4,0),0)</f>
        <v>0</v>
      </c>
      <c r="O1638" s="238">
        <v>1</v>
      </c>
      <c r="P1638" s="239" t="str">
        <f t="shared" si="29"/>
        <v/>
      </c>
    </row>
    <row r="1639" spans="1:16" x14ac:dyDescent="0.3">
      <c r="A1639" s="294" t="s">
        <v>808</v>
      </c>
      <c r="B1639" s="236" t="s">
        <v>586</v>
      </c>
      <c r="C1639" s="236" t="s">
        <v>808</v>
      </c>
      <c r="D1639" s="293" t="s">
        <v>851</v>
      </c>
      <c r="E1639" s="294" t="s">
        <v>852</v>
      </c>
      <c r="F1639" s="233" t="s">
        <v>808</v>
      </c>
      <c r="G1639" s="295" t="s">
        <v>589</v>
      </c>
      <c r="H1639" s="295" t="s">
        <v>19</v>
      </c>
      <c r="I1639" s="295" t="s">
        <v>19</v>
      </c>
      <c r="J1639" s="308" t="s">
        <v>609</v>
      </c>
      <c r="K1639" s="295"/>
      <c r="L1639" s="451" t="s">
        <v>44</v>
      </c>
      <c r="M1639" s="234">
        <v>9.1</v>
      </c>
      <c r="N1639" s="237">
        <f>IFERROR(VLOOKUP(H1639&amp;"-"&amp;F1639,Blad7!A:D,4,0),0)</f>
        <v>0</v>
      </c>
      <c r="O1639" s="238">
        <v>1</v>
      </c>
      <c r="P1639" s="239">
        <f t="shared" si="29"/>
        <v>0</v>
      </c>
    </row>
    <row r="1640" spans="1:16" x14ac:dyDescent="0.3">
      <c r="A1640" s="294" t="s">
        <v>808</v>
      </c>
      <c r="B1640" s="236" t="s">
        <v>586</v>
      </c>
      <c r="C1640" s="236" t="s">
        <v>808</v>
      </c>
      <c r="D1640" s="293" t="s">
        <v>851</v>
      </c>
      <c r="E1640" s="294" t="s">
        <v>852</v>
      </c>
      <c r="F1640" s="233" t="s">
        <v>808</v>
      </c>
      <c r="G1640" s="295" t="s">
        <v>589</v>
      </c>
      <c r="H1640" s="295" t="s">
        <v>45</v>
      </c>
      <c r="I1640" s="295" t="s">
        <v>687</v>
      </c>
      <c r="J1640" s="308" t="s">
        <v>666</v>
      </c>
      <c r="K1640" s="295"/>
      <c r="L1640" s="451" t="s">
        <v>155</v>
      </c>
      <c r="M1640" s="234" t="s">
        <v>187</v>
      </c>
      <c r="N1640" s="237">
        <f>IFERROR(VLOOKUP(H1640&amp;"-"&amp;F1640,Blad7!A:D,4,0),0)</f>
        <v>0</v>
      </c>
      <c r="O1640" s="238">
        <v>1</v>
      </c>
      <c r="P1640" s="239" t="str">
        <f t="shared" si="29"/>
        <v/>
      </c>
    </row>
    <row r="1641" spans="1:16" x14ac:dyDescent="0.3">
      <c r="A1641" s="294" t="s">
        <v>808</v>
      </c>
      <c r="B1641" s="236" t="s">
        <v>586</v>
      </c>
      <c r="C1641" s="236" t="s">
        <v>808</v>
      </c>
      <c r="D1641" s="293" t="s">
        <v>851</v>
      </c>
      <c r="E1641" s="294" t="s">
        <v>852</v>
      </c>
      <c r="F1641" s="233" t="s">
        <v>808</v>
      </c>
      <c r="G1641" s="295" t="s">
        <v>589</v>
      </c>
      <c r="H1641" s="295" t="s">
        <v>45</v>
      </c>
      <c r="I1641" s="295" t="s">
        <v>1021</v>
      </c>
      <c r="J1641" s="308" t="s">
        <v>617</v>
      </c>
      <c r="K1641" s="295"/>
      <c r="L1641" s="451" t="s">
        <v>62</v>
      </c>
      <c r="M1641" s="234" t="s">
        <v>187</v>
      </c>
      <c r="N1641" s="237">
        <f>IFERROR(VLOOKUP(H1641&amp;"-"&amp;F1641,Blad7!A:D,4,0),0)</f>
        <v>0</v>
      </c>
      <c r="O1641" s="238">
        <v>1</v>
      </c>
      <c r="P1641" s="239" t="str">
        <f t="shared" si="29"/>
        <v/>
      </c>
    </row>
    <row r="1642" spans="1:16" x14ac:dyDescent="0.3">
      <c r="A1642" s="294" t="s">
        <v>808</v>
      </c>
      <c r="B1642" s="236" t="s">
        <v>586</v>
      </c>
      <c r="C1642" s="236" t="s">
        <v>808</v>
      </c>
      <c r="D1642" s="293" t="s">
        <v>851</v>
      </c>
      <c r="E1642" s="294" t="s">
        <v>852</v>
      </c>
      <c r="F1642" s="233" t="s">
        <v>808</v>
      </c>
      <c r="G1642" s="295" t="s">
        <v>589</v>
      </c>
      <c r="H1642" s="295" t="s">
        <v>46</v>
      </c>
      <c r="I1642" s="295" t="s">
        <v>47</v>
      </c>
      <c r="J1642" s="308" t="s">
        <v>613</v>
      </c>
      <c r="K1642" s="295"/>
      <c r="L1642" s="451" t="s">
        <v>44</v>
      </c>
      <c r="M1642" s="234">
        <v>9.3000000000000007</v>
      </c>
      <c r="N1642" s="237">
        <f>IFERROR(VLOOKUP(H1642&amp;"-"&amp;F1642,Blad7!A:D,4,0),0)</f>
        <v>0</v>
      </c>
      <c r="O1642" s="238">
        <v>1</v>
      </c>
      <c r="P1642" s="239">
        <f t="shared" si="29"/>
        <v>0</v>
      </c>
    </row>
    <row r="1643" spans="1:16" x14ac:dyDescent="0.3">
      <c r="A1643" s="294" t="s">
        <v>808</v>
      </c>
      <c r="B1643" s="236" t="s">
        <v>586</v>
      </c>
      <c r="C1643" s="236" t="s">
        <v>808</v>
      </c>
      <c r="D1643" s="293" t="s">
        <v>851</v>
      </c>
      <c r="E1643" s="294" t="s">
        <v>852</v>
      </c>
      <c r="F1643" s="233" t="s">
        <v>808</v>
      </c>
      <c r="G1643" s="295" t="s">
        <v>589</v>
      </c>
      <c r="H1643" s="295" t="s">
        <v>45</v>
      </c>
      <c r="I1643" s="295" t="s">
        <v>1021</v>
      </c>
      <c r="J1643" s="308" t="s">
        <v>609</v>
      </c>
      <c r="K1643" s="295"/>
      <c r="L1643" s="451" t="s">
        <v>62</v>
      </c>
      <c r="M1643" s="234" t="s">
        <v>187</v>
      </c>
      <c r="N1643" s="237">
        <f>IFERROR(VLOOKUP(H1643&amp;"-"&amp;F1643,Blad7!A:D,4,0),0)</f>
        <v>0</v>
      </c>
      <c r="O1643" s="238">
        <v>1</v>
      </c>
      <c r="P1643" s="239" t="str">
        <f t="shared" si="29"/>
        <v/>
      </c>
    </row>
    <row r="1644" spans="1:16" x14ac:dyDescent="0.3">
      <c r="A1644" s="294" t="s">
        <v>808</v>
      </c>
      <c r="B1644" s="236" t="s">
        <v>586</v>
      </c>
      <c r="C1644" s="236" t="s">
        <v>808</v>
      </c>
      <c r="D1644" s="293" t="s">
        <v>851</v>
      </c>
      <c r="E1644" s="294" t="s">
        <v>852</v>
      </c>
      <c r="F1644" s="233" t="s">
        <v>808</v>
      </c>
      <c r="G1644" s="295" t="s">
        <v>589</v>
      </c>
      <c r="H1644" s="295" t="s">
        <v>45</v>
      </c>
      <c r="I1644" s="295" t="s">
        <v>696</v>
      </c>
      <c r="J1644" s="308" t="s">
        <v>725</v>
      </c>
      <c r="K1644" s="295"/>
      <c r="L1644" s="451" t="s">
        <v>44</v>
      </c>
      <c r="M1644" s="234" t="s">
        <v>187</v>
      </c>
      <c r="N1644" s="237">
        <f>IFERROR(VLOOKUP(H1644&amp;"-"&amp;F1644,Blad7!A:D,4,0),0)</f>
        <v>0</v>
      </c>
      <c r="O1644" s="238">
        <v>1</v>
      </c>
      <c r="P1644" s="239" t="str">
        <f t="shared" si="29"/>
        <v/>
      </c>
    </row>
    <row r="1645" spans="1:16" x14ac:dyDescent="0.3">
      <c r="A1645" s="294" t="s">
        <v>808</v>
      </c>
      <c r="B1645" s="236" t="s">
        <v>586</v>
      </c>
      <c r="C1645" s="236" t="s">
        <v>808</v>
      </c>
      <c r="D1645" s="293" t="s">
        <v>851</v>
      </c>
      <c r="E1645" s="294" t="s">
        <v>852</v>
      </c>
      <c r="F1645" s="233" t="s">
        <v>808</v>
      </c>
      <c r="G1645" s="295" t="s">
        <v>589</v>
      </c>
      <c r="H1645" s="295" t="s">
        <v>41</v>
      </c>
      <c r="I1645" s="295" t="s">
        <v>1622</v>
      </c>
      <c r="J1645" s="463" t="s">
        <v>610</v>
      </c>
      <c r="K1645" s="295"/>
      <c r="L1645" s="451" t="s">
        <v>63</v>
      </c>
      <c r="M1645" s="234">
        <v>9.9</v>
      </c>
      <c r="N1645" s="237">
        <f>IFERROR(VLOOKUP(H1645&amp;"-"&amp;F1645,Blad7!A:D,4,0),0)</f>
        <v>0</v>
      </c>
      <c r="O1645" s="238">
        <v>1</v>
      </c>
      <c r="P1645" s="239">
        <f t="shared" si="29"/>
        <v>0</v>
      </c>
    </row>
    <row r="1646" spans="1:16" x14ac:dyDescent="0.3">
      <c r="A1646" s="294" t="s">
        <v>808</v>
      </c>
      <c r="B1646" s="236" t="s">
        <v>586</v>
      </c>
      <c r="C1646" s="236" t="s">
        <v>808</v>
      </c>
      <c r="D1646" s="293" t="s">
        <v>851</v>
      </c>
      <c r="E1646" s="294" t="s">
        <v>852</v>
      </c>
      <c r="F1646" s="233" t="s">
        <v>808</v>
      </c>
      <c r="G1646" s="295" t="s">
        <v>589</v>
      </c>
      <c r="H1646" s="295" t="s">
        <v>41</v>
      </c>
      <c r="I1646" s="295" t="s">
        <v>1622</v>
      </c>
      <c r="J1646" s="463" t="s">
        <v>714</v>
      </c>
      <c r="K1646" s="295"/>
      <c r="L1646" s="451" t="s">
        <v>63</v>
      </c>
      <c r="M1646" s="234">
        <v>9.9</v>
      </c>
      <c r="N1646" s="237">
        <f>IFERROR(VLOOKUP(H1646&amp;"-"&amp;F1646,Blad7!A:D,4,0),0)</f>
        <v>0</v>
      </c>
      <c r="O1646" s="238">
        <v>1</v>
      </c>
      <c r="P1646" s="239">
        <f t="shared" si="29"/>
        <v>0</v>
      </c>
    </row>
    <row r="1647" spans="1:16" x14ac:dyDescent="0.3">
      <c r="A1647" s="294" t="s">
        <v>808</v>
      </c>
      <c r="B1647" s="236" t="s">
        <v>586</v>
      </c>
      <c r="C1647" s="236" t="s">
        <v>808</v>
      </c>
      <c r="D1647" s="293" t="s">
        <v>851</v>
      </c>
      <c r="E1647" s="294" t="s">
        <v>852</v>
      </c>
      <c r="F1647" s="233" t="s">
        <v>808</v>
      </c>
      <c r="G1647" s="295" t="s">
        <v>589</v>
      </c>
      <c r="H1647" s="295" t="s">
        <v>45</v>
      </c>
      <c r="I1647" s="295" t="s">
        <v>1021</v>
      </c>
      <c r="J1647" s="308" t="s">
        <v>840</v>
      </c>
      <c r="K1647" s="295"/>
      <c r="L1647" s="451" t="s">
        <v>44</v>
      </c>
      <c r="M1647" s="234" t="s">
        <v>187</v>
      </c>
      <c r="N1647" s="237">
        <f>IFERROR(VLOOKUP(H1647&amp;"-"&amp;F1647,Blad7!A:D,4,0),0)</f>
        <v>0</v>
      </c>
      <c r="O1647" s="238">
        <v>1</v>
      </c>
      <c r="P1647" s="239" t="str">
        <f t="shared" si="29"/>
        <v/>
      </c>
    </row>
    <row r="1648" spans="1:16" x14ac:dyDescent="0.3">
      <c r="A1648" s="294" t="s">
        <v>808</v>
      </c>
      <c r="B1648" s="236" t="s">
        <v>586</v>
      </c>
      <c r="C1648" s="236" t="s">
        <v>808</v>
      </c>
      <c r="D1648" s="293" t="s">
        <v>851</v>
      </c>
      <c r="E1648" s="294" t="s">
        <v>852</v>
      </c>
      <c r="F1648" s="233" t="s">
        <v>808</v>
      </c>
      <c r="G1648" s="295" t="s">
        <v>589</v>
      </c>
      <c r="H1648" s="295" t="s">
        <v>45</v>
      </c>
      <c r="I1648" s="295" t="s">
        <v>1021</v>
      </c>
      <c r="J1648" s="308" t="s">
        <v>839</v>
      </c>
      <c r="K1648" s="295"/>
      <c r="L1648" s="451" t="s">
        <v>155</v>
      </c>
      <c r="M1648" s="234" t="s">
        <v>187</v>
      </c>
      <c r="N1648" s="237">
        <f>IFERROR(VLOOKUP(H1648&amp;"-"&amp;F1648,Blad7!A:D,4,0),0)</f>
        <v>0</v>
      </c>
      <c r="O1648" s="238">
        <v>1</v>
      </c>
      <c r="P1648" s="239" t="str">
        <f t="shared" si="29"/>
        <v/>
      </c>
    </row>
    <row r="1649" spans="1:16" x14ac:dyDescent="0.3">
      <c r="A1649" s="294" t="s">
        <v>808</v>
      </c>
      <c r="B1649" s="236" t="s">
        <v>586</v>
      </c>
      <c r="C1649" s="236" t="s">
        <v>808</v>
      </c>
      <c r="D1649" s="293" t="s">
        <v>851</v>
      </c>
      <c r="E1649" s="294" t="s">
        <v>852</v>
      </c>
      <c r="F1649" s="233" t="s">
        <v>808</v>
      </c>
      <c r="G1649" s="295" t="s">
        <v>589</v>
      </c>
      <c r="H1649" s="295" t="s">
        <v>45</v>
      </c>
      <c r="I1649" s="295" t="s">
        <v>687</v>
      </c>
      <c r="J1649" s="308" t="s">
        <v>664</v>
      </c>
      <c r="K1649" s="295"/>
      <c r="L1649" s="451" t="s">
        <v>63</v>
      </c>
      <c r="M1649" s="234" t="s">
        <v>187</v>
      </c>
      <c r="N1649" s="237">
        <f>IFERROR(VLOOKUP(H1649&amp;"-"&amp;F1649,Blad7!A:D,4,0),0)</f>
        <v>0</v>
      </c>
      <c r="O1649" s="238">
        <v>1</v>
      </c>
      <c r="P1649" s="239" t="str">
        <f t="shared" si="29"/>
        <v/>
      </c>
    </row>
    <row r="1650" spans="1:16" x14ac:dyDescent="0.3">
      <c r="A1650" s="294" t="s">
        <v>808</v>
      </c>
      <c r="B1650" s="236" t="s">
        <v>586</v>
      </c>
      <c r="C1650" s="236" t="s">
        <v>808</v>
      </c>
      <c r="D1650" s="293" t="s">
        <v>851</v>
      </c>
      <c r="E1650" s="294" t="s">
        <v>852</v>
      </c>
      <c r="F1650" s="233" t="s">
        <v>808</v>
      </c>
      <c r="G1650" s="295" t="s">
        <v>589</v>
      </c>
      <c r="H1650" s="295" t="s">
        <v>45</v>
      </c>
      <c r="I1650" s="295" t="s">
        <v>1021</v>
      </c>
      <c r="J1650" s="308" t="s">
        <v>715</v>
      </c>
      <c r="K1650" s="295"/>
      <c r="L1650" s="451" t="s">
        <v>155</v>
      </c>
      <c r="M1650" s="234" t="s">
        <v>187</v>
      </c>
      <c r="N1650" s="237">
        <f>IFERROR(VLOOKUP(H1650&amp;"-"&amp;F1650,Blad7!A:D,4,0),0)</f>
        <v>0</v>
      </c>
      <c r="O1650" s="238">
        <v>1</v>
      </c>
      <c r="P1650" s="239" t="str">
        <f t="shared" si="29"/>
        <v/>
      </c>
    </row>
    <row r="1651" spans="1:16" x14ac:dyDescent="0.3">
      <c r="A1651" s="294" t="s">
        <v>808</v>
      </c>
      <c r="B1651" s="236" t="s">
        <v>586</v>
      </c>
      <c r="C1651" s="236" t="s">
        <v>808</v>
      </c>
      <c r="D1651" s="293" t="s">
        <v>851</v>
      </c>
      <c r="E1651" s="294" t="s">
        <v>852</v>
      </c>
      <c r="F1651" s="233" t="s">
        <v>808</v>
      </c>
      <c r="G1651" s="295" t="s">
        <v>589</v>
      </c>
      <c r="H1651" s="295" t="s">
        <v>45</v>
      </c>
      <c r="I1651" s="295" t="s">
        <v>1021</v>
      </c>
      <c r="J1651" s="308" t="s">
        <v>720</v>
      </c>
      <c r="K1651" s="295"/>
      <c r="L1651" s="451" t="s">
        <v>62</v>
      </c>
      <c r="M1651" s="234" t="s">
        <v>187</v>
      </c>
      <c r="N1651" s="237">
        <f>IFERROR(VLOOKUP(H1651&amp;"-"&amp;F1651,Blad7!A:D,4,0),0)</f>
        <v>0</v>
      </c>
      <c r="O1651" s="238">
        <v>1</v>
      </c>
      <c r="P1651" s="239" t="str">
        <f t="shared" si="29"/>
        <v/>
      </c>
    </row>
    <row r="1652" spans="1:16" x14ac:dyDescent="0.3">
      <c r="A1652" s="294" t="s">
        <v>808</v>
      </c>
      <c r="B1652" s="236" t="s">
        <v>586</v>
      </c>
      <c r="C1652" s="236" t="s">
        <v>808</v>
      </c>
      <c r="D1652" s="293" t="s">
        <v>851</v>
      </c>
      <c r="E1652" s="294" t="s">
        <v>852</v>
      </c>
      <c r="F1652" s="233" t="s">
        <v>808</v>
      </c>
      <c r="G1652" s="295" t="s">
        <v>589</v>
      </c>
      <c r="H1652" s="295" t="s">
        <v>46</v>
      </c>
      <c r="I1652" s="295" t="s">
        <v>47</v>
      </c>
      <c r="J1652" s="308" t="s">
        <v>615</v>
      </c>
      <c r="K1652" s="295"/>
      <c r="L1652" s="451" t="s">
        <v>44</v>
      </c>
      <c r="M1652" s="234">
        <v>20.100000000000001</v>
      </c>
      <c r="N1652" s="237">
        <f>IFERROR(VLOOKUP(H1652&amp;"-"&amp;F1652,Blad7!A:D,4,0),0)</f>
        <v>0</v>
      </c>
      <c r="O1652" s="238">
        <v>1</v>
      </c>
      <c r="P1652" s="239">
        <f t="shared" si="29"/>
        <v>0</v>
      </c>
    </row>
    <row r="1653" spans="1:16" x14ac:dyDescent="0.3">
      <c r="A1653" s="294" t="s">
        <v>808</v>
      </c>
      <c r="B1653" s="236" t="s">
        <v>586</v>
      </c>
      <c r="C1653" s="236" t="s">
        <v>808</v>
      </c>
      <c r="D1653" s="293" t="s">
        <v>851</v>
      </c>
      <c r="E1653" s="294" t="s">
        <v>852</v>
      </c>
      <c r="F1653" s="233" t="s">
        <v>808</v>
      </c>
      <c r="G1653" s="295" t="s">
        <v>589</v>
      </c>
      <c r="H1653" s="295" t="s">
        <v>46</v>
      </c>
      <c r="I1653" s="295" t="s">
        <v>47</v>
      </c>
      <c r="J1653" s="308" t="s">
        <v>821</v>
      </c>
      <c r="K1653" s="295"/>
      <c r="L1653" s="451" t="s">
        <v>44</v>
      </c>
      <c r="M1653" s="234">
        <v>20.7</v>
      </c>
      <c r="N1653" s="237">
        <f>IFERROR(VLOOKUP(H1653&amp;"-"&amp;F1653,Blad7!A:D,4,0),0)</f>
        <v>0</v>
      </c>
      <c r="O1653" s="238">
        <v>1</v>
      </c>
      <c r="P1653" s="239">
        <f t="shared" si="29"/>
        <v>0</v>
      </c>
    </row>
    <row r="1654" spans="1:16" x14ac:dyDescent="0.3">
      <c r="A1654" s="294" t="s">
        <v>808</v>
      </c>
      <c r="B1654" s="236" t="s">
        <v>586</v>
      </c>
      <c r="C1654" s="236" t="s">
        <v>808</v>
      </c>
      <c r="D1654" s="293" t="s">
        <v>851</v>
      </c>
      <c r="E1654" s="294" t="s">
        <v>852</v>
      </c>
      <c r="F1654" s="233" t="s">
        <v>808</v>
      </c>
      <c r="G1654" s="295" t="s">
        <v>589</v>
      </c>
      <c r="H1654" s="295" t="s">
        <v>46</v>
      </c>
      <c r="I1654" s="295" t="s">
        <v>47</v>
      </c>
      <c r="J1654" s="308" t="s">
        <v>625</v>
      </c>
      <c r="K1654" s="295"/>
      <c r="L1654" s="451" t="s">
        <v>44</v>
      </c>
      <c r="M1654" s="234">
        <v>20.9</v>
      </c>
      <c r="N1654" s="237">
        <f>IFERROR(VLOOKUP(H1654&amp;"-"&amp;F1654,Blad7!A:D,4,0),0)</f>
        <v>0</v>
      </c>
      <c r="O1654" s="238">
        <v>1</v>
      </c>
      <c r="P1654" s="239">
        <f t="shared" si="29"/>
        <v>0</v>
      </c>
    </row>
    <row r="1655" spans="1:16" x14ac:dyDescent="0.3">
      <c r="A1655" s="294" t="s">
        <v>808</v>
      </c>
      <c r="B1655" s="236" t="s">
        <v>586</v>
      </c>
      <c r="C1655" s="236" t="s">
        <v>808</v>
      </c>
      <c r="D1655" s="293" t="s">
        <v>851</v>
      </c>
      <c r="E1655" s="294" t="s">
        <v>852</v>
      </c>
      <c r="F1655" s="233" t="s">
        <v>808</v>
      </c>
      <c r="G1655" s="295" t="s">
        <v>589</v>
      </c>
      <c r="H1655" s="295" t="s">
        <v>2271</v>
      </c>
      <c r="I1655" s="295" t="s">
        <v>49</v>
      </c>
      <c r="J1655" s="308" t="s">
        <v>669</v>
      </c>
      <c r="K1655" s="295"/>
      <c r="L1655" s="451" t="s">
        <v>155</v>
      </c>
      <c r="M1655" s="234">
        <v>21.1</v>
      </c>
      <c r="N1655" s="237">
        <f>IFERROR(VLOOKUP(H1655&amp;"-"&amp;F1655,Blad7!A:D,4,0),0)</f>
        <v>0</v>
      </c>
      <c r="O1655" s="238">
        <v>1</v>
      </c>
      <c r="P1655" s="239">
        <f t="shared" si="29"/>
        <v>0</v>
      </c>
    </row>
    <row r="1656" spans="1:16" x14ac:dyDescent="0.3">
      <c r="A1656" s="294" t="s">
        <v>808</v>
      </c>
      <c r="B1656" s="236" t="s">
        <v>586</v>
      </c>
      <c r="C1656" s="236" t="s">
        <v>808</v>
      </c>
      <c r="D1656" s="293" t="s">
        <v>851</v>
      </c>
      <c r="E1656" s="294" t="s">
        <v>852</v>
      </c>
      <c r="F1656" s="233" t="s">
        <v>808</v>
      </c>
      <c r="G1656" s="295" t="s">
        <v>589</v>
      </c>
      <c r="H1656" s="295" t="s">
        <v>46</v>
      </c>
      <c r="I1656" s="295" t="s">
        <v>47</v>
      </c>
      <c r="J1656" s="308" t="s">
        <v>822</v>
      </c>
      <c r="K1656" s="295"/>
      <c r="L1656" s="451" t="s">
        <v>44</v>
      </c>
      <c r="M1656" s="234">
        <v>21.4</v>
      </c>
      <c r="N1656" s="237">
        <f>IFERROR(VLOOKUP(H1656&amp;"-"&amp;F1656,Blad7!A:D,4,0),0)</f>
        <v>0</v>
      </c>
      <c r="O1656" s="238">
        <v>1</v>
      </c>
      <c r="P1656" s="239">
        <f t="shared" si="29"/>
        <v>0</v>
      </c>
    </row>
    <row r="1657" spans="1:16" x14ac:dyDescent="0.3">
      <c r="A1657" s="294" t="s">
        <v>808</v>
      </c>
      <c r="B1657" s="236" t="s">
        <v>586</v>
      </c>
      <c r="C1657" s="236" t="s">
        <v>808</v>
      </c>
      <c r="D1657" s="293" t="s">
        <v>851</v>
      </c>
      <c r="E1657" s="294" t="s">
        <v>852</v>
      </c>
      <c r="F1657" s="233" t="s">
        <v>808</v>
      </c>
      <c r="G1657" s="295" t="s">
        <v>589</v>
      </c>
      <c r="H1657" s="295" t="s">
        <v>46</v>
      </c>
      <c r="I1657" s="295" t="s">
        <v>47</v>
      </c>
      <c r="J1657" s="308" t="s">
        <v>820</v>
      </c>
      <c r="K1657" s="295"/>
      <c r="L1657" s="451" t="s">
        <v>44</v>
      </c>
      <c r="M1657" s="234">
        <v>21.5</v>
      </c>
      <c r="N1657" s="237">
        <f>IFERROR(VLOOKUP(H1657&amp;"-"&amp;F1657,Blad7!A:D,4,0),0)</f>
        <v>0</v>
      </c>
      <c r="O1657" s="238">
        <v>1</v>
      </c>
      <c r="P1657" s="239">
        <f t="shared" si="29"/>
        <v>0</v>
      </c>
    </row>
    <row r="1658" spans="1:16" x14ac:dyDescent="0.3">
      <c r="A1658" s="294" t="s">
        <v>808</v>
      </c>
      <c r="B1658" s="236" t="s">
        <v>586</v>
      </c>
      <c r="C1658" s="236" t="s">
        <v>808</v>
      </c>
      <c r="D1658" s="293" t="s">
        <v>851</v>
      </c>
      <c r="E1658" s="294" t="s">
        <v>852</v>
      </c>
      <c r="F1658" s="233" t="s">
        <v>808</v>
      </c>
      <c r="G1658" s="295" t="s">
        <v>589</v>
      </c>
      <c r="H1658" s="295" t="s">
        <v>46</v>
      </c>
      <c r="I1658" s="295" t="s">
        <v>47</v>
      </c>
      <c r="J1658" s="308" t="s">
        <v>823</v>
      </c>
      <c r="K1658" s="295"/>
      <c r="L1658" s="451" t="s">
        <v>44</v>
      </c>
      <c r="M1658" s="234">
        <v>21.7</v>
      </c>
      <c r="N1658" s="237">
        <f>IFERROR(VLOOKUP(H1658&amp;"-"&amp;F1658,Blad7!A:D,4,0),0)</f>
        <v>0</v>
      </c>
      <c r="O1658" s="238">
        <v>1</v>
      </c>
      <c r="P1658" s="239">
        <f t="shared" si="29"/>
        <v>0</v>
      </c>
    </row>
    <row r="1659" spans="1:16" x14ac:dyDescent="0.3">
      <c r="A1659" s="294" t="s">
        <v>808</v>
      </c>
      <c r="B1659" s="236" t="s">
        <v>586</v>
      </c>
      <c r="C1659" s="236" t="s">
        <v>808</v>
      </c>
      <c r="D1659" s="293" t="s">
        <v>851</v>
      </c>
      <c r="E1659" s="294" t="s">
        <v>852</v>
      </c>
      <c r="F1659" s="233" t="s">
        <v>808</v>
      </c>
      <c r="G1659" s="295" t="s">
        <v>589</v>
      </c>
      <c r="H1659" s="295" t="s">
        <v>46</v>
      </c>
      <c r="I1659" s="295" t="s">
        <v>47</v>
      </c>
      <c r="J1659" s="308" t="s">
        <v>824</v>
      </c>
      <c r="K1659" s="295"/>
      <c r="L1659" s="451" t="s">
        <v>62</v>
      </c>
      <c r="M1659" s="234">
        <v>21.7</v>
      </c>
      <c r="N1659" s="237">
        <f>IFERROR(VLOOKUP(H1659&amp;"-"&amp;F1659,Blad7!A:D,4,0),0)</f>
        <v>0</v>
      </c>
      <c r="O1659" s="238">
        <v>1</v>
      </c>
      <c r="P1659" s="239">
        <f t="shared" si="29"/>
        <v>0</v>
      </c>
    </row>
    <row r="1660" spans="1:16" x14ac:dyDescent="0.3">
      <c r="A1660" s="294" t="s">
        <v>808</v>
      </c>
      <c r="B1660" s="236" t="s">
        <v>586</v>
      </c>
      <c r="C1660" s="236" t="s">
        <v>808</v>
      </c>
      <c r="D1660" s="293" t="s">
        <v>851</v>
      </c>
      <c r="E1660" s="294" t="s">
        <v>852</v>
      </c>
      <c r="F1660" s="233" t="s">
        <v>808</v>
      </c>
      <c r="G1660" s="295" t="s">
        <v>589</v>
      </c>
      <c r="H1660" s="295" t="s">
        <v>19</v>
      </c>
      <c r="I1660" s="295" t="s">
        <v>56</v>
      </c>
      <c r="J1660" s="308" t="s">
        <v>819</v>
      </c>
      <c r="K1660" s="295"/>
      <c r="L1660" s="451" t="s">
        <v>44</v>
      </c>
      <c r="M1660" s="234">
        <v>27.9</v>
      </c>
      <c r="N1660" s="237">
        <f>IFERROR(VLOOKUP(H1660&amp;"-"&amp;F1660,Blad7!A:D,4,0),0)</f>
        <v>0</v>
      </c>
      <c r="O1660" s="238">
        <v>1</v>
      </c>
      <c r="P1660" s="239">
        <f t="shared" si="29"/>
        <v>0</v>
      </c>
    </row>
    <row r="1661" spans="1:16" x14ac:dyDescent="0.3">
      <c r="A1661" s="294" t="s">
        <v>808</v>
      </c>
      <c r="B1661" s="236" t="s">
        <v>586</v>
      </c>
      <c r="C1661" s="236" t="s">
        <v>808</v>
      </c>
      <c r="D1661" s="293" t="s">
        <v>851</v>
      </c>
      <c r="E1661" s="294" t="s">
        <v>852</v>
      </c>
      <c r="F1661" s="233" t="s">
        <v>808</v>
      </c>
      <c r="G1661" s="295" t="s">
        <v>589</v>
      </c>
      <c r="H1661" s="295" t="s">
        <v>45</v>
      </c>
      <c r="I1661" s="295" t="s">
        <v>1021</v>
      </c>
      <c r="J1661" s="308" t="s">
        <v>844</v>
      </c>
      <c r="K1661" s="295"/>
      <c r="L1661" s="451" t="s">
        <v>155</v>
      </c>
      <c r="M1661" s="234" t="s">
        <v>187</v>
      </c>
      <c r="N1661" s="237">
        <f>IFERROR(VLOOKUP(H1661&amp;"-"&amp;F1661,Blad7!A:D,4,0),0)</f>
        <v>0</v>
      </c>
      <c r="O1661" s="238">
        <v>1</v>
      </c>
      <c r="P1661" s="239" t="str">
        <f t="shared" si="29"/>
        <v/>
      </c>
    </row>
    <row r="1662" spans="1:16" x14ac:dyDescent="0.3">
      <c r="A1662" s="294" t="s">
        <v>808</v>
      </c>
      <c r="B1662" s="236" t="s">
        <v>586</v>
      </c>
      <c r="C1662" s="236" t="s">
        <v>808</v>
      </c>
      <c r="D1662" s="293" t="s">
        <v>851</v>
      </c>
      <c r="E1662" s="294" t="s">
        <v>852</v>
      </c>
      <c r="F1662" s="233" t="s">
        <v>808</v>
      </c>
      <c r="G1662" s="295" t="s">
        <v>589</v>
      </c>
      <c r="H1662" s="295" t="s">
        <v>46</v>
      </c>
      <c r="I1662" s="295" t="s">
        <v>47</v>
      </c>
      <c r="J1662" s="308" t="s">
        <v>606</v>
      </c>
      <c r="K1662" s="295"/>
      <c r="L1662" s="451" t="s">
        <v>44</v>
      </c>
      <c r="M1662" s="234">
        <v>30.2</v>
      </c>
      <c r="N1662" s="237">
        <f>IFERROR(VLOOKUP(H1662&amp;"-"&amp;F1662,Blad7!A:D,4,0),0)</f>
        <v>0</v>
      </c>
      <c r="O1662" s="238">
        <v>1</v>
      </c>
      <c r="P1662" s="239">
        <f t="shared" si="29"/>
        <v>0</v>
      </c>
    </row>
    <row r="1663" spans="1:16" x14ac:dyDescent="0.3">
      <c r="A1663" s="294" t="s">
        <v>808</v>
      </c>
      <c r="B1663" s="236" t="s">
        <v>586</v>
      </c>
      <c r="C1663" s="236" t="s">
        <v>808</v>
      </c>
      <c r="D1663" s="293" t="s">
        <v>851</v>
      </c>
      <c r="E1663" s="294" t="s">
        <v>852</v>
      </c>
      <c r="F1663" s="233" t="s">
        <v>808</v>
      </c>
      <c r="G1663" s="295" t="s">
        <v>589</v>
      </c>
      <c r="H1663" s="295" t="s">
        <v>19</v>
      </c>
      <c r="I1663" s="295" t="s">
        <v>56</v>
      </c>
      <c r="J1663" s="308" t="s">
        <v>812</v>
      </c>
      <c r="K1663" s="295"/>
      <c r="L1663" s="451" t="s">
        <v>44</v>
      </c>
      <c r="M1663" s="234">
        <v>30.5</v>
      </c>
      <c r="N1663" s="237">
        <f>IFERROR(VLOOKUP(H1663&amp;"-"&amp;F1663,Blad7!A:D,4,0),0)</f>
        <v>0</v>
      </c>
      <c r="O1663" s="238">
        <v>1</v>
      </c>
      <c r="P1663" s="239">
        <f t="shared" si="29"/>
        <v>0</v>
      </c>
    </row>
    <row r="1664" spans="1:16" x14ac:dyDescent="0.3">
      <c r="A1664" s="294" t="s">
        <v>808</v>
      </c>
      <c r="B1664" s="236" t="s">
        <v>586</v>
      </c>
      <c r="C1664" s="236" t="s">
        <v>808</v>
      </c>
      <c r="D1664" s="293" t="s">
        <v>851</v>
      </c>
      <c r="E1664" s="294" t="s">
        <v>852</v>
      </c>
      <c r="F1664" s="233" t="s">
        <v>808</v>
      </c>
      <c r="G1664" s="295" t="s">
        <v>589</v>
      </c>
      <c r="H1664" s="295" t="s">
        <v>45</v>
      </c>
      <c r="I1664" s="295" t="s">
        <v>1021</v>
      </c>
      <c r="J1664" s="308" t="s">
        <v>831</v>
      </c>
      <c r="K1664" s="295"/>
      <c r="L1664" s="451" t="s">
        <v>155</v>
      </c>
      <c r="M1664" s="234" t="s">
        <v>187</v>
      </c>
      <c r="N1664" s="237">
        <f>IFERROR(VLOOKUP(H1664&amp;"-"&amp;F1664,Blad7!A:D,4,0),0)</f>
        <v>0</v>
      </c>
      <c r="O1664" s="238">
        <v>1</v>
      </c>
      <c r="P1664" s="239" t="str">
        <f t="shared" si="29"/>
        <v/>
      </c>
    </row>
    <row r="1665" spans="1:16" x14ac:dyDescent="0.3">
      <c r="A1665" s="294" t="s">
        <v>808</v>
      </c>
      <c r="B1665" s="236" t="s">
        <v>586</v>
      </c>
      <c r="C1665" s="236" t="s">
        <v>808</v>
      </c>
      <c r="D1665" s="293" t="s">
        <v>851</v>
      </c>
      <c r="E1665" s="294" t="s">
        <v>852</v>
      </c>
      <c r="F1665" s="233" t="s">
        <v>808</v>
      </c>
      <c r="G1665" s="295" t="s">
        <v>589</v>
      </c>
      <c r="H1665" s="295" t="s">
        <v>18</v>
      </c>
      <c r="I1665" s="295" t="s">
        <v>78</v>
      </c>
      <c r="J1665" s="308" t="s">
        <v>675</v>
      </c>
      <c r="K1665" s="295"/>
      <c r="L1665" s="451" t="s">
        <v>44</v>
      </c>
      <c r="M1665" s="234">
        <v>31.3</v>
      </c>
      <c r="N1665" s="237">
        <f>IFERROR(VLOOKUP(H1665&amp;"-"&amp;F1665,Blad7!A:D,4,0),0)</f>
        <v>0</v>
      </c>
      <c r="O1665" s="238">
        <v>1</v>
      </c>
      <c r="P1665" s="239">
        <f t="shared" si="29"/>
        <v>0</v>
      </c>
    </row>
    <row r="1666" spans="1:16" x14ac:dyDescent="0.3">
      <c r="A1666" s="294" t="s">
        <v>808</v>
      </c>
      <c r="B1666" s="236" t="s">
        <v>586</v>
      </c>
      <c r="C1666" s="236" t="s">
        <v>808</v>
      </c>
      <c r="D1666" s="293" t="s">
        <v>851</v>
      </c>
      <c r="E1666" s="294" t="s">
        <v>852</v>
      </c>
      <c r="F1666" s="233" t="s">
        <v>808</v>
      </c>
      <c r="G1666" s="295" t="s">
        <v>589</v>
      </c>
      <c r="H1666" s="295" t="s">
        <v>46</v>
      </c>
      <c r="I1666" s="295" t="s">
        <v>130</v>
      </c>
      <c r="J1666" s="308" t="s">
        <v>605</v>
      </c>
      <c r="K1666" s="295"/>
      <c r="L1666" s="451" t="s">
        <v>44</v>
      </c>
      <c r="M1666" s="234">
        <v>31.7</v>
      </c>
      <c r="N1666" s="237">
        <f>IFERROR(VLOOKUP(H1666&amp;"-"&amp;F1666,Blad7!A:D,4,0),0)</f>
        <v>0</v>
      </c>
      <c r="O1666" s="238">
        <v>1</v>
      </c>
      <c r="P1666" s="239">
        <f t="shared" ref="P1666:P1729" si="30">IFERROR((N1666*M1666)*O1666,"")</f>
        <v>0</v>
      </c>
    </row>
    <row r="1667" spans="1:16" x14ac:dyDescent="0.3">
      <c r="A1667" s="294" t="s">
        <v>808</v>
      </c>
      <c r="B1667" s="236" t="s">
        <v>586</v>
      </c>
      <c r="C1667" s="236" t="s">
        <v>808</v>
      </c>
      <c r="D1667" s="293" t="s">
        <v>851</v>
      </c>
      <c r="E1667" s="294" t="s">
        <v>852</v>
      </c>
      <c r="F1667" s="233" t="s">
        <v>808</v>
      </c>
      <c r="G1667" s="295" t="s">
        <v>589</v>
      </c>
      <c r="H1667" s="295" t="s">
        <v>19</v>
      </c>
      <c r="I1667" s="295" t="s">
        <v>56</v>
      </c>
      <c r="J1667" s="308" t="s">
        <v>825</v>
      </c>
      <c r="K1667" s="295"/>
      <c r="L1667" s="451" t="s">
        <v>44</v>
      </c>
      <c r="M1667" s="234">
        <v>39.1</v>
      </c>
      <c r="N1667" s="237">
        <f>IFERROR(VLOOKUP(H1667&amp;"-"&amp;F1667,Blad7!A:D,4,0),0)</f>
        <v>0</v>
      </c>
      <c r="O1667" s="238">
        <v>1</v>
      </c>
      <c r="P1667" s="239">
        <f t="shared" si="30"/>
        <v>0</v>
      </c>
    </row>
    <row r="1668" spans="1:16" x14ac:dyDescent="0.3">
      <c r="A1668" s="294" t="s">
        <v>808</v>
      </c>
      <c r="B1668" s="236" t="s">
        <v>586</v>
      </c>
      <c r="C1668" s="236" t="s">
        <v>808</v>
      </c>
      <c r="D1668" s="293" t="s">
        <v>851</v>
      </c>
      <c r="E1668" s="294" t="s">
        <v>852</v>
      </c>
      <c r="F1668" s="233" t="s">
        <v>808</v>
      </c>
      <c r="G1668" s="295" t="s">
        <v>589</v>
      </c>
      <c r="H1668" s="295" t="s">
        <v>46</v>
      </c>
      <c r="I1668" s="295" t="s">
        <v>47</v>
      </c>
      <c r="J1668" s="308" t="s">
        <v>611</v>
      </c>
      <c r="K1668" s="295"/>
      <c r="L1668" s="451" t="s">
        <v>44</v>
      </c>
      <c r="M1668" s="234">
        <v>41.3</v>
      </c>
      <c r="N1668" s="237">
        <f>IFERROR(VLOOKUP(H1668&amp;"-"&amp;F1668,Blad7!A:D,4,0),0)</f>
        <v>0</v>
      </c>
      <c r="O1668" s="238">
        <v>1</v>
      </c>
      <c r="P1668" s="239">
        <f t="shared" si="30"/>
        <v>0</v>
      </c>
    </row>
    <row r="1669" spans="1:16" x14ac:dyDescent="0.3">
      <c r="A1669" s="294" t="s">
        <v>808</v>
      </c>
      <c r="B1669" s="236" t="s">
        <v>586</v>
      </c>
      <c r="C1669" s="236" t="s">
        <v>808</v>
      </c>
      <c r="D1669" s="293" t="s">
        <v>851</v>
      </c>
      <c r="E1669" s="294" t="s">
        <v>852</v>
      </c>
      <c r="F1669" s="233" t="s">
        <v>808</v>
      </c>
      <c r="G1669" s="295" t="s">
        <v>589</v>
      </c>
      <c r="H1669" s="295" t="s">
        <v>2271</v>
      </c>
      <c r="I1669" s="295" t="s">
        <v>1716</v>
      </c>
      <c r="J1669" s="308">
        <v>62</v>
      </c>
      <c r="K1669" s="295"/>
      <c r="L1669" s="451" t="s">
        <v>62</v>
      </c>
      <c r="M1669" s="234">
        <v>45.5</v>
      </c>
      <c r="N1669" s="237">
        <f>IFERROR(VLOOKUP(H1669&amp;"-"&amp;F1669,Blad7!A:D,4,0),0)</f>
        <v>0</v>
      </c>
      <c r="O1669" s="238">
        <v>1</v>
      </c>
      <c r="P1669" s="239">
        <f t="shared" si="30"/>
        <v>0</v>
      </c>
    </row>
    <row r="1670" spans="1:16" x14ac:dyDescent="0.3">
      <c r="A1670" s="294" t="s">
        <v>808</v>
      </c>
      <c r="B1670" s="236" t="s">
        <v>586</v>
      </c>
      <c r="C1670" s="236" t="s">
        <v>808</v>
      </c>
      <c r="D1670" s="293" t="s">
        <v>851</v>
      </c>
      <c r="E1670" s="294" t="s">
        <v>852</v>
      </c>
      <c r="F1670" s="233" t="s">
        <v>808</v>
      </c>
      <c r="G1670" s="295" t="s">
        <v>589</v>
      </c>
      <c r="H1670" s="295" t="s">
        <v>15</v>
      </c>
      <c r="I1670" s="297" t="s">
        <v>15</v>
      </c>
      <c r="J1670" s="308" t="s">
        <v>722</v>
      </c>
      <c r="K1670" s="295"/>
      <c r="L1670" s="451" t="s">
        <v>44</v>
      </c>
      <c r="M1670" s="234">
        <v>46.2</v>
      </c>
      <c r="N1670" s="237">
        <f>IFERROR(VLOOKUP(H1670&amp;"-"&amp;F1670,Blad7!A:D,4,0),0)</f>
        <v>0</v>
      </c>
      <c r="O1670" s="238">
        <v>1</v>
      </c>
      <c r="P1670" s="239">
        <f t="shared" si="30"/>
        <v>0</v>
      </c>
    </row>
    <row r="1671" spans="1:16" x14ac:dyDescent="0.3">
      <c r="A1671" s="294" t="s">
        <v>808</v>
      </c>
      <c r="B1671" s="236" t="s">
        <v>586</v>
      </c>
      <c r="C1671" s="236" t="s">
        <v>808</v>
      </c>
      <c r="D1671" s="293" t="s">
        <v>851</v>
      </c>
      <c r="E1671" s="294" t="s">
        <v>852</v>
      </c>
      <c r="F1671" s="233" t="s">
        <v>808</v>
      </c>
      <c r="G1671" s="295" t="s">
        <v>589</v>
      </c>
      <c r="H1671" s="295" t="s">
        <v>15</v>
      </c>
      <c r="I1671" s="297" t="s">
        <v>15</v>
      </c>
      <c r="J1671" s="308" t="s">
        <v>719</v>
      </c>
      <c r="K1671" s="295"/>
      <c r="L1671" s="451" t="s">
        <v>44</v>
      </c>
      <c r="M1671" s="234">
        <v>46.5</v>
      </c>
      <c r="N1671" s="237">
        <f>IFERROR(VLOOKUP(H1671&amp;"-"&amp;F1671,Blad7!A:D,4,0),0)</f>
        <v>0</v>
      </c>
      <c r="O1671" s="238">
        <v>1</v>
      </c>
      <c r="P1671" s="239">
        <f t="shared" si="30"/>
        <v>0</v>
      </c>
    </row>
    <row r="1672" spans="1:16" x14ac:dyDescent="0.3">
      <c r="A1672" s="294" t="s">
        <v>808</v>
      </c>
      <c r="B1672" s="236" t="s">
        <v>586</v>
      </c>
      <c r="C1672" s="236" t="s">
        <v>808</v>
      </c>
      <c r="D1672" s="293" t="s">
        <v>851</v>
      </c>
      <c r="E1672" s="294" t="s">
        <v>852</v>
      </c>
      <c r="F1672" s="233" t="s">
        <v>808</v>
      </c>
      <c r="G1672" s="295" t="s">
        <v>589</v>
      </c>
      <c r="H1672" s="295" t="s">
        <v>15</v>
      </c>
      <c r="I1672" s="297" t="s">
        <v>15</v>
      </c>
      <c r="J1672" s="308" t="s">
        <v>811</v>
      </c>
      <c r="K1672" s="295"/>
      <c r="L1672" s="451" t="s">
        <v>44</v>
      </c>
      <c r="M1672" s="234">
        <v>46.6</v>
      </c>
      <c r="N1672" s="237">
        <f>IFERROR(VLOOKUP(H1672&amp;"-"&amp;F1672,Blad7!A:D,4,0),0)</f>
        <v>0</v>
      </c>
      <c r="O1672" s="238">
        <v>1</v>
      </c>
      <c r="P1672" s="239">
        <f t="shared" si="30"/>
        <v>0</v>
      </c>
    </row>
    <row r="1673" spans="1:16" x14ac:dyDescent="0.3">
      <c r="A1673" s="294" t="s">
        <v>808</v>
      </c>
      <c r="B1673" s="236" t="s">
        <v>586</v>
      </c>
      <c r="C1673" s="236" t="s">
        <v>808</v>
      </c>
      <c r="D1673" s="293" t="s">
        <v>851</v>
      </c>
      <c r="E1673" s="294" t="s">
        <v>852</v>
      </c>
      <c r="F1673" s="233" t="s">
        <v>808</v>
      </c>
      <c r="G1673" s="295" t="s">
        <v>589</v>
      </c>
      <c r="H1673" s="295" t="s">
        <v>15</v>
      </c>
      <c r="I1673" s="297" t="s">
        <v>15</v>
      </c>
      <c r="J1673" s="308" t="s">
        <v>727</v>
      </c>
      <c r="K1673" s="295"/>
      <c r="L1673" s="451" t="s">
        <v>44</v>
      </c>
      <c r="M1673" s="234">
        <v>46.6</v>
      </c>
      <c r="N1673" s="237">
        <f>IFERROR(VLOOKUP(H1673&amp;"-"&amp;F1673,Blad7!A:D,4,0),0)</f>
        <v>0</v>
      </c>
      <c r="O1673" s="238">
        <v>1</v>
      </c>
      <c r="P1673" s="239">
        <f t="shared" si="30"/>
        <v>0</v>
      </c>
    </row>
    <row r="1674" spans="1:16" x14ac:dyDescent="0.3">
      <c r="A1674" s="294" t="s">
        <v>808</v>
      </c>
      <c r="B1674" s="236" t="s">
        <v>586</v>
      </c>
      <c r="C1674" s="236" t="s">
        <v>808</v>
      </c>
      <c r="D1674" s="293" t="s">
        <v>851</v>
      </c>
      <c r="E1674" s="294" t="s">
        <v>852</v>
      </c>
      <c r="F1674" s="233" t="s">
        <v>808</v>
      </c>
      <c r="G1674" s="295" t="s">
        <v>589</v>
      </c>
      <c r="H1674" s="295" t="s">
        <v>18</v>
      </c>
      <c r="I1674" s="295" t="s">
        <v>78</v>
      </c>
      <c r="J1674" s="308" t="s">
        <v>677</v>
      </c>
      <c r="K1674" s="295"/>
      <c r="L1674" s="451" t="s">
        <v>44</v>
      </c>
      <c r="M1674" s="234">
        <v>46.6</v>
      </c>
      <c r="N1674" s="237">
        <f>IFERROR(VLOOKUP(H1674&amp;"-"&amp;F1674,Blad7!A:D,4,0),0)</f>
        <v>0</v>
      </c>
      <c r="O1674" s="238">
        <v>1</v>
      </c>
      <c r="P1674" s="239">
        <f t="shared" si="30"/>
        <v>0</v>
      </c>
    </row>
    <row r="1675" spans="1:16" x14ac:dyDescent="0.3">
      <c r="A1675" s="294" t="s">
        <v>808</v>
      </c>
      <c r="B1675" s="236" t="s">
        <v>586</v>
      </c>
      <c r="C1675" s="236" t="s">
        <v>808</v>
      </c>
      <c r="D1675" s="293" t="s">
        <v>851</v>
      </c>
      <c r="E1675" s="294" t="s">
        <v>852</v>
      </c>
      <c r="F1675" s="233" t="s">
        <v>808</v>
      </c>
      <c r="G1675" s="295" t="s">
        <v>589</v>
      </c>
      <c r="H1675" s="295" t="s">
        <v>15</v>
      </c>
      <c r="I1675" s="297" t="s">
        <v>15</v>
      </c>
      <c r="J1675" s="308" t="s">
        <v>621</v>
      </c>
      <c r="K1675" s="295"/>
      <c r="L1675" s="451" t="s">
        <v>44</v>
      </c>
      <c r="M1675" s="234">
        <v>46.7</v>
      </c>
      <c r="N1675" s="237">
        <f>IFERROR(VLOOKUP(H1675&amp;"-"&amp;F1675,Blad7!A:D,4,0),0)</f>
        <v>0</v>
      </c>
      <c r="O1675" s="238">
        <v>1</v>
      </c>
      <c r="P1675" s="239">
        <f t="shared" si="30"/>
        <v>0</v>
      </c>
    </row>
    <row r="1676" spans="1:16" x14ac:dyDescent="0.3">
      <c r="A1676" s="294" t="s">
        <v>808</v>
      </c>
      <c r="B1676" s="236" t="s">
        <v>586</v>
      </c>
      <c r="C1676" s="236" t="s">
        <v>808</v>
      </c>
      <c r="D1676" s="293" t="s">
        <v>851</v>
      </c>
      <c r="E1676" s="294" t="s">
        <v>852</v>
      </c>
      <c r="F1676" s="233" t="s">
        <v>808</v>
      </c>
      <c r="G1676" s="295" t="s">
        <v>589</v>
      </c>
      <c r="H1676" s="295" t="s">
        <v>15</v>
      </c>
      <c r="I1676" s="297" t="s">
        <v>15</v>
      </c>
      <c r="J1676" s="308" t="s">
        <v>731</v>
      </c>
      <c r="K1676" s="295"/>
      <c r="L1676" s="451" t="s">
        <v>44</v>
      </c>
      <c r="M1676" s="234">
        <v>46.9</v>
      </c>
      <c r="N1676" s="237">
        <f>IFERROR(VLOOKUP(H1676&amp;"-"&amp;F1676,Blad7!A:D,4,0),0)</f>
        <v>0</v>
      </c>
      <c r="O1676" s="238">
        <v>1</v>
      </c>
      <c r="P1676" s="239">
        <f t="shared" si="30"/>
        <v>0</v>
      </c>
    </row>
    <row r="1677" spans="1:16" x14ac:dyDescent="0.3">
      <c r="A1677" s="294" t="s">
        <v>808</v>
      </c>
      <c r="B1677" s="236" t="s">
        <v>586</v>
      </c>
      <c r="C1677" s="236" t="s">
        <v>808</v>
      </c>
      <c r="D1677" s="293" t="s">
        <v>851</v>
      </c>
      <c r="E1677" s="294" t="s">
        <v>852</v>
      </c>
      <c r="F1677" s="233" t="s">
        <v>808</v>
      </c>
      <c r="G1677" s="295" t="s">
        <v>589</v>
      </c>
      <c r="H1677" s="295" t="s">
        <v>18</v>
      </c>
      <c r="I1677" s="295" t="s">
        <v>78</v>
      </c>
      <c r="J1677" s="308" t="s">
        <v>815</v>
      </c>
      <c r="K1677" s="295"/>
      <c r="L1677" s="451" t="s">
        <v>44</v>
      </c>
      <c r="M1677" s="234">
        <v>47</v>
      </c>
      <c r="N1677" s="237">
        <f>IFERROR(VLOOKUP(H1677&amp;"-"&amp;F1677,Blad7!A:D,4,0),0)</f>
        <v>0</v>
      </c>
      <c r="O1677" s="238">
        <v>1</v>
      </c>
      <c r="P1677" s="239">
        <f t="shared" si="30"/>
        <v>0</v>
      </c>
    </row>
    <row r="1678" spans="1:16" x14ac:dyDescent="0.3">
      <c r="A1678" s="294" t="s">
        <v>808</v>
      </c>
      <c r="B1678" s="236" t="s">
        <v>586</v>
      </c>
      <c r="C1678" s="236" t="s">
        <v>808</v>
      </c>
      <c r="D1678" s="293" t="s">
        <v>851</v>
      </c>
      <c r="E1678" s="294" t="s">
        <v>852</v>
      </c>
      <c r="F1678" s="233" t="s">
        <v>808</v>
      </c>
      <c r="G1678" s="295" t="s">
        <v>589</v>
      </c>
      <c r="H1678" s="295" t="s">
        <v>15</v>
      </c>
      <c r="I1678" s="297" t="s">
        <v>15</v>
      </c>
      <c r="J1678" s="308" t="s">
        <v>721</v>
      </c>
      <c r="K1678" s="295"/>
      <c r="L1678" s="451" t="s">
        <v>44</v>
      </c>
      <c r="M1678" s="234">
        <v>47.1</v>
      </c>
      <c r="N1678" s="237">
        <f>IFERROR(VLOOKUP(H1678&amp;"-"&amp;F1678,Blad7!A:D,4,0),0)</f>
        <v>0</v>
      </c>
      <c r="O1678" s="238">
        <v>1</v>
      </c>
      <c r="P1678" s="239">
        <f t="shared" si="30"/>
        <v>0</v>
      </c>
    </row>
    <row r="1679" spans="1:16" x14ac:dyDescent="0.3">
      <c r="A1679" s="294" t="s">
        <v>808</v>
      </c>
      <c r="B1679" s="236" t="s">
        <v>586</v>
      </c>
      <c r="C1679" s="236" t="s">
        <v>808</v>
      </c>
      <c r="D1679" s="293" t="s">
        <v>851</v>
      </c>
      <c r="E1679" s="294" t="s">
        <v>852</v>
      </c>
      <c r="F1679" s="233" t="s">
        <v>808</v>
      </c>
      <c r="G1679" s="295" t="s">
        <v>589</v>
      </c>
      <c r="H1679" s="295" t="s">
        <v>15</v>
      </c>
      <c r="I1679" s="297" t="s">
        <v>15</v>
      </c>
      <c r="J1679" s="308" t="s">
        <v>718</v>
      </c>
      <c r="K1679" s="295"/>
      <c r="L1679" s="451" t="s">
        <v>44</v>
      </c>
      <c r="M1679" s="234">
        <v>47.3</v>
      </c>
      <c r="N1679" s="237">
        <f>IFERROR(VLOOKUP(H1679&amp;"-"&amp;F1679,Blad7!A:D,4,0),0)</f>
        <v>0</v>
      </c>
      <c r="O1679" s="238">
        <v>1</v>
      </c>
      <c r="P1679" s="239">
        <f t="shared" si="30"/>
        <v>0</v>
      </c>
    </row>
    <row r="1680" spans="1:16" x14ac:dyDescent="0.3">
      <c r="A1680" s="294" t="s">
        <v>808</v>
      </c>
      <c r="B1680" s="236" t="s">
        <v>586</v>
      </c>
      <c r="C1680" s="236" t="s">
        <v>808</v>
      </c>
      <c r="D1680" s="293" t="s">
        <v>851</v>
      </c>
      <c r="E1680" s="294" t="s">
        <v>852</v>
      </c>
      <c r="F1680" s="233" t="s">
        <v>808</v>
      </c>
      <c r="G1680" s="295" t="s">
        <v>589</v>
      </c>
      <c r="H1680" s="295" t="s">
        <v>15</v>
      </c>
      <c r="I1680" s="297" t="s">
        <v>15</v>
      </c>
      <c r="J1680" s="308" t="s">
        <v>834</v>
      </c>
      <c r="K1680" s="295"/>
      <c r="L1680" s="451" t="s">
        <v>44</v>
      </c>
      <c r="M1680" s="234">
        <v>47.3</v>
      </c>
      <c r="N1680" s="237">
        <f>IFERROR(VLOOKUP(H1680&amp;"-"&amp;F1680,Blad7!A:D,4,0),0)</f>
        <v>0</v>
      </c>
      <c r="O1680" s="238">
        <v>1</v>
      </c>
      <c r="P1680" s="239">
        <f t="shared" si="30"/>
        <v>0</v>
      </c>
    </row>
    <row r="1681" spans="1:16" x14ac:dyDescent="0.3">
      <c r="A1681" s="294" t="s">
        <v>808</v>
      </c>
      <c r="B1681" s="236" t="s">
        <v>586</v>
      </c>
      <c r="C1681" s="236" t="s">
        <v>808</v>
      </c>
      <c r="D1681" s="293" t="s">
        <v>851</v>
      </c>
      <c r="E1681" s="294" t="s">
        <v>852</v>
      </c>
      <c r="F1681" s="233" t="s">
        <v>808</v>
      </c>
      <c r="G1681" s="295" t="s">
        <v>589</v>
      </c>
      <c r="H1681" s="295" t="s">
        <v>15</v>
      </c>
      <c r="I1681" s="297" t="s">
        <v>15</v>
      </c>
      <c r="J1681" s="308" t="s">
        <v>833</v>
      </c>
      <c r="K1681" s="295"/>
      <c r="L1681" s="451" t="s">
        <v>44</v>
      </c>
      <c r="M1681" s="234">
        <v>47.4</v>
      </c>
      <c r="N1681" s="237">
        <f>IFERROR(VLOOKUP(H1681&amp;"-"&amp;F1681,Blad7!A:D,4,0),0)</f>
        <v>0</v>
      </c>
      <c r="O1681" s="238">
        <v>1</v>
      </c>
      <c r="P1681" s="239">
        <f t="shared" si="30"/>
        <v>0</v>
      </c>
    </row>
    <row r="1682" spans="1:16" x14ac:dyDescent="0.3">
      <c r="A1682" s="294" t="s">
        <v>808</v>
      </c>
      <c r="B1682" s="236" t="s">
        <v>586</v>
      </c>
      <c r="C1682" s="236" t="s">
        <v>808</v>
      </c>
      <c r="D1682" s="293" t="s">
        <v>851</v>
      </c>
      <c r="E1682" s="294" t="s">
        <v>852</v>
      </c>
      <c r="F1682" s="233" t="s">
        <v>808</v>
      </c>
      <c r="G1682" s="295" t="s">
        <v>589</v>
      </c>
      <c r="H1682" s="295" t="s">
        <v>15</v>
      </c>
      <c r="I1682" s="297" t="s">
        <v>15</v>
      </c>
      <c r="J1682" s="308" t="s">
        <v>832</v>
      </c>
      <c r="K1682" s="295"/>
      <c r="L1682" s="451" t="s">
        <v>44</v>
      </c>
      <c r="M1682" s="234">
        <v>47.5</v>
      </c>
      <c r="N1682" s="237">
        <f>IFERROR(VLOOKUP(H1682&amp;"-"&amp;F1682,Blad7!A:D,4,0),0)</f>
        <v>0</v>
      </c>
      <c r="O1682" s="238">
        <v>1</v>
      </c>
      <c r="P1682" s="239">
        <f t="shared" si="30"/>
        <v>0</v>
      </c>
    </row>
    <row r="1683" spans="1:16" x14ac:dyDescent="0.3">
      <c r="A1683" s="294" t="s">
        <v>808</v>
      </c>
      <c r="B1683" s="236" t="s">
        <v>586</v>
      </c>
      <c r="C1683" s="236" t="s">
        <v>808</v>
      </c>
      <c r="D1683" s="293" t="s">
        <v>851</v>
      </c>
      <c r="E1683" s="294" t="s">
        <v>852</v>
      </c>
      <c r="F1683" s="233" t="s">
        <v>808</v>
      </c>
      <c r="G1683" s="295" t="s">
        <v>589</v>
      </c>
      <c r="H1683" s="295" t="s">
        <v>18</v>
      </c>
      <c r="I1683" s="295" t="s">
        <v>78</v>
      </c>
      <c r="J1683" s="308" t="s">
        <v>845</v>
      </c>
      <c r="K1683" s="295"/>
      <c r="L1683" s="451" t="s">
        <v>155</v>
      </c>
      <c r="M1683" s="234">
        <v>47.8</v>
      </c>
      <c r="N1683" s="237">
        <f>IFERROR(VLOOKUP(H1683&amp;"-"&amp;F1683,Blad7!A:D,4,0),0)</f>
        <v>0</v>
      </c>
      <c r="O1683" s="238">
        <v>1</v>
      </c>
      <c r="P1683" s="239">
        <f t="shared" si="30"/>
        <v>0</v>
      </c>
    </row>
    <row r="1684" spans="1:16" x14ac:dyDescent="0.3">
      <c r="A1684" s="294" t="s">
        <v>808</v>
      </c>
      <c r="B1684" s="236" t="s">
        <v>586</v>
      </c>
      <c r="C1684" s="236" t="s">
        <v>808</v>
      </c>
      <c r="D1684" s="293" t="s">
        <v>851</v>
      </c>
      <c r="E1684" s="294" t="s">
        <v>852</v>
      </c>
      <c r="F1684" s="233" t="s">
        <v>808</v>
      </c>
      <c r="G1684" s="295" t="s">
        <v>589</v>
      </c>
      <c r="H1684" s="295" t="s">
        <v>18</v>
      </c>
      <c r="I1684" s="295" t="s">
        <v>78</v>
      </c>
      <c r="J1684" s="308" t="s">
        <v>723</v>
      </c>
      <c r="K1684" s="295"/>
      <c r="L1684" s="451" t="s">
        <v>155</v>
      </c>
      <c r="M1684" s="234">
        <v>48</v>
      </c>
      <c r="N1684" s="237">
        <f>IFERROR(VLOOKUP(H1684&amp;"-"&amp;F1684,Blad7!A:D,4,0),0)</f>
        <v>0</v>
      </c>
      <c r="O1684" s="238">
        <v>1</v>
      </c>
      <c r="P1684" s="239">
        <f t="shared" si="30"/>
        <v>0</v>
      </c>
    </row>
    <row r="1685" spans="1:16" x14ac:dyDescent="0.3">
      <c r="A1685" s="294" t="s">
        <v>808</v>
      </c>
      <c r="B1685" s="236" t="s">
        <v>586</v>
      </c>
      <c r="C1685" s="236" t="s">
        <v>808</v>
      </c>
      <c r="D1685" s="293" t="s">
        <v>851</v>
      </c>
      <c r="E1685" s="294" t="s">
        <v>852</v>
      </c>
      <c r="F1685" s="233" t="s">
        <v>808</v>
      </c>
      <c r="G1685" s="295" t="s">
        <v>589</v>
      </c>
      <c r="H1685" s="295" t="s">
        <v>15</v>
      </c>
      <c r="I1685" s="297" t="s">
        <v>15</v>
      </c>
      <c r="J1685" s="308" t="s">
        <v>816</v>
      </c>
      <c r="K1685" s="295"/>
      <c r="L1685" s="451" t="s">
        <v>44</v>
      </c>
      <c r="M1685" s="234">
        <v>48.2</v>
      </c>
      <c r="N1685" s="237">
        <f>IFERROR(VLOOKUP(H1685&amp;"-"&amp;F1685,Blad7!A:D,4,0),0)</f>
        <v>0</v>
      </c>
      <c r="O1685" s="238">
        <v>1</v>
      </c>
      <c r="P1685" s="239">
        <f t="shared" si="30"/>
        <v>0</v>
      </c>
    </row>
    <row r="1686" spans="1:16" x14ac:dyDescent="0.3">
      <c r="A1686" s="294" t="s">
        <v>808</v>
      </c>
      <c r="B1686" s="236" t="s">
        <v>586</v>
      </c>
      <c r="C1686" s="236" t="s">
        <v>808</v>
      </c>
      <c r="D1686" s="293" t="s">
        <v>851</v>
      </c>
      <c r="E1686" s="294" t="s">
        <v>852</v>
      </c>
      <c r="F1686" s="233" t="s">
        <v>808</v>
      </c>
      <c r="G1686" s="295" t="s">
        <v>589</v>
      </c>
      <c r="H1686" s="295" t="s">
        <v>45</v>
      </c>
      <c r="I1686" s="295" t="s">
        <v>1021</v>
      </c>
      <c r="J1686" s="308" t="s">
        <v>835</v>
      </c>
      <c r="K1686" s="295"/>
      <c r="L1686" s="451" t="s">
        <v>62</v>
      </c>
      <c r="M1686" s="234" t="s">
        <v>187</v>
      </c>
      <c r="N1686" s="237">
        <f>IFERROR(VLOOKUP(H1686&amp;"-"&amp;F1686,Blad7!A:D,4,0),0)</f>
        <v>0</v>
      </c>
      <c r="O1686" s="238">
        <v>1</v>
      </c>
      <c r="P1686" s="239" t="str">
        <f t="shared" si="30"/>
        <v/>
      </c>
    </row>
    <row r="1687" spans="1:16" x14ac:dyDescent="0.3">
      <c r="A1687" s="294" t="s">
        <v>808</v>
      </c>
      <c r="B1687" s="236" t="s">
        <v>586</v>
      </c>
      <c r="C1687" s="236" t="s">
        <v>808</v>
      </c>
      <c r="D1687" s="293" t="s">
        <v>851</v>
      </c>
      <c r="E1687" s="294" t="s">
        <v>852</v>
      </c>
      <c r="F1687" s="233" t="s">
        <v>808</v>
      </c>
      <c r="G1687" s="295" t="s">
        <v>589</v>
      </c>
      <c r="H1687" s="295" t="s">
        <v>19</v>
      </c>
      <c r="I1687" s="295" t="s">
        <v>56</v>
      </c>
      <c r="J1687" s="308" t="s">
        <v>814</v>
      </c>
      <c r="K1687" s="295"/>
      <c r="L1687" s="451" t="s">
        <v>44</v>
      </c>
      <c r="M1687" s="234">
        <v>53.4</v>
      </c>
      <c r="N1687" s="237">
        <f>IFERROR(VLOOKUP(H1687&amp;"-"&amp;F1687,Blad7!A:D,4,0),0)</f>
        <v>0</v>
      </c>
      <c r="O1687" s="238">
        <v>1</v>
      </c>
      <c r="P1687" s="239">
        <f t="shared" si="30"/>
        <v>0</v>
      </c>
    </row>
    <row r="1688" spans="1:16" x14ac:dyDescent="0.3">
      <c r="A1688" s="294" t="s">
        <v>808</v>
      </c>
      <c r="B1688" s="236" t="s">
        <v>586</v>
      </c>
      <c r="C1688" s="236" t="s">
        <v>808</v>
      </c>
      <c r="D1688" s="293" t="s">
        <v>851</v>
      </c>
      <c r="E1688" s="294" t="s">
        <v>852</v>
      </c>
      <c r="F1688" s="233" t="s">
        <v>808</v>
      </c>
      <c r="G1688" s="295" t="s">
        <v>589</v>
      </c>
      <c r="H1688" s="295" t="s">
        <v>15</v>
      </c>
      <c r="I1688" s="297" t="s">
        <v>15</v>
      </c>
      <c r="J1688" s="308" t="s">
        <v>817</v>
      </c>
      <c r="K1688" s="295"/>
      <c r="L1688" s="451" t="s">
        <v>44</v>
      </c>
      <c r="M1688" s="234">
        <v>54.6</v>
      </c>
      <c r="N1688" s="237">
        <f>IFERROR(VLOOKUP(H1688&amp;"-"&amp;F1688,Blad7!A:D,4,0),0)</f>
        <v>0</v>
      </c>
      <c r="O1688" s="238">
        <v>1</v>
      </c>
      <c r="P1688" s="239">
        <f t="shared" si="30"/>
        <v>0</v>
      </c>
    </row>
    <row r="1689" spans="1:16" x14ac:dyDescent="0.3">
      <c r="A1689" s="294" t="s">
        <v>808</v>
      </c>
      <c r="B1689" s="236" t="s">
        <v>586</v>
      </c>
      <c r="C1689" s="236" t="s">
        <v>808</v>
      </c>
      <c r="D1689" s="293" t="s">
        <v>851</v>
      </c>
      <c r="E1689" s="294" t="s">
        <v>852</v>
      </c>
      <c r="F1689" s="233" t="s">
        <v>808</v>
      </c>
      <c r="G1689" s="295" t="s">
        <v>589</v>
      </c>
      <c r="H1689" s="295" t="s">
        <v>15</v>
      </c>
      <c r="I1689" s="297" t="s">
        <v>15</v>
      </c>
      <c r="J1689" s="308" t="s">
        <v>818</v>
      </c>
      <c r="K1689" s="295"/>
      <c r="L1689" s="451" t="s">
        <v>44</v>
      </c>
      <c r="M1689" s="234">
        <v>54.6</v>
      </c>
      <c r="N1689" s="237">
        <f>IFERROR(VLOOKUP(H1689&amp;"-"&amp;F1689,Blad7!A:D,4,0),0)</f>
        <v>0</v>
      </c>
      <c r="O1689" s="238">
        <v>1</v>
      </c>
      <c r="P1689" s="239">
        <f t="shared" si="30"/>
        <v>0</v>
      </c>
    </row>
    <row r="1690" spans="1:16" x14ac:dyDescent="0.3">
      <c r="A1690" s="294" t="s">
        <v>808</v>
      </c>
      <c r="B1690" s="236" t="s">
        <v>586</v>
      </c>
      <c r="C1690" s="236" t="s">
        <v>808</v>
      </c>
      <c r="D1690" s="293" t="s">
        <v>851</v>
      </c>
      <c r="E1690" s="294" t="s">
        <v>852</v>
      </c>
      <c r="F1690" s="233" t="s">
        <v>808</v>
      </c>
      <c r="G1690" s="295" t="s">
        <v>589</v>
      </c>
      <c r="H1690" s="295" t="s">
        <v>18</v>
      </c>
      <c r="I1690" s="295" t="s">
        <v>1023</v>
      </c>
      <c r="J1690" s="308" t="s">
        <v>668</v>
      </c>
      <c r="K1690" s="295"/>
      <c r="L1690" s="451" t="s">
        <v>155</v>
      </c>
      <c r="M1690" s="234">
        <v>61.9</v>
      </c>
      <c r="N1690" s="237">
        <f>IFERROR(VLOOKUP(H1690&amp;"-"&amp;F1690,Blad7!A:D,4,0),0)</f>
        <v>0</v>
      </c>
      <c r="O1690" s="238">
        <v>1</v>
      </c>
      <c r="P1690" s="239">
        <f t="shared" si="30"/>
        <v>0</v>
      </c>
    </row>
    <row r="1691" spans="1:16" x14ac:dyDescent="0.3">
      <c r="A1691" s="294" t="s">
        <v>808</v>
      </c>
      <c r="B1691" s="236" t="s">
        <v>586</v>
      </c>
      <c r="C1691" s="236" t="s">
        <v>808</v>
      </c>
      <c r="D1691" s="293" t="s">
        <v>851</v>
      </c>
      <c r="E1691" s="294" t="s">
        <v>852</v>
      </c>
      <c r="F1691" s="233" t="s">
        <v>808</v>
      </c>
      <c r="G1691" s="295" t="s">
        <v>589</v>
      </c>
      <c r="H1691" s="295" t="s">
        <v>18</v>
      </c>
      <c r="I1691" s="295" t="s">
        <v>712</v>
      </c>
      <c r="J1691" s="308" t="s">
        <v>838</v>
      </c>
      <c r="K1691" s="295"/>
      <c r="L1691" s="451" t="s">
        <v>155</v>
      </c>
      <c r="M1691" s="234">
        <v>62.4</v>
      </c>
      <c r="N1691" s="237">
        <f>IFERROR(VLOOKUP(H1691&amp;"-"&amp;F1691,Blad7!A:D,4,0),0)</f>
        <v>0</v>
      </c>
      <c r="O1691" s="238">
        <v>1</v>
      </c>
      <c r="P1691" s="239">
        <f t="shared" si="30"/>
        <v>0</v>
      </c>
    </row>
    <row r="1692" spans="1:16" x14ac:dyDescent="0.3">
      <c r="A1692" s="294" t="s">
        <v>808</v>
      </c>
      <c r="B1692" s="236" t="s">
        <v>586</v>
      </c>
      <c r="C1692" s="236" t="s">
        <v>808</v>
      </c>
      <c r="D1692" s="293" t="s">
        <v>851</v>
      </c>
      <c r="E1692" s="294" t="s">
        <v>852</v>
      </c>
      <c r="F1692" s="233" t="s">
        <v>808</v>
      </c>
      <c r="G1692" s="295" t="s">
        <v>589</v>
      </c>
      <c r="H1692" s="295" t="s">
        <v>19</v>
      </c>
      <c r="I1692" s="295" t="s">
        <v>43</v>
      </c>
      <c r="J1692" s="308" t="s">
        <v>602</v>
      </c>
      <c r="K1692" s="295"/>
      <c r="L1692" s="451" t="s">
        <v>44</v>
      </c>
      <c r="M1692" s="234">
        <v>62.8</v>
      </c>
      <c r="N1692" s="237">
        <f>IFERROR(VLOOKUP(H1692&amp;"-"&amp;F1692,Blad7!A:D,4,0),0)</f>
        <v>0</v>
      </c>
      <c r="O1692" s="238">
        <v>1</v>
      </c>
      <c r="P1692" s="239">
        <f t="shared" si="30"/>
        <v>0</v>
      </c>
    </row>
    <row r="1693" spans="1:16" x14ac:dyDescent="0.3">
      <c r="A1693" s="294" t="s">
        <v>808</v>
      </c>
      <c r="B1693" s="236" t="s">
        <v>586</v>
      </c>
      <c r="C1693" s="236" t="s">
        <v>808</v>
      </c>
      <c r="D1693" s="293" t="s">
        <v>851</v>
      </c>
      <c r="E1693" s="294" t="s">
        <v>852</v>
      </c>
      <c r="F1693" s="233" t="s">
        <v>808</v>
      </c>
      <c r="G1693" s="295" t="s">
        <v>589</v>
      </c>
      <c r="H1693" s="295" t="s">
        <v>18</v>
      </c>
      <c r="I1693" s="295" t="s">
        <v>712</v>
      </c>
      <c r="J1693" s="308" t="s">
        <v>836</v>
      </c>
      <c r="K1693" s="295"/>
      <c r="L1693" s="451" t="s">
        <v>155</v>
      </c>
      <c r="M1693" s="234">
        <v>62.9</v>
      </c>
      <c r="N1693" s="237">
        <f>IFERROR(VLOOKUP(H1693&amp;"-"&amp;F1693,Blad7!A:D,4,0),0)</f>
        <v>0</v>
      </c>
      <c r="O1693" s="238">
        <v>1</v>
      </c>
      <c r="P1693" s="239">
        <f t="shared" si="30"/>
        <v>0</v>
      </c>
    </row>
    <row r="1694" spans="1:16" x14ac:dyDescent="0.3">
      <c r="A1694" s="294" t="s">
        <v>808</v>
      </c>
      <c r="B1694" s="236" t="s">
        <v>586</v>
      </c>
      <c r="C1694" s="236" t="s">
        <v>808</v>
      </c>
      <c r="D1694" s="293" t="s">
        <v>851</v>
      </c>
      <c r="E1694" s="294" t="s">
        <v>852</v>
      </c>
      <c r="F1694" s="233" t="s">
        <v>808</v>
      </c>
      <c r="G1694" s="295" t="s">
        <v>589</v>
      </c>
      <c r="H1694" s="295" t="s">
        <v>16</v>
      </c>
      <c r="I1694" s="295" t="s">
        <v>50</v>
      </c>
      <c r="J1694" s="308" t="s">
        <v>612</v>
      </c>
      <c r="K1694" s="295"/>
      <c r="L1694" s="451" t="s">
        <v>44</v>
      </c>
      <c r="M1694" s="234">
        <v>64.3</v>
      </c>
      <c r="N1694" s="237">
        <f>IFERROR(VLOOKUP(H1694&amp;"-"&amp;F1694,Blad7!A:D,4,0),0)</f>
        <v>0</v>
      </c>
      <c r="O1694" s="238">
        <v>1</v>
      </c>
      <c r="P1694" s="239">
        <f t="shared" si="30"/>
        <v>0</v>
      </c>
    </row>
    <row r="1695" spans="1:16" x14ac:dyDescent="0.3">
      <c r="A1695" s="294" t="s">
        <v>808</v>
      </c>
      <c r="B1695" s="236" t="s">
        <v>586</v>
      </c>
      <c r="C1695" s="236" t="s">
        <v>808</v>
      </c>
      <c r="D1695" s="293" t="s">
        <v>851</v>
      </c>
      <c r="E1695" s="294" t="s">
        <v>852</v>
      </c>
      <c r="F1695" s="233" t="s">
        <v>808</v>
      </c>
      <c r="G1695" s="295" t="s">
        <v>589</v>
      </c>
      <c r="H1695" s="295" t="s">
        <v>19</v>
      </c>
      <c r="I1695" s="295" t="s">
        <v>56</v>
      </c>
      <c r="J1695" s="308" t="s">
        <v>603</v>
      </c>
      <c r="K1695" s="295"/>
      <c r="L1695" s="451" t="s">
        <v>44</v>
      </c>
      <c r="M1695" s="234">
        <v>73.3</v>
      </c>
      <c r="N1695" s="237">
        <f>IFERROR(VLOOKUP(H1695&amp;"-"&amp;F1695,Blad7!A:D,4,0),0)</f>
        <v>0</v>
      </c>
      <c r="O1695" s="238">
        <v>1</v>
      </c>
      <c r="P1695" s="239">
        <f t="shared" si="30"/>
        <v>0</v>
      </c>
    </row>
    <row r="1696" spans="1:16" x14ac:dyDescent="0.3">
      <c r="A1696" s="294" t="s">
        <v>808</v>
      </c>
      <c r="B1696" s="236" t="s">
        <v>586</v>
      </c>
      <c r="C1696" s="236" t="s">
        <v>808</v>
      </c>
      <c r="D1696" s="293" t="s">
        <v>851</v>
      </c>
      <c r="E1696" s="294" t="s">
        <v>852</v>
      </c>
      <c r="F1696" s="233" t="s">
        <v>808</v>
      </c>
      <c r="G1696" s="295" t="s">
        <v>589</v>
      </c>
      <c r="H1696" s="295" t="s">
        <v>18</v>
      </c>
      <c r="I1696" s="295" t="s">
        <v>78</v>
      </c>
      <c r="J1696" s="308" t="s">
        <v>843</v>
      </c>
      <c r="K1696" s="295"/>
      <c r="L1696" s="451" t="s">
        <v>155</v>
      </c>
      <c r="M1696" s="234">
        <v>80</v>
      </c>
      <c r="N1696" s="237">
        <f>IFERROR(VLOOKUP(H1696&amp;"-"&amp;F1696,Blad7!A:D,4,0),0)</f>
        <v>0</v>
      </c>
      <c r="O1696" s="238">
        <v>1</v>
      </c>
      <c r="P1696" s="239">
        <f t="shared" si="30"/>
        <v>0</v>
      </c>
    </row>
    <row r="1697" spans="1:16" x14ac:dyDescent="0.3">
      <c r="A1697" s="294" t="s">
        <v>808</v>
      </c>
      <c r="B1697" s="236" t="s">
        <v>586</v>
      </c>
      <c r="C1697" s="236" t="s">
        <v>808</v>
      </c>
      <c r="D1697" s="293" t="s">
        <v>851</v>
      </c>
      <c r="E1697" s="294" t="s">
        <v>852</v>
      </c>
      <c r="F1697" s="233" t="s">
        <v>808</v>
      </c>
      <c r="G1697" s="295" t="s">
        <v>589</v>
      </c>
      <c r="H1697" s="295" t="s">
        <v>19</v>
      </c>
      <c r="I1697" s="295" t="s">
        <v>56</v>
      </c>
      <c r="J1697" s="308" t="s">
        <v>826</v>
      </c>
      <c r="K1697" s="295"/>
      <c r="L1697" s="451" t="s">
        <v>44</v>
      </c>
      <c r="M1697" s="234">
        <v>146.80000000000001</v>
      </c>
      <c r="N1697" s="237">
        <f>IFERROR(VLOOKUP(H1697&amp;"-"&amp;F1697,Blad7!A:D,4,0),0)</f>
        <v>0</v>
      </c>
      <c r="O1697" s="238">
        <v>1</v>
      </c>
      <c r="P1697" s="239">
        <f t="shared" si="30"/>
        <v>0</v>
      </c>
    </row>
    <row r="1698" spans="1:16" x14ac:dyDescent="0.3">
      <c r="A1698" s="294" t="s">
        <v>808</v>
      </c>
      <c r="B1698" s="236" t="s">
        <v>586</v>
      </c>
      <c r="C1698" s="236" t="s">
        <v>808</v>
      </c>
      <c r="D1698" s="293" t="s">
        <v>851</v>
      </c>
      <c r="E1698" s="294" t="s">
        <v>852</v>
      </c>
      <c r="F1698" s="233" t="s">
        <v>808</v>
      </c>
      <c r="G1698" s="295" t="s">
        <v>589</v>
      </c>
      <c r="H1698" s="295" t="s">
        <v>19</v>
      </c>
      <c r="I1698" s="295" t="s">
        <v>56</v>
      </c>
      <c r="J1698" s="308" t="s">
        <v>810</v>
      </c>
      <c r="K1698" s="295"/>
      <c r="L1698" s="451" t="s">
        <v>44</v>
      </c>
      <c r="M1698" s="234">
        <v>160</v>
      </c>
      <c r="N1698" s="237">
        <f>IFERROR(VLOOKUP(H1698&amp;"-"&amp;F1698,Blad7!A:D,4,0),0)</f>
        <v>0</v>
      </c>
      <c r="O1698" s="238">
        <v>1</v>
      </c>
      <c r="P1698" s="239">
        <f t="shared" si="30"/>
        <v>0</v>
      </c>
    </row>
    <row r="1699" spans="1:16" x14ac:dyDescent="0.3">
      <c r="A1699" s="294" t="s">
        <v>808</v>
      </c>
      <c r="B1699" s="236" t="s">
        <v>586</v>
      </c>
      <c r="C1699" s="236" t="s">
        <v>808</v>
      </c>
      <c r="D1699" s="293" t="s">
        <v>851</v>
      </c>
      <c r="E1699" s="294" t="s">
        <v>852</v>
      </c>
      <c r="F1699" s="233" t="s">
        <v>808</v>
      </c>
      <c r="G1699" s="295" t="s">
        <v>589</v>
      </c>
      <c r="H1699" s="295" t="s">
        <v>16</v>
      </c>
      <c r="I1699" s="295" t="s">
        <v>51</v>
      </c>
      <c r="J1699" s="308" t="s">
        <v>604</v>
      </c>
      <c r="K1699" s="295"/>
      <c r="L1699" s="451" t="s">
        <v>62</v>
      </c>
      <c r="M1699" s="234">
        <v>271.7</v>
      </c>
      <c r="N1699" s="237">
        <f>IFERROR(VLOOKUP(H1699&amp;"-"&amp;F1699,Blad7!A:D,4,0),0)</f>
        <v>0</v>
      </c>
      <c r="O1699" s="238">
        <v>1</v>
      </c>
      <c r="P1699" s="239">
        <f t="shared" si="30"/>
        <v>0</v>
      </c>
    </row>
    <row r="1700" spans="1:16" x14ac:dyDescent="0.3">
      <c r="A1700" s="294" t="s">
        <v>808</v>
      </c>
      <c r="B1700" s="236" t="s">
        <v>586</v>
      </c>
      <c r="C1700" s="236" t="s">
        <v>808</v>
      </c>
      <c r="D1700" s="293" t="s">
        <v>851</v>
      </c>
      <c r="E1700" s="294" t="s">
        <v>852</v>
      </c>
      <c r="F1700" s="233" t="s">
        <v>808</v>
      </c>
      <c r="G1700" s="295" t="s">
        <v>589</v>
      </c>
      <c r="H1700" s="295" t="s">
        <v>18</v>
      </c>
      <c r="I1700" s="295" t="s">
        <v>78</v>
      </c>
      <c r="J1700" s="308" t="s">
        <v>830</v>
      </c>
      <c r="K1700" s="295"/>
      <c r="L1700" s="451" t="s">
        <v>155</v>
      </c>
      <c r="M1700" s="234">
        <v>341.1</v>
      </c>
      <c r="N1700" s="237">
        <f>IFERROR(VLOOKUP(H1700&amp;"-"&amp;F1700,Blad7!A:D,4,0),0)</f>
        <v>0</v>
      </c>
      <c r="O1700" s="238">
        <v>1</v>
      </c>
      <c r="P1700" s="239">
        <f t="shared" si="30"/>
        <v>0</v>
      </c>
    </row>
    <row r="1701" spans="1:16" x14ac:dyDescent="0.3">
      <c r="A1701" s="294" t="s">
        <v>808</v>
      </c>
      <c r="B1701" s="236" t="s">
        <v>586</v>
      </c>
      <c r="C1701" s="236" t="s">
        <v>808</v>
      </c>
      <c r="D1701" s="293" t="s">
        <v>851</v>
      </c>
      <c r="E1701" s="294" t="s">
        <v>852</v>
      </c>
      <c r="F1701" s="233" t="s">
        <v>808</v>
      </c>
      <c r="G1701" s="295" t="s">
        <v>287</v>
      </c>
      <c r="H1701" s="295" t="s">
        <v>1694</v>
      </c>
      <c r="I1701" s="295" t="s">
        <v>287</v>
      </c>
      <c r="J1701" s="308" t="s">
        <v>739</v>
      </c>
      <c r="K1701" s="295"/>
      <c r="L1701" s="451" t="s">
        <v>63</v>
      </c>
      <c r="M1701" s="234">
        <v>1.1000000000000001</v>
      </c>
      <c r="N1701" s="237">
        <f>IFERROR(VLOOKUP(H1701&amp;"-"&amp;F1701,Blad7!A:D,4,0),0)</f>
        <v>0</v>
      </c>
      <c r="O1701" s="238">
        <v>1</v>
      </c>
      <c r="P1701" s="239">
        <f t="shared" si="30"/>
        <v>0</v>
      </c>
    </row>
    <row r="1702" spans="1:16" x14ac:dyDescent="0.3">
      <c r="A1702" s="294" t="s">
        <v>808</v>
      </c>
      <c r="B1702" s="236" t="s">
        <v>586</v>
      </c>
      <c r="C1702" s="236" t="s">
        <v>808</v>
      </c>
      <c r="D1702" s="293" t="s">
        <v>851</v>
      </c>
      <c r="E1702" s="294" t="s">
        <v>852</v>
      </c>
      <c r="F1702" s="233" t="s">
        <v>808</v>
      </c>
      <c r="G1702" s="295" t="s">
        <v>287</v>
      </c>
      <c r="H1702" s="295" t="s">
        <v>1694</v>
      </c>
      <c r="I1702" s="295" t="s">
        <v>287</v>
      </c>
      <c r="J1702" s="308" t="s">
        <v>806</v>
      </c>
      <c r="K1702" s="295"/>
      <c r="L1702" s="451" t="s">
        <v>63</v>
      </c>
      <c r="M1702" s="234">
        <v>3</v>
      </c>
      <c r="N1702" s="237">
        <f>IFERROR(VLOOKUP(H1702&amp;"-"&amp;F1702,Blad7!A:D,4,0),0)</f>
        <v>0</v>
      </c>
      <c r="O1702" s="238">
        <v>1</v>
      </c>
      <c r="P1702" s="239">
        <f t="shared" si="30"/>
        <v>0</v>
      </c>
    </row>
    <row r="1703" spans="1:16" x14ac:dyDescent="0.3">
      <c r="A1703" s="294" t="s">
        <v>808</v>
      </c>
      <c r="B1703" s="236" t="s">
        <v>586</v>
      </c>
      <c r="C1703" s="236" t="s">
        <v>808</v>
      </c>
      <c r="D1703" s="293" t="s">
        <v>851</v>
      </c>
      <c r="E1703" s="294" t="s">
        <v>852</v>
      </c>
      <c r="F1703" s="233" t="s">
        <v>808</v>
      </c>
      <c r="G1703" s="295" t="s">
        <v>589</v>
      </c>
      <c r="H1703" s="295" t="s">
        <v>45</v>
      </c>
      <c r="I1703" s="295" t="s">
        <v>1021</v>
      </c>
      <c r="J1703" s="308" t="s">
        <v>837</v>
      </c>
      <c r="K1703" s="295"/>
      <c r="L1703" s="451" t="s">
        <v>155</v>
      </c>
      <c r="M1703" s="234" t="s">
        <v>187</v>
      </c>
      <c r="N1703" s="237">
        <f>IFERROR(VLOOKUP(H1703&amp;"-"&amp;F1703,Blad7!A:D,4,0),0)</f>
        <v>0</v>
      </c>
      <c r="O1703" s="238">
        <v>1</v>
      </c>
      <c r="P1703" s="239" t="str">
        <f t="shared" si="30"/>
        <v/>
      </c>
    </row>
    <row r="1704" spans="1:16" x14ac:dyDescent="0.3">
      <c r="A1704" s="294" t="s">
        <v>808</v>
      </c>
      <c r="B1704" s="236" t="s">
        <v>586</v>
      </c>
      <c r="C1704" s="236" t="s">
        <v>808</v>
      </c>
      <c r="D1704" s="293" t="s">
        <v>851</v>
      </c>
      <c r="E1704" s="294" t="s">
        <v>852</v>
      </c>
      <c r="F1704" s="233" t="s">
        <v>808</v>
      </c>
      <c r="G1704" s="295" t="s">
        <v>287</v>
      </c>
      <c r="H1704" s="295" t="s">
        <v>1694</v>
      </c>
      <c r="I1704" s="295" t="s">
        <v>287</v>
      </c>
      <c r="J1704" s="308" t="s">
        <v>748</v>
      </c>
      <c r="K1704" s="295"/>
      <c r="L1704" s="451" t="s">
        <v>63</v>
      </c>
      <c r="M1704" s="234">
        <v>3.5</v>
      </c>
      <c r="N1704" s="237">
        <f>IFERROR(VLOOKUP(H1704&amp;"-"&amp;F1704,Blad7!A:D,4,0),0)</f>
        <v>0</v>
      </c>
      <c r="O1704" s="238">
        <v>1</v>
      </c>
      <c r="P1704" s="239">
        <f t="shared" si="30"/>
        <v>0</v>
      </c>
    </row>
    <row r="1705" spans="1:16" x14ac:dyDescent="0.3">
      <c r="A1705" s="294" t="s">
        <v>808</v>
      </c>
      <c r="B1705" s="236" t="s">
        <v>586</v>
      </c>
      <c r="C1705" s="236" t="s">
        <v>808</v>
      </c>
      <c r="D1705" s="293" t="s">
        <v>851</v>
      </c>
      <c r="E1705" s="294" t="s">
        <v>852</v>
      </c>
      <c r="F1705" s="233" t="s">
        <v>808</v>
      </c>
      <c r="G1705" s="295" t="s">
        <v>589</v>
      </c>
      <c r="H1705" s="295" t="s">
        <v>45</v>
      </c>
      <c r="I1705" s="295" t="s">
        <v>1021</v>
      </c>
      <c r="J1705" s="308" t="s">
        <v>730</v>
      </c>
      <c r="K1705" s="295"/>
      <c r="L1705" s="451" t="s">
        <v>44</v>
      </c>
      <c r="M1705" s="234" t="s">
        <v>187</v>
      </c>
      <c r="N1705" s="237">
        <f>IFERROR(VLOOKUP(H1705&amp;"-"&amp;F1705,Blad7!A:D,4,0),0)</f>
        <v>0</v>
      </c>
      <c r="O1705" s="238">
        <v>1</v>
      </c>
      <c r="P1705" s="239" t="str">
        <f t="shared" si="30"/>
        <v/>
      </c>
    </row>
    <row r="1706" spans="1:16" x14ac:dyDescent="0.3">
      <c r="A1706" s="294" t="s">
        <v>808</v>
      </c>
      <c r="B1706" s="236" t="s">
        <v>586</v>
      </c>
      <c r="C1706" s="236" t="s">
        <v>808</v>
      </c>
      <c r="D1706" s="293" t="s">
        <v>851</v>
      </c>
      <c r="E1706" s="294" t="s">
        <v>852</v>
      </c>
      <c r="F1706" s="233" t="s">
        <v>808</v>
      </c>
      <c r="G1706" s="295" t="s">
        <v>287</v>
      </c>
      <c r="H1706" s="297" t="s">
        <v>1694</v>
      </c>
      <c r="I1706" s="295" t="s">
        <v>65</v>
      </c>
      <c r="J1706" s="308"/>
      <c r="K1706" s="295"/>
      <c r="L1706" s="451" t="s">
        <v>62</v>
      </c>
      <c r="M1706" s="234">
        <v>5.0999999999999996</v>
      </c>
      <c r="N1706" s="237">
        <f>IFERROR(VLOOKUP(H1706&amp;"-"&amp;F1706,Blad7!A:D,4,0),0)</f>
        <v>0</v>
      </c>
      <c r="O1706" s="238">
        <v>1</v>
      </c>
      <c r="P1706" s="239">
        <f t="shared" si="30"/>
        <v>0</v>
      </c>
    </row>
    <row r="1707" spans="1:16" x14ac:dyDescent="0.3">
      <c r="A1707" s="294" t="s">
        <v>808</v>
      </c>
      <c r="B1707" s="236" t="s">
        <v>586</v>
      </c>
      <c r="C1707" s="236" t="s">
        <v>808</v>
      </c>
      <c r="D1707" s="293" t="s">
        <v>851</v>
      </c>
      <c r="E1707" s="294" t="s">
        <v>852</v>
      </c>
      <c r="F1707" s="233" t="s">
        <v>808</v>
      </c>
      <c r="G1707" s="295" t="s">
        <v>287</v>
      </c>
      <c r="H1707" s="295" t="s">
        <v>1694</v>
      </c>
      <c r="I1707" s="295" t="s">
        <v>287</v>
      </c>
      <c r="J1707" s="308"/>
      <c r="K1707" s="295"/>
      <c r="L1707" s="451" t="s">
        <v>62</v>
      </c>
      <c r="M1707" s="234">
        <v>7.1</v>
      </c>
      <c r="N1707" s="237">
        <f>IFERROR(VLOOKUP(H1707&amp;"-"&amp;F1707,Blad7!A:D,4,0),0)</f>
        <v>0</v>
      </c>
      <c r="O1707" s="238">
        <v>1</v>
      </c>
      <c r="P1707" s="239">
        <f t="shared" si="30"/>
        <v>0</v>
      </c>
    </row>
    <row r="1708" spans="1:16" x14ac:dyDescent="0.3">
      <c r="A1708" s="294" t="s">
        <v>808</v>
      </c>
      <c r="B1708" s="236" t="s">
        <v>586</v>
      </c>
      <c r="C1708" s="236" t="s">
        <v>808</v>
      </c>
      <c r="D1708" s="293" t="s">
        <v>851</v>
      </c>
      <c r="E1708" s="294" t="s">
        <v>852</v>
      </c>
      <c r="F1708" s="233" t="s">
        <v>808</v>
      </c>
      <c r="G1708" s="295" t="s">
        <v>287</v>
      </c>
      <c r="H1708" s="295" t="s">
        <v>19</v>
      </c>
      <c r="I1708" s="295" t="s">
        <v>43</v>
      </c>
      <c r="J1708" s="308"/>
      <c r="K1708" s="295"/>
      <c r="L1708" s="451" t="s">
        <v>44</v>
      </c>
      <c r="M1708" s="234">
        <v>8.6</v>
      </c>
      <c r="N1708" s="237">
        <f>IFERROR(VLOOKUP(H1708&amp;"-"&amp;F1708,Blad7!A:D,4,0),0)</f>
        <v>0</v>
      </c>
      <c r="O1708" s="238">
        <v>1</v>
      </c>
      <c r="P1708" s="239">
        <f t="shared" si="30"/>
        <v>0</v>
      </c>
    </row>
    <row r="1709" spans="1:16" x14ac:dyDescent="0.3">
      <c r="A1709" s="294" t="s">
        <v>808</v>
      </c>
      <c r="B1709" s="236" t="s">
        <v>586</v>
      </c>
      <c r="C1709" s="236" t="s">
        <v>808</v>
      </c>
      <c r="D1709" s="293" t="s">
        <v>851</v>
      </c>
      <c r="E1709" s="294" t="s">
        <v>852</v>
      </c>
      <c r="F1709" s="233" t="s">
        <v>808</v>
      </c>
      <c r="G1709" s="295" t="s">
        <v>287</v>
      </c>
      <c r="H1709" s="295" t="s">
        <v>1694</v>
      </c>
      <c r="I1709" s="295" t="s">
        <v>287</v>
      </c>
      <c r="J1709" s="308" t="s">
        <v>848</v>
      </c>
      <c r="K1709" s="295"/>
      <c r="L1709" s="451" t="s">
        <v>62</v>
      </c>
      <c r="M1709" s="234">
        <v>13.2</v>
      </c>
      <c r="N1709" s="237">
        <f>IFERROR(VLOOKUP(H1709&amp;"-"&amp;F1709,Blad7!A:D,4,0),0)</f>
        <v>0</v>
      </c>
      <c r="O1709" s="238">
        <v>1</v>
      </c>
      <c r="P1709" s="239">
        <f t="shared" si="30"/>
        <v>0</v>
      </c>
    </row>
    <row r="1710" spans="1:16" x14ac:dyDescent="0.3">
      <c r="A1710" s="294" t="s">
        <v>808</v>
      </c>
      <c r="B1710" s="236" t="s">
        <v>586</v>
      </c>
      <c r="C1710" s="236" t="s">
        <v>808</v>
      </c>
      <c r="D1710" s="293" t="s">
        <v>851</v>
      </c>
      <c r="E1710" s="294" t="s">
        <v>852</v>
      </c>
      <c r="F1710" s="233" t="s">
        <v>808</v>
      </c>
      <c r="G1710" s="295" t="s">
        <v>287</v>
      </c>
      <c r="H1710" s="295" t="s">
        <v>19</v>
      </c>
      <c r="I1710" s="295" t="s">
        <v>56</v>
      </c>
      <c r="J1710" s="308" t="s">
        <v>850</v>
      </c>
      <c r="K1710" s="295"/>
      <c r="L1710" s="451" t="s">
        <v>62</v>
      </c>
      <c r="M1710" s="234">
        <v>15.4</v>
      </c>
      <c r="N1710" s="237">
        <f>IFERROR(VLOOKUP(H1710&amp;"-"&amp;F1710,Blad7!A:D,4,0),0)</f>
        <v>0</v>
      </c>
      <c r="O1710" s="238">
        <v>1</v>
      </c>
      <c r="P1710" s="239">
        <f t="shared" si="30"/>
        <v>0</v>
      </c>
    </row>
    <row r="1711" spans="1:16" x14ac:dyDescent="0.3">
      <c r="A1711" s="294" t="s">
        <v>808</v>
      </c>
      <c r="B1711" s="236" t="s">
        <v>586</v>
      </c>
      <c r="C1711" s="236" t="s">
        <v>808</v>
      </c>
      <c r="D1711" s="293" t="s">
        <v>851</v>
      </c>
      <c r="E1711" s="294" t="s">
        <v>852</v>
      </c>
      <c r="F1711" s="233" t="s">
        <v>808</v>
      </c>
      <c r="G1711" s="295" t="s">
        <v>287</v>
      </c>
      <c r="H1711" s="295" t="s">
        <v>19</v>
      </c>
      <c r="I1711" s="295" t="s">
        <v>56</v>
      </c>
      <c r="J1711" s="308" t="s">
        <v>846</v>
      </c>
      <c r="K1711" s="295"/>
      <c r="L1711" s="451" t="s">
        <v>62</v>
      </c>
      <c r="M1711" s="234">
        <v>16.3</v>
      </c>
      <c r="N1711" s="237">
        <f>IFERROR(VLOOKUP(H1711&amp;"-"&amp;F1711,Blad7!A:D,4,0),0)</f>
        <v>0</v>
      </c>
      <c r="O1711" s="238">
        <v>1</v>
      </c>
      <c r="P1711" s="239">
        <f t="shared" si="30"/>
        <v>0</v>
      </c>
    </row>
    <row r="1712" spans="1:16" x14ac:dyDescent="0.3">
      <c r="A1712" s="294" t="s">
        <v>808</v>
      </c>
      <c r="B1712" s="236" t="s">
        <v>586</v>
      </c>
      <c r="C1712" s="236" t="s">
        <v>808</v>
      </c>
      <c r="D1712" s="293" t="s">
        <v>851</v>
      </c>
      <c r="E1712" s="294" t="s">
        <v>852</v>
      </c>
      <c r="F1712" s="233" t="s">
        <v>808</v>
      </c>
      <c r="G1712" s="295" t="s">
        <v>287</v>
      </c>
      <c r="H1712" s="295" t="s">
        <v>1694</v>
      </c>
      <c r="I1712" s="295" t="s">
        <v>287</v>
      </c>
      <c r="J1712" s="308"/>
      <c r="K1712" s="295"/>
      <c r="L1712" s="451" t="s">
        <v>63</v>
      </c>
      <c r="M1712" s="234">
        <v>24</v>
      </c>
      <c r="N1712" s="237">
        <f>IFERROR(VLOOKUP(H1712&amp;"-"&amp;F1712,Blad7!A:D,4,0),0)</f>
        <v>0</v>
      </c>
      <c r="O1712" s="238">
        <v>1</v>
      </c>
      <c r="P1712" s="239">
        <f t="shared" si="30"/>
        <v>0</v>
      </c>
    </row>
    <row r="1713" spans="1:16" x14ac:dyDescent="0.3">
      <c r="A1713" s="294" t="s">
        <v>808</v>
      </c>
      <c r="B1713" s="236" t="s">
        <v>586</v>
      </c>
      <c r="C1713" s="236" t="s">
        <v>808</v>
      </c>
      <c r="D1713" s="293" t="s">
        <v>851</v>
      </c>
      <c r="E1713" s="294" t="s">
        <v>852</v>
      </c>
      <c r="F1713" s="233" t="s">
        <v>808</v>
      </c>
      <c r="G1713" s="295" t="s">
        <v>287</v>
      </c>
      <c r="H1713" s="295" t="s">
        <v>41</v>
      </c>
      <c r="I1713" s="295" t="s">
        <v>1622</v>
      </c>
      <c r="J1713" s="463"/>
      <c r="K1713" s="295"/>
      <c r="L1713" s="451" t="s">
        <v>63</v>
      </c>
      <c r="M1713" s="234">
        <v>24</v>
      </c>
      <c r="N1713" s="237">
        <f>IFERROR(VLOOKUP(H1713&amp;"-"&amp;F1713,Blad7!A:D,4,0),0)</f>
        <v>0</v>
      </c>
      <c r="O1713" s="238">
        <v>1</v>
      </c>
      <c r="P1713" s="239">
        <f t="shared" si="30"/>
        <v>0</v>
      </c>
    </row>
    <row r="1714" spans="1:16" x14ac:dyDescent="0.3">
      <c r="A1714" s="294" t="s">
        <v>808</v>
      </c>
      <c r="B1714" s="236" t="s">
        <v>586</v>
      </c>
      <c r="C1714" s="236" t="s">
        <v>808</v>
      </c>
      <c r="D1714" s="293" t="s">
        <v>851</v>
      </c>
      <c r="E1714" s="294" t="s">
        <v>852</v>
      </c>
      <c r="F1714" s="233" t="s">
        <v>808</v>
      </c>
      <c r="G1714" s="295" t="s">
        <v>287</v>
      </c>
      <c r="H1714" s="295" t="s">
        <v>1694</v>
      </c>
      <c r="I1714" s="295" t="s">
        <v>287</v>
      </c>
      <c r="J1714" s="308"/>
      <c r="K1714" s="295"/>
      <c r="L1714" s="451" t="s">
        <v>155</v>
      </c>
      <c r="M1714" s="234">
        <v>33.6</v>
      </c>
      <c r="N1714" s="237">
        <f>IFERROR(VLOOKUP(H1714&amp;"-"&amp;F1714,Blad7!A:D,4,0),0)</f>
        <v>0</v>
      </c>
      <c r="O1714" s="238">
        <v>1</v>
      </c>
      <c r="P1714" s="239">
        <f t="shared" si="30"/>
        <v>0</v>
      </c>
    </row>
    <row r="1715" spans="1:16" x14ac:dyDescent="0.3">
      <c r="A1715" s="294" t="s">
        <v>808</v>
      </c>
      <c r="B1715" s="236" t="s">
        <v>586</v>
      </c>
      <c r="C1715" s="236" t="s">
        <v>808</v>
      </c>
      <c r="D1715" s="293" t="s">
        <v>851</v>
      </c>
      <c r="E1715" s="294" t="s">
        <v>852</v>
      </c>
      <c r="F1715" s="233" t="s">
        <v>808</v>
      </c>
      <c r="G1715" s="295" t="s">
        <v>287</v>
      </c>
      <c r="H1715" s="295" t="s">
        <v>1694</v>
      </c>
      <c r="I1715" s="295" t="s">
        <v>287</v>
      </c>
      <c r="J1715" s="308"/>
      <c r="K1715" s="295"/>
      <c r="L1715" s="451" t="s">
        <v>155</v>
      </c>
      <c r="M1715" s="234">
        <v>34.1</v>
      </c>
      <c r="N1715" s="237">
        <f>IFERROR(VLOOKUP(H1715&amp;"-"&amp;F1715,Blad7!A:D,4,0),0)</f>
        <v>0</v>
      </c>
      <c r="O1715" s="238">
        <v>1</v>
      </c>
      <c r="P1715" s="239">
        <f t="shared" si="30"/>
        <v>0</v>
      </c>
    </row>
    <row r="1716" spans="1:16" x14ac:dyDescent="0.3">
      <c r="A1716" s="294" t="s">
        <v>808</v>
      </c>
      <c r="B1716" s="236" t="s">
        <v>586</v>
      </c>
      <c r="C1716" s="236" t="s">
        <v>808</v>
      </c>
      <c r="D1716" s="293" t="s">
        <v>851</v>
      </c>
      <c r="E1716" s="294" t="s">
        <v>852</v>
      </c>
      <c r="F1716" s="233" t="s">
        <v>808</v>
      </c>
      <c r="G1716" s="295" t="s">
        <v>287</v>
      </c>
      <c r="H1716" s="297" t="s">
        <v>1694</v>
      </c>
      <c r="I1716" s="295" t="s">
        <v>65</v>
      </c>
      <c r="J1716" s="308" t="s">
        <v>847</v>
      </c>
      <c r="K1716" s="295"/>
      <c r="L1716" s="451" t="s">
        <v>63</v>
      </c>
      <c r="M1716" s="234">
        <v>40</v>
      </c>
      <c r="N1716" s="237">
        <f>IFERROR(VLOOKUP(H1716&amp;"-"&amp;F1716,Blad7!A:D,4,0),0)</f>
        <v>0</v>
      </c>
      <c r="O1716" s="238">
        <v>1</v>
      </c>
      <c r="P1716" s="239">
        <f t="shared" si="30"/>
        <v>0</v>
      </c>
    </row>
    <row r="1717" spans="1:16" x14ac:dyDescent="0.3">
      <c r="A1717" s="294" t="s">
        <v>808</v>
      </c>
      <c r="B1717" s="236" t="s">
        <v>586</v>
      </c>
      <c r="C1717" s="236" t="s">
        <v>808</v>
      </c>
      <c r="D1717" s="293" t="s">
        <v>851</v>
      </c>
      <c r="E1717" s="294" t="s">
        <v>852</v>
      </c>
      <c r="F1717" s="233" t="s">
        <v>808</v>
      </c>
      <c r="G1717" s="295" t="s">
        <v>287</v>
      </c>
      <c r="H1717" s="297" t="s">
        <v>1694</v>
      </c>
      <c r="I1717" s="295" t="s">
        <v>65</v>
      </c>
      <c r="J1717" s="308" t="s">
        <v>849</v>
      </c>
      <c r="K1717" s="295"/>
      <c r="L1717" s="451" t="s">
        <v>63</v>
      </c>
      <c r="M1717" s="234">
        <v>40</v>
      </c>
      <c r="N1717" s="237">
        <f>IFERROR(VLOOKUP(H1717&amp;"-"&amp;F1717,Blad7!A:D,4,0),0)</f>
        <v>0</v>
      </c>
      <c r="O1717" s="238">
        <v>1</v>
      </c>
      <c r="P1717" s="239">
        <f t="shared" si="30"/>
        <v>0</v>
      </c>
    </row>
    <row r="1718" spans="1:16" x14ac:dyDescent="0.3">
      <c r="A1718" s="294" t="s">
        <v>808</v>
      </c>
      <c r="B1718" s="236" t="s">
        <v>586</v>
      </c>
      <c r="C1718" s="236" t="s">
        <v>808</v>
      </c>
      <c r="D1718" s="293" t="s">
        <v>851</v>
      </c>
      <c r="E1718" s="294" t="s">
        <v>852</v>
      </c>
      <c r="F1718" s="233" t="s">
        <v>808</v>
      </c>
      <c r="G1718" s="295" t="s">
        <v>287</v>
      </c>
      <c r="H1718" s="295" t="s">
        <v>1694</v>
      </c>
      <c r="I1718" s="295" t="s">
        <v>287</v>
      </c>
      <c r="J1718" s="308" t="s">
        <v>780</v>
      </c>
      <c r="K1718" s="295"/>
      <c r="L1718" s="451" t="s">
        <v>63</v>
      </c>
      <c r="M1718" s="234">
        <v>45.5</v>
      </c>
      <c r="N1718" s="237">
        <f>IFERROR(VLOOKUP(H1718&amp;"-"&amp;F1718,Blad7!A:D,4,0),0)</f>
        <v>0</v>
      </c>
      <c r="O1718" s="238">
        <v>1</v>
      </c>
      <c r="P1718" s="239">
        <f t="shared" si="30"/>
        <v>0</v>
      </c>
    </row>
    <row r="1719" spans="1:16" x14ac:dyDescent="0.3">
      <c r="A1719" s="294" t="s">
        <v>808</v>
      </c>
      <c r="B1719" s="236" t="s">
        <v>586</v>
      </c>
      <c r="C1719" s="236" t="s">
        <v>808</v>
      </c>
      <c r="D1719" s="293" t="s">
        <v>851</v>
      </c>
      <c r="E1719" s="294" t="s">
        <v>852</v>
      </c>
      <c r="F1719" s="233" t="s">
        <v>808</v>
      </c>
      <c r="G1719" s="295" t="s">
        <v>287</v>
      </c>
      <c r="H1719" s="295" t="s">
        <v>1694</v>
      </c>
      <c r="I1719" s="295" t="s">
        <v>287</v>
      </c>
      <c r="J1719" s="308"/>
      <c r="K1719" s="295"/>
      <c r="L1719" s="451" t="s">
        <v>155</v>
      </c>
      <c r="M1719" s="234">
        <v>248.1</v>
      </c>
      <c r="N1719" s="237">
        <f>IFERROR(VLOOKUP(H1719&amp;"-"&amp;F1719,Blad7!A:D,4,0),0)</f>
        <v>0</v>
      </c>
      <c r="O1719" s="238">
        <v>1</v>
      </c>
      <c r="P1719" s="239">
        <f t="shared" si="30"/>
        <v>0</v>
      </c>
    </row>
    <row r="1720" spans="1:16" x14ac:dyDescent="0.3">
      <c r="A1720" s="294" t="s">
        <v>808</v>
      </c>
      <c r="B1720" s="236" t="s">
        <v>586</v>
      </c>
      <c r="C1720" s="236" t="s">
        <v>808</v>
      </c>
      <c r="D1720" s="293" t="s">
        <v>851</v>
      </c>
      <c r="E1720" s="294" t="s">
        <v>852</v>
      </c>
      <c r="F1720" s="233" t="s">
        <v>808</v>
      </c>
      <c r="G1720" s="295" t="s">
        <v>287</v>
      </c>
      <c r="H1720" s="295" t="s">
        <v>1694</v>
      </c>
      <c r="I1720" s="295" t="s">
        <v>287</v>
      </c>
      <c r="J1720" s="308"/>
      <c r="K1720" s="295"/>
      <c r="L1720" s="451" t="s">
        <v>155</v>
      </c>
      <c r="M1720" s="234">
        <v>248.1</v>
      </c>
      <c r="N1720" s="237">
        <f>IFERROR(VLOOKUP(H1720&amp;"-"&amp;F1720,Blad7!A:D,4,0),0)</f>
        <v>0</v>
      </c>
      <c r="O1720" s="238">
        <v>1</v>
      </c>
      <c r="P1720" s="239">
        <f t="shared" si="30"/>
        <v>0</v>
      </c>
    </row>
    <row r="1721" spans="1:16" x14ac:dyDescent="0.3">
      <c r="A1721" s="294" t="s">
        <v>808</v>
      </c>
      <c r="B1721" s="236" t="s">
        <v>586</v>
      </c>
      <c r="C1721" s="236" t="s">
        <v>808</v>
      </c>
      <c r="D1721" s="293" t="s">
        <v>851</v>
      </c>
      <c r="E1721" s="294" t="s">
        <v>852</v>
      </c>
      <c r="F1721" s="233" t="s">
        <v>808</v>
      </c>
      <c r="G1721" s="295" t="s">
        <v>589</v>
      </c>
      <c r="H1721" s="295" t="s">
        <v>45</v>
      </c>
      <c r="I1721" s="295" t="s">
        <v>1021</v>
      </c>
      <c r="J1721" s="308" t="s">
        <v>813</v>
      </c>
      <c r="K1721" s="295"/>
      <c r="L1721" s="451" t="s">
        <v>155</v>
      </c>
      <c r="M1721" s="234" t="s">
        <v>187</v>
      </c>
      <c r="N1721" s="237">
        <f>IFERROR(VLOOKUP(H1721&amp;"-"&amp;F1721,Blad7!A:D,4,0),0)</f>
        <v>0</v>
      </c>
      <c r="O1721" s="238">
        <v>1</v>
      </c>
      <c r="P1721" s="239" t="str">
        <f t="shared" si="30"/>
        <v/>
      </c>
    </row>
    <row r="1722" spans="1:16" x14ac:dyDescent="0.3">
      <c r="A1722" s="294" t="s">
        <v>808</v>
      </c>
      <c r="B1722" s="236" t="s">
        <v>586</v>
      </c>
      <c r="C1722" s="236" t="s">
        <v>808</v>
      </c>
      <c r="D1722" s="293" t="s">
        <v>851</v>
      </c>
      <c r="E1722" s="294" t="s">
        <v>852</v>
      </c>
      <c r="F1722" s="233" t="s">
        <v>808</v>
      </c>
      <c r="G1722" s="295" t="s">
        <v>589</v>
      </c>
      <c r="H1722" s="295" t="s">
        <v>45</v>
      </c>
      <c r="I1722" s="295" t="s">
        <v>1021</v>
      </c>
      <c r="J1722" s="308" t="s">
        <v>829</v>
      </c>
      <c r="K1722" s="295"/>
      <c r="L1722" s="451" t="s">
        <v>62</v>
      </c>
      <c r="M1722" s="234" t="s">
        <v>187</v>
      </c>
      <c r="N1722" s="237">
        <f>IFERROR(VLOOKUP(H1722&amp;"-"&amp;F1722,Blad7!A:D,4,0),0)</f>
        <v>0</v>
      </c>
      <c r="O1722" s="238">
        <v>1</v>
      </c>
      <c r="P1722" s="239" t="str">
        <f t="shared" si="30"/>
        <v/>
      </c>
    </row>
    <row r="1723" spans="1:16" x14ac:dyDescent="0.3">
      <c r="A1723" s="294" t="s">
        <v>808</v>
      </c>
      <c r="B1723" s="236" t="s">
        <v>586</v>
      </c>
      <c r="C1723" s="236" t="s">
        <v>808</v>
      </c>
      <c r="D1723" s="293" t="s">
        <v>851</v>
      </c>
      <c r="E1723" s="294" t="s">
        <v>852</v>
      </c>
      <c r="F1723" s="233" t="s">
        <v>808</v>
      </c>
      <c r="G1723" s="295" t="s">
        <v>287</v>
      </c>
      <c r="H1723" s="295" t="s">
        <v>45</v>
      </c>
      <c r="I1723" s="295" t="s">
        <v>687</v>
      </c>
      <c r="J1723" s="308" t="s">
        <v>759</v>
      </c>
      <c r="K1723" s="295"/>
      <c r="L1723" s="451" t="s">
        <v>63</v>
      </c>
      <c r="M1723" s="234" t="s">
        <v>187</v>
      </c>
      <c r="N1723" s="237">
        <f>IFERROR(VLOOKUP(H1723&amp;"-"&amp;F1723,Blad7!A:D,4,0),0)</f>
        <v>0</v>
      </c>
      <c r="O1723" s="238">
        <v>1</v>
      </c>
      <c r="P1723" s="239" t="str">
        <f t="shared" si="30"/>
        <v/>
      </c>
    </row>
    <row r="1724" spans="1:16" x14ac:dyDescent="0.3">
      <c r="A1724" s="294" t="s">
        <v>808</v>
      </c>
      <c r="B1724" s="236" t="s">
        <v>586</v>
      </c>
      <c r="C1724" s="236" t="s">
        <v>808</v>
      </c>
      <c r="D1724" s="293" t="s">
        <v>851</v>
      </c>
      <c r="E1724" s="294" t="s">
        <v>852</v>
      </c>
      <c r="F1724" s="233" t="s">
        <v>808</v>
      </c>
      <c r="G1724" s="295" t="s">
        <v>287</v>
      </c>
      <c r="H1724" s="295" t="s">
        <v>45</v>
      </c>
      <c r="I1724" s="295" t="s">
        <v>45</v>
      </c>
      <c r="J1724" s="308" t="s">
        <v>745</v>
      </c>
      <c r="K1724" s="295"/>
      <c r="L1724" s="451" t="s">
        <v>63</v>
      </c>
      <c r="M1724" s="234" t="s">
        <v>187</v>
      </c>
      <c r="N1724" s="237">
        <f>IFERROR(VLOOKUP(H1724&amp;"-"&amp;F1724,Blad7!A:D,4,0),0)</f>
        <v>0</v>
      </c>
      <c r="O1724" s="238">
        <v>1</v>
      </c>
      <c r="P1724" s="239" t="str">
        <f t="shared" si="30"/>
        <v/>
      </c>
    </row>
    <row r="1725" spans="1:16" x14ac:dyDescent="0.3">
      <c r="A1725" s="294" t="s">
        <v>856</v>
      </c>
      <c r="B1725" s="236" t="s">
        <v>586</v>
      </c>
      <c r="C1725" s="236" t="s">
        <v>856</v>
      </c>
      <c r="D1725" s="293" t="s">
        <v>855</v>
      </c>
      <c r="E1725" s="294" t="s">
        <v>854</v>
      </c>
      <c r="F1725" s="233" t="s">
        <v>856</v>
      </c>
      <c r="G1725" s="295" t="s">
        <v>750</v>
      </c>
      <c r="H1725" s="295" t="s">
        <v>19</v>
      </c>
      <c r="I1725" s="295" t="s">
        <v>61</v>
      </c>
      <c r="J1725" s="308" t="s">
        <v>1405</v>
      </c>
      <c r="K1725" s="295"/>
      <c r="L1725" s="451" t="s">
        <v>155</v>
      </c>
      <c r="M1725" s="234">
        <v>1.9</v>
      </c>
      <c r="N1725" s="237">
        <f>IFERROR(VLOOKUP(H1725&amp;"-"&amp;F1725,Blad7!A:D,4,0),0)</f>
        <v>0</v>
      </c>
      <c r="O1725" s="238">
        <v>1</v>
      </c>
      <c r="P1725" s="239">
        <f t="shared" si="30"/>
        <v>0</v>
      </c>
    </row>
    <row r="1726" spans="1:16" x14ac:dyDescent="0.3">
      <c r="A1726" s="294" t="s">
        <v>856</v>
      </c>
      <c r="B1726" s="236" t="s">
        <v>586</v>
      </c>
      <c r="C1726" s="236" t="s">
        <v>856</v>
      </c>
      <c r="D1726" s="293" t="s">
        <v>855</v>
      </c>
      <c r="E1726" s="294" t="s">
        <v>854</v>
      </c>
      <c r="F1726" s="233" t="s">
        <v>856</v>
      </c>
      <c r="G1726" s="295" t="s">
        <v>750</v>
      </c>
      <c r="H1726" s="295" t="s">
        <v>19</v>
      </c>
      <c r="I1726" s="295" t="s">
        <v>61</v>
      </c>
      <c r="J1726" s="308"/>
      <c r="K1726" s="295"/>
      <c r="L1726" s="451" t="s">
        <v>155</v>
      </c>
      <c r="M1726" s="234">
        <v>2.7</v>
      </c>
      <c r="N1726" s="237">
        <f>IFERROR(VLOOKUP(H1726&amp;"-"&amp;F1726,Blad7!A:D,4,0),0)</f>
        <v>0</v>
      </c>
      <c r="O1726" s="238">
        <v>1</v>
      </c>
      <c r="P1726" s="239">
        <f t="shared" si="30"/>
        <v>0</v>
      </c>
    </row>
    <row r="1727" spans="1:16" x14ac:dyDescent="0.3">
      <c r="A1727" s="294" t="s">
        <v>856</v>
      </c>
      <c r="B1727" s="236" t="s">
        <v>586</v>
      </c>
      <c r="C1727" s="236" t="s">
        <v>856</v>
      </c>
      <c r="D1727" s="293" t="s">
        <v>855</v>
      </c>
      <c r="E1727" s="294" t="s">
        <v>854</v>
      </c>
      <c r="F1727" s="233" t="s">
        <v>856</v>
      </c>
      <c r="G1727" s="295" t="s">
        <v>750</v>
      </c>
      <c r="H1727" s="295" t="s">
        <v>16</v>
      </c>
      <c r="I1727" s="295" t="s">
        <v>282</v>
      </c>
      <c r="J1727" s="308" t="s">
        <v>1412</v>
      </c>
      <c r="K1727" s="295"/>
      <c r="L1727" s="451" t="s">
        <v>44</v>
      </c>
      <c r="M1727" s="234">
        <v>13.6</v>
      </c>
      <c r="N1727" s="237">
        <f>IFERROR(VLOOKUP(H1727&amp;"-"&amp;F1727,Blad7!A:D,4,0),0)</f>
        <v>0</v>
      </c>
      <c r="O1727" s="238">
        <v>1</v>
      </c>
      <c r="P1727" s="239">
        <f t="shared" si="30"/>
        <v>0</v>
      </c>
    </row>
    <row r="1728" spans="1:16" x14ac:dyDescent="0.3">
      <c r="A1728" s="294" t="s">
        <v>856</v>
      </c>
      <c r="B1728" s="236" t="s">
        <v>586</v>
      </c>
      <c r="C1728" s="236" t="s">
        <v>856</v>
      </c>
      <c r="D1728" s="293" t="s">
        <v>855</v>
      </c>
      <c r="E1728" s="294" t="s">
        <v>854</v>
      </c>
      <c r="F1728" s="233" t="s">
        <v>856</v>
      </c>
      <c r="G1728" s="295" t="s">
        <v>750</v>
      </c>
      <c r="H1728" s="295" t="s">
        <v>41</v>
      </c>
      <c r="I1728" s="295" t="s">
        <v>1622</v>
      </c>
      <c r="J1728" s="463" t="s">
        <v>679</v>
      </c>
      <c r="K1728" s="295"/>
      <c r="L1728" s="451" t="s">
        <v>57</v>
      </c>
      <c r="M1728" s="234">
        <v>19.5</v>
      </c>
      <c r="N1728" s="237">
        <f>IFERROR(VLOOKUP(H1728&amp;"-"&amp;F1728,Blad7!A:D,4,0),0)</f>
        <v>0</v>
      </c>
      <c r="O1728" s="238">
        <v>1</v>
      </c>
      <c r="P1728" s="239">
        <f t="shared" si="30"/>
        <v>0</v>
      </c>
    </row>
    <row r="1729" spans="1:16" x14ac:dyDescent="0.3">
      <c r="A1729" s="294" t="s">
        <v>856</v>
      </c>
      <c r="B1729" s="236" t="s">
        <v>586</v>
      </c>
      <c r="C1729" s="236" t="s">
        <v>856</v>
      </c>
      <c r="D1729" s="293" t="s">
        <v>855</v>
      </c>
      <c r="E1729" s="294" t="s">
        <v>854</v>
      </c>
      <c r="F1729" s="233" t="s">
        <v>856</v>
      </c>
      <c r="G1729" s="295" t="s">
        <v>750</v>
      </c>
      <c r="H1729" s="295" t="s">
        <v>41</v>
      </c>
      <c r="I1729" s="295" t="s">
        <v>1622</v>
      </c>
      <c r="J1729" s="463" t="s">
        <v>1403</v>
      </c>
      <c r="K1729" s="295"/>
      <c r="L1729" s="451" t="s">
        <v>57</v>
      </c>
      <c r="M1729" s="234">
        <v>19.5</v>
      </c>
      <c r="N1729" s="237">
        <f>IFERROR(VLOOKUP(H1729&amp;"-"&amp;F1729,Blad7!A:D,4,0),0)</f>
        <v>0</v>
      </c>
      <c r="O1729" s="238">
        <v>1</v>
      </c>
      <c r="P1729" s="239">
        <f t="shared" si="30"/>
        <v>0</v>
      </c>
    </row>
    <row r="1730" spans="1:16" x14ac:dyDescent="0.3">
      <c r="A1730" s="294" t="s">
        <v>856</v>
      </c>
      <c r="B1730" s="236" t="s">
        <v>586</v>
      </c>
      <c r="C1730" s="236" t="s">
        <v>856</v>
      </c>
      <c r="D1730" s="293" t="s">
        <v>855</v>
      </c>
      <c r="E1730" s="294" t="s">
        <v>854</v>
      </c>
      <c r="F1730" s="233" t="s">
        <v>856</v>
      </c>
      <c r="G1730" s="295" t="s">
        <v>750</v>
      </c>
      <c r="H1730" s="295" t="s">
        <v>19</v>
      </c>
      <c r="I1730" s="241" t="s">
        <v>1704</v>
      </c>
      <c r="J1730" s="308" t="s">
        <v>635</v>
      </c>
      <c r="K1730" s="295"/>
      <c r="L1730" s="451"/>
      <c r="M1730" s="234">
        <v>23.62</v>
      </c>
      <c r="N1730" s="237">
        <f>IFERROR(VLOOKUP(H1730&amp;"-"&amp;F1730,Blad7!A:D,4,0),0)</f>
        <v>0</v>
      </c>
      <c r="O1730" s="238">
        <v>1</v>
      </c>
      <c r="P1730" s="239">
        <f t="shared" ref="P1730:P1793" si="31">IFERROR((N1730*M1730)*O1730,"")</f>
        <v>0</v>
      </c>
    </row>
    <row r="1731" spans="1:16" x14ac:dyDescent="0.3">
      <c r="A1731" s="294" t="s">
        <v>856</v>
      </c>
      <c r="B1731" s="236" t="s">
        <v>586</v>
      </c>
      <c r="C1731" s="236" t="s">
        <v>856</v>
      </c>
      <c r="D1731" s="293" t="s">
        <v>855</v>
      </c>
      <c r="E1731" s="294" t="s">
        <v>854</v>
      </c>
      <c r="F1731" s="233" t="s">
        <v>856</v>
      </c>
      <c r="G1731" s="295" t="s">
        <v>750</v>
      </c>
      <c r="H1731" s="295" t="s">
        <v>19</v>
      </c>
      <c r="I1731" s="241" t="s">
        <v>1704</v>
      </c>
      <c r="J1731" s="308" t="s">
        <v>1404</v>
      </c>
      <c r="K1731" s="295"/>
      <c r="L1731" s="451"/>
      <c r="M1731" s="234">
        <v>23.62</v>
      </c>
      <c r="N1731" s="237">
        <f>IFERROR(VLOOKUP(H1731&amp;"-"&amp;F1731,Blad7!A:D,4,0),0)</f>
        <v>0</v>
      </c>
      <c r="O1731" s="238">
        <v>1</v>
      </c>
      <c r="P1731" s="239">
        <f t="shared" si="31"/>
        <v>0</v>
      </c>
    </row>
    <row r="1732" spans="1:16" x14ac:dyDescent="0.3">
      <c r="A1732" s="294" t="s">
        <v>856</v>
      </c>
      <c r="B1732" s="236" t="s">
        <v>586</v>
      </c>
      <c r="C1732" s="236" t="s">
        <v>856</v>
      </c>
      <c r="D1732" s="293" t="s">
        <v>855</v>
      </c>
      <c r="E1732" s="294" t="s">
        <v>854</v>
      </c>
      <c r="F1732" s="233" t="s">
        <v>856</v>
      </c>
      <c r="G1732" s="295" t="s">
        <v>750</v>
      </c>
      <c r="H1732" s="295" t="s">
        <v>15</v>
      </c>
      <c r="I1732" s="297" t="s">
        <v>15</v>
      </c>
      <c r="J1732" s="308" t="s">
        <v>1693</v>
      </c>
      <c r="K1732" s="295"/>
      <c r="L1732" s="451" t="s">
        <v>44</v>
      </c>
      <c r="M1732" s="234">
        <v>50.16</v>
      </c>
      <c r="N1732" s="237">
        <f>IFERROR(VLOOKUP(H1732&amp;"-"&amp;F1732,Blad7!A:D,4,0),0)</f>
        <v>0</v>
      </c>
      <c r="O1732" s="238">
        <v>1</v>
      </c>
      <c r="P1732" s="239">
        <f t="shared" si="31"/>
        <v>0</v>
      </c>
    </row>
    <row r="1733" spans="1:16" x14ac:dyDescent="0.3">
      <c r="A1733" s="294" t="s">
        <v>856</v>
      </c>
      <c r="B1733" s="236" t="s">
        <v>586</v>
      </c>
      <c r="C1733" s="236" t="s">
        <v>856</v>
      </c>
      <c r="D1733" s="293" t="s">
        <v>855</v>
      </c>
      <c r="E1733" s="294" t="s">
        <v>854</v>
      </c>
      <c r="F1733" s="233" t="s">
        <v>856</v>
      </c>
      <c r="G1733" s="295" t="s">
        <v>750</v>
      </c>
      <c r="H1733" s="295" t="s">
        <v>15</v>
      </c>
      <c r="I1733" s="297" t="s">
        <v>15</v>
      </c>
      <c r="J1733" s="308" t="s">
        <v>265</v>
      </c>
      <c r="K1733" s="295"/>
      <c r="L1733" s="451" t="s">
        <v>44</v>
      </c>
      <c r="M1733" s="234">
        <v>52.07</v>
      </c>
      <c r="N1733" s="237">
        <f>IFERROR(VLOOKUP(H1733&amp;"-"&amp;F1733,Blad7!A:D,4,0),0)</f>
        <v>0</v>
      </c>
      <c r="O1733" s="238">
        <v>1</v>
      </c>
      <c r="P1733" s="239">
        <f t="shared" si="31"/>
        <v>0</v>
      </c>
    </row>
    <row r="1734" spans="1:16" x14ac:dyDescent="0.3">
      <c r="A1734" s="294" t="s">
        <v>856</v>
      </c>
      <c r="B1734" s="236" t="s">
        <v>586</v>
      </c>
      <c r="C1734" s="236" t="s">
        <v>856</v>
      </c>
      <c r="D1734" s="293" t="s">
        <v>855</v>
      </c>
      <c r="E1734" s="294" t="s">
        <v>854</v>
      </c>
      <c r="F1734" s="233" t="s">
        <v>856</v>
      </c>
      <c r="G1734" s="295" t="s">
        <v>750</v>
      </c>
      <c r="H1734" s="295" t="s">
        <v>15</v>
      </c>
      <c r="I1734" s="297" t="s">
        <v>15</v>
      </c>
      <c r="J1734" s="308" t="s">
        <v>268</v>
      </c>
      <c r="K1734" s="295"/>
      <c r="L1734" s="451" t="s">
        <v>44</v>
      </c>
      <c r="M1734" s="234">
        <v>52.07</v>
      </c>
      <c r="N1734" s="237">
        <f>IFERROR(VLOOKUP(H1734&amp;"-"&amp;F1734,Blad7!A:D,4,0),0)</f>
        <v>0</v>
      </c>
      <c r="O1734" s="238">
        <v>1</v>
      </c>
      <c r="P1734" s="239">
        <f t="shared" si="31"/>
        <v>0</v>
      </c>
    </row>
    <row r="1735" spans="1:16" x14ac:dyDescent="0.3">
      <c r="A1735" s="294" t="s">
        <v>856</v>
      </c>
      <c r="B1735" s="236" t="s">
        <v>586</v>
      </c>
      <c r="C1735" s="236" t="s">
        <v>856</v>
      </c>
      <c r="D1735" s="293" t="s">
        <v>855</v>
      </c>
      <c r="E1735" s="294" t="s">
        <v>854</v>
      </c>
      <c r="F1735" s="233" t="s">
        <v>856</v>
      </c>
      <c r="G1735" s="295" t="s">
        <v>750</v>
      </c>
      <c r="H1735" s="295" t="s">
        <v>15</v>
      </c>
      <c r="I1735" s="297" t="s">
        <v>15</v>
      </c>
      <c r="J1735" s="308" t="s">
        <v>680</v>
      </c>
      <c r="K1735" s="295"/>
      <c r="L1735" s="451" t="s">
        <v>44</v>
      </c>
      <c r="M1735" s="234">
        <v>53.45</v>
      </c>
      <c r="N1735" s="237">
        <f>IFERROR(VLOOKUP(H1735&amp;"-"&amp;F1735,Blad7!A:D,4,0),0)</f>
        <v>0</v>
      </c>
      <c r="O1735" s="238">
        <v>1</v>
      </c>
      <c r="P1735" s="239">
        <f t="shared" si="31"/>
        <v>0</v>
      </c>
    </row>
    <row r="1736" spans="1:16" x14ac:dyDescent="0.3">
      <c r="A1736" s="294" t="s">
        <v>856</v>
      </c>
      <c r="B1736" s="236" t="s">
        <v>586</v>
      </c>
      <c r="C1736" s="236" t="s">
        <v>856</v>
      </c>
      <c r="D1736" s="293" t="s">
        <v>855</v>
      </c>
      <c r="E1736" s="294" t="s">
        <v>854</v>
      </c>
      <c r="F1736" s="233" t="s">
        <v>856</v>
      </c>
      <c r="G1736" s="295" t="s">
        <v>750</v>
      </c>
      <c r="H1736" s="295" t="s">
        <v>15</v>
      </c>
      <c r="I1736" s="297" t="s">
        <v>15</v>
      </c>
      <c r="J1736" s="308" t="s">
        <v>270</v>
      </c>
      <c r="K1736" s="295"/>
      <c r="L1736" s="451" t="s">
        <v>44</v>
      </c>
      <c r="M1736" s="234">
        <v>53.45</v>
      </c>
      <c r="N1736" s="237">
        <f>IFERROR(VLOOKUP(H1736&amp;"-"&amp;F1736,Blad7!A:D,4,0),0)</f>
        <v>0</v>
      </c>
      <c r="O1736" s="238">
        <v>1</v>
      </c>
      <c r="P1736" s="239">
        <f t="shared" si="31"/>
        <v>0</v>
      </c>
    </row>
    <row r="1737" spans="1:16" x14ac:dyDescent="0.3">
      <c r="A1737" s="294" t="s">
        <v>856</v>
      </c>
      <c r="B1737" s="236" t="s">
        <v>586</v>
      </c>
      <c r="C1737" s="236" t="s">
        <v>856</v>
      </c>
      <c r="D1737" s="293" t="s">
        <v>855</v>
      </c>
      <c r="E1737" s="294" t="s">
        <v>854</v>
      </c>
      <c r="F1737" s="233" t="s">
        <v>856</v>
      </c>
      <c r="G1737" s="295" t="s">
        <v>750</v>
      </c>
      <c r="H1737" s="295" t="s">
        <v>15</v>
      </c>
      <c r="I1737" s="297" t="s">
        <v>15</v>
      </c>
      <c r="J1737" s="308" t="s">
        <v>263</v>
      </c>
      <c r="K1737" s="295"/>
      <c r="L1737" s="451" t="s">
        <v>44</v>
      </c>
      <c r="M1737" s="234">
        <v>53.62</v>
      </c>
      <c r="N1737" s="237">
        <f>IFERROR(VLOOKUP(H1737&amp;"-"&amp;F1737,Blad7!A:D,4,0),0)</f>
        <v>0</v>
      </c>
      <c r="O1737" s="238">
        <v>1</v>
      </c>
      <c r="P1737" s="239">
        <f t="shared" si="31"/>
        <v>0</v>
      </c>
    </row>
    <row r="1738" spans="1:16" x14ac:dyDescent="0.3">
      <c r="A1738" s="294" t="s">
        <v>856</v>
      </c>
      <c r="B1738" s="236" t="s">
        <v>586</v>
      </c>
      <c r="C1738" s="236" t="s">
        <v>856</v>
      </c>
      <c r="D1738" s="293" t="s">
        <v>855</v>
      </c>
      <c r="E1738" s="294" t="s">
        <v>854</v>
      </c>
      <c r="F1738" s="233" t="s">
        <v>856</v>
      </c>
      <c r="G1738" s="295" t="s">
        <v>750</v>
      </c>
      <c r="H1738" s="295" t="s">
        <v>15</v>
      </c>
      <c r="I1738" s="297" t="s">
        <v>15</v>
      </c>
      <c r="J1738" s="308" t="s">
        <v>281</v>
      </c>
      <c r="K1738" s="295"/>
      <c r="L1738" s="451" t="s">
        <v>44</v>
      </c>
      <c r="M1738" s="234">
        <v>53.62</v>
      </c>
      <c r="N1738" s="237">
        <f>IFERROR(VLOOKUP(H1738&amp;"-"&amp;F1738,Blad7!A:D,4,0),0)</f>
        <v>0</v>
      </c>
      <c r="O1738" s="238">
        <v>1</v>
      </c>
      <c r="P1738" s="239">
        <f t="shared" si="31"/>
        <v>0</v>
      </c>
    </row>
    <row r="1739" spans="1:16" x14ac:dyDescent="0.3">
      <c r="A1739" s="294" t="s">
        <v>856</v>
      </c>
      <c r="B1739" s="236" t="s">
        <v>586</v>
      </c>
      <c r="C1739" s="236" t="s">
        <v>856</v>
      </c>
      <c r="D1739" s="293" t="s">
        <v>855</v>
      </c>
      <c r="E1739" s="294" t="s">
        <v>854</v>
      </c>
      <c r="F1739" s="233" t="s">
        <v>856</v>
      </c>
      <c r="G1739" s="295" t="s">
        <v>750</v>
      </c>
      <c r="H1739" s="295" t="s">
        <v>15</v>
      </c>
      <c r="I1739" s="297" t="s">
        <v>15</v>
      </c>
      <c r="J1739" s="308" t="s">
        <v>1691</v>
      </c>
      <c r="K1739" s="295"/>
      <c r="L1739" s="451" t="s">
        <v>44</v>
      </c>
      <c r="M1739" s="234">
        <v>54.81</v>
      </c>
      <c r="N1739" s="237">
        <f>IFERROR(VLOOKUP(H1739&amp;"-"&amp;F1739,Blad7!A:D,4,0),0)</f>
        <v>0</v>
      </c>
      <c r="O1739" s="238">
        <v>1</v>
      </c>
      <c r="P1739" s="239">
        <f t="shared" si="31"/>
        <v>0</v>
      </c>
    </row>
    <row r="1740" spans="1:16" x14ac:dyDescent="0.3">
      <c r="A1740" s="294" t="s">
        <v>856</v>
      </c>
      <c r="B1740" s="236" t="s">
        <v>586</v>
      </c>
      <c r="C1740" s="236" t="s">
        <v>856</v>
      </c>
      <c r="D1740" s="293" t="s">
        <v>855</v>
      </c>
      <c r="E1740" s="294" t="s">
        <v>854</v>
      </c>
      <c r="F1740" s="233" t="s">
        <v>856</v>
      </c>
      <c r="G1740" s="295" t="s">
        <v>750</v>
      </c>
      <c r="H1740" s="295" t="s">
        <v>19</v>
      </c>
      <c r="I1740" s="295" t="s">
        <v>1707</v>
      </c>
      <c r="J1740" s="308" t="s">
        <v>189</v>
      </c>
      <c r="K1740" s="295"/>
      <c r="L1740" s="451" t="s">
        <v>44</v>
      </c>
      <c r="M1740" s="234">
        <v>62.6</v>
      </c>
      <c r="N1740" s="237">
        <f>IFERROR(VLOOKUP(H1740&amp;"-"&amp;F1740,Blad7!A:D,4,0),0)</f>
        <v>0</v>
      </c>
      <c r="O1740" s="238">
        <v>1</v>
      </c>
      <c r="P1740" s="239">
        <f t="shared" si="31"/>
        <v>0</v>
      </c>
    </row>
    <row r="1741" spans="1:16" x14ac:dyDescent="0.3">
      <c r="A1741" s="294" t="s">
        <v>856</v>
      </c>
      <c r="B1741" s="236" t="s">
        <v>586</v>
      </c>
      <c r="C1741" s="236" t="s">
        <v>856</v>
      </c>
      <c r="D1741" s="293" t="s">
        <v>855</v>
      </c>
      <c r="E1741" s="294" t="s">
        <v>854</v>
      </c>
      <c r="F1741" s="233" t="s">
        <v>856</v>
      </c>
      <c r="G1741" s="295" t="s">
        <v>750</v>
      </c>
      <c r="H1741" s="295" t="s">
        <v>15</v>
      </c>
      <c r="I1741" s="297" t="s">
        <v>15</v>
      </c>
      <c r="J1741" s="308" t="s">
        <v>1692</v>
      </c>
      <c r="K1741" s="295"/>
      <c r="L1741" s="451" t="s">
        <v>44</v>
      </c>
      <c r="M1741" s="234">
        <v>77.510000000000005</v>
      </c>
      <c r="N1741" s="237">
        <f>IFERROR(VLOOKUP(H1741&amp;"-"&amp;F1741,Blad7!A:D,4,0),0)</f>
        <v>0</v>
      </c>
      <c r="O1741" s="238">
        <v>1</v>
      </c>
      <c r="P1741" s="239">
        <f t="shared" si="31"/>
        <v>0</v>
      </c>
    </row>
    <row r="1742" spans="1:16" x14ac:dyDescent="0.3">
      <c r="A1742" s="294" t="s">
        <v>856</v>
      </c>
      <c r="B1742" s="236" t="s">
        <v>586</v>
      </c>
      <c r="C1742" s="236" t="s">
        <v>856</v>
      </c>
      <c r="D1742" s="293" t="s">
        <v>855</v>
      </c>
      <c r="E1742" s="294" t="s">
        <v>854</v>
      </c>
      <c r="F1742" s="233" t="s">
        <v>856</v>
      </c>
      <c r="G1742" s="295" t="s">
        <v>750</v>
      </c>
      <c r="H1742" s="295" t="s">
        <v>19</v>
      </c>
      <c r="I1742" s="295" t="s">
        <v>1707</v>
      </c>
      <c r="J1742" s="308" t="s">
        <v>188</v>
      </c>
      <c r="K1742" s="295"/>
      <c r="L1742" s="451" t="s">
        <v>44</v>
      </c>
      <c r="M1742" s="234">
        <v>79.06</v>
      </c>
      <c r="N1742" s="237">
        <f>IFERROR(VLOOKUP(H1742&amp;"-"&amp;F1742,Blad7!A:D,4,0),0)</f>
        <v>0</v>
      </c>
      <c r="O1742" s="238">
        <v>1</v>
      </c>
      <c r="P1742" s="239">
        <f t="shared" si="31"/>
        <v>0</v>
      </c>
    </row>
    <row r="1743" spans="1:16" x14ac:dyDescent="0.3">
      <c r="A1743" s="294" t="s">
        <v>856</v>
      </c>
      <c r="B1743" s="236" t="s">
        <v>586</v>
      </c>
      <c r="C1743" s="236" t="s">
        <v>856</v>
      </c>
      <c r="D1743" s="293" t="s">
        <v>855</v>
      </c>
      <c r="E1743" s="294" t="s">
        <v>854</v>
      </c>
      <c r="F1743" s="233" t="s">
        <v>856</v>
      </c>
      <c r="G1743" s="295" t="s">
        <v>750</v>
      </c>
      <c r="H1743" s="295" t="s">
        <v>45</v>
      </c>
      <c r="I1743" s="295" t="s">
        <v>1700</v>
      </c>
      <c r="J1743" s="308" t="s">
        <v>1408</v>
      </c>
      <c r="K1743" s="295"/>
      <c r="L1743" s="451" t="s">
        <v>1701</v>
      </c>
      <c r="M1743" s="234" t="s">
        <v>187</v>
      </c>
      <c r="N1743" s="237">
        <f>IFERROR(VLOOKUP(H1743&amp;"-"&amp;F1743,Blad7!A:D,4,0),0)</f>
        <v>0</v>
      </c>
      <c r="O1743" s="238">
        <v>1</v>
      </c>
      <c r="P1743" s="239" t="str">
        <f t="shared" si="31"/>
        <v/>
      </c>
    </row>
    <row r="1744" spans="1:16" x14ac:dyDescent="0.3">
      <c r="A1744" s="294" t="s">
        <v>856</v>
      </c>
      <c r="B1744" s="236" t="s">
        <v>586</v>
      </c>
      <c r="C1744" s="236" t="s">
        <v>856</v>
      </c>
      <c r="D1744" s="293" t="s">
        <v>855</v>
      </c>
      <c r="E1744" s="294" t="s">
        <v>854</v>
      </c>
      <c r="F1744" s="233" t="s">
        <v>856</v>
      </c>
      <c r="G1744" s="295" t="s">
        <v>589</v>
      </c>
      <c r="H1744" s="295" t="s">
        <v>19</v>
      </c>
      <c r="I1744" s="295" t="s">
        <v>61</v>
      </c>
      <c r="J1744" s="308"/>
      <c r="K1744" s="295"/>
      <c r="L1744" s="451" t="s">
        <v>155</v>
      </c>
      <c r="M1744" s="234">
        <v>2.71</v>
      </c>
      <c r="N1744" s="237">
        <f>IFERROR(VLOOKUP(H1744&amp;"-"&amp;F1744,Blad7!A:D,4,0),0)</f>
        <v>0</v>
      </c>
      <c r="O1744" s="238">
        <v>1</v>
      </c>
      <c r="P1744" s="239">
        <f t="shared" si="31"/>
        <v>0</v>
      </c>
    </row>
    <row r="1745" spans="1:16" x14ac:dyDescent="0.3">
      <c r="A1745" s="294" t="s">
        <v>856</v>
      </c>
      <c r="B1745" s="236" t="s">
        <v>586</v>
      </c>
      <c r="C1745" s="236" t="s">
        <v>856</v>
      </c>
      <c r="D1745" s="293" t="s">
        <v>855</v>
      </c>
      <c r="E1745" s="294" t="s">
        <v>854</v>
      </c>
      <c r="F1745" s="233" t="s">
        <v>856</v>
      </c>
      <c r="G1745" s="295" t="s">
        <v>750</v>
      </c>
      <c r="H1745" s="295" t="s">
        <v>45</v>
      </c>
      <c r="I1745" s="295" t="s">
        <v>1696</v>
      </c>
      <c r="J1745" s="308" t="s">
        <v>1402</v>
      </c>
      <c r="K1745" s="295"/>
      <c r="L1745" s="451" t="s">
        <v>57</v>
      </c>
      <c r="M1745" s="234" t="s">
        <v>187</v>
      </c>
      <c r="N1745" s="237">
        <f>IFERROR(VLOOKUP(H1745&amp;"-"&amp;F1745,Blad7!A:D,4,0),0)</f>
        <v>0</v>
      </c>
      <c r="O1745" s="238">
        <v>1</v>
      </c>
      <c r="P1745" s="239" t="str">
        <f t="shared" si="31"/>
        <v/>
      </c>
    </row>
    <row r="1746" spans="1:16" x14ac:dyDescent="0.3">
      <c r="A1746" s="294" t="s">
        <v>856</v>
      </c>
      <c r="B1746" s="236" t="s">
        <v>586</v>
      </c>
      <c r="C1746" s="236" t="s">
        <v>856</v>
      </c>
      <c r="D1746" s="293" t="s">
        <v>855</v>
      </c>
      <c r="E1746" s="294" t="s">
        <v>854</v>
      </c>
      <c r="F1746" s="233" t="s">
        <v>856</v>
      </c>
      <c r="G1746" s="295" t="s">
        <v>589</v>
      </c>
      <c r="H1746" s="295" t="s">
        <v>41</v>
      </c>
      <c r="I1746" s="295" t="s">
        <v>1622</v>
      </c>
      <c r="J1746" s="463" t="s">
        <v>1670</v>
      </c>
      <c r="K1746" s="295"/>
      <c r="L1746" s="451" t="s">
        <v>42</v>
      </c>
      <c r="M1746" s="234">
        <v>4.72</v>
      </c>
      <c r="N1746" s="237">
        <f>IFERROR(VLOOKUP(H1746&amp;"-"&amp;F1746,Blad7!A:D,4,0),0)</f>
        <v>0</v>
      </c>
      <c r="O1746" s="238">
        <v>1</v>
      </c>
      <c r="P1746" s="239">
        <f t="shared" si="31"/>
        <v>0</v>
      </c>
    </row>
    <row r="1747" spans="1:16" x14ac:dyDescent="0.3">
      <c r="A1747" s="294" t="s">
        <v>856</v>
      </c>
      <c r="B1747" s="236" t="s">
        <v>586</v>
      </c>
      <c r="C1747" s="236" t="s">
        <v>856</v>
      </c>
      <c r="D1747" s="293" t="s">
        <v>855</v>
      </c>
      <c r="E1747" s="294" t="s">
        <v>854</v>
      </c>
      <c r="F1747" s="233" t="s">
        <v>856</v>
      </c>
      <c r="G1747" s="295" t="s">
        <v>589</v>
      </c>
      <c r="H1747" s="295" t="s">
        <v>41</v>
      </c>
      <c r="I1747" s="295" t="s">
        <v>1622</v>
      </c>
      <c r="J1747" s="463" t="s">
        <v>1671</v>
      </c>
      <c r="K1747" s="295"/>
      <c r="L1747" s="451" t="s">
        <v>42</v>
      </c>
      <c r="M1747" s="234">
        <v>4.72</v>
      </c>
      <c r="N1747" s="237">
        <f>IFERROR(VLOOKUP(H1747&amp;"-"&amp;F1747,Blad7!A:D,4,0),0)</f>
        <v>0</v>
      </c>
      <c r="O1747" s="238">
        <v>1</v>
      </c>
      <c r="P1747" s="239">
        <f t="shared" si="31"/>
        <v>0</v>
      </c>
    </row>
    <row r="1748" spans="1:16" x14ac:dyDescent="0.3">
      <c r="A1748" s="294" t="s">
        <v>856</v>
      </c>
      <c r="B1748" s="236" t="s">
        <v>586</v>
      </c>
      <c r="C1748" s="236" t="s">
        <v>856</v>
      </c>
      <c r="D1748" s="293" t="s">
        <v>855</v>
      </c>
      <c r="E1748" s="294" t="s">
        <v>854</v>
      </c>
      <c r="F1748" s="233" t="s">
        <v>856</v>
      </c>
      <c r="G1748" s="295" t="s">
        <v>589</v>
      </c>
      <c r="H1748" s="295" t="s">
        <v>41</v>
      </c>
      <c r="I1748" s="297" t="s">
        <v>2045</v>
      </c>
      <c r="J1748" s="463"/>
      <c r="K1748" s="295"/>
      <c r="L1748" s="451" t="s">
        <v>42</v>
      </c>
      <c r="M1748" s="234">
        <v>5.0599999999999996</v>
      </c>
      <c r="N1748" s="237">
        <f>IFERROR(VLOOKUP(H1748&amp;"-"&amp;F1748,Blad7!A:D,4,0),0)</f>
        <v>0</v>
      </c>
      <c r="O1748" s="238">
        <v>1</v>
      </c>
      <c r="P1748" s="239">
        <f t="shared" si="31"/>
        <v>0</v>
      </c>
    </row>
    <row r="1749" spans="1:16" x14ac:dyDescent="0.3">
      <c r="A1749" s="294" t="s">
        <v>856</v>
      </c>
      <c r="B1749" s="236" t="s">
        <v>586</v>
      </c>
      <c r="C1749" s="236" t="s">
        <v>856</v>
      </c>
      <c r="D1749" s="293" t="s">
        <v>855</v>
      </c>
      <c r="E1749" s="294" t="s">
        <v>854</v>
      </c>
      <c r="F1749" s="233" t="s">
        <v>856</v>
      </c>
      <c r="G1749" s="295" t="s">
        <v>589</v>
      </c>
      <c r="H1749" s="295" t="s">
        <v>19</v>
      </c>
      <c r="I1749" s="295" t="s">
        <v>56</v>
      </c>
      <c r="J1749" s="308" t="s">
        <v>157</v>
      </c>
      <c r="K1749" s="295"/>
      <c r="L1749" s="451" t="s">
        <v>62</v>
      </c>
      <c r="M1749" s="234">
        <v>5.15</v>
      </c>
      <c r="N1749" s="237">
        <f>IFERROR(VLOOKUP(H1749&amp;"-"&amp;F1749,Blad7!A:D,4,0),0)</f>
        <v>0</v>
      </c>
      <c r="O1749" s="238">
        <v>1</v>
      </c>
      <c r="P1749" s="239">
        <f t="shared" si="31"/>
        <v>0</v>
      </c>
    </row>
    <row r="1750" spans="1:16" x14ac:dyDescent="0.3">
      <c r="A1750" s="294" t="s">
        <v>856</v>
      </c>
      <c r="B1750" s="236" t="s">
        <v>586</v>
      </c>
      <c r="C1750" s="236" t="s">
        <v>856</v>
      </c>
      <c r="D1750" s="293" t="s">
        <v>855</v>
      </c>
      <c r="E1750" s="294" t="s">
        <v>854</v>
      </c>
      <c r="F1750" s="233" t="s">
        <v>856</v>
      </c>
      <c r="G1750" s="295" t="s">
        <v>750</v>
      </c>
      <c r="H1750" s="295" t="s">
        <v>45</v>
      </c>
      <c r="I1750" s="295" t="s">
        <v>45</v>
      </c>
      <c r="J1750" s="308"/>
      <c r="K1750" s="295"/>
      <c r="L1750" s="451" t="s">
        <v>57</v>
      </c>
      <c r="M1750" s="234" t="s">
        <v>187</v>
      </c>
      <c r="N1750" s="237">
        <f>IFERROR(VLOOKUP(H1750&amp;"-"&amp;F1750,Blad7!A:D,4,0),0)</f>
        <v>0</v>
      </c>
      <c r="O1750" s="238">
        <v>1</v>
      </c>
      <c r="P1750" s="239" t="str">
        <f t="shared" si="31"/>
        <v/>
      </c>
    </row>
    <row r="1751" spans="1:16" x14ac:dyDescent="0.3">
      <c r="A1751" s="294" t="s">
        <v>856</v>
      </c>
      <c r="B1751" s="236" t="s">
        <v>586</v>
      </c>
      <c r="C1751" s="236" t="s">
        <v>856</v>
      </c>
      <c r="D1751" s="293" t="s">
        <v>855</v>
      </c>
      <c r="E1751" s="294" t="s">
        <v>854</v>
      </c>
      <c r="F1751" s="233" t="s">
        <v>856</v>
      </c>
      <c r="G1751" s="295" t="s">
        <v>589</v>
      </c>
      <c r="H1751" s="295" t="s">
        <v>41</v>
      </c>
      <c r="I1751" s="295" t="s">
        <v>1622</v>
      </c>
      <c r="J1751" s="463" t="s">
        <v>80</v>
      </c>
      <c r="K1751" s="295"/>
      <c r="L1751" s="451" t="s">
        <v>57</v>
      </c>
      <c r="M1751" s="234">
        <v>6.7</v>
      </c>
      <c r="N1751" s="237">
        <f>IFERROR(VLOOKUP(H1751&amp;"-"&amp;F1751,Blad7!A:D,4,0),0)</f>
        <v>0</v>
      </c>
      <c r="O1751" s="238">
        <v>1</v>
      </c>
      <c r="P1751" s="239">
        <f t="shared" si="31"/>
        <v>0</v>
      </c>
    </row>
    <row r="1752" spans="1:16" x14ac:dyDescent="0.3">
      <c r="A1752" s="294" t="s">
        <v>856</v>
      </c>
      <c r="B1752" s="236" t="s">
        <v>586</v>
      </c>
      <c r="C1752" s="236" t="s">
        <v>856</v>
      </c>
      <c r="D1752" s="293" t="s">
        <v>855</v>
      </c>
      <c r="E1752" s="294" t="s">
        <v>854</v>
      </c>
      <c r="F1752" s="233" t="s">
        <v>856</v>
      </c>
      <c r="G1752" s="295" t="s">
        <v>589</v>
      </c>
      <c r="H1752" s="295" t="s">
        <v>41</v>
      </c>
      <c r="I1752" s="295" t="s">
        <v>1622</v>
      </c>
      <c r="J1752" s="463" t="s">
        <v>75</v>
      </c>
      <c r="K1752" s="295"/>
      <c r="L1752" s="451" t="s">
        <v>57</v>
      </c>
      <c r="M1752" s="234">
        <v>6.7</v>
      </c>
      <c r="N1752" s="237">
        <f>IFERROR(VLOOKUP(H1752&amp;"-"&amp;F1752,Blad7!A:D,4,0),0)</f>
        <v>0</v>
      </c>
      <c r="O1752" s="238">
        <v>1</v>
      </c>
      <c r="P1752" s="239">
        <f t="shared" si="31"/>
        <v>0</v>
      </c>
    </row>
    <row r="1753" spans="1:16" x14ac:dyDescent="0.3">
      <c r="A1753" s="294" t="s">
        <v>856</v>
      </c>
      <c r="B1753" s="236" t="s">
        <v>586</v>
      </c>
      <c r="C1753" s="236" t="s">
        <v>856</v>
      </c>
      <c r="D1753" s="293" t="s">
        <v>855</v>
      </c>
      <c r="E1753" s="294" t="s">
        <v>854</v>
      </c>
      <c r="F1753" s="233" t="s">
        <v>856</v>
      </c>
      <c r="G1753" s="295" t="s">
        <v>750</v>
      </c>
      <c r="H1753" s="295" t="s">
        <v>45</v>
      </c>
      <c r="I1753" s="295" t="s">
        <v>696</v>
      </c>
      <c r="J1753" s="308" t="s">
        <v>1406</v>
      </c>
      <c r="K1753" s="295"/>
      <c r="L1753" s="451"/>
      <c r="M1753" s="234" t="s">
        <v>187</v>
      </c>
      <c r="N1753" s="237">
        <f>IFERROR(VLOOKUP(H1753&amp;"-"&amp;F1753,Blad7!A:D,4,0),0)</f>
        <v>0</v>
      </c>
      <c r="O1753" s="238">
        <v>1</v>
      </c>
      <c r="P1753" s="239" t="str">
        <f t="shared" si="31"/>
        <v/>
      </c>
    </row>
    <row r="1754" spans="1:16" x14ac:dyDescent="0.3">
      <c r="A1754" s="294" t="s">
        <v>856</v>
      </c>
      <c r="B1754" s="236" t="s">
        <v>586</v>
      </c>
      <c r="C1754" s="236" t="s">
        <v>856</v>
      </c>
      <c r="D1754" s="293" t="s">
        <v>855</v>
      </c>
      <c r="E1754" s="294" t="s">
        <v>854</v>
      </c>
      <c r="F1754" s="233" t="s">
        <v>856</v>
      </c>
      <c r="G1754" s="295" t="s">
        <v>589</v>
      </c>
      <c r="H1754" s="295" t="s">
        <v>45</v>
      </c>
      <c r="I1754" s="295" t="s">
        <v>1696</v>
      </c>
      <c r="J1754" s="308" t="s">
        <v>1669</v>
      </c>
      <c r="K1754" s="295"/>
      <c r="L1754" s="451" t="s">
        <v>1701</v>
      </c>
      <c r="M1754" s="234" t="s">
        <v>187</v>
      </c>
      <c r="N1754" s="237">
        <f>IFERROR(VLOOKUP(H1754&amp;"-"&amp;F1754,Blad7!A:D,4,0),0)</f>
        <v>0</v>
      </c>
      <c r="O1754" s="238">
        <v>1</v>
      </c>
      <c r="P1754" s="239" t="str">
        <f t="shared" si="31"/>
        <v/>
      </c>
    </row>
    <row r="1755" spans="1:16" x14ac:dyDescent="0.3">
      <c r="A1755" s="294" t="s">
        <v>856</v>
      </c>
      <c r="B1755" s="236" t="s">
        <v>586</v>
      </c>
      <c r="C1755" s="236" t="s">
        <v>856</v>
      </c>
      <c r="D1755" s="293" t="s">
        <v>855</v>
      </c>
      <c r="E1755" s="294" t="s">
        <v>854</v>
      </c>
      <c r="F1755" s="233" t="s">
        <v>856</v>
      </c>
      <c r="G1755" s="295" t="s">
        <v>589</v>
      </c>
      <c r="H1755" s="295" t="s">
        <v>45</v>
      </c>
      <c r="I1755" s="295" t="s">
        <v>1021</v>
      </c>
      <c r="J1755" s="308"/>
      <c r="K1755" s="295"/>
      <c r="L1755" s="451" t="s">
        <v>62</v>
      </c>
      <c r="M1755" s="234" t="s">
        <v>187</v>
      </c>
      <c r="N1755" s="237">
        <f>IFERROR(VLOOKUP(H1755&amp;"-"&amp;F1755,Blad7!A:D,4,0),0)</f>
        <v>0</v>
      </c>
      <c r="O1755" s="238">
        <v>1</v>
      </c>
      <c r="P1755" s="239" t="str">
        <f t="shared" si="31"/>
        <v/>
      </c>
    </row>
    <row r="1756" spans="1:16" x14ac:dyDescent="0.3">
      <c r="A1756" s="294" t="s">
        <v>856</v>
      </c>
      <c r="B1756" s="236" t="s">
        <v>586</v>
      </c>
      <c r="C1756" s="236" t="s">
        <v>856</v>
      </c>
      <c r="D1756" s="293" t="s">
        <v>855</v>
      </c>
      <c r="E1756" s="294" t="s">
        <v>854</v>
      </c>
      <c r="F1756" s="233" t="s">
        <v>856</v>
      </c>
      <c r="G1756" s="295" t="s">
        <v>589</v>
      </c>
      <c r="H1756" s="295" t="s">
        <v>45</v>
      </c>
      <c r="I1756" s="295" t="s">
        <v>758</v>
      </c>
      <c r="J1756" s="308"/>
      <c r="K1756" s="295"/>
      <c r="L1756" s="451" t="s">
        <v>1701</v>
      </c>
      <c r="M1756" s="234" t="s">
        <v>187</v>
      </c>
      <c r="N1756" s="237">
        <f>IFERROR(VLOOKUP(H1756&amp;"-"&amp;F1756,Blad7!A:D,4,0),0)</f>
        <v>0</v>
      </c>
      <c r="O1756" s="238">
        <v>1</v>
      </c>
      <c r="P1756" s="239" t="str">
        <f t="shared" si="31"/>
        <v/>
      </c>
    </row>
    <row r="1757" spans="1:16" x14ac:dyDescent="0.3">
      <c r="A1757" s="294" t="s">
        <v>856</v>
      </c>
      <c r="B1757" s="236" t="s">
        <v>586</v>
      </c>
      <c r="C1757" s="236" t="s">
        <v>856</v>
      </c>
      <c r="D1757" s="293" t="s">
        <v>855</v>
      </c>
      <c r="E1757" s="294" t="s">
        <v>854</v>
      </c>
      <c r="F1757" s="233" t="s">
        <v>856</v>
      </c>
      <c r="G1757" s="295" t="s">
        <v>589</v>
      </c>
      <c r="H1757" s="295" t="s">
        <v>45</v>
      </c>
      <c r="I1757" s="295" t="s">
        <v>1700</v>
      </c>
      <c r="J1757" s="308" t="s">
        <v>1678</v>
      </c>
      <c r="K1757" s="295"/>
      <c r="L1757" s="451" t="s">
        <v>62</v>
      </c>
      <c r="M1757" s="234" t="s">
        <v>187</v>
      </c>
      <c r="N1757" s="237">
        <f>IFERROR(VLOOKUP(H1757&amp;"-"&amp;F1757,Blad7!A:D,4,0),0)</f>
        <v>0</v>
      </c>
      <c r="O1757" s="238">
        <v>1</v>
      </c>
      <c r="P1757" s="239" t="str">
        <f t="shared" si="31"/>
        <v/>
      </c>
    </row>
    <row r="1758" spans="1:16" x14ac:dyDescent="0.3">
      <c r="A1758" s="294" t="s">
        <v>856</v>
      </c>
      <c r="B1758" s="236" t="s">
        <v>586</v>
      </c>
      <c r="C1758" s="236" t="s">
        <v>856</v>
      </c>
      <c r="D1758" s="293" t="s">
        <v>855</v>
      </c>
      <c r="E1758" s="294" t="s">
        <v>854</v>
      </c>
      <c r="F1758" s="233" t="s">
        <v>856</v>
      </c>
      <c r="G1758" s="295" t="s">
        <v>589</v>
      </c>
      <c r="H1758" s="295" t="s">
        <v>41</v>
      </c>
      <c r="I1758" s="295" t="s">
        <v>1622</v>
      </c>
      <c r="J1758" s="463" t="s">
        <v>1011</v>
      </c>
      <c r="K1758" s="295"/>
      <c r="L1758" s="451" t="s">
        <v>42</v>
      </c>
      <c r="M1758" s="234">
        <v>10.8</v>
      </c>
      <c r="N1758" s="237">
        <f>IFERROR(VLOOKUP(H1758&amp;"-"&amp;F1758,Blad7!A:D,4,0),0)</f>
        <v>0</v>
      </c>
      <c r="O1758" s="238">
        <v>1</v>
      </c>
      <c r="P1758" s="239">
        <f t="shared" si="31"/>
        <v>0</v>
      </c>
    </row>
    <row r="1759" spans="1:16" x14ac:dyDescent="0.3">
      <c r="A1759" s="294" t="s">
        <v>856</v>
      </c>
      <c r="B1759" s="236" t="s">
        <v>586</v>
      </c>
      <c r="C1759" s="236" t="s">
        <v>856</v>
      </c>
      <c r="D1759" s="293" t="s">
        <v>855</v>
      </c>
      <c r="E1759" s="294" t="s">
        <v>854</v>
      </c>
      <c r="F1759" s="233" t="s">
        <v>856</v>
      </c>
      <c r="G1759" s="295" t="s">
        <v>589</v>
      </c>
      <c r="H1759" s="295" t="s">
        <v>41</v>
      </c>
      <c r="I1759" s="295" t="s">
        <v>1622</v>
      </c>
      <c r="J1759" s="463" t="s">
        <v>182</v>
      </c>
      <c r="K1759" s="295"/>
      <c r="L1759" s="451" t="s">
        <v>42</v>
      </c>
      <c r="M1759" s="234">
        <v>10.8</v>
      </c>
      <c r="N1759" s="237">
        <f>IFERROR(VLOOKUP(H1759&amp;"-"&amp;F1759,Blad7!A:D,4,0),0)</f>
        <v>0</v>
      </c>
      <c r="O1759" s="238">
        <v>1</v>
      </c>
      <c r="P1759" s="239">
        <f t="shared" si="31"/>
        <v>0</v>
      </c>
    </row>
    <row r="1760" spans="1:16" x14ac:dyDescent="0.3">
      <c r="A1760" s="294" t="s">
        <v>856</v>
      </c>
      <c r="B1760" s="236" t="s">
        <v>586</v>
      </c>
      <c r="C1760" s="236" t="s">
        <v>856</v>
      </c>
      <c r="D1760" s="293" t="s">
        <v>855</v>
      </c>
      <c r="E1760" s="294" t="s">
        <v>854</v>
      </c>
      <c r="F1760" s="233" t="s">
        <v>856</v>
      </c>
      <c r="G1760" s="295" t="s">
        <v>589</v>
      </c>
      <c r="H1760" s="295" t="s">
        <v>45</v>
      </c>
      <c r="I1760" s="295" t="s">
        <v>1708</v>
      </c>
      <c r="J1760" s="308" t="s">
        <v>1010</v>
      </c>
      <c r="K1760" s="295"/>
      <c r="L1760" s="451" t="s">
        <v>1701</v>
      </c>
      <c r="M1760" s="234" t="s">
        <v>187</v>
      </c>
      <c r="N1760" s="237">
        <f>IFERROR(VLOOKUP(H1760&amp;"-"&amp;F1760,Blad7!A:D,4,0),0)</f>
        <v>0</v>
      </c>
      <c r="O1760" s="238">
        <v>1</v>
      </c>
      <c r="P1760" s="239" t="str">
        <f t="shared" si="31"/>
        <v/>
      </c>
    </row>
    <row r="1761" spans="1:16" x14ac:dyDescent="0.3">
      <c r="A1761" s="294" t="s">
        <v>856</v>
      </c>
      <c r="B1761" s="236" t="s">
        <v>586</v>
      </c>
      <c r="C1761" s="236" t="s">
        <v>856</v>
      </c>
      <c r="D1761" s="293" t="s">
        <v>855</v>
      </c>
      <c r="E1761" s="294" t="s">
        <v>854</v>
      </c>
      <c r="F1761" s="233" t="s">
        <v>856</v>
      </c>
      <c r="G1761" s="295" t="s">
        <v>589</v>
      </c>
      <c r="H1761" s="295" t="s">
        <v>46</v>
      </c>
      <c r="I1761" s="241" t="s">
        <v>46</v>
      </c>
      <c r="J1761" s="308" t="s">
        <v>1682</v>
      </c>
      <c r="K1761" s="295"/>
      <c r="L1761" s="451" t="s">
        <v>62</v>
      </c>
      <c r="M1761" s="234">
        <v>12.15</v>
      </c>
      <c r="N1761" s="237">
        <f>IFERROR(VLOOKUP(H1761&amp;"-"&amp;F1761,Blad7!A:D,4,0),0)</f>
        <v>0</v>
      </c>
      <c r="O1761" s="238">
        <v>1</v>
      </c>
      <c r="P1761" s="239">
        <f t="shared" si="31"/>
        <v>0</v>
      </c>
    </row>
    <row r="1762" spans="1:16" x14ac:dyDescent="0.3">
      <c r="A1762" s="294" t="s">
        <v>856</v>
      </c>
      <c r="B1762" s="236" t="s">
        <v>586</v>
      </c>
      <c r="C1762" s="236" t="s">
        <v>856</v>
      </c>
      <c r="D1762" s="293" t="s">
        <v>855</v>
      </c>
      <c r="E1762" s="294" t="s">
        <v>854</v>
      </c>
      <c r="F1762" s="233" t="s">
        <v>856</v>
      </c>
      <c r="G1762" s="295" t="s">
        <v>589</v>
      </c>
      <c r="H1762" s="295" t="s">
        <v>46</v>
      </c>
      <c r="I1762" s="241" t="s">
        <v>46</v>
      </c>
      <c r="J1762" s="308" t="s">
        <v>1679</v>
      </c>
      <c r="K1762" s="295"/>
      <c r="L1762" s="451" t="s">
        <v>62</v>
      </c>
      <c r="M1762" s="234">
        <v>12.16</v>
      </c>
      <c r="N1762" s="237">
        <f>IFERROR(VLOOKUP(H1762&amp;"-"&amp;F1762,Blad7!A:D,4,0),0)</f>
        <v>0</v>
      </c>
      <c r="O1762" s="238">
        <v>1</v>
      </c>
      <c r="P1762" s="239">
        <f t="shared" si="31"/>
        <v>0</v>
      </c>
    </row>
    <row r="1763" spans="1:16" x14ac:dyDescent="0.3">
      <c r="A1763" s="294" t="s">
        <v>856</v>
      </c>
      <c r="B1763" s="236" t="s">
        <v>586</v>
      </c>
      <c r="C1763" s="236" t="s">
        <v>856</v>
      </c>
      <c r="D1763" s="293" t="s">
        <v>855</v>
      </c>
      <c r="E1763" s="294" t="s">
        <v>854</v>
      </c>
      <c r="F1763" s="233" t="s">
        <v>856</v>
      </c>
      <c r="G1763" s="295" t="s">
        <v>589</v>
      </c>
      <c r="H1763" s="295" t="s">
        <v>2271</v>
      </c>
      <c r="I1763" s="295" t="s">
        <v>49</v>
      </c>
      <c r="J1763" s="308" t="s">
        <v>1674</v>
      </c>
      <c r="K1763" s="295"/>
      <c r="L1763" s="451" t="s">
        <v>62</v>
      </c>
      <c r="M1763" s="234">
        <v>12.5</v>
      </c>
      <c r="N1763" s="237">
        <f>IFERROR(VLOOKUP(H1763&amp;"-"&amp;F1763,Blad7!A:D,4,0),0)</f>
        <v>0</v>
      </c>
      <c r="O1763" s="238">
        <v>1</v>
      </c>
      <c r="P1763" s="239">
        <f t="shared" si="31"/>
        <v>0</v>
      </c>
    </row>
    <row r="1764" spans="1:16" x14ac:dyDescent="0.3">
      <c r="A1764" s="294" t="s">
        <v>856</v>
      </c>
      <c r="B1764" s="236" t="s">
        <v>586</v>
      </c>
      <c r="C1764" s="236" t="s">
        <v>856</v>
      </c>
      <c r="D1764" s="293" t="s">
        <v>855</v>
      </c>
      <c r="E1764" s="294" t="s">
        <v>854</v>
      </c>
      <c r="F1764" s="233" t="s">
        <v>856</v>
      </c>
      <c r="G1764" s="295" t="s">
        <v>589</v>
      </c>
      <c r="H1764" s="295" t="s">
        <v>46</v>
      </c>
      <c r="I1764" s="241" t="s">
        <v>46</v>
      </c>
      <c r="J1764" s="308" t="s">
        <v>1008</v>
      </c>
      <c r="K1764" s="295"/>
      <c r="L1764" s="451" t="s">
        <v>62</v>
      </c>
      <c r="M1764" s="234">
        <v>12.88</v>
      </c>
      <c r="N1764" s="237">
        <f>IFERROR(VLOOKUP(H1764&amp;"-"&amp;F1764,Blad7!A:D,4,0),0)</f>
        <v>0</v>
      </c>
      <c r="O1764" s="238">
        <v>1</v>
      </c>
      <c r="P1764" s="239">
        <f t="shared" si="31"/>
        <v>0</v>
      </c>
    </row>
    <row r="1765" spans="1:16" x14ac:dyDescent="0.3">
      <c r="A1765" s="294" t="s">
        <v>856</v>
      </c>
      <c r="B1765" s="236" t="s">
        <v>586</v>
      </c>
      <c r="C1765" s="236" t="s">
        <v>856</v>
      </c>
      <c r="D1765" s="293" t="s">
        <v>855</v>
      </c>
      <c r="E1765" s="294" t="s">
        <v>854</v>
      </c>
      <c r="F1765" s="233" t="s">
        <v>856</v>
      </c>
      <c r="G1765" s="295" t="s">
        <v>589</v>
      </c>
      <c r="H1765" s="295" t="s">
        <v>45</v>
      </c>
      <c r="I1765" s="295" t="s">
        <v>1021</v>
      </c>
      <c r="J1765" s="308"/>
      <c r="K1765" s="295"/>
      <c r="L1765" s="451" t="s">
        <v>62</v>
      </c>
      <c r="M1765" s="234" t="s">
        <v>187</v>
      </c>
      <c r="N1765" s="237">
        <f>IFERROR(VLOOKUP(H1765&amp;"-"&amp;F1765,Blad7!A:D,4,0),0)</f>
        <v>0</v>
      </c>
      <c r="O1765" s="238">
        <v>1</v>
      </c>
      <c r="P1765" s="239" t="str">
        <f t="shared" si="31"/>
        <v/>
      </c>
    </row>
    <row r="1766" spans="1:16" x14ac:dyDescent="0.3">
      <c r="A1766" s="294" t="s">
        <v>856</v>
      </c>
      <c r="B1766" s="236" t="s">
        <v>586</v>
      </c>
      <c r="C1766" s="236" t="s">
        <v>856</v>
      </c>
      <c r="D1766" s="293" t="s">
        <v>855</v>
      </c>
      <c r="E1766" s="294" t="s">
        <v>854</v>
      </c>
      <c r="F1766" s="233" t="s">
        <v>856</v>
      </c>
      <c r="G1766" s="295" t="s">
        <v>589</v>
      </c>
      <c r="H1766" s="295" t="s">
        <v>15</v>
      </c>
      <c r="I1766" s="297" t="s">
        <v>15</v>
      </c>
      <c r="J1766" s="308" t="s">
        <v>737</v>
      </c>
      <c r="K1766" s="295"/>
      <c r="L1766" s="451" t="s">
        <v>62</v>
      </c>
      <c r="M1766" s="234">
        <v>16.41</v>
      </c>
      <c r="N1766" s="237">
        <f>IFERROR(VLOOKUP(H1766&amp;"-"&amp;F1766,Blad7!A:D,4,0),0)</f>
        <v>0</v>
      </c>
      <c r="O1766" s="238">
        <v>1</v>
      </c>
      <c r="P1766" s="239">
        <f t="shared" si="31"/>
        <v>0</v>
      </c>
    </row>
    <row r="1767" spans="1:16" x14ac:dyDescent="0.3">
      <c r="A1767" s="294" t="s">
        <v>856</v>
      </c>
      <c r="B1767" s="236" t="s">
        <v>586</v>
      </c>
      <c r="C1767" s="236" t="s">
        <v>856</v>
      </c>
      <c r="D1767" s="293" t="s">
        <v>855</v>
      </c>
      <c r="E1767" s="294" t="s">
        <v>854</v>
      </c>
      <c r="F1767" s="233" t="s">
        <v>856</v>
      </c>
      <c r="G1767" s="295" t="s">
        <v>589</v>
      </c>
      <c r="H1767" s="295" t="s">
        <v>45</v>
      </c>
      <c r="I1767" s="295" t="s">
        <v>1700</v>
      </c>
      <c r="J1767" s="308" t="s">
        <v>203</v>
      </c>
      <c r="K1767" s="295"/>
      <c r="L1767" s="451" t="s">
        <v>1701</v>
      </c>
      <c r="M1767" s="234" t="s">
        <v>187</v>
      </c>
      <c r="N1767" s="237">
        <f>IFERROR(VLOOKUP(H1767&amp;"-"&amp;F1767,Blad7!A:D,4,0),0)</f>
        <v>0</v>
      </c>
      <c r="O1767" s="238">
        <v>1</v>
      </c>
      <c r="P1767" s="239" t="str">
        <f t="shared" si="31"/>
        <v/>
      </c>
    </row>
    <row r="1768" spans="1:16" x14ac:dyDescent="0.3">
      <c r="A1768" s="294" t="s">
        <v>856</v>
      </c>
      <c r="B1768" s="236" t="s">
        <v>586</v>
      </c>
      <c r="C1768" s="236" t="s">
        <v>856</v>
      </c>
      <c r="D1768" s="293" t="s">
        <v>855</v>
      </c>
      <c r="E1768" s="294" t="s">
        <v>854</v>
      </c>
      <c r="F1768" s="233" t="s">
        <v>856</v>
      </c>
      <c r="G1768" s="295" t="s">
        <v>589</v>
      </c>
      <c r="H1768" s="295" t="s">
        <v>46</v>
      </c>
      <c r="I1768" s="241" t="s">
        <v>46</v>
      </c>
      <c r="J1768" s="308"/>
      <c r="K1768" s="295"/>
      <c r="L1768" s="451" t="s">
        <v>44</v>
      </c>
      <c r="M1768" s="234">
        <v>17.739999999999998</v>
      </c>
      <c r="N1768" s="237">
        <f>IFERROR(VLOOKUP(H1768&amp;"-"&amp;F1768,Blad7!A:D,4,0),0)</f>
        <v>0</v>
      </c>
      <c r="O1768" s="238">
        <v>1</v>
      </c>
      <c r="P1768" s="239">
        <f t="shared" si="31"/>
        <v>0</v>
      </c>
    </row>
    <row r="1769" spans="1:16" x14ac:dyDescent="0.3">
      <c r="A1769" s="294" t="s">
        <v>856</v>
      </c>
      <c r="B1769" s="236" t="s">
        <v>586</v>
      </c>
      <c r="C1769" s="236" t="s">
        <v>856</v>
      </c>
      <c r="D1769" s="293" t="s">
        <v>855</v>
      </c>
      <c r="E1769" s="294" t="s">
        <v>854</v>
      </c>
      <c r="F1769" s="233" t="s">
        <v>856</v>
      </c>
      <c r="G1769" s="295" t="s">
        <v>589</v>
      </c>
      <c r="H1769" s="295" t="s">
        <v>46</v>
      </c>
      <c r="I1769" s="241" t="s">
        <v>46</v>
      </c>
      <c r="J1769" s="308" t="s">
        <v>1079</v>
      </c>
      <c r="K1769" s="295"/>
      <c r="L1769" s="451" t="s">
        <v>62</v>
      </c>
      <c r="M1769" s="234">
        <v>18.03</v>
      </c>
      <c r="N1769" s="237">
        <f>IFERROR(VLOOKUP(H1769&amp;"-"&amp;F1769,Blad7!A:D,4,0),0)</f>
        <v>0</v>
      </c>
      <c r="O1769" s="238">
        <v>1</v>
      </c>
      <c r="P1769" s="239">
        <f t="shared" si="31"/>
        <v>0</v>
      </c>
    </row>
    <row r="1770" spans="1:16" x14ac:dyDescent="0.3">
      <c r="A1770" s="294" t="s">
        <v>856</v>
      </c>
      <c r="B1770" s="236" t="s">
        <v>586</v>
      </c>
      <c r="C1770" s="236" t="s">
        <v>856</v>
      </c>
      <c r="D1770" s="293" t="s">
        <v>855</v>
      </c>
      <c r="E1770" s="294" t="s">
        <v>854</v>
      </c>
      <c r="F1770" s="233" t="s">
        <v>856</v>
      </c>
      <c r="G1770" s="295" t="s">
        <v>589</v>
      </c>
      <c r="H1770" s="295" t="s">
        <v>15</v>
      </c>
      <c r="I1770" s="297" t="s">
        <v>15</v>
      </c>
      <c r="J1770" s="308" t="s">
        <v>742</v>
      </c>
      <c r="K1770" s="295"/>
      <c r="L1770" s="451" t="s">
        <v>44</v>
      </c>
      <c r="M1770" s="234">
        <v>18.73</v>
      </c>
      <c r="N1770" s="237">
        <f>IFERROR(VLOOKUP(H1770&amp;"-"&amp;F1770,Blad7!A:D,4,0),0)</f>
        <v>0</v>
      </c>
      <c r="O1770" s="238">
        <v>1</v>
      </c>
      <c r="P1770" s="239">
        <f t="shared" si="31"/>
        <v>0</v>
      </c>
    </row>
    <row r="1771" spans="1:16" x14ac:dyDescent="0.3">
      <c r="A1771" s="294" t="s">
        <v>856</v>
      </c>
      <c r="B1771" s="236" t="s">
        <v>586</v>
      </c>
      <c r="C1771" s="236" t="s">
        <v>856</v>
      </c>
      <c r="D1771" s="293" t="s">
        <v>855</v>
      </c>
      <c r="E1771" s="294" t="s">
        <v>854</v>
      </c>
      <c r="F1771" s="233" t="s">
        <v>856</v>
      </c>
      <c r="G1771" s="295" t="s">
        <v>589</v>
      </c>
      <c r="H1771" s="295" t="s">
        <v>45</v>
      </c>
      <c r="I1771" s="295" t="s">
        <v>1021</v>
      </c>
      <c r="J1771" s="308"/>
      <c r="K1771" s="295"/>
      <c r="L1771" s="451" t="s">
        <v>62</v>
      </c>
      <c r="M1771" s="234" t="s">
        <v>187</v>
      </c>
      <c r="N1771" s="237">
        <f>IFERROR(VLOOKUP(H1771&amp;"-"&amp;F1771,Blad7!A:D,4,0),0)</f>
        <v>0</v>
      </c>
      <c r="O1771" s="238">
        <v>1</v>
      </c>
      <c r="P1771" s="239" t="str">
        <f t="shared" si="31"/>
        <v/>
      </c>
    </row>
    <row r="1772" spans="1:16" x14ac:dyDescent="0.3">
      <c r="A1772" s="294" t="s">
        <v>856</v>
      </c>
      <c r="B1772" s="236" t="s">
        <v>586</v>
      </c>
      <c r="C1772" s="236" t="s">
        <v>856</v>
      </c>
      <c r="D1772" s="293" t="s">
        <v>855</v>
      </c>
      <c r="E1772" s="294" t="s">
        <v>854</v>
      </c>
      <c r="F1772" s="233" t="s">
        <v>856</v>
      </c>
      <c r="G1772" s="295" t="s">
        <v>589</v>
      </c>
      <c r="H1772" s="295" t="s">
        <v>46</v>
      </c>
      <c r="I1772" s="295" t="s">
        <v>48</v>
      </c>
      <c r="J1772" s="308"/>
      <c r="K1772" s="295"/>
      <c r="L1772" s="451" t="s">
        <v>44</v>
      </c>
      <c r="M1772" s="234">
        <v>20.27</v>
      </c>
      <c r="N1772" s="237">
        <f>IFERROR(VLOOKUP(H1772&amp;"-"&amp;F1772,Blad7!A:D,4,0),0)</f>
        <v>0</v>
      </c>
      <c r="O1772" s="238">
        <v>1</v>
      </c>
      <c r="P1772" s="239">
        <f t="shared" si="31"/>
        <v>0</v>
      </c>
    </row>
    <row r="1773" spans="1:16" x14ac:dyDescent="0.3">
      <c r="A1773" s="294" t="s">
        <v>856</v>
      </c>
      <c r="B1773" s="236" t="s">
        <v>586</v>
      </c>
      <c r="C1773" s="236" t="s">
        <v>856</v>
      </c>
      <c r="D1773" s="293" t="s">
        <v>855</v>
      </c>
      <c r="E1773" s="294" t="s">
        <v>854</v>
      </c>
      <c r="F1773" s="233" t="s">
        <v>856</v>
      </c>
      <c r="G1773" s="295" t="s">
        <v>589</v>
      </c>
      <c r="H1773" s="295" t="s">
        <v>45</v>
      </c>
      <c r="I1773" s="295" t="s">
        <v>1021</v>
      </c>
      <c r="J1773" s="308" t="s">
        <v>1077</v>
      </c>
      <c r="K1773" s="295"/>
      <c r="L1773" s="451" t="s">
        <v>62</v>
      </c>
      <c r="M1773" s="234" t="s">
        <v>187</v>
      </c>
      <c r="N1773" s="237">
        <f>IFERROR(VLOOKUP(H1773&amp;"-"&amp;F1773,Blad7!A:D,4,0),0)</f>
        <v>0</v>
      </c>
      <c r="O1773" s="238">
        <v>1</v>
      </c>
      <c r="P1773" s="239" t="str">
        <f t="shared" si="31"/>
        <v/>
      </c>
    </row>
    <row r="1774" spans="1:16" x14ac:dyDescent="0.3">
      <c r="A1774" s="294" t="s">
        <v>856</v>
      </c>
      <c r="B1774" s="236" t="s">
        <v>586</v>
      </c>
      <c r="C1774" s="236" t="s">
        <v>856</v>
      </c>
      <c r="D1774" s="293" t="s">
        <v>855</v>
      </c>
      <c r="E1774" s="294" t="s">
        <v>854</v>
      </c>
      <c r="F1774" s="233" t="s">
        <v>856</v>
      </c>
      <c r="G1774" s="295" t="s">
        <v>589</v>
      </c>
      <c r="H1774" s="295" t="s">
        <v>15</v>
      </c>
      <c r="I1774" s="297" t="s">
        <v>15</v>
      </c>
      <c r="J1774" s="308" t="s">
        <v>733</v>
      </c>
      <c r="K1774" s="295"/>
      <c r="L1774" s="451" t="s">
        <v>44</v>
      </c>
      <c r="M1774" s="234">
        <v>21.46</v>
      </c>
      <c r="N1774" s="237">
        <f>IFERROR(VLOOKUP(H1774&amp;"-"&amp;F1774,Blad7!A:D,4,0),0)</f>
        <v>0</v>
      </c>
      <c r="O1774" s="238">
        <v>1</v>
      </c>
      <c r="P1774" s="239">
        <f t="shared" si="31"/>
        <v>0</v>
      </c>
    </row>
    <row r="1775" spans="1:16" x14ac:dyDescent="0.3">
      <c r="A1775" s="294" t="s">
        <v>856</v>
      </c>
      <c r="B1775" s="236" t="s">
        <v>586</v>
      </c>
      <c r="C1775" s="236" t="s">
        <v>856</v>
      </c>
      <c r="D1775" s="293" t="s">
        <v>855</v>
      </c>
      <c r="E1775" s="294" t="s">
        <v>854</v>
      </c>
      <c r="F1775" s="233" t="s">
        <v>856</v>
      </c>
      <c r="G1775" s="295" t="s">
        <v>589</v>
      </c>
      <c r="H1775" s="295" t="s">
        <v>15</v>
      </c>
      <c r="I1775" s="297" t="s">
        <v>15</v>
      </c>
      <c r="J1775" s="308" t="s">
        <v>734</v>
      </c>
      <c r="K1775" s="295"/>
      <c r="L1775" s="451" t="s">
        <v>44</v>
      </c>
      <c r="M1775" s="234">
        <v>21.46</v>
      </c>
      <c r="N1775" s="237">
        <f>IFERROR(VLOOKUP(H1775&amp;"-"&amp;F1775,Blad7!A:D,4,0),0)</f>
        <v>0</v>
      </c>
      <c r="O1775" s="238">
        <v>1</v>
      </c>
      <c r="P1775" s="239">
        <f t="shared" si="31"/>
        <v>0</v>
      </c>
    </row>
    <row r="1776" spans="1:16" x14ac:dyDescent="0.3">
      <c r="A1776" s="294" t="s">
        <v>856</v>
      </c>
      <c r="B1776" s="236" t="s">
        <v>586</v>
      </c>
      <c r="C1776" s="236" t="s">
        <v>856</v>
      </c>
      <c r="D1776" s="293" t="s">
        <v>855</v>
      </c>
      <c r="E1776" s="294" t="s">
        <v>854</v>
      </c>
      <c r="F1776" s="233" t="s">
        <v>856</v>
      </c>
      <c r="G1776" s="295" t="s">
        <v>589</v>
      </c>
      <c r="H1776" s="295" t="s">
        <v>46</v>
      </c>
      <c r="I1776" s="295" t="s">
        <v>46</v>
      </c>
      <c r="J1776" s="308" t="s">
        <v>736</v>
      </c>
      <c r="K1776" s="295"/>
      <c r="L1776" s="451" t="s">
        <v>44</v>
      </c>
      <c r="M1776" s="234">
        <v>21.92</v>
      </c>
      <c r="N1776" s="237">
        <f>IFERROR(VLOOKUP(H1776&amp;"-"&amp;F1776,Blad7!A:D,4,0),0)</f>
        <v>0</v>
      </c>
      <c r="O1776" s="238">
        <v>1</v>
      </c>
      <c r="P1776" s="239">
        <f t="shared" si="31"/>
        <v>0</v>
      </c>
    </row>
    <row r="1777" spans="1:16" x14ac:dyDescent="0.3">
      <c r="A1777" s="294" t="s">
        <v>856</v>
      </c>
      <c r="B1777" s="236" t="s">
        <v>586</v>
      </c>
      <c r="C1777" s="236" t="s">
        <v>856</v>
      </c>
      <c r="D1777" s="293" t="s">
        <v>855</v>
      </c>
      <c r="E1777" s="294" t="s">
        <v>854</v>
      </c>
      <c r="F1777" s="233" t="s">
        <v>856</v>
      </c>
      <c r="G1777" s="295" t="s">
        <v>589</v>
      </c>
      <c r="H1777" s="295" t="s">
        <v>45</v>
      </c>
      <c r="I1777" s="295" t="s">
        <v>1021</v>
      </c>
      <c r="J1777" s="308" t="s">
        <v>1055</v>
      </c>
      <c r="K1777" s="295"/>
      <c r="L1777" s="451" t="s">
        <v>62</v>
      </c>
      <c r="M1777" s="234" t="s">
        <v>187</v>
      </c>
      <c r="N1777" s="237">
        <f>IFERROR(VLOOKUP(H1777&amp;"-"&amp;F1777,Blad7!A:D,4,0),0)</f>
        <v>0</v>
      </c>
      <c r="O1777" s="238">
        <v>1</v>
      </c>
      <c r="P1777" s="239" t="str">
        <f t="shared" si="31"/>
        <v/>
      </c>
    </row>
    <row r="1778" spans="1:16" x14ac:dyDescent="0.3">
      <c r="A1778" s="294" t="s">
        <v>856</v>
      </c>
      <c r="B1778" s="236" t="s">
        <v>586</v>
      </c>
      <c r="C1778" s="236" t="s">
        <v>856</v>
      </c>
      <c r="D1778" s="293" t="s">
        <v>855</v>
      </c>
      <c r="E1778" s="294" t="s">
        <v>854</v>
      </c>
      <c r="F1778" s="233" t="s">
        <v>856</v>
      </c>
      <c r="G1778" s="295" t="s">
        <v>589</v>
      </c>
      <c r="H1778" s="295" t="s">
        <v>15</v>
      </c>
      <c r="I1778" s="297" t="s">
        <v>15</v>
      </c>
      <c r="J1778" s="308" t="s">
        <v>732</v>
      </c>
      <c r="K1778" s="295"/>
      <c r="L1778" s="451" t="s">
        <v>44</v>
      </c>
      <c r="M1778" s="234">
        <v>26.05</v>
      </c>
      <c r="N1778" s="237">
        <f>IFERROR(VLOOKUP(H1778&amp;"-"&amp;F1778,Blad7!A:D,4,0),0)</f>
        <v>0</v>
      </c>
      <c r="O1778" s="238">
        <v>1</v>
      </c>
      <c r="P1778" s="239">
        <f t="shared" si="31"/>
        <v>0</v>
      </c>
    </row>
    <row r="1779" spans="1:16" x14ac:dyDescent="0.3">
      <c r="A1779" s="294" t="s">
        <v>856</v>
      </c>
      <c r="B1779" s="236" t="s">
        <v>586</v>
      </c>
      <c r="C1779" s="236" t="s">
        <v>856</v>
      </c>
      <c r="D1779" s="293" t="s">
        <v>855</v>
      </c>
      <c r="E1779" s="294" t="s">
        <v>854</v>
      </c>
      <c r="F1779" s="233" t="s">
        <v>856</v>
      </c>
      <c r="G1779" s="295" t="s">
        <v>589</v>
      </c>
      <c r="H1779" s="295" t="s">
        <v>15</v>
      </c>
      <c r="I1779" s="297" t="s">
        <v>15</v>
      </c>
      <c r="J1779" s="308" t="s">
        <v>735</v>
      </c>
      <c r="K1779" s="295"/>
      <c r="L1779" s="451" t="s">
        <v>44</v>
      </c>
      <c r="M1779" s="234">
        <v>26.49</v>
      </c>
      <c r="N1779" s="237">
        <f>IFERROR(VLOOKUP(H1779&amp;"-"&amp;F1779,Blad7!A:D,4,0),0)</f>
        <v>0</v>
      </c>
      <c r="O1779" s="238">
        <v>1</v>
      </c>
      <c r="P1779" s="239">
        <f t="shared" si="31"/>
        <v>0</v>
      </c>
    </row>
    <row r="1780" spans="1:16" x14ac:dyDescent="0.3">
      <c r="A1780" s="294" t="s">
        <v>856</v>
      </c>
      <c r="B1780" s="236" t="s">
        <v>586</v>
      </c>
      <c r="C1780" s="236" t="s">
        <v>856</v>
      </c>
      <c r="D1780" s="293" t="s">
        <v>855</v>
      </c>
      <c r="E1780" s="294" t="s">
        <v>854</v>
      </c>
      <c r="F1780" s="233" t="s">
        <v>856</v>
      </c>
      <c r="G1780" s="295" t="s">
        <v>589</v>
      </c>
      <c r="H1780" s="295" t="s">
        <v>45</v>
      </c>
      <c r="I1780" s="295" t="s">
        <v>1021</v>
      </c>
      <c r="J1780" s="308" t="s">
        <v>1686</v>
      </c>
      <c r="K1780" s="295"/>
      <c r="L1780" s="451" t="s">
        <v>62</v>
      </c>
      <c r="M1780" s="234" t="s">
        <v>187</v>
      </c>
      <c r="N1780" s="237">
        <f>IFERROR(VLOOKUP(H1780&amp;"-"&amp;F1780,Blad7!A:D,4,0),0)</f>
        <v>0</v>
      </c>
      <c r="O1780" s="238">
        <v>1</v>
      </c>
      <c r="P1780" s="239" t="str">
        <f t="shared" si="31"/>
        <v/>
      </c>
    </row>
    <row r="1781" spans="1:16" x14ac:dyDescent="0.3">
      <c r="A1781" s="294" t="s">
        <v>856</v>
      </c>
      <c r="B1781" s="236" t="s">
        <v>586</v>
      </c>
      <c r="C1781" s="236" t="s">
        <v>856</v>
      </c>
      <c r="D1781" s="293" t="s">
        <v>855</v>
      </c>
      <c r="E1781" s="294" t="s">
        <v>854</v>
      </c>
      <c r="F1781" s="233" t="s">
        <v>856</v>
      </c>
      <c r="G1781" s="295" t="s">
        <v>589</v>
      </c>
      <c r="H1781" s="295" t="s">
        <v>19</v>
      </c>
      <c r="I1781" s="295" t="s">
        <v>1712</v>
      </c>
      <c r="J1781" s="308" t="s">
        <v>1067</v>
      </c>
      <c r="K1781" s="295"/>
      <c r="L1781" s="451" t="s">
        <v>62</v>
      </c>
      <c r="M1781" s="234">
        <v>30.21</v>
      </c>
      <c r="N1781" s="237">
        <f>IFERROR(VLOOKUP(H1781&amp;"-"&amp;F1781,Blad7!A:D,4,0),0)</f>
        <v>0</v>
      </c>
      <c r="O1781" s="238">
        <v>1</v>
      </c>
      <c r="P1781" s="239">
        <f t="shared" si="31"/>
        <v>0</v>
      </c>
    </row>
    <row r="1782" spans="1:16" x14ac:dyDescent="0.3">
      <c r="A1782" s="294" t="s">
        <v>856</v>
      </c>
      <c r="B1782" s="236" t="s">
        <v>586</v>
      </c>
      <c r="C1782" s="236" t="s">
        <v>856</v>
      </c>
      <c r="D1782" s="293" t="s">
        <v>855</v>
      </c>
      <c r="E1782" s="294" t="s">
        <v>854</v>
      </c>
      <c r="F1782" s="233" t="s">
        <v>856</v>
      </c>
      <c r="G1782" s="295" t="s">
        <v>589</v>
      </c>
      <c r="H1782" s="295" t="s">
        <v>45</v>
      </c>
      <c r="I1782" s="295" t="s">
        <v>1021</v>
      </c>
      <c r="J1782" s="308" t="s">
        <v>1687</v>
      </c>
      <c r="K1782" s="295"/>
      <c r="L1782" s="451" t="s">
        <v>62</v>
      </c>
      <c r="M1782" s="234" t="s">
        <v>187</v>
      </c>
      <c r="N1782" s="237">
        <f>IFERROR(VLOOKUP(H1782&amp;"-"&amp;F1782,Blad7!A:D,4,0),0)</f>
        <v>0</v>
      </c>
      <c r="O1782" s="238">
        <v>1</v>
      </c>
      <c r="P1782" s="239" t="str">
        <f t="shared" si="31"/>
        <v/>
      </c>
    </row>
    <row r="1783" spans="1:16" x14ac:dyDescent="0.3">
      <c r="A1783" s="294" t="s">
        <v>856</v>
      </c>
      <c r="B1783" s="236" t="s">
        <v>586</v>
      </c>
      <c r="C1783" s="236" t="s">
        <v>856</v>
      </c>
      <c r="D1783" s="293" t="s">
        <v>855</v>
      </c>
      <c r="E1783" s="294" t="s">
        <v>854</v>
      </c>
      <c r="F1783" s="233" t="s">
        <v>856</v>
      </c>
      <c r="G1783" s="295" t="s">
        <v>589</v>
      </c>
      <c r="H1783" s="295" t="s">
        <v>19</v>
      </c>
      <c r="I1783" s="295" t="s">
        <v>56</v>
      </c>
      <c r="J1783" s="308" t="s">
        <v>1684</v>
      </c>
      <c r="K1783" s="295"/>
      <c r="L1783" s="451" t="s">
        <v>62</v>
      </c>
      <c r="M1783" s="234">
        <v>36.590000000000003</v>
      </c>
      <c r="N1783" s="237">
        <f>IFERROR(VLOOKUP(H1783&amp;"-"&amp;F1783,Blad7!A:D,4,0),0)</f>
        <v>0</v>
      </c>
      <c r="O1783" s="238">
        <v>1</v>
      </c>
      <c r="P1783" s="239">
        <f t="shared" si="31"/>
        <v>0</v>
      </c>
    </row>
    <row r="1784" spans="1:16" x14ac:dyDescent="0.3">
      <c r="A1784" s="294" t="s">
        <v>856</v>
      </c>
      <c r="B1784" s="236" t="s">
        <v>586</v>
      </c>
      <c r="C1784" s="236" t="s">
        <v>856</v>
      </c>
      <c r="D1784" s="293" t="s">
        <v>855</v>
      </c>
      <c r="E1784" s="294" t="s">
        <v>854</v>
      </c>
      <c r="F1784" s="233" t="s">
        <v>856</v>
      </c>
      <c r="G1784" s="295" t="s">
        <v>589</v>
      </c>
      <c r="H1784" s="295" t="s">
        <v>15</v>
      </c>
      <c r="I1784" s="297" t="s">
        <v>15</v>
      </c>
      <c r="J1784" s="308" t="s">
        <v>1688</v>
      </c>
      <c r="K1784" s="295"/>
      <c r="L1784" s="451" t="s">
        <v>44</v>
      </c>
      <c r="M1784" s="234">
        <v>39.44</v>
      </c>
      <c r="N1784" s="237">
        <f>IFERROR(VLOOKUP(H1784&amp;"-"&amp;F1784,Blad7!A:D,4,0),0)</f>
        <v>0</v>
      </c>
      <c r="O1784" s="238">
        <v>1</v>
      </c>
      <c r="P1784" s="239">
        <f t="shared" si="31"/>
        <v>0</v>
      </c>
    </row>
    <row r="1785" spans="1:16" x14ac:dyDescent="0.3">
      <c r="A1785" s="294" t="s">
        <v>856</v>
      </c>
      <c r="B1785" s="236" t="s">
        <v>586</v>
      </c>
      <c r="C1785" s="236" t="s">
        <v>856</v>
      </c>
      <c r="D1785" s="293" t="s">
        <v>855</v>
      </c>
      <c r="E1785" s="294" t="s">
        <v>854</v>
      </c>
      <c r="F1785" s="233" t="s">
        <v>856</v>
      </c>
      <c r="G1785" s="295" t="s">
        <v>589</v>
      </c>
      <c r="H1785" s="297" t="s">
        <v>1694</v>
      </c>
      <c r="I1785" s="295" t="s">
        <v>65</v>
      </c>
      <c r="J1785" s="308" t="s">
        <v>1677</v>
      </c>
      <c r="K1785" s="295"/>
      <c r="L1785" s="451" t="s">
        <v>57</v>
      </c>
      <c r="M1785" s="234">
        <v>39.97</v>
      </c>
      <c r="N1785" s="237">
        <f>IFERROR(VLOOKUP(H1785&amp;"-"&amp;F1785,Blad7!A:D,4,0),0)</f>
        <v>0</v>
      </c>
      <c r="O1785" s="238">
        <v>1</v>
      </c>
      <c r="P1785" s="239">
        <f t="shared" si="31"/>
        <v>0</v>
      </c>
    </row>
    <row r="1786" spans="1:16" x14ac:dyDescent="0.3">
      <c r="A1786" s="294" t="s">
        <v>856</v>
      </c>
      <c r="B1786" s="236" t="s">
        <v>586</v>
      </c>
      <c r="C1786" s="236" t="s">
        <v>856</v>
      </c>
      <c r="D1786" s="293" t="s">
        <v>855</v>
      </c>
      <c r="E1786" s="294" t="s">
        <v>854</v>
      </c>
      <c r="F1786" s="233" t="s">
        <v>856</v>
      </c>
      <c r="G1786" s="295" t="s">
        <v>589</v>
      </c>
      <c r="H1786" s="297" t="s">
        <v>1694</v>
      </c>
      <c r="I1786" s="295" t="s">
        <v>65</v>
      </c>
      <c r="J1786" s="308" t="s">
        <v>1676</v>
      </c>
      <c r="K1786" s="295"/>
      <c r="L1786" s="451" t="s">
        <v>57</v>
      </c>
      <c r="M1786" s="234">
        <v>40.5</v>
      </c>
      <c r="N1786" s="237">
        <f>IFERROR(VLOOKUP(H1786&amp;"-"&amp;F1786,Blad7!A:D,4,0),0)</f>
        <v>0</v>
      </c>
      <c r="O1786" s="238">
        <v>1</v>
      </c>
      <c r="P1786" s="239">
        <f t="shared" si="31"/>
        <v>0</v>
      </c>
    </row>
    <row r="1787" spans="1:16" x14ac:dyDescent="0.3">
      <c r="A1787" s="294" t="s">
        <v>856</v>
      </c>
      <c r="B1787" s="236" t="s">
        <v>586</v>
      </c>
      <c r="C1787" s="236" t="s">
        <v>856</v>
      </c>
      <c r="D1787" s="293" t="s">
        <v>855</v>
      </c>
      <c r="E1787" s="294" t="s">
        <v>854</v>
      </c>
      <c r="F1787" s="233" t="s">
        <v>856</v>
      </c>
      <c r="G1787" s="295" t="s">
        <v>589</v>
      </c>
      <c r="H1787" s="295" t="s">
        <v>16</v>
      </c>
      <c r="I1787" s="295" t="s">
        <v>50</v>
      </c>
      <c r="J1787" s="308" t="s">
        <v>1689</v>
      </c>
      <c r="K1787" s="295"/>
      <c r="L1787" s="451" t="s">
        <v>44</v>
      </c>
      <c r="M1787" s="234">
        <v>48.31</v>
      </c>
      <c r="N1787" s="237">
        <f>IFERROR(VLOOKUP(H1787&amp;"-"&amp;F1787,Blad7!A:D,4,0),0)</f>
        <v>0</v>
      </c>
      <c r="O1787" s="238">
        <v>1</v>
      </c>
      <c r="P1787" s="239">
        <f t="shared" si="31"/>
        <v>0</v>
      </c>
    </row>
    <row r="1788" spans="1:16" x14ac:dyDescent="0.3">
      <c r="A1788" s="294" t="s">
        <v>856</v>
      </c>
      <c r="B1788" s="236" t="s">
        <v>586</v>
      </c>
      <c r="C1788" s="236" t="s">
        <v>856</v>
      </c>
      <c r="D1788" s="293" t="s">
        <v>855</v>
      </c>
      <c r="E1788" s="294" t="s">
        <v>854</v>
      </c>
      <c r="F1788" s="233" t="s">
        <v>856</v>
      </c>
      <c r="G1788" s="295" t="s">
        <v>589</v>
      </c>
      <c r="H1788" s="295" t="s">
        <v>15</v>
      </c>
      <c r="I1788" s="297" t="s">
        <v>15</v>
      </c>
      <c r="J1788" s="308" t="s">
        <v>1672</v>
      </c>
      <c r="K1788" s="295"/>
      <c r="L1788" s="451" t="s">
        <v>62</v>
      </c>
      <c r="M1788" s="234">
        <v>49.91</v>
      </c>
      <c r="N1788" s="237">
        <f>IFERROR(VLOOKUP(H1788&amp;"-"&amp;F1788,Blad7!A:D,4,0),0)</f>
        <v>0</v>
      </c>
      <c r="O1788" s="238">
        <v>1</v>
      </c>
      <c r="P1788" s="239">
        <f t="shared" si="31"/>
        <v>0</v>
      </c>
    </row>
    <row r="1789" spans="1:16" x14ac:dyDescent="0.3">
      <c r="A1789" s="294" t="s">
        <v>856</v>
      </c>
      <c r="B1789" s="236" t="s">
        <v>586</v>
      </c>
      <c r="C1789" s="236" t="s">
        <v>856</v>
      </c>
      <c r="D1789" s="293" t="s">
        <v>855</v>
      </c>
      <c r="E1789" s="294" t="s">
        <v>854</v>
      </c>
      <c r="F1789" s="233" t="s">
        <v>856</v>
      </c>
      <c r="G1789" s="295" t="s">
        <v>589</v>
      </c>
      <c r="H1789" s="295" t="s">
        <v>15</v>
      </c>
      <c r="I1789" s="297" t="s">
        <v>15</v>
      </c>
      <c r="J1789" s="308" t="s">
        <v>1397</v>
      </c>
      <c r="K1789" s="295"/>
      <c r="L1789" s="451" t="s">
        <v>62</v>
      </c>
      <c r="M1789" s="234">
        <v>51.45</v>
      </c>
      <c r="N1789" s="237">
        <f>IFERROR(VLOOKUP(H1789&amp;"-"&amp;F1789,Blad7!A:D,4,0),0)</f>
        <v>0</v>
      </c>
      <c r="O1789" s="238">
        <v>1</v>
      </c>
      <c r="P1789" s="239">
        <f t="shared" si="31"/>
        <v>0</v>
      </c>
    </row>
    <row r="1790" spans="1:16" x14ac:dyDescent="0.3">
      <c r="A1790" s="294" t="s">
        <v>856</v>
      </c>
      <c r="B1790" s="236" t="s">
        <v>586</v>
      </c>
      <c r="C1790" s="236" t="s">
        <v>856</v>
      </c>
      <c r="D1790" s="293" t="s">
        <v>855</v>
      </c>
      <c r="E1790" s="294" t="s">
        <v>854</v>
      </c>
      <c r="F1790" s="233" t="s">
        <v>856</v>
      </c>
      <c r="G1790" s="295" t="s">
        <v>589</v>
      </c>
      <c r="H1790" s="295" t="s">
        <v>45</v>
      </c>
      <c r="I1790" s="295" t="s">
        <v>656</v>
      </c>
      <c r="J1790" s="308"/>
      <c r="K1790" s="295"/>
      <c r="L1790" s="451" t="s">
        <v>62</v>
      </c>
      <c r="M1790" s="234" t="s">
        <v>187</v>
      </c>
      <c r="N1790" s="237">
        <f>IFERROR(VLOOKUP(H1790&amp;"-"&amp;F1790,Blad7!A:D,4,0),0)</f>
        <v>0</v>
      </c>
      <c r="O1790" s="238">
        <v>1</v>
      </c>
      <c r="P1790" s="239" t="str">
        <f t="shared" si="31"/>
        <v/>
      </c>
    </row>
    <row r="1791" spans="1:16" x14ac:dyDescent="0.3">
      <c r="A1791" s="294" t="s">
        <v>856</v>
      </c>
      <c r="B1791" s="236" t="s">
        <v>586</v>
      </c>
      <c r="C1791" s="236" t="s">
        <v>856</v>
      </c>
      <c r="D1791" s="293" t="s">
        <v>855</v>
      </c>
      <c r="E1791" s="294" t="s">
        <v>854</v>
      </c>
      <c r="F1791" s="233" t="s">
        <v>856</v>
      </c>
      <c r="G1791" s="295" t="s">
        <v>589</v>
      </c>
      <c r="H1791" s="295" t="s">
        <v>19</v>
      </c>
      <c r="I1791" s="295" t="s">
        <v>56</v>
      </c>
      <c r="J1791" s="308" t="s">
        <v>128</v>
      </c>
      <c r="K1791" s="295"/>
      <c r="L1791" s="451" t="s">
        <v>44</v>
      </c>
      <c r="M1791" s="234">
        <v>54.53</v>
      </c>
      <c r="N1791" s="237">
        <f>IFERROR(VLOOKUP(H1791&amp;"-"&amp;F1791,Blad7!A:D,4,0),0)</f>
        <v>0</v>
      </c>
      <c r="O1791" s="238">
        <v>1</v>
      </c>
      <c r="P1791" s="239">
        <f t="shared" si="31"/>
        <v>0</v>
      </c>
    </row>
    <row r="1792" spans="1:16" x14ac:dyDescent="0.3">
      <c r="A1792" s="294" t="s">
        <v>856</v>
      </c>
      <c r="B1792" s="236" t="s">
        <v>586</v>
      </c>
      <c r="C1792" s="236" t="s">
        <v>856</v>
      </c>
      <c r="D1792" s="293" t="s">
        <v>855</v>
      </c>
      <c r="E1792" s="294" t="s">
        <v>854</v>
      </c>
      <c r="F1792" s="233" t="s">
        <v>856</v>
      </c>
      <c r="G1792" s="295" t="s">
        <v>589</v>
      </c>
      <c r="H1792" s="295" t="s">
        <v>18</v>
      </c>
      <c r="I1792" s="295" t="s">
        <v>18</v>
      </c>
      <c r="J1792" s="308"/>
      <c r="K1792" s="295"/>
      <c r="L1792" s="451" t="s">
        <v>62</v>
      </c>
      <c r="M1792" s="234">
        <v>54.78</v>
      </c>
      <c r="N1792" s="237">
        <f>IFERROR(VLOOKUP(H1792&amp;"-"&amp;F1792,Blad7!A:D,4,0),0)</f>
        <v>0</v>
      </c>
      <c r="O1792" s="238">
        <v>1</v>
      </c>
      <c r="P1792" s="239">
        <f t="shared" si="31"/>
        <v>0</v>
      </c>
    </row>
    <row r="1793" spans="1:16" x14ac:dyDescent="0.3">
      <c r="A1793" s="294" t="s">
        <v>856</v>
      </c>
      <c r="B1793" s="236" t="s">
        <v>586</v>
      </c>
      <c r="C1793" s="236" t="s">
        <v>856</v>
      </c>
      <c r="D1793" s="293" t="s">
        <v>855</v>
      </c>
      <c r="E1793" s="294" t="s">
        <v>854</v>
      </c>
      <c r="F1793" s="233" t="s">
        <v>856</v>
      </c>
      <c r="G1793" s="295" t="s">
        <v>589</v>
      </c>
      <c r="H1793" s="295" t="s">
        <v>19</v>
      </c>
      <c r="I1793" s="295" t="s">
        <v>56</v>
      </c>
      <c r="J1793" s="308" t="s">
        <v>95</v>
      </c>
      <c r="K1793" s="295"/>
      <c r="L1793" s="451" t="s">
        <v>44</v>
      </c>
      <c r="M1793" s="234">
        <v>55.71</v>
      </c>
      <c r="N1793" s="237">
        <f>IFERROR(VLOOKUP(H1793&amp;"-"&amp;F1793,Blad7!A:D,4,0),0)</f>
        <v>0</v>
      </c>
      <c r="O1793" s="238">
        <v>1</v>
      </c>
      <c r="P1793" s="239">
        <f t="shared" si="31"/>
        <v>0</v>
      </c>
    </row>
    <row r="1794" spans="1:16" x14ac:dyDescent="0.3">
      <c r="A1794" s="294" t="s">
        <v>856</v>
      </c>
      <c r="B1794" s="236" t="s">
        <v>586</v>
      </c>
      <c r="C1794" s="236" t="s">
        <v>856</v>
      </c>
      <c r="D1794" s="293" t="s">
        <v>855</v>
      </c>
      <c r="E1794" s="294" t="s">
        <v>854</v>
      </c>
      <c r="F1794" s="233" t="s">
        <v>856</v>
      </c>
      <c r="G1794" s="295" t="s">
        <v>589</v>
      </c>
      <c r="H1794" s="295" t="s">
        <v>15</v>
      </c>
      <c r="I1794" s="297" t="s">
        <v>15</v>
      </c>
      <c r="J1794" s="308" t="s">
        <v>1667</v>
      </c>
      <c r="K1794" s="295"/>
      <c r="L1794" s="451" t="s">
        <v>62</v>
      </c>
      <c r="M1794" s="234">
        <v>57.51</v>
      </c>
      <c r="N1794" s="237">
        <f>IFERROR(VLOOKUP(H1794&amp;"-"&amp;F1794,Blad7!A:D,4,0),0)</f>
        <v>0</v>
      </c>
      <c r="O1794" s="238">
        <v>1</v>
      </c>
      <c r="P1794" s="239">
        <f t="shared" ref="P1794:P1857" si="32">IFERROR((N1794*M1794)*O1794,"")</f>
        <v>0</v>
      </c>
    </row>
    <row r="1795" spans="1:16" x14ac:dyDescent="0.3">
      <c r="A1795" s="294" t="s">
        <v>856</v>
      </c>
      <c r="B1795" s="236" t="s">
        <v>586</v>
      </c>
      <c r="C1795" s="236" t="s">
        <v>856</v>
      </c>
      <c r="D1795" s="293" t="s">
        <v>855</v>
      </c>
      <c r="E1795" s="294" t="s">
        <v>854</v>
      </c>
      <c r="F1795" s="233" t="s">
        <v>856</v>
      </c>
      <c r="G1795" s="295" t="s">
        <v>589</v>
      </c>
      <c r="H1795" s="295" t="s">
        <v>15</v>
      </c>
      <c r="I1795" s="297" t="s">
        <v>15</v>
      </c>
      <c r="J1795" s="308" t="s">
        <v>1666</v>
      </c>
      <c r="K1795" s="295"/>
      <c r="L1795" s="457" t="s">
        <v>1665</v>
      </c>
      <c r="M1795" s="234">
        <v>79.180000000000007</v>
      </c>
      <c r="N1795" s="237">
        <f>IFERROR(VLOOKUP(H1795&amp;"-"&amp;F1795,Blad7!A:D,4,0),0)</f>
        <v>0</v>
      </c>
      <c r="O1795" s="238">
        <v>1</v>
      </c>
      <c r="P1795" s="239">
        <f t="shared" si="32"/>
        <v>0</v>
      </c>
    </row>
    <row r="1796" spans="1:16" x14ac:dyDescent="0.3">
      <c r="A1796" s="294" t="s">
        <v>856</v>
      </c>
      <c r="B1796" s="236" t="s">
        <v>586</v>
      </c>
      <c r="C1796" s="236" t="s">
        <v>856</v>
      </c>
      <c r="D1796" s="293" t="s">
        <v>855</v>
      </c>
      <c r="E1796" s="294" t="s">
        <v>854</v>
      </c>
      <c r="F1796" s="233" t="s">
        <v>856</v>
      </c>
      <c r="G1796" s="295" t="s">
        <v>589</v>
      </c>
      <c r="H1796" s="295" t="s">
        <v>15</v>
      </c>
      <c r="I1796" s="297" t="s">
        <v>15</v>
      </c>
      <c r="J1796" s="308" t="s">
        <v>1668</v>
      </c>
      <c r="K1796" s="295"/>
      <c r="L1796" s="457" t="s">
        <v>1665</v>
      </c>
      <c r="M1796" s="234">
        <v>79.2</v>
      </c>
      <c r="N1796" s="237">
        <f>IFERROR(VLOOKUP(H1796&amp;"-"&amp;F1796,Blad7!A:D,4,0),0)</f>
        <v>0</v>
      </c>
      <c r="O1796" s="238">
        <v>1</v>
      </c>
      <c r="P1796" s="239">
        <f t="shared" si="32"/>
        <v>0</v>
      </c>
    </row>
    <row r="1797" spans="1:16" x14ac:dyDescent="0.3">
      <c r="A1797" s="294" t="s">
        <v>856</v>
      </c>
      <c r="B1797" s="236" t="s">
        <v>586</v>
      </c>
      <c r="C1797" s="236" t="s">
        <v>856</v>
      </c>
      <c r="D1797" s="293" t="s">
        <v>855</v>
      </c>
      <c r="E1797" s="294" t="s">
        <v>854</v>
      </c>
      <c r="F1797" s="233" t="s">
        <v>856</v>
      </c>
      <c r="G1797" s="295" t="s">
        <v>589</v>
      </c>
      <c r="H1797" s="295" t="s">
        <v>15</v>
      </c>
      <c r="I1797" s="297" t="s">
        <v>15</v>
      </c>
      <c r="J1797" s="308" t="s">
        <v>1680</v>
      </c>
      <c r="K1797" s="295"/>
      <c r="L1797" s="457" t="s">
        <v>1665</v>
      </c>
      <c r="M1797" s="234">
        <v>79.22</v>
      </c>
      <c r="N1797" s="237">
        <f>IFERROR(VLOOKUP(H1797&amp;"-"&amp;F1797,Blad7!A:D,4,0),0)</f>
        <v>0</v>
      </c>
      <c r="O1797" s="238">
        <v>1</v>
      </c>
      <c r="P1797" s="239">
        <f t="shared" si="32"/>
        <v>0</v>
      </c>
    </row>
    <row r="1798" spans="1:16" x14ac:dyDescent="0.3">
      <c r="A1798" s="294" t="s">
        <v>856</v>
      </c>
      <c r="B1798" s="236" t="s">
        <v>586</v>
      </c>
      <c r="C1798" s="236" t="s">
        <v>856</v>
      </c>
      <c r="D1798" s="293" t="s">
        <v>855</v>
      </c>
      <c r="E1798" s="294" t="s">
        <v>854</v>
      </c>
      <c r="F1798" s="233" t="s">
        <v>856</v>
      </c>
      <c r="G1798" s="295" t="s">
        <v>589</v>
      </c>
      <c r="H1798" s="295" t="s">
        <v>19</v>
      </c>
      <c r="I1798" s="295" t="s">
        <v>1219</v>
      </c>
      <c r="J1798" s="308" t="s">
        <v>1080</v>
      </c>
      <c r="K1798" s="295"/>
      <c r="L1798" s="451" t="s">
        <v>62</v>
      </c>
      <c r="M1798" s="234">
        <v>91.8</v>
      </c>
      <c r="N1798" s="237">
        <f>IFERROR(VLOOKUP(H1798&amp;"-"&amp;F1798,Blad7!A:D,4,0),0)</f>
        <v>0</v>
      </c>
      <c r="O1798" s="238">
        <v>1</v>
      </c>
      <c r="P1798" s="239">
        <f t="shared" si="32"/>
        <v>0</v>
      </c>
    </row>
    <row r="1799" spans="1:16" x14ac:dyDescent="0.3">
      <c r="A1799" s="294" t="s">
        <v>856</v>
      </c>
      <c r="B1799" s="236" t="s">
        <v>586</v>
      </c>
      <c r="C1799" s="236" t="s">
        <v>856</v>
      </c>
      <c r="D1799" s="293" t="s">
        <v>855</v>
      </c>
      <c r="E1799" s="294" t="s">
        <v>854</v>
      </c>
      <c r="F1799" s="233" t="s">
        <v>856</v>
      </c>
      <c r="G1799" s="295" t="s">
        <v>589</v>
      </c>
      <c r="H1799" s="295" t="s">
        <v>15</v>
      </c>
      <c r="I1799" s="297" t="s">
        <v>15</v>
      </c>
      <c r="J1799" s="308" t="s">
        <v>1685</v>
      </c>
      <c r="K1799" s="295"/>
      <c r="L1799" s="451" t="s">
        <v>57</v>
      </c>
      <c r="M1799" s="234">
        <v>98.11</v>
      </c>
      <c r="N1799" s="237">
        <f>IFERROR(VLOOKUP(H1799&amp;"-"&amp;F1799,Blad7!A:D,4,0),0)</f>
        <v>0</v>
      </c>
      <c r="O1799" s="238">
        <v>1</v>
      </c>
      <c r="P1799" s="239">
        <f t="shared" si="32"/>
        <v>0</v>
      </c>
    </row>
    <row r="1800" spans="1:16" x14ac:dyDescent="0.3">
      <c r="A1800" s="294" t="s">
        <v>856</v>
      </c>
      <c r="B1800" s="236" t="s">
        <v>586</v>
      </c>
      <c r="C1800" s="236" t="s">
        <v>856</v>
      </c>
      <c r="D1800" s="293" t="s">
        <v>855</v>
      </c>
      <c r="E1800" s="294" t="s">
        <v>854</v>
      </c>
      <c r="F1800" s="233" t="s">
        <v>856</v>
      </c>
      <c r="G1800" s="295" t="s">
        <v>589</v>
      </c>
      <c r="H1800" s="295" t="s">
        <v>2271</v>
      </c>
      <c r="I1800" s="295" t="s">
        <v>1716</v>
      </c>
      <c r="J1800" s="308" t="s">
        <v>1681</v>
      </c>
      <c r="K1800" s="295"/>
      <c r="L1800" s="451" t="s">
        <v>62</v>
      </c>
      <c r="M1800" s="234">
        <v>99</v>
      </c>
      <c r="N1800" s="237">
        <f>IFERROR(VLOOKUP(H1800&amp;"-"&amp;F1800,Blad7!A:D,4,0),0)</f>
        <v>0</v>
      </c>
      <c r="O1800" s="238">
        <v>1</v>
      </c>
      <c r="P1800" s="239">
        <f t="shared" si="32"/>
        <v>0</v>
      </c>
    </row>
    <row r="1801" spans="1:16" x14ac:dyDescent="0.3">
      <c r="A1801" s="294" t="s">
        <v>856</v>
      </c>
      <c r="B1801" s="236" t="s">
        <v>586</v>
      </c>
      <c r="C1801" s="236" t="s">
        <v>856</v>
      </c>
      <c r="D1801" s="293" t="s">
        <v>855</v>
      </c>
      <c r="E1801" s="294" t="s">
        <v>854</v>
      </c>
      <c r="F1801" s="233" t="s">
        <v>856</v>
      </c>
      <c r="G1801" s="295" t="s">
        <v>589</v>
      </c>
      <c r="H1801" s="295" t="s">
        <v>18</v>
      </c>
      <c r="I1801" s="295" t="s">
        <v>712</v>
      </c>
      <c r="J1801" s="308" t="s">
        <v>1616</v>
      </c>
      <c r="K1801" s="295"/>
      <c r="L1801" s="451" t="s">
        <v>57</v>
      </c>
      <c r="M1801" s="234">
        <v>120.26</v>
      </c>
      <c r="N1801" s="237">
        <f>IFERROR(VLOOKUP(H1801&amp;"-"&amp;F1801,Blad7!A:D,4,0),0)</f>
        <v>0</v>
      </c>
      <c r="O1801" s="238">
        <v>1</v>
      </c>
      <c r="P1801" s="239">
        <f t="shared" si="32"/>
        <v>0</v>
      </c>
    </row>
    <row r="1802" spans="1:16" x14ac:dyDescent="0.3">
      <c r="A1802" s="294" t="s">
        <v>856</v>
      </c>
      <c r="B1802" s="236" t="s">
        <v>586</v>
      </c>
      <c r="C1802" s="236" t="s">
        <v>856</v>
      </c>
      <c r="D1802" s="293" t="s">
        <v>855</v>
      </c>
      <c r="E1802" s="294" t="s">
        <v>854</v>
      </c>
      <c r="F1802" s="233" t="s">
        <v>856</v>
      </c>
      <c r="G1802" s="295" t="s">
        <v>589</v>
      </c>
      <c r="H1802" s="295" t="s">
        <v>19</v>
      </c>
      <c r="I1802" s="295" t="s">
        <v>1707</v>
      </c>
      <c r="J1802" s="308" t="s">
        <v>100</v>
      </c>
      <c r="K1802" s="295"/>
      <c r="L1802" s="451" t="s">
        <v>62</v>
      </c>
      <c r="M1802" s="234">
        <v>173.84</v>
      </c>
      <c r="N1802" s="237">
        <f>IFERROR(VLOOKUP(H1802&amp;"-"&amp;F1802,Blad7!A:D,4,0),0)</f>
        <v>0</v>
      </c>
      <c r="O1802" s="238">
        <v>1</v>
      </c>
      <c r="P1802" s="239">
        <f t="shared" si="32"/>
        <v>0</v>
      </c>
    </row>
    <row r="1803" spans="1:16" x14ac:dyDescent="0.3">
      <c r="A1803" s="294" t="s">
        <v>856</v>
      </c>
      <c r="B1803" s="236" t="s">
        <v>586</v>
      </c>
      <c r="C1803" s="236" t="s">
        <v>856</v>
      </c>
      <c r="D1803" s="293" t="s">
        <v>855</v>
      </c>
      <c r="E1803" s="294" t="s">
        <v>854</v>
      </c>
      <c r="F1803" s="233" t="s">
        <v>856</v>
      </c>
      <c r="G1803" s="295" t="s">
        <v>589</v>
      </c>
      <c r="H1803" s="295" t="s">
        <v>16</v>
      </c>
      <c r="I1803" s="295" t="s">
        <v>51</v>
      </c>
      <c r="J1803" s="308" t="s">
        <v>1673</v>
      </c>
      <c r="K1803" s="295"/>
      <c r="L1803" s="451" t="s">
        <v>62</v>
      </c>
      <c r="M1803" s="234">
        <v>302.7</v>
      </c>
      <c r="N1803" s="237">
        <f>IFERROR(VLOOKUP(H1803&amp;"-"&amp;F1803,Blad7!A:D,4,0),0)</f>
        <v>0</v>
      </c>
      <c r="O1803" s="238">
        <v>1</v>
      </c>
      <c r="P1803" s="239">
        <f t="shared" si="32"/>
        <v>0</v>
      </c>
    </row>
    <row r="1804" spans="1:16" x14ac:dyDescent="0.3">
      <c r="A1804" s="294" t="s">
        <v>856</v>
      </c>
      <c r="B1804" s="236" t="s">
        <v>586</v>
      </c>
      <c r="C1804" s="236" t="s">
        <v>856</v>
      </c>
      <c r="D1804" s="293" t="s">
        <v>855</v>
      </c>
      <c r="E1804" s="294" t="s">
        <v>854</v>
      </c>
      <c r="F1804" s="233" t="s">
        <v>856</v>
      </c>
      <c r="G1804" s="295" t="s">
        <v>287</v>
      </c>
      <c r="H1804" s="295" t="s">
        <v>1694</v>
      </c>
      <c r="I1804" s="295" t="s">
        <v>485</v>
      </c>
      <c r="J1804" s="308" t="s">
        <v>184</v>
      </c>
      <c r="K1804" s="295"/>
      <c r="L1804" s="451" t="s">
        <v>42</v>
      </c>
      <c r="M1804" s="234">
        <v>4.4000000000000004</v>
      </c>
      <c r="N1804" s="237">
        <f>IFERROR(VLOOKUP(H1804&amp;"-"&amp;F1804,Blad7!A:D,4,0),0)</f>
        <v>0</v>
      </c>
      <c r="O1804" s="238">
        <v>1</v>
      </c>
      <c r="P1804" s="239">
        <f t="shared" si="32"/>
        <v>0</v>
      </c>
    </row>
    <row r="1805" spans="1:16" x14ac:dyDescent="0.3">
      <c r="A1805" s="294" t="s">
        <v>856</v>
      </c>
      <c r="B1805" s="236" t="s">
        <v>586</v>
      </c>
      <c r="C1805" s="236" t="s">
        <v>856</v>
      </c>
      <c r="D1805" s="293" t="s">
        <v>855</v>
      </c>
      <c r="E1805" s="294" t="s">
        <v>854</v>
      </c>
      <c r="F1805" s="233" t="s">
        <v>856</v>
      </c>
      <c r="G1805" s="295" t="s">
        <v>287</v>
      </c>
      <c r="H1805" s="295" t="s">
        <v>1694</v>
      </c>
      <c r="I1805" s="295" t="s">
        <v>287</v>
      </c>
      <c r="J1805" s="308" t="s">
        <v>1675</v>
      </c>
      <c r="K1805" s="295"/>
      <c r="L1805" s="451" t="s">
        <v>1690</v>
      </c>
      <c r="M1805" s="234">
        <v>274.29000000000002</v>
      </c>
      <c r="N1805" s="237">
        <f>IFERROR(VLOOKUP(H1805&amp;"-"&amp;F1805,Blad7!A:D,4,0),0)</f>
        <v>0</v>
      </c>
      <c r="O1805" s="238">
        <v>1</v>
      </c>
      <c r="P1805" s="239">
        <f t="shared" si="32"/>
        <v>0</v>
      </c>
    </row>
    <row r="1806" spans="1:16" x14ac:dyDescent="0.3">
      <c r="A1806" s="294" t="s">
        <v>856</v>
      </c>
      <c r="B1806" s="236" t="s">
        <v>586</v>
      </c>
      <c r="C1806" s="236" t="s">
        <v>856</v>
      </c>
      <c r="D1806" s="293" t="s">
        <v>855</v>
      </c>
      <c r="E1806" s="294" t="s">
        <v>854</v>
      </c>
      <c r="F1806" s="233" t="s">
        <v>856</v>
      </c>
      <c r="G1806" s="295" t="s">
        <v>589</v>
      </c>
      <c r="H1806" s="295" t="s">
        <v>45</v>
      </c>
      <c r="I1806" s="295" t="s">
        <v>1021</v>
      </c>
      <c r="J1806" s="308" t="s">
        <v>79</v>
      </c>
      <c r="K1806" s="295"/>
      <c r="L1806" s="451" t="s">
        <v>62</v>
      </c>
      <c r="M1806" s="234" t="s">
        <v>187</v>
      </c>
      <c r="N1806" s="237">
        <f>IFERROR(VLOOKUP(H1806&amp;"-"&amp;F1806,Blad7!A:D,4,0),0)</f>
        <v>0</v>
      </c>
      <c r="O1806" s="238">
        <v>1</v>
      </c>
      <c r="P1806" s="239" t="str">
        <f t="shared" si="32"/>
        <v/>
      </c>
    </row>
    <row r="1807" spans="1:16" x14ac:dyDescent="0.3">
      <c r="A1807" s="294" t="s">
        <v>856</v>
      </c>
      <c r="B1807" s="236" t="s">
        <v>586</v>
      </c>
      <c r="C1807" s="236" t="s">
        <v>856</v>
      </c>
      <c r="D1807" s="293" t="s">
        <v>855</v>
      </c>
      <c r="E1807" s="294" t="s">
        <v>854</v>
      </c>
      <c r="F1807" s="233" t="s">
        <v>856</v>
      </c>
      <c r="G1807" s="295" t="s">
        <v>589</v>
      </c>
      <c r="H1807" s="295" t="s">
        <v>45</v>
      </c>
      <c r="I1807" s="295" t="s">
        <v>186</v>
      </c>
      <c r="J1807" s="308" t="s">
        <v>88</v>
      </c>
      <c r="K1807" s="295"/>
      <c r="L1807" s="451" t="s">
        <v>1690</v>
      </c>
      <c r="M1807" s="234" t="s">
        <v>187</v>
      </c>
      <c r="N1807" s="237">
        <f>IFERROR(VLOOKUP(H1807&amp;"-"&amp;F1807,Blad7!A:D,4,0),0)</f>
        <v>0</v>
      </c>
      <c r="O1807" s="238">
        <v>1</v>
      </c>
      <c r="P1807" s="239" t="str">
        <f t="shared" si="32"/>
        <v/>
      </c>
    </row>
    <row r="1808" spans="1:16" x14ac:dyDescent="0.3">
      <c r="A1808" s="294" t="s">
        <v>856</v>
      </c>
      <c r="B1808" s="236" t="s">
        <v>586</v>
      </c>
      <c r="C1808" s="236" t="s">
        <v>856</v>
      </c>
      <c r="D1808" s="293" t="s">
        <v>855</v>
      </c>
      <c r="E1808" s="294" t="s">
        <v>854</v>
      </c>
      <c r="F1808" s="233" t="s">
        <v>856</v>
      </c>
      <c r="G1808" s="295" t="s">
        <v>589</v>
      </c>
      <c r="H1808" s="295" t="s">
        <v>45</v>
      </c>
      <c r="I1808" s="295" t="s">
        <v>1021</v>
      </c>
      <c r="J1808" s="308" t="s">
        <v>1058</v>
      </c>
      <c r="K1808" s="295"/>
      <c r="L1808" s="451" t="s">
        <v>62</v>
      </c>
      <c r="M1808" s="234" t="s">
        <v>187</v>
      </c>
      <c r="N1808" s="237">
        <f>IFERROR(VLOOKUP(H1808&amp;"-"&amp;F1808,Blad7!A:D,4,0),0)</f>
        <v>0</v>
      </c>
      <c r="O1808" s="238">
        <v>1</v>
      </c>
      <c r="P1808" s="239" t="str">
        <f t="shared" si="32"/>
        <v/>
      </c>
    </row>
    <row r="1809" spans="1:16" x14ac:dyDescent="0.3">
      <c r="A1809" s="294" t="s">
        <v>856</v>
      </c>
      <c r="B1809" s="236" t="s">
        <v>586</v>
      </c>
      <c r="C1809" s="236" t="s">
        <v>856</v>
      </c>
      <c r="D1809" s="293" t="s">
        <v>855</v>
      </c>
      <c r="E1809" s="294" t="s">
        <v>854</v>
      </c>
      <c r="F1809" s="233" t="s">
        <v>856</v>
      </c>
      <c r="G1809" s="295" t="s">
        <v>589</v>
      </c>
      <c r="H1809" s="295" t="s">
        <v>45</v>
      </c>
      <c r="I1809" s="295" t="s">
        <v>1021</v>
      </c>
      <c r="J1809" s="308" t="s">
        <v>1683</v>
      </c>
      <c r="K1809" s="295"/>
      <c r="L1809" s="457" t="s">
        <v>1665</v>
      </c>
      <c r="M1809" s="234" t="s">
        <v>187</v>
      </c>
      <c r="N1809" s="237">
        <f>IFERROR(VLOOKUP(H1809&amp;"-"&amp;F1809,Blad7!A:D,4,0),0)</f>
        <v>0</v>
      </c>
      <c r="O1809" s="238">
        <v>1</v>
      </c>
      <c r="P1809" s="239" t="str">
        <f t="shared" si="32"/>
        <v/>
      </c>
    </row>
    <row r="1810" spans="1:16" x14ac:dyDescent="0.3">
      <c r="A1810" s="294" t="s">
        <v>38</v>
      </c>
      <c r="B1810" s="236" t="s">
        <v>39</v>
      </c>
      <c r="C1810" s="236" t="s">
        <v>38</v>
      </c>
      <c r="D1810" s="293" t="s">
        <v>1643</v>
      </c>
      <c r="E1810" s="294" t="s">
        <v>1609</v>
      </c>
      <c r="F1810" s="236" t="s">
        <v>38</v>
      </c>
      <c r="G1810" s="295" t="s">
        <v>55</v>
      </c>
      <c r="H1810" s="295" t="s">
        <v>41</v>
      </c>
      <c r="I1810" s="295" t="s">
        <v>1622</v>
      </c>
      <c r="J1810" s="462" t="s">
        <v>98</v>
      </c>
      <c r="K1810" s="295"/>
      <c r="L1810" s="451" t="s">
        <v>62</v>
      </c>
      <c r="M1810" s="234">
        <v>2.2999999999999998</v>
      </c>
      <c r="N1810" s="237">
        <f>IFERROR(VLOOKUP(H1810&amp;"-"&amp;F1810,Blad7!A:D,4,0),0)</f>
        <v>0</v>
      </c>
      <c r="O1810" s="238">
        <v>1</v>
      </c>
      <c r="P1810" s="239">
        <f t="shared" si="32"/>
        <v>0</v>
      </c>
    </row>
    <row r="1811" spans="1:16" x14ac:dyDescent="0.3">
      <c r="A1811" s="294" t="s">
        <v>38</v>
      </c>
      <c r="B1811" s="236" t="s">
        <v>39</v>
      </c>
      <c r="C1811" s="236" t="s">
        <v>38</v>
      </c>
      <c r="D1811" s="293" t="s">
        <v>1643</v>
      </c>
      <c r="E1811" s="294" t="s">
        <v>1609</v>
      </c>
      <c r="F1811" s="236" t="s">
        <v>38</v>
      </c>
      <c r="G1811" s="295" t="s">
        <v>55</v>
      </c>
      <c r="H1811" s="295" t="s">
        <v>41</v>
      </c>
      <c r="I1811" s="295" t="s">
        <v>1622</v>
      </c>
      <c r="J1811" s="462" t="s">
        <v>97</v>
      </c>
      <c r="K1811" s="295"/>
      <c r="L1811" s="451" t="s">
        <v>62</v>
      </c>
      <c r="M1811" s="234">
        <v>4.5</v>
      </c>
      <c r="N1811" s="237">
        <f>IFERROR(VLOOKUP(H1811&amp;"-"&amp;F1811,Blad7!A:D,4,0),0)</f>
        <v>0</v>
      </c>
      <c r="O1811" s="238">
        <v>1</v>
      </c>
      <c r="P1811" s="239">
        <f t="shared" si="32"/>
        <v>0</v>
      </c>
    </row>
    <row r="1812" spans="1:16" x14ac:dyDescent="0.3">
      <c r="A1812" s="294" t="s">
        <v>38</v>
      </c>
      <c r="B1812" s="236" t="s">
        <v>39</v>
      </c>
      <c r="C1812" s="236" t="s">
        <v>38</v>
      </c>
      <c r="D1812" s="293" t="s">
        <v>1643</v>
      </c>
      <c r="E1812" s="294" t="s">
        <v>1609</v>
      </c>
      <c r="F1812" s="236" t="s">
        <v>38</v>
      </c>
      <c r="G1812" s="295" t="s">
        <v>55</v>
      </c>
      <c r="H1812" s="295" t="s">
        <v>41</v>
      </c>
      <c r="I1812" s="295" t="s">
        <v>1622</v>
      </c>
      <c r="J1812" s="462" t="s">
        <v>81</v>
      </c>
      <c r="K1812" s="295"/>
      <c r="L1812" s="451" t="s">
        <v>62</v>
      </c>
      <c r="M1812" s="234">
        <v>5.8</v>
      </c>
      <c r="N1812" s="237">
        <f>IFERROR(VLOOKUP(H1812&amp;"-"&amp;F1812,Blad7!A:D,4,0),0)</f>
        <v>0</v>
      </c>
      <c r="O1812" s="238">
        <v>1</v>
      </c>
      <c r="P1812" s="239">
        <f t="shared" si="32"/>
        <v>0</v>
      </c>
    </row>
    <row r="1813" spans="1:16" x14ac:dyDescent="0.3">
      <c r="A1813" s="294" t="s">
        <v>38</v>
      </c>
      <c r="B1813" s="236" t="s">
        <v>39</v>
      </c>
      <c r="C1813" s="236" t="s">
        <v>38</v>
      </c>
      <c r="D1813" s="293" t="s">
        <v>1643</v>
      </c>
      <c r="E1813" s="294" t="s">
        <v>1609</v>
      </c>
      <c r="F1813" s="236" t="s">
        <v>38</v>
      </c>
      <c r="G1813" s="295" t="s">
        <v>55</v>
      </c>
      <c r="H1813" s="295" t="s">
        <v>41</v>
      </c>
      <c r="I1813" s="295" t="s">
        <v>1622</v>
      </c>
      <c r="J1813" s="462" t="s">
        <v>79</v>
      </c>
      <c r="K1813" s="295"/>
      <c r="L1813" s="451" t="s">
        <v>62</v>
      </c>
      <c r="M1813" s="234">
        <v>5.8</v>
      </c>
      <c r="N1813" s="237">
        <f>IFERROR(VLOOKUP(H1813&amp;"-"&amp;F1813,Blad7!A:D,4,0),0)</f>
        <v>0</v>
      </c>
      <c r="O1813" s="238">
        <v>1</v>
      </c>
      <c r="P1813" s="239">
        <f t="shared" si="32"/>
        <v>0</v>
      </c>
    </row>
    <row r="1814" spans="1:16" x14ac:dyDescent="0.3">
      <c r="A1814" s="294" t="s">
        <v>38</v>
      </c>
      <c r="B1814" s="236" t="s">
        <v>39</v>
      </c>
      <c r="C1814" s="236" t="s">
        <v>38</v>
      </c>
      <c r="D1814" s="293" t="s">
        <v>1643</v>
      </c>
      <c r="E1814" s="294" t="s">
        <v>1609</v>
      </c>
      <c r="F1814" s="236" t="s">
        <v>38</v>
      </c>
      <c r="G1814" s="295" t="s">
        <v>55</v>
      </c>
      <c r="H1814" s="295" t="s">
        <v>19</v>
      </c>
      <c r="I1814" s="245" t="s">
        <v>19</v>
      </c>
      <c r="J1814" s="310" t="s">
        <v>1063</v>
      </c>
      <c r="K1814" s="295"/>
      <c r="L1814" s="451" t="s">
        <v>62</v>
      </c>
      <c r="M1814" s="234">
        <v>7</v>
      </c>
      <c r="N1814" s="237">
        <f>IFERROR(VLOOKUP(H1814&amp;"-"&amp;F1814,Blad7!A:D,4,0),0)</f>
        <v>0</v>
      </c>
      <c r="O1814" s="238">
        <v>1</v>
      </c>
      <c r="P1814" s="239">
        <f t="shared" si="32"/>
        <v>0</v>
      </c>
    </row>
    <row r="1815" spans="1:16" x14ac:dyDescent="0.3">
      <c r="A1815" s="294" t="s">
        <v>38</v>
      </c>
      <c r="B1815" s="236" t="s">
        <v>39</v>
      </c>
      <c r="C1815" s="236" t="s">
        <v>38</v>
      </c>
      <c r="D1815" s="293" t="s">
        <v>1643</v>
      </c>
      <c r="E1815" s="294" t="s">
        <v>1609</v>
      </c>
      <c r="F1815" s="236" t="s">
        <v>38</v>
      </c>
      <c r="G1815" s="295" t="s">
        <v>55</v>
      </c>
      <c r="H1815" s="295" t="s">
        <v>41</v>
      </c>
      <c r="I1815" s="295" t="s">
        <v>1622</v>
      </c>
      <c r="J1815" s="462" t="s">
        <v>80</v>
      </c>
      <c r="K1815" s="295"/>
      <c r="L1815" s="451" t="s">
        <v>62</v>
      </c>
      <c r="M1815" s="234">
        <v>9.3000000000000007</v>
      </c>
      <c r="N1815" s="237">
        <f>IFERROR(VLOOKUP(H1815&amp;"-"&amp;F1815,Blad7!A:D,4,0),0)</f>
        <v>0</v>
      </c>
      <c r="O1815" s="238">
        <v>1</v>
      </c>
      <c r="P1815" s="239">
        <f t="shared" si="32"/>
        <v>0</v>
      </c>
    </row>
    <row r="1816" spans="1:16" x14ac:dyDescent="0.3">
      <c r="A1816" s="294" t="s">
        <v>38</v>
      </c>
      <c r="B1816" s="236" t="s">
        <v>39</v>
      </c>
      <c r="C1816" s="236" t="s">
        <v>38</v>
      </c>
      <c r="D1816" s="293" t="s">
        <v>1643</v>
      </c>
      <c r="E1816" s="294" t="s">
        <v>1609</v>
      </c>
      <c r="F1816" s="236" t="s">
        <v>38</v>
      </c>
      <c r="G1816" s="295" t="s">
        <v>55</v>
      </c>
      <c r="H1816" s="295" t="s">
        <v>19</v>
      </c>
      <c r="I1816" s="245" t="s">
        <v>19</v>
      </c>
      <c r="J1816" s="310" t="s">
        <v>122</v>
      </c>
      <c r="K1816" s="295"/>
      <c r="L1816" s="451" t="s">
        <v>62</v>
      </c>
      <c r="M1816" s="234">
        <v>10.7</v>
      </c>
      <c r="N1816" s="237">
        <f>IFERROR(VLOOKUP(H1816&amp;"-"&amp;F1816,Blad7!A:D,4,0),0)</f>
        <v>0</v>
      </c>
      <c r="O1816" s="238">
        <v>1</v>
      </c>
      <c r="P1816" s="239">
        <f t="shared" si="32"/>
        <v>0</v>
      </c>
    </row>
    <row r="1817" spans="1:16" x14ac:dyDescent="0.3">
      <c r="A1817" s="294" t="s">
        <v>38</v>
      </c>
      <c r="B1817" s="236" t="s">
        <v>39</v>
      </c>
      <c r="C1817" s="236" t="s">
        <v>38</v>
      </c>
      <c r="D1817" s="293" t="s">
        <v>1643</v>
      </c>
      <c r="E1817" s="294" t="s">
        <v>1609</v>
      </c>
      <c r="F1817" s="236" t="s">
        <v>38</v>
      </c>
      <c r="G1817" s="295" t="s">
        <v>55</v>
      </c>
      <c r="H1817" s="295" t="s">
        <v>45</v>
      </c>
      <c r="I1817" s="245" t="s">
        <v>1021</v>
      </c>
      <c r="J1817" s="310" t="s">
        <v>99</v>
      </c>
      <c r="K1817" s="295"/>
      <c r="L1817" s="451" t="s">
        <v>62</v>
      </c>
      <c r="M1817" s="234" t="s">
        <v>187</v>
      </c>
      <c r="N1817" s="237">
        <f>IFERROR(VLOOKUP(H1817&amp;"-"&amp;F1817,Blad7!A:D,4,0),0)</f>
        <v>0</v>
      </c>
      <c r="O1817" s="238">
        <v>1</v>
      </c>
      <c r="P1817" s="239" t="str">
        <f t="shared" si="32"/>
        <v/>
      </c>
    </row>
    <row r="1818" spans="1:16" x14ac:dyDescent="0.3">
      <c r="A1818" s="294" t="s">
        <v>38</v>
      </c>
      <c r="B1818" s="236" t="s">
        <v>39</v>
      </c>
      <c r="C1818" s="236" t="s">
        <v>38</v>
      </c>
      <c r="D1818" s="293" t="s">
        <v>1643</v>
      </c>
      <c r="E1818" s="294" t="s">
        <v>1609</v>
      </c>
      <c r="F1818" s="236" t="s">
        <v>38</v>
      </c>
      <c r="G1818" s="295" t="s">
        <v>55</v>
      </c>
      <c r="H1818" s="295" t="s">
        <v>41</v>
      </c>
      <c r="I1818" s="295" t="s">
        <v>1622</v>
      </c>
      <c r="J1818" s="462" t="s">
        <v>88</v>
      </c>
      <c r="K1818" s="295"/>
      <c r="L1818" s="451" t="s">
        <v>62</v>
      </c>
      <c r="M1818" s="234">
        <v>10.7</v>
      </c>
      <c r="N1818" s="237">
        <f>IFERROR(VLOOKUP(H1818&amp;"-"&amp;F1818,Blad7!A:D,4,0),0)</f>
        <v>0</v>
      </c>
      <c r="O1818" s="238">
        <v>1</v>
      </c>
      <c r="P1818" s="239">
        <f t="shared" si="32"/>
        <v>0</v>
      </c>
    </row>
    <row r="1819" spans="1:16" x14ac:dyDescent="0.3">
      <c r="A1819" s="294" t="s">
        <v>38</v>
      </c>
      <c r="B1819" s="236" t="s">
        <v>39</v>
      </c>
      <c r="C1819" s="236" t="s">
        <v>38</v>
      </c>
      <c r="D1819" s="293" t="s">
        <v>1643</v>
      </c>
      <c r="E1819" s="294" t="s">
        <v>1609</v>
      </c>
      <c r="F1819" s="236" t="s">
        <v>38</v>
      </c>
      <c r="G1819" s="295" t="s">
        <v>55</v>
      </c>
      <c r="H1819" s="295" t="s">
        <v>46</v>
      </c>
      <c r="I1819" s="245" t="s">
        <v>47</v>
      </c>
      <c r="J1819" s="310" t="s">
        <v>203</v>
      </c>
      <c r="K1819" s="295"/>
      <c r="L1819" s="451" t="s">
        <v>62</v>
      </c>
      <c r="M1819" s="234">
        <v>16.5</v>
      </c>
      <c r="N1819" s="237">
        <f>IFERROR(VLOOKUP(H1819&amp;"-"&amp;F1819,Blad7!A:D,4,0),0)</f>
        <v>0</v>
      </c>
      <c r="O1819" s="238">
        <v>1</v>
      </c>
      <c r="P1819" s="239">
        <f t="shared" si="32"/>
        <v>0</v>
      </c>
    </row>
    <row r="1820" spans="1:16" x14ac:dyDescent="0.3">
      <c r="A1820" s="294" t="s">
        <v>38</v>
      </c>
      <c r="B1820" s="236" t="s">
        <v>39</v>
      </c>
      <c r="C1820" s="236" t="s">
        <v>38</v>
      </c>
      <c r="D1820" s="293" t="s">
        <v>1643</v>
      </c>
      <c r="E1820" s="294" t="s">
        <v>1609</v>
      </c>
      <c r="F1820" s="236" t="s">
        <v>38</v>
      </c>
      <c r="G1820" s="295" t="s">
        <v>55</v>
      </c>
      <c r="H1820" s="295" t="s">
        <v>46</v>
      </c>
      <c r="I1820" s="295" t="s">
        <v>130</v>
      </c>
      <c r="J1820" s="310" t="s">
        <v>132</v>
      </c>
      <c r="K1820" s="295"/>
      <c r="L1820" s="451" t="s">
        <v>62</v>
      </c>
      <c r="M1820" s="234">
        <v>22.3</v>
      </c>
      <c r="N1820" s="237">
        <f>IFERROR(VLOOKUP(H1820&amp;"-"&amp;F1820,Blad7!A:D,4,0),0)</f>
        <v>0</v>
      </c>
      <c r="O1820" s="238">
        <v>1</v>
      </c>
      <c r="P1820" s="239">
        <f t="shared" si="32"/>
        <v>0</v>
      </c>
    </row>
    <row r="1821" spans="1:16" x14ac:dyDescent="0.3">
      <c r="A1821" s="294" t="s">
        <v>38</v>
      </c>
      <c r="B1821" s="236" t="s">
        <v>39</v>
      </c>
      <c r="C1821" s="236" t="s">
        <v>38</v>
      </c>
      <c r="D1821" s="293" t="s">
        <v>1643</v>
      </c>
      <c r="E1821" s="294" t="s">
        <v>1609</v>
      </c>
      <c r="F1821" s="236" t="s">
        <v>38</v>
      </c>
      <c r="G1821" s="295" t="s">
        <v>55</v>
      </c>
      <c r="H1821" s="295" t="s">
        <v>16</v>
      </c>
      <c r="I1821" s="295" t="s">
        <v>50</v>
      </c>
      <c r="J1821" s="310" t="s">
        <v>87</v>
      </c>
      <c r="K1821" s="295"/>
      <c r="L1821" s="451" t="s">
        <v>62</v>
      </c>
      <c r="M1821" s="234">
        <v>44.2</v>
      </c>
      <c r="N1821" s="237">
        <f>IFERROR(VLOOKUP(H1821&amp;"-"&amp;F1821,Blad7!A:D,4,0),0)</f>
        <v>0</v>
      </c>
      <c r="O1821" s="238">
        <v>1</v>
      </c>
      <c r="P1821" s="239">
        <f t="shared" si="32"/>
        <v>0</v>
      </c>
    </row>
    <row r="1822" spans="1:16" x14ac:dyDescent="0.3">
      <c r="A1822" s="294" t="s">
        <v>38</v>
      </c>
      <c r="B1822" s="236" t="s">
        <v>39</v>
      </c>
      <c r="C1822" s="236" t="s">
        <v>38</v>
      </c>
      <c r="D1822" s="293" t="s">
        <v>1643</v>
      </c>
      <c r="E1822" s="294" t="s">
        <v>1609</v>
      </c>
      <c r="F1822" s="236" t="s">
        <v>38</v>
      </c>
      <c r="G1822" s="295" t="s">
        <v>55</v>
      </c>
      <c r="H1822" s="295" t="s">
        <v>19</v>
      </c>
      <c r="I1822" s="245" t="s">
        <v>19</v>
      </c>
      <c r="J1822" s="310" t="s">
        <v>142</v>
      </c>
      <c r="K1822" s="295"/>
      <c r="L1822" s="451" t="s">
        <v>62</v>
      </c>
      <c r="M1822" s="234">
        <v>55.6</v>
      </c>
      <c r="N1822" s="237">
        <f>IFERROR(VLOOKUP(H1822&amp;"-"&amp;F1822,Blad7!A:D,4,0),0)</f>
        <v>0</v>
      </c>
      <c r="O1822" s="238">
        <v>1</v>
      </c>
      <c r="P1822" s="239">
        <f t="shared" si="32"/>
        <v>0</v>
      </c>
    </row>
    <row r="1823" spans="1:16" x14ac:dyDescent="0.3">
      <c r="A1823" s="294" t="s">
        <v>38</v>
      </c>
      <c r="B1823" s="236" t="s">
        <v>39</v>
      </c>
      <c r="C1823" s="236" t="s">
        <v>38</v>
      </c>
      <c r="D1823" s="293" t="s">
        <v>1643</v>
      </c>
      <c r="E1823" s="294" t="s">
        <v>1609</v>
      </c>
      <c r="F1823" s="236" t="s">
        <v>38</v>
      </c>
      <c r="G1823" s="295" t="s">
        <v>55</v>
      </c>
      <c r="H1823" s="295" t="s">
        <v>15</v>
      </c>
      <c r="I1823" s="297" t="s">
        <v>15</v>
      </c>
      <c r="J1823" s="310" t="s">
        <v>169</v>
      </c>
      <c r="K1823" s="295"/>
      <c r="L1823" s="451" t="s">
        <v>62</v>
      </c>
      <c r="M1823" s="234">
        <v>58.4</v>
      </c>
      <c r="N1823" s="237">
        <f>IFERROR(VLOOKUP(H1823&amp;"-"&amp;F1823,Blad7!A:D,4,0),0)</f>
        <v>0</v>
      </c>
      <c r="O1823" s="238">
        <v>1</v>
      </c>
      <c r="P1823" s="239">
        <f t="shared" si="32"/>
        <v>0</v>
      </c>
    </row>
    <row r="1824" spans="1:16" x14ac:dyDescent="0.3">
      <c r="A1824" s="294" t="s">
        <v>38</v>
      </c>
      <c r="B1824" s="236" t="s">
        <v>39</v>
      </c>
      <c r="C1824" s="236" t="s">
        <v>38</v>
      </c>
      <c r="D1824" s="293" t="s">
        <v>1643</v>
      </c>
      <c r="E1824" s="294" t="s">
        <v>1609</v>
      </c>
      <c r="F1824" s="236" t="s">
        <v>38</v>
      </c>
      <c r="G1824" s="295" t="s">
        <v>55</v>
      </c>
      <c r="H1824" s="295" t="s">
        <v>15</v>
      </c>
      <c r="I1824" s="297" t="s">
        <v>15</v>
      </c>
      <c r="J1824" s="310" t="s">
        <v>181</v>
      </c>
      <c r="K1824" s="295"/>
      <c r="L1824" s="451" t="s">
        <v>62</v>
      </c>
      <c r="M1824" s="234">
        <v>58.4</v>
      </c>
      <c r="N1824" s="237">
        <f>IFERROR(VLOOKUP(H1824&amp;"-"&amp;F1824,Blad7!A:D,4,0),0)</f>
        <v>0</v>
      </c>
      <c r="O1824" s="238">
        <v>1</v>
      </c>
      <c r="P1824" s="239">
        <f t="shared" si="32"/>
        <v>0</v>
      </c>
    </row>
    <row r="1825" spans="1:16" x14ac:dyDescent="0.3">
      <c r="A1825" s="294" t="s">
        <v>38</v>
      </c>
      <c r="B1825" s="236" t="s">
        <v>39</v>
      </c>
      <c r="C1825" s="236" t="s">
        <v>38</v>
      </c>
      <c r="D1825" s="293" t="s">
        <v>1643</v>
      </c>
      <c r="E1825" s="294" t="s">
        <v>1609</v>
      </c>
      <c r="F1825" s="236" t="s">
        <v>38</v>
      </c>
      <c r="G1825" s="295" t="s">
        <v>55</v>
      </c>
      <c r="H1825" s="295" t="s">
        <v>15</v>
      </c>
      <c r="I1825" s="297" t="s">
        <v>15</v>
      </c>
      <c r="J1825" s="310" t="s">
        <v>1062</v>
      </c>
      <c r="K1825" s="295"/>
      <c r="L1825" s="451" t="s">
        <v>62</v>
      </c>
      <c r="M1825" s="234">
        <v>58.6</v>
      </c>
      <c r="N1825" s="237">
        <f>IFERROR(VLOOKUP(H1825&amp;"-"&amp;F1825,Blad7!A:D,4,0),0)</f>
        <v>0</v>
      </c>
      <c r="O1825" s="238">
        <v>1</v>
      </c>
      <c r="P1825" s="239">
        <f t="shared" si="32"/>
        <v>0</v>
      </c>
    </row>
    <row r="1826" spans="1:16" x14ac:dyDescent="0.3">
      <c r="A1826" s="294" t="s">
        <v>38</v>
      </c>
      <c r="B1826" s="236" t="s">
        <v>39</v>
      </c>
      <c r="C1826" s="236" t="s">
        <v>38</v>
      </c>
      <c r="D1826" s="293" t="s">
        <v>1643</v>
      </c>
      <c r="E1826" s="294" t="s">
        <v>1609</v>
      </c>
      <c r="F1826" s="236" t="s">
        <v>38</v>
      </c>
      <c r="G1826" s="295" t="s">
        <v>55</v>
      </c>
      <c r="H1826" s="295" t="s">
        <v>15</v>
      </c>
      <c r="I1826" s="297" t="s">
        <v>15</v>
      </c>
      <c r="J1826" s="310" t="s">
        <v>154</v>
      </c>
      <c r="K1826" s="295"/>
      <c r="L1826" s="451" t="s">
        <v>62</v>
      </c>
      <c r="M1826" s="234">
        <v>58.6</v>
      </c>
      <c r="N1826" s="237">
        <f>IFERROR(VLOOKUP(H1826&amp;"-"&amp;F1826,Blad7!A:D,4,0),0)</f>
        <v>0</v>
      </c>
      <c r="O1826" s="238">
        <v>1</v>
      </c>
      <c r="P1826" s="239">
        <f t="shared" si="32"/>
        <v>0</v>
      </c>
    </row>
    <row r="1827" spans="1:16" x14ac:dyDescent="0.3">
      <c r="A1827" s="294" t="s">
        <v>38</v>
      </c>
      <c r="B1827" s="236" t="s">
        <v>39</v>
      </c>
      <c r="C1827" s="236" t="s">
        <v>38</v>
      </c>
      <c r="D1827" s="293" t="s">
        <v>1643</v>
      </c>
      <c r="E1827" s="294" t="s">
        <v>1609</v>
      </c>
      <c r="F1827" s="236" t="s">
        <v>38</v>
      </c>
      <c r="G1827" s="295" t="s">
        <v>55</v>
      </c>
      <c r="H1827" s="295" t="s">
        <v>15</v>
      </c>
      <c r="I1827" s="297" t="s">
        <v>15</v>
      </c>
      <c r="J1827" s="310" t="s">
        <v>128</v>
      </c>
      <c r="K1827" s="295"/>
      <c r="L1827" s="451" t="s">
        <v>62</v>
      </c>
      <c r="M1827" s="234">
        <v>58.6</v>
      </c>
      <c r="N1827" s="237">
        <f>IFERROR(VLOOKUP(H1827&amp;"-"&amp;F1827,Blad7!A:D,4,0),0)</f>
        <v>0</v>
      </c>
      <c r="O1827" s="238">
        <v>1</v>
      </c>
      <c r="P1827" s="239">
        <f t="shared" si="32"/>
        <v>0</v>
      </c>
    </row>
    <row r="1828" spans="1:16" x14ac:dyDescent="0.3">
      <c r="A1828" s="294" t="s">
        <v>38</v>
      </c>
      <c r="B1828" s="236" t="s">
        <v>39</v>
      </c>
      <c r="C1828" s="236" t="s">
        <v>38</v>
      </c>
      <c r="D1828" s="293" t="s">
        <v>1643</v>
      </c>
      <c r="E1828" s="294" t="s">
        <v>1609</v>
      </c>
      <c r="F1828" s="236" t="s">
        <v>38</v>
      </c>
      <c r="G1828" s="295" t="s">
        <v>55</v>
      </c>
      <c r="H1828" s="295" t="s">
        <v>15</v>
      </c>
      <c r="I1828" s="297" t="s">
        <v>15</v>
      </c>
      <c r="J1828" s="310" t="s">
        <v>100</v>
      </c>
      <c r="K1828" s="295"/>
      <c r="L1828" s="451" t="s">
        <v>62</v>
      </c>
      <c r="M1828" s="234">
        <v>58.6</v>
      </c>
      <c r="N1828" s="237">
        <f>IFERROR(VLOOKUP(H1828&amp;"-"&amp;F1828,Blad7!A:D,4,0),0)</f>
        <v>0</v>
      </c>
      <c r="O1828" s="238">
        <v>1</v>
      </c>
      <c r="P1828" s="239">
        <f t="shared" si="32"/>
        <v>0</v>
      </c>
    </row>
    <row r="1829" spans="1:16" x14ac:dyDescent="0.3">
      <c r="A1829" s="294" t="s">
        <v>38</v>
      </c>
      <c r="B1829" s="236" t="s">
        <v>39</v>
      </c>
      <c r="C1829" s="236" t="s">
        <v>38</v>
      </c>
      <c r="D1829" s="293" t="s">
        <v>1643</v>
      </c>
      <c r="E1829" s="294" t="s">
        <v>1609</v>
      </c>
      <c r="F1829" s="236" t="s">
        <v>38</v>
      </c>
      <c r="G1829" s="295" t="s">
        <v>55</v>
      </c>
      <c r="H1829" s="295" t="s">
        <v>15</v>
      </c>
      <c r="I1829" s="297" t="s">
        <v>15</v>
      </c>
      <c r="J1829" s="310" t="s">
        <v>95</v>
      </c>
      <c r="K1829" s="295"/>
      <c r="L1829" s="451" t="s">
        <v>62</v>
      </c>
      <c r="M1829" s="234">
        <v>58.6</v>
      </c>
      <c r="N1829" s="237">
        <f>IFERROR(VLOOKUP(H1829&amp;"-"&amp;F1829,Blad7!A:D,4,0),0)</f>
        <v>0</v>
      </c>
      <c r="O1829" s="238">
        <v>1</v>
      </c>
      <c r="P1829" s="239">
        <f t="shared" si="32"/>
        <v>0</v>
      </c>
    </row>
    <row r="1830" spans="1:16" x14ac:dyDescent="0.3">
      <c r="A1830" s="294" t="s">
        <v>38</v>
      </c>
      <c r="B1830" s="236" t="s">
        <v>39</v>
      </c>
      <c r="C1830" s="236" t="s">
        <v>38</v>
      </c>
      <c r="D1830" s="293" t="s">
        <v>1643</v>
      </c>
      <c r="E1830" s="294" t="s">
        <v>1609</v>
      </c>
      <c r="F1830" s="236" t="s">
        <v>38</v>
      </c>
      <c r="G1830" s="295" t="s">
        <v>55</v>
      </c>
      <c r="H1830" s="295" t="s">
        <v>15</v>
      </c>
      <c r="I1830" s="297" t="s">
        <v>15</v>
      </c>
      <c r="J1830" s="310" t="s">
        <v>113</v>
      </c>
      <c r="K1830" s="295"/>
      <c r="L1830" s="451" t="s">
        <v>62</v>
      </c>
      <c r="M1830" s="234">
        <v>58.6</v>
      </c>
      <c r="N1830" s="237">
        <f>IFERROR(VLOOKUP(H1830&amp;"-"&amp;F1830,Blad7!A:D,4,0),0)</f>
        <v>0</v>
      </c>
      <c r="O1830" s="238">
        <v>1</v>
      </c>
      <c r="P1830" s="239">
        <f t="shared" si="32"/>
        <v>0</v>
      </c>
    </row>
    <row r="1831" spans="1:16" x14ac:dyDescent="0.3">
      <c r="A1831" s="294" t="s">
        <v>38</v>
      </c>
      <c r="B1831" s="236" t="s">
        <v>39</v>
      </c>
      <c r="C1831" s="236" t="s">
        <v>38</v>
      </c>
      <c r="D1831" s="293" t="s">
        <v>1643</v>
      </c>
      <c r="E1831" s="294" t="s">
        <v>1609</v>
      </c>
      <c r="F1831" s="236" t="s">
        <v>38</v>
      </c>
      <c r="G1831" s="295" t="s">
        <v>55</v>
      </c>
      <c r="H1831" s="295" t="s">
        <v>15</v>
      </c>
      <c r="I1831" s="297" t="s">
        <v>15</v>
      </c>
      <c r="J1831" s="310" t="s">
        <v>1010</v>
      </c>
      <c r="K1831" s="295"/>
      <c r="L1831" s="451" t="s">
        <v>62</v>
      </c>
      <c r="M1831" s="234">
        <v>58.6</v>
      </c>
      <c r="N1831" s="237">
        <f>IFERROR(VLOOKUP(H1831&amp;"-"&amp;F1831,Blad7!A:D,4,0),0)</f>
        <v>0</v>
      </c>
      <c r="O1831" s="238">
        <v>1</v>
      </c>
      <c r="P1831" s="239">
        <f t="shared" si="32"/>
        <v>0</v>
      </c>
    </row>
    <row r="1832" spans="1:16" x14ac:dyDescent="0.3">
      <c r="A1832" s="294" t="s">
        <v>38</v>
      </c>
      <c r="B1832" s="236" t="s">
        <v>39</v>
      </c>
      <c r="C1832" s="236" t="s">
        <v>38</v>
      </c>
      <c r="D1832" s="293" t="s">
        <v>1643</v>
      </c>
      <c r="E1832" s="294" t="s">
        <v>1609</v>
      </c>
      <c r="F1832" s="236" t="s">
        <v>38</v>
      </c>
      <c r="G1832" s="295" t="s">
        <v>55</v>
      </c>
      <c r="H1832" s="295" t="s">
        <v>15</v>
      </c>
      <c r="I1832" s="297" t="s">
        <v>15</v>
      </c>
      <c r="J1832" s="310" t="s">
        <v>1009</v>
      </c>
      <c r="K1832" s="295"/>
      <c r="L1832" s="451" t="s">
        <v>62</v>
      </c>
      <c r="M1832" s="234">
        <v>58.6</v>
      </c>
      <c r="N1832" s="237">
        <f>IFERROR(VLOOKUP(H1832&amp;"-"&amp;F1832,Blad7!A:D,4,0),0)</f>
        <v>0</v>
      </c>
      <c r="O1832" s="238">
        <v>1</v>
      </c>
      <c r="P1832" s="239">
        <f t="shared" si="32"/>
        <v>0</v>
      </c>
    </row>
    <row r="1833" spans="1:16" x14ac:dyDescent="0.3">
      <c r="A1833" s="294" t="s">
        <v>38</v>
      </c>
      <c r="B1833" s="236" t="s">
        <v>39</v>
      </c>
      <c r="C1833" s="236" t="s">
        <v>38</v>
      </c>
      <c r="D1833" s="293" t="s">
        <v>1643</v>
      </c>
      <c r="E1833" s="294" t="s">
        <v>1609</v>
      </c>
      <c r="F1833" s="236" t="s">
        <v>38</v>
      </c>
      <c r="G1833" s="295" t="s">
        <v>55</v>
      </c>
      <c r="H1833" s="295" t="s">
        <v>15</v>
      </c>
      <c r="I1833" s="297" t="s">
        <v>15</v>
      </c>
      <c r="J1833" s="310" t="s">
        <v>96</v>
      </c>
      <c r="K1833" s="295"/>
      <c r="L1833" s="451" t="s">
        <v>62</v>
      </c>
      <c r="M1833" s="234">
        <v>58.9</v>
      </c>
      <c r="N1833" s="237">
        <f>IFERROR(VLOOKUP(H1833&amp;"-"&amp;F1833,Blad7!A:D,4,0),0)</f>
        <v>0</v>
      </c>
      <c r="O1833" s="238">
        <v>1</v>
      </c>
      <c r="P1833" s="239">
        <f t="shared" si="32"/>
        <v>0</v>
      </c>
    </row>
    <row r="1834" spans="1:16" x14ac:dyDescent="0.3">
      <c r="A1834" s="294" t="s">
        <v>38</v>
      </c>
      <c r="B1834" s="236" t="s">
        <v>39</v>
      </c>
      <c r="C1834" s="236" t="s">
        <v>38</v>
      </c>
      <c r="D1834" s="293" t="s">
        <v>1643</v>
      </c>
      <c r="E1834" s="294" t="s">
        <v>1609</v>
      </c>
      <c r="F1834" s="236" t="s">
        <v>38</v>
      </c>
      <c r="G1834" s="295" t="s">
        <v>55</v>
      </c>
      <c r="H1834" s="295" t="s">
        <v>15</v>
      </c>
      <c r="I1834" s="297" t="s">
        <v>15</v>
      </c>
      <c r="J1834" s="310" t="s">
        <v>117</v>
      </c>
      <c r="K1834" s="295"/>
      <c r="L1834" s="451" t="s">
        <v>62</v>
      </c>
      <c r="M1834" s="234">
        <v>88.2</v>
      </c>
      <c r="N1834" s="237">
        <f>IFERROR(VLOOKUP(H1834&amp;"-"&amp;F1834,Blad7!A:D,4,0),0)</f>
        <v>0</v>
      </c>
      <c r="O1834" s="238">
        <v>1</v>
      </c>
      <c r="P1834" s="239">
        <f t="shared" si="32"/>
        <v>0</v>
      </c>
    </row>
    <row r="1835" spans="1:16" x14ac:dyDescent="0.3">
      <c r="A1835" s="294" t="s">
        <v>38</v>
      </c>
      <c r="B1835" s="236" t="s">
        <v>39</v>
      </c>
      <c r="C1835" s="236" t="s">
        <v>38</v>
      </c>
      <c r="D1835" s="293" t="s">
        <v>1643</v>
      </c>
      <c r="E1835" s="294" t="s">
        <v>1609</v>
      </c>
      <c r="F1835" s="236" t="s">
        <v>38</v>
      </c>
      <c r="G1835" s="295" t="s">
        <v>55</v>
      </c>
      <c r="H1835" s="295" t="s">
        <v>19</v>
      </c>
      <c r="I1835" s="245" t="s">
        <v>19</v>
      </c>
      <c r="J1835" s="310" t="s">
        <v>75</v>
      </c>
      <c r="K1835" s="295"/>
      <c r="L1835" s="451" t="s">
        <v>62</v>
      </c>
      <c r="M1835" s="234">
        <v>93.2</v>
      </c>
      <c r="N1835" s="237">
        <f>IFERROR(VLOOKUP(H1835&amp;"-"&amp;F1835,Blad7!A:D,4,0),0)</f>
        <v>0</v>
      </c>
      <c r="O1835" s="238">
        <v>1</v>
      </c>
      <c r="P1835" s="239">
        <f t="shared" si="32"/>
        <v>0</v>
      </c>
    </row>
    <row r="1836" spans="1:16" x14ac:dyDescent="0.3">
      <c r="A1836" s="294" t="s">
        <v>38</v>
      </c>
      <c r="B1836" s="236" t="s">
        <v>39</v>
      </c>
      <c r="C1836" s="236" t="s">
        <v>38</v>
      </c>
      <c r="D1836" s="293" t="s">
        <v>1643</v>
      </c>
      <c r="E1836" s="294" t="s">
        <v>1609</v>
      </c>
      <c r="F1836" s="236" t="s">
        <v>38</v>
      </c>
      <c r="G1836" s="295" t="s">
        <v>55</v>
      </c>
      <c r="H1836" s="295" t="s">
        <v>19</v>
      </c>
      <c r="I1836" s="245" t="s">
        <v>19</v>
      </c>
      <c r="J1836" s="310" t="s">
        <v>185</v>
      </c>
      <c r="K1836" s="295"/>
      <c r="L1836" s="451" t="s">
        <v>62</v>
      </c>
      <c r="M1836" s="234">
        <v>96</v>
      </c>
      <c r="N1836" s="237">
        <f>IFERROR(VLOOKUP(H1836&amp;"-"&amp;F1836,Blad7!A:D,4,0),0)</f>
        <v>0</v>
      </c>
      <c r="O1836" s="238">
        <v>1</v>
      </c>
      <c r="P1836" s="239">
        <f t="shared" si="32"/>
        <v>0</v>
      </c>
    </row>
    <row r="1837" spans="1:16" x14ac:dyDescent="0.3">
      <c r="A1837" s="294" t="s">
        <v>38</v>
      </c>
      <c r="B1837" s="236" t="s">
        <v>39</v>
      </c>
      <c r="C1837" s="236" t="s">
        <v>38</v>
      </c>
      <c r="D1837" s="293" t="s">
        <v>1643</v>
      </c>
      <c r="E1837" s="294" t="s">
        <v>1609</v>
      </c>
      <c r="F1837" s="236" t="s">
        <v>38</v>
      </c>
      <c r="G1837" s="295" t="s">
        <v>55</v>
      </c>
      <c r="H1837" s="295" t="s">
        <v>16</v>
      </c>
      <c r="I1837" s="245" t="s">
        <v>51</v>
      </c>
      <c r="J1837" s="310" t="s">
        <v>102</v>
      </c>
      <c r="K1837" s="295"/>
      <c r="L1837" s="451" t="s">
        <v>62</v>
      </c>
      <c r="M1837" s="234">
        <v>345.4</v>
      </c>
      <c r="N1837" s="237">
        <f>IFERROR(VLOOKUP(H1837&amp;"-"&amp;F1837,Blad7!A:D,4,0),0)</f>
        <v>0</v>
      </c>
      <c r="O1837" s="238">
        <v>1</v>
      </c>
      <c r="P1837" s="239">
        <f t="shared" si="32"/>
        <v>0</v>
      </c>
    </row>
    <row r="1838" spans="1:16" x14ac:dyDescent="0.3">
      <c r="A1838" s="294" t="s">
        <v>38</v>
      </c>
      <c r="B1838" s="236" t="s">
        <v>39</v>
      </c>
      <c r="C1838" s="236" t="s">
        <v>38</v>
      </c>
      <c r="D1838" s="293" t="s">
        <v>1643</v>
      </c>
      <c r="E1838" s="294" t="s">
        <v>1609</v>
      </c>
      <c r="F1838" s="236" t="s">
        <v>38</v>
      </c>
      <c r="G1838" s="295" t="s">
        <v>55</v>
      </c>
      <c r="H1838" s="295" t="s">
        <v>45</v>
      </c>
      <c r="I1838" s="245" t="s">
        <v>1021</v>
      </c>
      <c r="J1838" s="310" t="s">
        <v>125</v>
      </c>
      <c r="K1838" s="295"/>
      <c r="L1838" s="451" t="s">
        <v>62</v>
      </c>
      <c r="M1838" s="234" t="s">
        <v>187</v>
      </c>
      <c r="N1838" s="237">
        <f>IFERROR(VLOOKUP(H1838&amp;"-"&amp;F1838,Blad7!A:D,4,0),0)</f>
        <v>0</v>
      </c>
      <c r="O1838" s="238">
        <v>1</v>
      </c>
      <c r="P1838" s="239" t="str">
        <f t="shared" si="32"/>
        <v/>
      </c>
    </row>
    <row r="1839" spans="1:16" x14ac:dyDescent="0.3">
      <c r="A1839" s="294" t="s">
        <v>38</v>
      </c>
      <c r="B1839" s="236" t="s">
        <v>39</v>
      </c>
      <c r="C1839" s="236" t="s">
        <v>38</v>
      </c>
      <c r="D1839" s="293" t="s">
        <v>1643</v>
      </c>
      <c r="E1839" s="294" t="s">
        <v>1609</v>
      </c>
      <c r="F1839" s="236" t="s">
        <v>38</v>
      </c>
      <c r="G1839" s="295" t="s">
        <v>55</v>
      </c>
      <c r="H1839" s="295" t="s">
        <v>45</v>
      </c>
      <c r="I1839" s="245" t="s">
        <v>1021</v>
      </c>
      <c r="J1839" s="310" t="s">
        <v>103</v>
      </c>
      <c r="K1839" s="295"/>
      <c r="L1839" s="451" t="s">
        <v>62</v>
      </c>
      <c r="M1839" s="234" t="s">
        <v>187</v>
      </c>
      <c r="N1839" s="237">
        <f>IFERROR(VLOOKUP(H1839&amp;"-"&amp;F1839,Blad7!A:D,4,0),0)</f>
        <v>0</v>
      </c>
      <c r="O1839" s="238">
        <v>1</v>
      </c>
      <c r="P1839" s="239" t="str">
        <f t="shared" si="32"/>
        <v/>
      </c>
    </row>
    <row r="1840" spans="1:16" x14ac:dyDescent="0.3">
      <c r="A1840" s="294" t="s">
        <v>38</v>
      </c>
      <c r="B1840" s="236" t="s">
        <v>39</v>
      </c>
      <c r="C1840" s="236" t="s">
        <v>38</v>
      </c>
      <c r="D1840" s="293" t="s">
        <v>1643</v>
      </c>
      <c r="E1840" s="294" t="s">
        <v>1609</v>
      </c>
      <c r="F1840" s="236" t="s">
        <v>38</v>
      </c>
      <c r="G1840" s="295" t="s">
        <v>55</v>
      </c>
      <c r="H1840" s="295" t="s">
        <v>45</v>
      </c>
      <c r="I1840" s="245" t="s">
        <v>1695</v>
      </c>
      <c r="J1840" s="310" t="s">
        <v>104</v>
      </c>
      <c r="K1840" s="295"/>
      <c r="L1840" s="451" t="s">
        <v>62</v>
      </c>
      <c r="M1840" s="234" t="s">
        <v>187</v>
      </c>
      <c r="N1840" s="237">
        <f>IFERROR(VLOOKUP(H1840&amp;"-"&amp;F1840,Blad7!A:D,4,0),0)</f>
        <v>0</v>
      </c>
      <c r="O1840" s="238">
        <v>1</v>
      </c>
      <c r="P1840" s="239" t="str">
        <f t="shared" si="32"/>
        <v/>
      </c>
    </row>
    <row r="1841" spans="1:16" x14ac:dyDescent="0.3">
      <c r="A1841" s="294" t="s">
        <v>38</v>
      </c>
      <c r="B1841" s="236" t="s">
        <v>39</v>
      </c>
      <c r="C1841" s="236" t="s">
        <v>38</v>
      </c>
      <c r="D1841" s="293" t="s">
        <v>1643</v>
      </c>
      <c r="E1841" s="294" t="s">
        <v>1609</v>
      </c>
      <c r="F1841" s="236" t="s">
        <v>38</v>
      </c>
      <c r="G1841" s="295" t="s">
        <v>55</v>
      </c>
      <c r="H1841" s="295" t="s">
        <v>45</v>
      </c>
      <c r="I1841" s="245" t="s">
        <v>1021</v>
      </c>
      <c r="J1841" s="310" t="s">
        <v>148</v>
      </c>
      <c r="K1841" s="295"/>
      <c r="L1841" s="451" t="s">
        <v>62</v>
      </c>
      <c r="M1841" s="234" t="s">
        <v>187</v>
      </c>
      <c r="N1841" s="237">
        <f>IFERROR(VLOOKUP(H1841&amp;"-"&amp;F1841,Blad7!A:D,4,0),0)</f>
        <v>0</v>
      </c>
      <c r="O1841" s="238">
        <v>1</v>
      </c>
      <c r="P1841" s="239" t="str">
        <f t="shared" si="32"/>
        <v/>
      </c>
    </row>
    <row r="1842" spans="1:16" x14ac:dyDescent="0.3">
      <c r="A1842" s="294" t="s">
        <v>585</v>
      </c>
      <c r="B1842" s="236" t="s">
        <v>586</v>
      </c>
      <c r="C1842" s="316" t="s">
        <v>585</v>
      </c>
      <c r="D1842" s="293" t="s">
        <v>1663</v>
      </c>
      <c r="E1842" s="294" t="s">
        <v>1662</v>
      </c>
      <c r="F1842" s="316" t="s">
        <v>585</v>
      </c>
      <c r="G1842" s="295" t="s">
        <v>55</v>
      </c>
      <c r="H1842" s="295" t="s">
        <v>19</v>
      </c>
      <c r="I1842" s="295" t="s">
        <v>43</v>
      </c>
      <c r="J1842" s="310" t="s">
        <v>1717</v>
      </c>
      <c r="K1842" s="295"/>
      <c r="L1842" s="457" t="s">
        <v>1665</v>
      </c>
      <c r="M1842" s="234">
        <v>19.760000000000002</v>
      </c>
      <c r="N1842" s="237">
        <f>IFERROR(VLOOKUP(H1842&amp;"-"&amp;F1842,Blad7!A:D,4,0),0)</f>
        <v>0</v>
      </c>
      <c r="O1842" s="238">
        <v>1</v>
      </c>
      <c r="P1842" s="239">
        <f t="shared" si="32"/>
        <v>0</v>
      </c>
    </row>
    <row r="1843" spans="1:16" x14ac:dyDescent="0.3">
      <c r="A1843" s="294" t="s">
        <v>585</v>
      </c>
      <c r="B1843" s="236" t="s">
        <v>586</v>
      </c>
      <c r="C1843" s="316" t="s">
        <v>585</v>
      </c>
      <c r="D1843" s="293" t="s">
        <v>1663</v>
      </c>
      <c r="E1843" s="294" t="s">
        <v>1662</v>
      </c>
      <c r="F1843" s="316" t="s">
        <v>585</v>
      </c>
      <c r="G1843" s="295" t="s">
        <v>55</v>
      </c>
      <c r="H1843" s="297" t="s">
        <v>1694</v>
      </c>
      <c r="I1843" s="245" t="s">
        <v>65</v>
      </c>
      <c r="J1843" s="310" t="s">
        <v>1717</v>
      </c>
      <c r="K1843" s="295"/>
      <c r="L1843" s="457" t="s">
        <v>1665</v>
      </c>
      <c r="M1843" s="234">
        <v>24.2</v>
      </c>
      <c r="N1843" s="237">
        <f>IFERROR(VLOOKUP(H1843&amp;"-"&amp;F1843,Blad7!A:D,4,0),0)</f>
        <v>0</v>
      </c>
      <c r="O1843" s="238">
        <v>1</v>
      </c>
      <c r="P1843" s="239">
        <f t="shared" si="32"/>
        <v>0</v>
      </c>
    </row>
    <row r="1844" spans="1:16" x14ac:dyDescent="0.3">
      <c r="A1844" s="294" t="s">
        <v>585</v>
      </c>
      <c r="B1844" s="236" t="s">
        <v>586</v>
      </c>
      <c r="C1844" s="316" t="s">
        <v>585</v>
      </c>
      <c r="D1844" s="293" t="s">
        <v>1663</v>
      </c>
      <c r="E1844" s="294" t="s">
        <v>1662</v>
      </c>
      <c r="F1844" s="316" t="s">
        <v>585</v>
      </c>
      <c r="G1844" s="295" t="s">
        <v>55</v>
      </c>
      <c r="H1844" s="295" t="s">
        <v>18</v>
      </c>
      <c r="I1844" s="245" t="s">
        <v>1664</v>
      </c>
      <c r="J1844" s="310" t="s">
        <v>1717</v>
      </c>
      <c r="K1844" s="295"/>
      <c r="L1844" s="457" t="s">
        <v>1665</v>
      </c>
      <c r="M1844" s="234">
        <v>97.55</v>
      </c>
      <c r="N1844" s="237">
        <f>IFERROR(VLOOKUP(H1844&amp;"-"&amp;F1844,Blad7!A:D,4,0),0)</f>
        <v>0</v>
      </c>
      <c r="O1844" s="238">
        <v>1</v>
      </c>
      <c r="P1844" s="239">
        <f t="shared" si="32"/>
        <v>0</v>
      </c>
    </row>
    <row r="1845" spans="1:16" x14ac:dyDescent="0.3">
      <c r="A1845" s="294" t="s">
        <v>585</v>
      </c>
      <c r="B1845" s="236" t="s">
        <v>586</v>
      </c>
      <c r="C1845" s="316" t="s">
        <v>585</v>
      </c>
      <c r="D1845" s="293" t="s">
        <v>1663</v>
      </c>
      <c r="E1845" s="294" t="s">
        <v>1662</v>
      </c>
      <c r="F1845" s="316" t="s">
        <v>585</v>
      </c>
      <c r="G1845" s="295" t="s">
        <v>55</v>
      </c>
      <c r="H1845" s="295" t="s">
        <v>41</v>
      </c>
      <c r="I1845" s="295" t="s">
        <v>1622</v>
      </c>
      <c r="J1845" s="462" t="s">
        <v>1717</v>
      </c>
      <c r="K1845" s="295"/>
      <c r="L1845" s="457" t="s">
        <v>1665</v>
      </c>
      <c r="M1845" s="234">
        <v>10</v>
      </c>
      <c r="N1845" s="237">
        <f>IFERROR(VLOOKUP(H1845&amp;"-"&amp;F1845,Blad7!A:D,4,0),0)</f>
        <v>0</v>
      </c>
      <c r="O1845" s="238">
        <v>1</v>
      </c>
      <c r="P1845" s="239">
        <f t="shared" si="32"/>
        <v>0</v>
      </c>
    </row>
    <row r="1846" spans="1:16" x14ac:dyDescent="0.3">
      <c r="A1846" s="294" t="s">
        <v>585</v>
      </c>
      <c r="B1846" s="236" t="s">
        <v>586</v>
      </c>
      <c r="C1846" s="316" t="s">
        <v>585</v>
      </c>
      <c r="D1846" s="293" t="s">
        <v>1663</v>
      </c>
      <c r="E1846" s="294" t="s">
        <v>1662</v>
      </c>
      <c r="F1846" s="316" t="s">
        <v>585</v>
      </c>
      <c r="G1846" s="295" t="s">
        <v>55</v>
      </c>
      <c r="H1846" s="295" t="s">
        <v>45</v>
      </c>
      <c r="I1846" s="295" t="s">
        <v>1021</v>
      </c>
      <c r="J1846" s="310" t="s">
        <v>1717</v>
      </c>
      <c r="K1846" s="295"/>
      <c r="L1846" s="457" t="s">
        <v>1665</v>
      </c>
      <c r="M1846" s="234" t="s">
        <v>187</v>
      </c>
      <c r="N1846" s="237">
        <f>IFERROR(VLOOKUP(H1846&amp;"-"&amp;F1846,Blad7!A:D,4,0),0)</f>
        <v>0</v>
      </c>
      <c r="O1846" s="238">
        <v>1</v>
      </c>
      <c r="P1846" s="239" t="str">
        <f t="shared" si="32"/>
        <v/>
      </c>
    </row>
    <row r="1847" spans="1:16" x14ac:dyDescent="0.3">
      <c r="A1847" s="294" t="s">
        <v>585</v>
      </c>
      <c r="B1847" s="236" t="s">
        <v>586</v>
      </c>
      <c r="C1847" s="316" t="s">
        <v>585</v>
      </c>
      <c r="D1847" s="293" t="s">
        <v>1663</v>
      </c>
      <c r="E1847" s="294" t="s">
        <v>1662</v>
      </c>
      <c r="F1847" s="316" t="s">
        <v>585</v>
      </c>
      <c r="G1847" s="295" t="s">
        <v>55</v>
      </c>
      <c r="H1847" s="295" t="s">
        <v>45</v>
      </c>
      <c r="I1847" s="245" t="s">
        <v>45</v>
      </c>
      <c r="J1847" s="310" t="s">
        <v>1717</v>
      </c>
      <c r="K1847" s="295"/>
      <c r="L1847" s="457" t="s">
        <v>1665</v>
      </c>
      <c r="M1847" s="234" t="s">
        <v>187</v>
      </c>
      <c r="N1847" s="237">
        <f>IFERROR(VLOOKUP(H1847&amp;"-"&amp;F1847,Blad7!A:D,4,0),0)</f>
        <v>0</v>
      </c>
      <c r="O1847" s="238">
        <v>1</v>
      </c>
      <c r="P1847" s="239" t="str">
        <f t="shared" si="32"/>
        <v/>
      </c>
    </row>
    <row r="1848" spans="1:16" x14ac:dyDescent="0.3">
      <c r="A1848" s="305" t="s">
        <v>585</v>
      </c>
      <c r="B1848" s="292" t="s">
        <v>586</v>
      </c>
      <c r="C1848" s="316" t="s">
        <v>585</v>
      </c>
      <c r="D1848" s="304" t="s">
        <v>1663</v>
      </c>
      <c r="E1848" s="305" t="s">
        <v>1662</v>
      </c>
      <c r="F1848" s="316" t="s">
        <v>585</v>
      </c>
      <c r="G1848" s="296" t="s">
        <v>55</v>
      </c>
      <c r="H1848" s="295" t="s">
        <v>45</v>
      </c>
      <c r="I1848" s="245" t="s">
        <v>1021</v>
      </c>
      <c r="J1848" s="310" t="s">
        <v>1717</v>
      </c>
      <c r="K1848" s="296"/>
      <c r="L1848" s="457" t="s">
        <v>1665</v>
      </c>
      <c r="M1848" s="234" t="s">
        <v>187</v>
      </c>
      <c r="N1848" s="237">
        <f>IFERROR(VLOOKUP(H1848&amp;"-"&amp;F1848,Blad7!A:D,4,0),0)</f>
        <v>0</v>
      </c>
      <c r="O1848" s="238">
        <v>1</v>
      </c>
      <c r="P1848" s="239" t="str">
        <f t="shared" si="32"/>
        <v/>
      </c>
    </row>
    <row r="1849" spans="1:16" x14ac:dyDescent="0.3">
      <c r="A1849" s="294" t="s">
        <v>38</v>
      </c>
      <c r="B1849" s="236" t="s">
        <v>39</v>
      </c>
      <c r="C1849" s="236" t="s">
        <v>38</v>
      </c>
      <c r="D1849" s="293" t="s">
        <v>260</v>
      </c>
      <c r="E1849" s="236" t="s">
        <v>261</v>
      </c>
      <c r="F1849" s="236" t="s">
        <v>38</v>
      </c>
      <c r="G1849" s="295" t="s">
        <v>750</v>
      </c>
      <c r="H1849" s="295" t="s">
        <v>19</v>
      </c>
      <c r="I1849" s="295" t="s">
        <v>61</v>
      </c>
      <c r="J1849" s="311" t="s">
        <v>159</v>
      </c>
      <c r="K1849" s="295"/>
      <c r="L1849" s="458" t="s">
        <v>155</v>
      </c>
      <c r="M1849" s="234">
        <v>3.63</v>
      </c>
      <c r="N1849" s="237">
        <f>IFERROR(VLOOKUP(H1849&amp;"-"&amp;F1849,Blad7!A:D,4,0),0)</f>
        <v>0</v>
      </c>
      <c r="O1849" s="238">
        <v>1</v>
      </c>
      <c r="P1849" s="239">
        <f t="shared" si="32"/>
        <v>0</v>
      </c>
    </row>
    <row r="1850" spans="1:16" x14ac:dyDescent="0.3">
      <c r="A1850" s="294" t="s">
        <v>38</v>
      </c>
      <c r="B1850" s="236" t="s">
        <v>39</v>
      </c>
      <c r="C1850" s="236" t="s">
        <v>38</v>
      </c>
      <c r="D1850" s="293" t="s">
        <v>260</v>
      </c>
      <c r="E1850" s="236" t="s">
        <v>261</v>
      </c>
      <c r="F1850" s="236" t="s">
        <v>38</v>
      </c>
      <c r="G1850" s="295" t="s">
        <v>750</v>
      </c>
      <c r="H1850" s="295" t="s">
        <v>46</v>
      </c>
      <c r="I1850" s="241" t="s">
        <v>46</v>
      </c>
      <c r="J1850" s="311" t="s">
        <v>1466</v>
      </c>
      <c r="K1850" s="295"/>
      <c r="L1850" s="451" t="s">
        <v>44</v>
      </c>
      <c r="M1850" s="234">
        <v>4.6500000000000004</v>
      </c>
      <c r="N1850" s="237">
        <f>IFERROR(VLOOKUP(H1850&amp;"-"&amp;F1850,Blad7!A:D,4,0),0)</f>
        <v>0</v>
      </c>
      <c r="O1850" s="238">
        <v>1</v>
      </c>
      <c r="P1850" s="239">
        <f t="shared" si="32"/>
        <v>0</v>
      </c>
    </row>
    <row r="1851" spans="1:16" x14ac:dyDescent="0.3">
      <c r="A1851" s="294" t="s">
        <v>38</v>
      </c>
      <c r="B1851" s="236" t="s">
        <v>39</v>
      </c>
      <c r="C1851" s="236" t="s">
        <v>38</v>
      </c>
      <c r="D1851" s="293" t="s">
        <v>260</v>
      </c>
      <c r="E1851" s="236" t="s">
        <v>261</v>
      </c>
      <c r="F1851" s="236" t="s">
        <v>38</v>
      </c>
      <c r="G1851" s="295" t="s">
        <v>750</v>
      </c>
      <c r="H1851" s="295" t="s">
        <v>19</v>
      </c>
      <c r="I1851" s="295" t="s">
        <v>76</v>
      </c>
      <c r="J1851" s="311" t="s">
        <v>126</v>
      </c>
      <c r="K1851" s="295"/>
      <c r="L1851" s="451" t="s">
        <v>57</v>
      </c>
      <c r="M1851" s="234">
        <v>6.35</v>
      </c>
      <c r="N1851" s="237">
        <f>IFERROR(VLOOKUP(H1851&amp;"-"&amp;F1851,Blad7!A:D,4,0),0)</f>
        <v>0</v>
      </c>
      <c r="O1851" s="238">
        <v>1</v>
      </c>
      <c r="P1851" s="239">
        <f t="shared" si="32"/>
        <v>0</v>
      </c>
    </row>
    <row r="1852" spans="1:16" x14ac:dyDescent="0.3">
      <c r="A1852" s="294" t="s">
        <v>38</v>
      </c>
      <c r="B1852" s="236" t="s">
        <v>39</v>
      </c>
      <c r="C1852" s="236" t="s">
        <v>38</v>
      </c>
      <c r="D1852" s="293" t="s">
        <v>260</v>
      </c>
      <c r="E1852" s="236" t="s">
        <v>261</v>
      </c>
      <c r="F1852" s="236" t="s">
        <v>38</v>
      </c>
      <c r="G1852" s="295" t="s">
        <v>750</v>
      </c>
      <c r="H1852" s="295" t="s">
        <v>41</v>
      </c>
      <c r="I1852" s="295" t="s">
        <v>1622</v>
      </c>
      <c r="J1852" s="464" t="s">
        <v>1467</v>
      </c>
      <c r="K1852" s="295"/>
      <c r="L1852" s="451" t="s">
        <v>57</v>
      </c>
      <c r="M1852" s="234">
        <v>7.22</v>
      </c>
      <c r="N1852" s="237">
        <f>IFERROR(VLOOKUP(H1852&amp;"-"&amp;F1852,Blad7!A:D,4,0),0)</f>
        <v>0</v>
      </c>
      <c r="O1852" s="238">
        <v>1</v>
      </c>
      <c r="P1852" s="239">
        <f t="shared" si="32"/>
        <v>0</v>
      </c>
    </row>
    <row r="1853" spans="1:16" x14ac:dyDescent="0.3">
      <c r="A1853" s="294" t="s">
        <v>38</v>
      </c>
      <c r="B1853" s="236" t="s">
        <v>39</v>
      </c>
      <c r="C1853" s="236" t="s">
        <v>38</v>
      </c>
      <c r="D1853" s="293" t="s">
        <v>260</v>
      </c>
      <c r="E1853" s="236" t="s">
        <v>261</v>
      </c>
      <c r="F1853" s="236" t="s">
        <v>38</v>
      </c>
      <c r="G1853" s="295" t="s">
        <v>750</v>
      </c>
      <c r="H1853" s="295" t="s">
        <v>41</v>
      </c>
      <c r="I1853" s="295" t="s">
        <v>1622</v>
      </c>
      <c r="J1853" s="464" t="s">
        <v>1139</v>
      </c>
      <c r="K1853" s="295"/>
      <c r="L1853" s="451" t="s">
        <v>57</v>
      </c>
      <c r="M1853" s="234">
        <v>7.63</v>
      </c>
      <c r="N1853" s="237">
        <f>IFERROR(VLOOKUP(H1853&amp;"-"&amp;F1853,Blad7!A:D,4,0),0)</f>
        <v>0</v>
      </c>
      <c r="O1853" s="238">
        <v>1</v>
      </c>
      <c r="P1853" s="239">
        <f t="shared" si="32"/>
        <v>0</v>
      </c>
    </row>
    <row r="1854" spans="1:16" x14ac:dyDescent="0.3">
      <c r="A1854" s="294" t="s">
        <v>38</v>
      </c>
      <c r="B1854" s="236" t="s">
        <v>39</v>
      </c>
      <c r="C1854" s="236" t="s">
        <v>38</v>
      </c>
      <c r="D1854" s="293" t="s">
        <v>260</v>
      </c>
      <c r="E1854" s="236" t="s">
        <v>261</v>
      </c>
      <c r="F1854" s="236" t="s">
        <v>38</v>
      </c>
      <c r="G1854" s="295" t="s">
        <v>750</v>
      </c>
      <c r="H1854" s="295" t="s">
        <v>46</v>
      </c>
      <c r="I1854" s="297" t="s">
        <v>46</v>
      </c>
      <c r="J1854" s="311" t="s">
        <v>174</v>
      </c>
      <c r="K1854" s="295"/>
      <c r="L1854" s="451" t="s">
        <v>44</v>
      </c>
      <c r="M1854" s="234">
        <v>11.11</v>
      </c>
      <c r="N1854" s="237">
        <f>IFERROR(VLOOKUP(H1854&amp;"-"&amp;F1854,Blad7!A:D,4,0),0)</f>
        <v>0</v>
      </c>
      <c r="O1854" s="238">
        <v>1</v>
      </c>
      <c r="P1854" s="239">
        <f t="shared" si="32"/>
        <v>0</v>
      </c>
    </row>
    <row r="1855" spans="1:16" x14ac:dyDescent="0.3">
      <c r="A1855" s="294" t="s">
        <v>38</v>
      </c>
      <c r="B1855" s="236" t="s">
        <v>39</v>
      </c>
      <c r="C1855" s="236" t="s">
        <v>38</v>
      </c>
      <c r="D1855" s="293" t="s">
        <v>260</v>
      </c>
      <c r="E1855" s="236" t="s">
        <v>261</v>
      </c>
      <c r="F1855" s="236" t="s">
        <v>38</v>
      </c>
      <c r="G1855" s="295" t="s">
        <v>750</v>
      </c>
      <c r="H1855" s="295" t="s">
        <v>41</v>
      </c>
      <c r="I1855" s="295" t="s">
        <v>1622</v>
      </c>
      <c r="J1855" s="464" t="s">
        <v>83</v>
      </c>
      <c r="K1855" s="295"/>
      <c r="L1855" s="451" t="s">
        <v>57</v>
      </c>
      <c r="M1855" s="234">
        <v>15.31</v>
      </c>
      <c r="N1855" s="237">
        <f>IFERROR(VLOOKUP(H1855&amp;"-"&amp;F1855,Blad7!A:D,4,0),0)</f>
        <v>0</v>
      </c>
      <c r="O1855" s="238">
        <v>1</v>
      </c>
      <c r="P1855" s="239">
        <f t="shared" si="32"/>
        <v>0</v>
      </c>
    </row>
    <row r="1856" spans="1:16" x14ac:dyDescent="0.3">
      <c r="A1856" s="294" t="s">
        <v>38</v>
      </c>
      <c r="B1856" s="236" t="s">
        <v>39</v>
      </c>
      <c r="C1856" s="236" t="s">
        <v>38</v>
      </c>
      <c r="D1856" s="293" t="s">
        <v>260</v>
      </c>
      <c r="E1856" s="236" t="s">
        <v>261</v>
      </c>
      <c r="F1856" s="236" t="s">
        <v>38</v>
      </c>
      <c r="G1856" s="295" t="s">
        <v>750</v>
      </c>
      <c r="H1856" s="295" t="s">
        <v>41</v>
      </c>
      <c r="I1856" s="295" t="s">
        <v>1622</v>
      </c>
      <c r="J1856" s="464" t="s">
        <v>161</v>
      </c>
      <c r="K1856" s="295"/>
      <c r="L1856" s="451" t="s">
        <v>57</v>
      </c>
      <c r="M1856" s="234">
        <v>15.32</v>
      </c>
      <c r="N1856" s="237">
        <f>IFERROR(VLOOKUP(H1856&amp;"-"&amp;F1856,Blad7!A:D,4,0),0)</f>
        <v>0</v>
      </c>
      <c r="O1856" s="238">
        <v>1</v>
      </c>
      <c r="P1856" s="239">
        <f t="shared" si="32"/>
        <v>0</v>
      </c>
    </row>
    <row r="1857" spans="1:16" x14ac:dyDescent="0.3">
      <c r="A1857" s="294" t="s">
        <v>38</v>
      </c>
      <c r="B1857" s="236" t="s">
        <v>39</v>
      </c>
      <c r="C1857" s="236" t="s">
        <v>38</v>
      </c>
      <c r="D1857" s="293" t="s">
        <v>260</v>
      </c>
      <c r="E1857" s="236" t="s">
        <v>261</v>
      </c>
      <c r="F1857" s="236" t="s">
        <v>38</v>
      </c>
      <c r="G1857" s="295" t="s">
        <v>750</v>
      </c>
      <c r="H1857" s="295" t="s">
        <v>19</v>
      </c>
      <c r="I1857" s="297" t="s">
        <v>1460</v>
      </c>
      <c r="J1857" s="311" t="s">
        <v>105</v>
      </c>
      <c r="K1857" s="295"/>
      <c r="L1857" s="451" t="s">
        <v>62</v>
      </c>
      <c r="M1857" s="234">
        <v>15.91</v>
      </c>
      <c r="N1857" s="237">
        <f>IFERROR(VLOOKUP(H1857&amp;"-"&amp;F1857,Blad7!A:D,4,0),0)</f>
        <v>0</v>
      </c>
      <c r="O1857" s="238">
        <v>1</v>
      </c>
      <c r="P1857" s="239">
        <f t="shared" si="32"/>
        <v>0</v>
      </c>
    </row>
    <row r="1858" spans="1:16" x14ac:dyDescent="0.3">
      <c r="A1858" s="294" t="s">
        <v>38</v>
      </c>
      <c r="B1858" s="236" t="s">
        <v>39</v>
      </c>
      <c r="C1858" s="236" t="s">
        <v>38</v>
      </c>
      <c r="D1858" s="293" t="s">
        <v>260</v>
      </c>
      <c r="E1858" s="236" t="s">
        <v>261</v>
      </c>
      <c r="F1858" s="236" t="s">
        <v>38</v>
      </c>
      <c r="G1858" s="295" t="s">
        <v>750</v>
      </c>
      <c r="H1858" s="295" t="s">
        <v>16</v>
      </c>
      <c r="I1858" s="295" t="s">
        <v>50</v>
      </c>
      <c r="J1858" s="311" t="s">
        <v>1140</v>
      </c>
      <c r="K1858" s="295"/>
      <c r="L1858" s="372" t="s">
        <v>155</v>
      </c>
      <c r="M1858" s="234">
        <v>16.09</v>
      </c>
      <c r="N1858" s="237">
        <f>IFERROR(VLOOKUP(H1858&amp;"-"&amp;F1858,Blad7!A:D,4,0),0)</f>
        <v>0</v>
      </c>
      <c r="O1858" s="238">
        <v>1</v>
      </c>
      <c r="P1858" s="239">
        <f t="shared" ref="P1858:P1921" si="33">IFERROR((N1858*M1858)*O1858,"")</f>
        <v>0</v>
      </c>
    </row>
    <row r="1859" spans="1:16" x14ac:dyDescent="0.3">
      <c r="A1859" s="294" t="s">
        <v>38</v>
      </c>
      <c r="B1859" s="236" t="s">
        <v>39</v>
      </c>
      <c r="C1859" s="236" t="s">
        <v>38</v>
      </c>
      <c r="D1859" s="293" t="s">
        <v>260</v>
      </c>
      <c r="E1859" s="236" t="s">
        <v>261</v>
      </c>
      <c r="F1859" s="236" t="s">
        <v>38</v>
      </c>
      <c r="G1859" s="295" t="s">
        <v>750</v>
      </c>
      <c r="H1859" s="295" t="s">
        <v>19</v>
      </c>
      <c r="I1859" s="297" t="s">
        <v>1460</v>
      </c>
      <c r="J1859" s="311" t="s">
        <v>115</v>
      </c>
      <c r="K1859" s="295"/>
      <c r="L1859" s="451" t="s">
        <v>63</v>
      </c>
      <c r="M1859" s="234">
        <v>17.66</v>
      </c>
      <c r="N1859" s="237">
        <f>IFERROR(VLOOKUP(H1859&amp;"-"&amp;F1859,Blad7!A:D,4,0),0)</f>
        <v>0</v>
      </c>
      <c r="O1859" s="238">
        <v>1</v>
      </c>
      <c r="P1859" s="239">
        <f t="shared" si="33"/>
        <v>0</v>
      </c>
    </row>
    <row r="1860" spans="1:16" x14ac:dyDescent="0.3">
      <c r="A1860" s="294" t="s">
        <v>38</v>
      </c>
      <c r="B1860" s="236" t="s">
        <v>39</v>
      </c>
      <c r="C1860" s="236" t="s">
        <v>38</v>
      </c>
      <c r="D1860" s="293" t="s">
        <v>260</v>
      </c>
      <c r="E1860" s="236" t="s">
        <v>261</v>
      </c>
      <c r="F1860" s="236" t="s">
        <v>38</v>
      </c>
      <c r="G1860" s="295" t="s">
        <v>750</v>
      </c>
      <c r="H1860" s="295" t="s">
        <v>19</v>
      </c>
      <c r="I1860" s="297" t="s">
        <v>1460</v>
      </c>
      <c r="J1860" s="311" t="s">
        <v>1141</v>
      </c>
      <c r="K1860" s="295"/>
      <c r="L1860" s="451" t="s">
        <v>63</v>
      </c>
      <c r="M1860" s="234">
        <v>18.440000000000001</v>
      </c>
      <c r="N1860" s="237">
        <f>IFERROR(VLOOKUP(H1860&amp;"-"&amp;F1860,Blad7!A:D,4,0),0)</f>
        <v>0</v>
      </c>
      <c r="O1860" s="238">
        <v>1</v>
      </c>
      <c r="P1860" s="239">
        <f t="shared" si="33"/>
        <v>0</v>
      </c>
    </row>
    <row r="1861" spans="1:16" x14ac:dyDescent="0.3">
      <c r="A1861" s="294" t="s">
        <v>38</v>
      </c>
      <c r="B1861" s="236" t="s">
        <v>39</v>
      </c>
      <c r="C1861" s="236" t="s">
        <v>38</v>
      </c>
      <c r="D1861" s="293" t="s">
        <v>260</v>
      </c>
      <c r="E1861" s="236" t="s">
        <v>261</v>
      </c>
      <c r="F1861" s="236" t="s">
        <v>38</v>
      </c>
      <c r="G1861" s="295" t="s">
        <v>750</v>
      </c>
      <c r="H1861" s="295" t="s">
        <v>46</v>
      </c>
      <c r="I1861" s="295" t="s">
        <v>47</v>
      </c>
      <c r="J1861" s="311" t="s">
        <v>85</v>
      </c>
      <c r="K1861" s="295"/>
      <c r="L1861" s="451" t="s">
        <v>44</v>
      </c>
      <c r="M1861" s="234">
        <v>18.690000000000001</v>
      </c>
      <c r="N1861" s="237">
        <f>IFERROR(VLOOKUP(H1861&amp;"-"&amp;F1861,Blad7!A:D,4,0),0)</f>
        <v>0</v>
      </c>
      <c r="O1861" s="238">
        <v>1</v>
      </c>
      <c r="P1861" s="239">
        <f t="shared" si="33"/>
        <v>0</v>
      </c>
    </row>
    <row r="1862" spans="1:16" x14ac:dyDescent="0.3">
      <c r="A1862" s="294" t="s">
        <v>38</v>
      </c>
      <c r="B1862" s="236" t="s">
        <v>39</v>
      </c>
      <c r="C1862" s="236" t="s">
        <v>38</v>
      </c>
      <c r="D1862" s="293" t="s">
        <v>260</v>
      </c>
      <c r="E1862" s="236" t="s">
        <v>261</v>
      </c>
      <c r="F1862" s="236" t="s">
        <v>38</v>
      </c>
      <c r="G1862" s="295" t="s">
        <v>750</v>
      </c>
      <c r="H1862" s="295" t="s">
        <v>19</v>
      </c>
      <c r="I1862" s="295" t="s">
        <v>64</v>
      </c>
      <c r="J1862" s="311" t="s">
        <v>264</v>
      </c>
      <c r="K1862" s="295"/>
      <c r="L1862" s="451" t="s">
        <v>63</v>
      </c>
      <c r="M1862" s="234">
        <v>23.43</v>
      </c>
      <c r="N1862" s="237">
        <f>IFERROR(VLOOKUP(H1862&amp;"-"&amp;F1862,Blad7!A:D,4,0),0)</f>
        <v>0</v>
      </c>
      <c r="O1862" s="238">
        <v>1</v>
      </c>
      <c r="P1862" s="239">
        <f t="shared" si="33"/>
        <v>0</v>
      </c>
    </row>
    <row r="1863" spans="1:16" x14ac:dyDescent="0.3">
      <c r="A1863" s="294" t="s">
        <v>38</v>
      </c>
      <c r="B1863" s="236" t="s">
        <v>39</v>
      </c>
      <c r="C1863" s="236" t="s">
        <v>38</v>
      </c>
      <c r="D1863" s="293" t="s">
        <v>260</v>
      </c>
      <c r="E1863" s="236" t="s">
        <v>261</v>
      </c>
      <c r="F1863" s="236" t="s">
        <v>38</v>
      </c>
      <c r="G1863" s="295" t="s">
        <v>750</v>
      </c>
      <c r="H1863" s="295" t="s">
        <v>19</v>
      </c>
      <c r="I1863" s="297" t="s">
        <v>1460</v>
      </c>
      <c r="J1863" s="311" t="s">
        <v>1136</v>
      </c>
      <c r="K1863" s="295"/>
      <c r="L1863" s="451" t="s">
        <v>63</v>
      </c>
      <c r="M1863" s="234">
        <v>23.54</v>
      </c>
      <c r="N1863" s="237">
        <f>IFERROR(VLOOKUP(H1863&amp;"-"&amp;F1863,Blad7!A:D,4,0),0)</f>
        <v>0</v>
      </c>
      <c r="O1863" s="238">
        <v>1</v>
      </c>
      <c r="P1863" s="239">
        <f t="shared" si="33"/>
        <v>0</v>
      </c>
    </row>
    <row r="1864" spans="1:16" x14ac:dyDescent="0.3">
      <c r="A1864" s="294" t="s">
        <v>38</v>
      </c>
      <c r="B1864" s="236" t="s">
        <v>39</v>
      </c>
      <c r="C1864" s="236" t="s">
        <v>38</v>
      </c>
      <c r="D1864" s="293" t="s">
        <v>260</v>
      </c>
      <c r="E1864" s="236" t="s">
        <v>261</v>
      </c>
      <c r="F1864" s="236" t="s">
        <v>38</v>
      </c>
      <c r="G1864" s="295" t="s">
        <v>750</v>
      </c>
      <c r="H1864" s="295" t="s">
        <v>46</v>
      </c>
      <c r="I1864" s="297" t="s">
        <v>46</v>
      </c>
      <c r="J1864" s="311" t="s">
        <v>170</v>
      </c>
      <c r="K1864" s="295"/>
      <c r="L1864" s="451" t="s">
        <v>44</v>
      </c>
      <c r="M1864" s="234">
        <v>26.48</v>
      </c>
      <c r="N1864" s="237">
        <f>IFERROR(VLOOKUP(H1864&amp;"-"&amp;F1864,Blad7!A:D,4,0),0)</f>
        <v>0</v>
      </c>
      <c r="O1864" s="238">
        <v>1</v>
      </c>
      <c r="P1864" s="239">
        <f t="shared" si="33"/>
        <v>0</v>
      </c>
    </row>
    <row r="1865" spans="1:16" x14ac:dyDescent="0.3">
      <c r="A1865" s="294" t="s">
        <v>38</v>
      </c>
      <c r="B1865" s="236" t="s">
        <v>39</v>
      </c>
      <c r="C1865" s="236" t="s">
        <v>38</v>
      </c>
      <c r="D1865" s="293" t="s">
        <v>260</v>
      </c>
      <c r="E1865" s="236" t="s">
        <v>261</v>
      </c>
      <c r="F1865" s="236" t="s">
        <v>38</v>
      </c>
      <c r="G1865" s="295" t="s">
        <v>750</v>
      </c>
      <c r="H1865" s="295" t="s">
        <v>46</v>
      </c>
      <c r="I1865" s="297" t="s">
        <v>46</v>
      </c>
      <c r="J1865" s="311" t="s">
        <v>106</v>
      </c>
      <c r="K1865" s="295"/>
      <c r="L1865" s="451" t="s">
        <v>44</v>
      </c>
      <c r="M1865" s="234">
        <v>26.57</v>
      </c>
      <c r="N1865" s="237">
        <f>IFERROR(VLOOKUP(H1865&amp;"-"&amp;F1865,Blad7!A:D,4,0),0)</f>
        <v>0</v>
      </c>
      <c r="O1865" s="238">
        <v>1</v>
      </c>
      <c r="P1865" s="239">
        <f t="shared" si="33"/>
        <v>0</v>
      </c>
    </row>
    <row r="1866" spans="1:16" x14ac:dyDescent="0.3">
      <c r="A1866" s="294" t="s">
        <v>38</v>
      </c>
      <c r="B1866" s="236" t="s">
        <v>39</v>
      </c>
      <c r="C1866" s="236" t="s">
        <v>38</v>
      </c>
      <c r="D1866" s="293" t="s">
        <v>260</v>
      </c>
      <c r="E1866" s="236" t="s">
        <v>261</v>
      </c>
      <c r="F1866" s="236" t="s">
        <v>38</v>
      </c>
      <c r="G1866" s="295" t="s">
        <v>750</v>
      </c>
      <c r="H1866" s="295" t="s">
        <v>45</v>
      </c>
      <c r="I1866" s="295" t="s">
        <v>1021</v>
      </c>
      <c r="J1866" s="311" t="s">
        <v>160</v>
      </c>
      <c r="K1866" s="295"/>
      <c r="L1866" s="451" t="s">
        <v>44</v>
      </c>
      <c r="M1866" s="234" t="s">
        <v>187</v>
      </c>
      <c r="N1866" s="237">
        <f>IFERROR(VLOOKUP(H1866&amp;"-"&amp;F1866,Blad7!A:D,4,0),0)</f>
        <v>0</v>
      </c>
      <c r="O1866" s="238">
        <v>1</v>
      </c>
      <c r="P1866" s="239" t="str">
        <f t="shared" si="33"/>
        <v/>
      </c>
    </row>
    <row r="1867" spans="1:16" x14ac:dyDescent="0.3">
      <c r="A1867" s="294" t="s">
        <v>38</v>
      </c>
      <c r="B1867" s="236" t="s">
        <v>39</v>
      </c>
      <c r="C1867" s="236" t="s">
        <v>38</v>
      </c>
      <c r="D1867" s="293" t="s">
        <v>260</v>
      </c>
      <c r="E1867" s="236" t="s">
        <v>261</v>
      </c>
      <c r="F1867" s="236" t="s">
        <v>38</v>
      </c>
      <c r="G1867" s="295" t="s">
        <v>750</v>
      </c>
      <c r="H1867" s="295" t="s">
        <v>46</v>
      </c>
      <c r="I1867" s="297" t="s">
        <v>46</v>
      </c>
      <c r="J1867" s="311" t="s">
        <v>199</v>
      </c>
      <c r="K1867" s="295"/>
      <c r="L1867" s="451" t="s">
        <v>44</v>
      </c>
      <c r="M1867" s="234">
        <v>29.16</v>
      </c>
      <c r="N1867" s="237">
        <f>IFERROR(VLOOKUP(H1867&amp;"-"&amp;F1867,Blad7!A:D,4,0),0)</f>
        <v>0</v>
      </c>
      <c r="O1867" s="238">
        <v>1</v>
      </c>
      <c r="P1867" s="239">
        <f t="shared" si="33"/>
        <v>0</v>
      </c>
    </row>
    <row r="1868" spans="1:16" x14ac:dyDescent="0.3">
      <c r="A1868" s="294" t="s">
        <v>38</v>
      </c>
      <c r="B1868" s="236" t="s">
        <v>39</v>
      </c>
      <c r="C1868" s="236" t="s">
        <v>38</v>
      </c>
      <c r="D1868" s="293" t="s">
        <v>260</v>
      </c>
      <c r="E1868" s="236" t="s">
        <v>261</v>
      </c>
      <c r="F1868" s="236" t="s">
        <v>38</v>
      </c>
      <c r="G1868" s="295" t="s">
        <v>750</v>
      </c>
      <c r="H1868" s="295" t="s">
        <v>46</v>
      </c>
      <c r="I1868" s="297" t="s">
        <v>46</v>
      </c>
      <c r="J1868" s="311" t="s">
        <v>145</v>
      </c>
      <c r="K1868" s="295"/>
      <c r="L1868" s="451" t="s">
        <v>44</v>
      </c>
      <c r="M1868" s="234">
        <v>38.200000000000003</v>
      </c>
      <c r="N1868" s="237">
        <f>IFERROR(VLOOKUP(H1868&amp;"-"&amp;F1868,Blad7!A:D,4,0),0)</f>
        <v>0</v>
      </c>
      <c r="O1868" s="238">
        <v>1</v>
      </c>
      <c r="P1868" s="239">
        <f t="shared" si="33"/>
        <v>0</v>
      </c>
    </row>
    <row r="1869" spans="1:16" x14ac:dyDescent="0.3">
      <c r="A1869" s="294" t="s">
        <v>38</v>
      </c>
      <c r="B1869" s="236" t="s">
        <v>39</v>
      </c>
      <c r="C1869" s="236" t="s">
        <v>38</v>
      </c>
      <c r="D1869" s="293" t="s">
        <v>260</v>
      </c>
      <c r="E1869" s="236" t="s">
        <v>261</v>
      </c>
      <c r="F1869" s="236" t="s">
        <v>38</v>
      </c>
      <c r="G1869" s="295" t="s">
        <v>750</v>
      </c>
      <c r="H1869" s="295" t="s">
        <v>15</v>
      </c>
      <c r="I1869" s="297" t="s">
        <v>15</v>
      </c>
      <c r="J1869" s="311" t="s">
        <v>146</v>
      </c>
      <c r="K1869" s="295"/>
      <c r="L1869" s="451" t="s">
        <v>44</v>
      </c>
      <c r="M1869" s="234">
        <v>45.99</v>
      </c>
      <c r="N1869" s="237">
        <f>IFERROR(VLOOKUP(H1869&amp;"-"&amp;F1869,Blad7!A:D,4,0),0)</f>
        <v>0</v>
      </c>
      <c r="O1869" s="238">
        <v>1</v>
      </c>
      <c r="P1869" s="239">
        <f t="shared" si="33"/>
        <v>0</v>
      </c>
    </row>
    <row r="1870" spans="1:16" x14ac:dyDescent="0.3">
      <c r="A1870" s="294" t="s">
        <v>38</v>
      </c>
      <c r="B1870" s="236" t="s">
        <v>39</v>
      </c>
      <c r="C1870" s="236" t="s">
        <v>38</v>
      </c>
      <c r="D1870" s="293" t="s">
        <v>260</v>
      </c>
      <c r="E1870" s="236" t="s">
        <v>261</v>
      </c>
      <c r="F1870" s="236" t="s">
        <v>38</v>
      </c>
      <c r="G1870" s="295" t="s">
        <v>750</v>
      </c>
      <c r="H1870" s="295" t="s">
        <v>46</v>
      </c>
      <c r="I1870" s="295" t="s">
        <v>47</v>
      </c>
      <c r="J1870" s="311" t="s">
        <v>197</v>
      </c>
      <c r="K1870" s="295"/>
      <c r="L1870" s="451" t="s">
        <v>44</v>
      </c>
      <c r="M1870" s="234">
        <v>48.07</v>
      </c>
      <c r="N1870" s="237">
        <f>IFERROR(VLOOKUP(H1870&amp;"-"&amp;F1870,Blad7!A:D,4,0),0)</f>
        <v>0</v>
      </c>
      <c r="O1870" s="238">
        <v>1</v>
      </c>
      <c r="P1870" s="239">
        <f t="shared" si="33"/>
        <v>0</v>
      </c>
    </row>
    <row r="1871" spans="1:16" x14ac:dyDescent="0.3">
      <c r="A1871" s="294" t="s">
        <v>38</v>
      </c>
      <c r="B1871" s="236" t="s">
        <v>39</v>
      </c>
      <c r="C1871" s="236" t="s">
        <v>38</v>
      </c>
      <c r="D1871" s="293" t="s">
        <v>260</v>
      </c>
      <c r="E1871" s="236" t="s">
        <v>261</v>
      </c>
      <c r="F1871" s="236" t="s">
        <v>38</v>
      </c>
      <c r="G1871" s="295" t="s">
        <v>750</v>
      </c>
      <c r="H1871" s="295" t="s">
        <v>15</v>
      </c>
      <c r="I1871" s="297" t="s">
        <v>15</v>
      </c>
      <c r="J1871" s="311" t="s">
        <v>1468</v>
      </c>
      <c r="K1871" s="295"/>
      <c r="L1871" s="451" t="s">
        <v>44</v>
      </c>
      <c r="M1871" s="234">
        <v>48.76</v>
      </c>
      <c r="N1871" s="237">
        <f>IFERROR(VLOOKUP(H1871&amp;"-"&amp;F1871,Blad7!A:D,4,0),0)</f>
        <v>0</v>
      </c>
      <c r="O1871" s="238">
        <v>1</v>
      </c>
      <c r="P1871" s="239">
        <f t="shared" si="33"/>
        <v>0</v>
      </c>
    </row>
    <row r="1872" spans="1:16" x14ac:dyDescent="0.3">
      <c r="A1872" s="294" t="s">
        <v>38</v>
      </c>
      <c r="B1872" s="236" t="s">
        <v>39</v>
      </c>
      <c r="C1872" s="236" t="s">
        <v>38</v>
      </c>
      <c r="D1872" s="293" t="s">
        <v>260</v>
      </c>
      <c r="E1872" s="236" t="s">
        <v>261</v>
      </c>
      <c r="F1872" s="236" t="s">
        <v>38</v>
      </c>
      <c r="G1872" s="295" t="s">
        <v>750</v>
      </c>
      <c r="H1872" s="295" t="s">
        <v>15</v>
      </c>
      <c r="I1872" s="297" t="s">
        <v>15</v>
      </c>
      <c r="J1872" s="311" t="s">
        <v>156</v>
      </c>
      <c r="K1872" s="295"/>
      <c r="L1872" s="451" t="s">
        <v>44</v>
      </c>
      <c r="M1872" s="234">
        <v>49.54</v>
      </c>
      <c r="N1872" s="237">
        <f>IFERROR(VLOOKUP(H1872&amp;"-"&amp;F1872,Blad7!A:D,4,0),0)</f>
        <v>0</v>
      </c>
      <c r="O1872" s="238">
        <v>1</v>
      </c>
      <c r="P1872" s="239">
        <f t="shared" si="33"/>
        <v>0</v>
      </c>
    </row>
    <row r="1873" spans="1:16" x14ac:dyDescent="0.3">
      <c r="A1873" s="294" t="s">
        <v>38</v>
      </c>
      <c r="B1873" s="236" t="s">
        <v>39</v>
      </c>
      <c r="C1873" s="236" t="s">
        <v>38</v>
      </c>
      <c r="D1873" s="293" t="s">
        <v>260</v>
      </c>
      <c r="E1873" s="236" t="s">
        <v>261</v>
      </c>
      <c r="F1873" s="236" t="s">
        <v>38</v>
      </c>
      <c r="G1873" s="295" t="s">
        <v>750</v>
      </c>
      <c r="H1873" s="295" t="s">
        <v>15</v>
      </c>
      <c r="I1873" s="297" t="s">
        <v>15</v>
      </c>
      <c r="J1873" s="311" t="s">
        <v>273</v>
      </c>
      <c r="K1873" s="295"/>
      <c r="L1873" s="451" t="s">
        <v>44</v>
      </c>
      <c r="M1873" s="234">
        <v>49.93</v>
      </c>
      <c r="N1873" s="237">
        <f>IFERROR(VLOOKUP(H1873&amp;"-"&amp;F1873,Blad7!A:D,4,0),0)</f>
        <v>0</v>
      </c>
      <c r="O1873" s="238">
        <v>1</v>
      </c>
      <c r="P1873" s="239">
        <f t="shared" si="33"/>
        <v>0</v>
      </c>
    </row>
    <row r="1874" spans="1:16" x14ac:dyDescent="0.3">
      <c r="A1874" s="294" t="s">
        <v>38</v>
      </c>
      <c r="B1874" s="236" t="s">
        <v>39</v>
      </c>
      <c r="C1874" s="236" t="s">
        <v>38</v>
      </c>
      <c r="D1874" s="293" t="s">
        <v>260</v>
      </c>
      <c r="E1874" s="236" t="s">
        <v>261</v>
      </c>
      <c r="F1874" s="236" t="s">
        <v>38</v>
      </c>
      <c r="G1874" s="295" t="s">
        <v>750</v>
      </c>
      <c r="H1874" s="295" t="s">
        <v>15</v>
      </c>
      <c r="I1874" s="297" t="s">
        <v>15</v>
      </c>
      <c r="J1874" s="311" t="s">
        <v>147</v>
      </c>
      <c r="K1874" s="295"/>
      <c r="L1874" s="451" t="s">
        <v>44</v>
      </c>
      <c r="M1874" s="234">
        <v>50.1</v>
      </c>
      <c r="N1874" s="237">
        <f>IFERROR(VLOOKUP(H1874&amp;"-"&amp;F1874,Blad7!A:D,4,0),0)</f>
        <v>0</v>
      </c>
      <c r="O1874" s="238">
        <v>1</v>
      </c>
      <c r="P1874" s="239">
        <f t="shared" si="33"/>
        <v>0</v>
      </c>
    </row>
    <row r="1875" spans="1:16" x14ac:dyDescent="0.3">
      <c r="A1875" s="294" t="s">
        <v>38</v>
      </c>
      <c r="B1875" s="236" t="s">
        <v>39</v>
      </c>
      <c r="C1875" s="236" t="s">
        <v>38</v>
      </c>
      <c r="D1875" s="293" t="s">
        <v>260</v>
      </c>
      <c r="E1875" s="236" t="s">
        <v>261</v>
      </c>
      <c r="F1875" s="236" t="s">
        <v>38</v>
      </c>
      <c r="G1875" s="295" t="s">
        <v>750</v>
      </c>
      <c r="H1875" s="295" t="s">
        <v>15</v>
      </c>
      <c r="I1875" s="297" t="s">
        <v>15</v>
      </c>
      <c r="J1875" s="311" t="s">
        <v>272</v>
      </c>
      <c r="K1875" s="295"/>
      <c r="L1875" s="451" t="s">
        <v>44</v>
      </c>
      <c r="M1875" s="234">
        <v>50.97</v>
      </c>
      <c r="N1875" s="237">
        <f>IFERROR(VLOOKUP(H1875&amp;"-"&amp;F1875,Blad7!A:D,4,0),0)</f>
        <v>0</v>
      </c>
      <c r="O1875" s="238">
        <v>1</v>
      </c>
      <c r="P1875" s="239">
        <f t="shared" si="33"/>
        <v>0</v>
      </c>
    </row>
    <row r="1876" spans="1:16" x14ac:dyDescent="0.3">
      <c r="A1876" s="294" t="s">
        <v>38</v>
      </c>
      <c r="B1876" s="236" t="s">
        <v>39</v>
      </c>
      <c r="C1876" s="236" t="s">
        <v>38</v>
      </c>
      <c r="D1876" s="293" t="s">
        <v>260</v>
      </c>
      <c r="E1876" s="236" t="s">
        <v>261</v>
      </c>
      <c r="F1876" s="236" t="s">
        <v>38</v>
      </c>
      <c r="G1876" s="295" t="s">
        <v>750</v>
      </c>
      <c r="H1876" s="295" t="s">
        <v>46</v>
      </c>
      <c r="I1876" s="297" t="s">
        <v>46</v>
      </c>
      <c r="J1876" s="311" t="s">
        <v>90</v>
      </c>
      <c r="K1876" s="295"/>
      <c r="L1876" s="451" t="s">
        <v>44</v>
      </c>
      <c r="M1876" s="234">
        <v>51.57</v>
      </c>
      <c r="N1876" s="237">
        <f>IFERROR(VLOOKUP(H1876&amp;"-"&amp;F1876,Blad7!A:D,4,0),0)</f>
        <v>0</v>
      </c>
      <c r="O1876" s="238">
        <v>1</v>
      </c>
      <c r="P1876" s="239">
        <f t="shared" si="33"/>
        <v>0</v>
      </c>
    </row>
    <row r="1877" spans="1:16" x14ac:dyDescent="0.3">
      <c r="A1877" s="294" t="s">
        <v>38</v>
      </c>
      <c r="B1877" s="236" t="s">
        <v>39</v>
      </c>
      <c r="C1877" s="236" t="s">
        <v>38</v>
      </c>
      <c r="D1877" s="293" t="s">
        <v>260</v>
      </c>
      <c r="E1877" s="236" t="s">
        <v>261</v>
      </c>
      <c r="F1877" s="236" t="s">
        <v>38</v>
      </c>
      <c r="G1877" s="295" t="s">
        <v>750</v>
      </c>
      <c r="H1877" s="295" t="s">
        <v>46</v>
      </c>
      <c r="I1877" s="297" t="s">
        <v>46</v>
      </c>
      <c r="J1877" s="311" t="s">
        <v>84</v>
      </c>
      <c r="K1877" s="295"/>
      <c r="L1877" s="451" t="s">
        <v>44</v>
      </c>
      <c r="M1877" s="234">
        <v>51.59</v>
      </c>
      <c r="N1877" s="237">
        <f>IFERROR(VLOOKUP(H1877&amp;"-"&amp;F1877,Blad7!A:D,4,0),0)</f>
        <v>0</v>
      </c>
      <c r="O1877" s="238">
        <v>1</v>
      </c>
      <c r="P1877" s="239">
        <f t="shared" si="33"/>
        <v>0</v>
      </c>
    </row>
    <row r="1878" spans="1:16" x14ac:dyDescent="0.3">
      <c r="A1878" s="294" t="s">
        <v>38</v>
      </c>
      <c r="B1878" s="236" t="s">
        <v>39</v>
      </c>
      <c r="C1878" s="236" t="s">
        <v>38</v>
      </c>
      <c r="D1878" s="293" t="s">
        <v>260</v>
      </c>
      <c r="E1878" s="236" t="s">
        <v>261</v>
      </c>
      <c r="F1878" s="236" t="s">
        <v>38</v>
      </c>
      <c r="G1878" s="295" t="s">
        <v>750</v>
      </c>
      <c r="H1878" s="295" t="s">
        <v>46</v>
      </c>
      <c r="I1878" s="295" t="s">
        <v>47</v>
      </c>
      <c r="J1878" s="311" t="s">
        <v>137</v>
      </c>
      <c r="K1878" s="295"/>
      <c r="L1878" s="451" t="s">
        <v>44</v>
      </c>
      <c r="M1878" s="234">
        <v>52.2</v>
      </c>
      <c r="N1878" s="237">
        <f>IFERROR(VLOOKUP(H1878&amp;"-"&amp;F1878,Blad7!A:D,4,0),0)</f>
        <v>0</v>
      </c>
      <c r="O1878" s="238">
        <v>1</v>
      </c>
      <c r="P1878" s="239">
        <f t="shared" si="33"/>
        <v>0</v>
      </c>
    </row>
    <row r="1879" spans="1:16" x14ac:dyDescent="0.3">
      <c r="A1879" s="294" t="s">
        <v>38</v>
      </c>
      <c r="B1879" s="236" t="s">
        <v>39</v>
      </c>
      <c r="C1879" s="236" t="s">
        <v>38</v>
      </c>
      <c r="D1879" s="293" t="s">
        <v>260</v>
      </c>
      <c r="E1879" s="236" t="s">
        <v>261</v>
      </c>
      <c r="F1879" s="236" t="s">
        <v>38</v>
      </c>
      <c r="G1879" s="295" t="s">
        <v>750</v>
      </c>
      <c r="H1879" s="295" t="s">
        <v>15</v>
      </c>
      <c r="I1879" s="297" t="s">
        <v>15</v>
      </c>
      <c r="J1879" s="311" t="s">
        <v>271</v>
      </c>
      <c r="K1879" s="295"/>
      <c r="L1879" s="451" t="s">
        <v>44</v>
      </c>
      <c r="M1879" s="234">
        <v>53</v>
      </c>
      <c r="N1879" s="237">
        <f>IFERROR(VLOOKUP(H1879&amp;"-"&amp;F1879,Blad7!A:D,4,0),0)</f>
        <v>0</v>
      </c>
      <c r="O1879" s="238">
        <v>1</v>
      </c>
      <c r="P1879" s="239">
        <f t="shared" si="33"/>
        <v>0</v>
      </c>
    </row>
    <row r="1880" spans="1:16" x14ac:dyDescent="0.3">
      <c r="A1880" s="294" t="s">
        <v>38</v>
      </c>
      <c r="B1880" s="236" t="s">
        <v>39</v>
      </c>
      <c r="C1880" s="236" t="s">
        <v>38</v>
      </c>
      <c r="D1880" s="293" t="s">
        <v>260</v>
      </c>
      <c r="E1880" s="236" t="s">
        <v>261</v>
      </c>
      <c r="F1880" s="236" t="s">
        <v>38</v>
      </c>
      <c r="G1880" s="295" t="s">
        <v>750</v>
      </c>
      <c r="H1880" s="295" t="s">
        <v>15</v>
      </c>
      <c r="I1880" s="297" t="s">
        <v>15</v>
      </c>
      <c r="J1880" s="311" t="s">
        <v>274</v>
      </c>
      <c r="K1880" s="295"/>
      <c r="L1880" s="451" t="s">
        <v>44</v>
      </c>
      <c r="M1880" s="234">
        <v>54.32</v>
      </c>
      <c r="N1880" s="237">
        <f>IFERROR(VLOOKUP(H1880&amp;"-"&amp;F1880,Blad7!A:D,4,0),0)</f>
        <v>0</v>
      </c>
      <c r="O1880" s="238">
        <v>1</v>
      </c>
      <c r="P1880" s="239">
        <f t="shared" si="33"/>
        <v>0</v>
      </c>
    </row>
    <row r="1881" spans="1:16" x14ac:dyDescent="0.3">
      <c r="A1881" s="294" t="s">
        <v>38</v>
      </c>
      <c r="B1881" s="236" t="s">
        <v>39</v>
      </c>
      <c r="C1881" s="236" t="s">
        <v>38</v>
      </c>
      <c r="D1881" s="293" t="s">
        <v>260</v>
      </c>
      <c r="E1881" s="236" t="s">
        <v>261</v>
      </c>
      <c r="F1881" s="236" t="s">
        <v>38</v>
      </c>
      <c r="G1881" s="295" t="s">
        <v>750</v>
      </c>
      <c r="H1881" s="295" t="s">
        <v>19</v>
      </c>
      <c r="I1881" s="241" t="s">
        <v>19</v>
      </c>
      <c r="J1881" s="311" t="s">
        <v>180</v>
      </c>
      <c r="K1881" s="295"/>
      <c r="L1881" s="372" t="s">
        <v>262</v>
      </c>
      <c r="M1881" s="234">
        <v>56.06</v>
      </c>
      <c r="N1881" s="237">
        <f>IFERROR(VLOOKUP(H1881&amp;"-"&amp;F1881,Blad7!A:D,4,0),0)</f>
        <v>0</v>
      </c>
      <c r="O1881" s="238">
        <v>1</v>
      </c>
      <c r="P1881" s="239">
        <f t="shared" si="33"/>
        <v>0</v>
      </c>
    </row>
    <row r="1882" spans="1:16" x14ac:dyDescent="0.3">
      <c r="A1882" s="294" t="s">
        <v>38</v>
      </c>
      <c r="B1882" s="236" t="s">
        <v>39</v>
      </c>
      <c r="C1882" s="236" t="s">
        <v>38</v>
      </c>
      <c r="D1882" s="293" t="s">
        <v>260</v>
      </c>
      <c r="E1882" s="236" t="s">
        <v>261</v>
      </c>
      <c r="F1882" s="236" t="s">
        <v>38</v>
      </c>
      <c r="G1882" s="295" t="s">
        <v>750</v>
      </c>
      <c r="H1882" s="295" t="s">
        <v>19</v>
      </c>
      <c r="I1882" s="297" t="s">
        <v>19</v>
      </c>
      <c r="J1882" s="311" t="s">
        <v>178</v>
      </c>
      <c r="K1882" s="295"/>
      <c r="L1882" s="451" t="s">
        <v>62</v>
      </c>
      <c r="M1882" s="234">
        <v>65.53</v>
      </c>
      <c r="N1882" s="237">
        <f>IFERROR(VLOOKUP(H1882&amp;"-"&amp;F1882,Blad7!A:D,4,0),0)</f>
        <v>0</v>
      </c>
      <c r="O1882" s="238">
        <v>1</v>
      </c>
      <c r="P1882" s="239">
        <f t="shared" si="33"/>
        <v>0</v>
      </c>
    </row>
    <row r="1883" spans="1:16" x14ac:dyDescent="0.3">
      <c r="A1883" s="294" t="s">
        <v>38</v>
      </c>
      <c r="B1883" s="236" t="s">
        <v>39</v>
      </c>
      <c r="C1883" s="236" t="s">
        <v>38</v>
      </c>
      <c r="D1883" s="293" t="s">
        <v>260</v>
      </c>
      <c r="E1883" s="236" t="s">
        <v>261</v>
      </c>
      <c r="F1883" s="236" t="s">
        <v>38</v>
      </c>
      <c r="G1883" s="295" t="s">
        <v>750</v>
      </c>
      <c r="H1883" s="295" t="s">
        <v>15</v>
      </c>
      <c r="I1883" s="297" t="s">
        <v>15</v>
      </c>
      <c r="J1883" s="311" t="s">
        <v>1006</v>
      </c>
      <c r="K1883" s="295"/>
      <c r="L1883" s="451" t="s">
        <v>44</v>
      </c>
      <c r="M1883" s="234">
        <v>79.290000000000006</v>
      </c>
      <c r="N1883" s="237">
        <f>IFERROR(VLOOKUP(H1883&amp;"-"&amp;F1883,Blad7!A:D,4,0),0)</f>
        <v>0</v>
      </c>
      <c r="O1883" s="238">
        <v>1</v>
      </c>
      <c r="P1883" s="239">
        <f t="shared" si="33"/>
        <v>0</v>
      </c>
    </row>
    <row r="1884" spans="1:16" x14ac:dyDescent="0.3">
      <c r="A1884" s="294" t="s">
        <v>38</v>
      </c>
      <c r="B1884" s="236" t="s">
        <v>39</v>
      </c>
      <c r="C1884" s="236" t="s">
        <v>38</v>
      </c>
      <c r="D1884" s="293" t="s">
        <v>260</v>
      </c>
      <c r="E1884" s="236" t="s">
        <v>261</v>
      </c>
      <c r="F1884" s="236" t="s">
        <v>38</v>
      </c>
      <c r="G1884" s="295" t="s">
        <v>750</v>
      </c>
      <c r="H1884" s="295" t="s">
        <v>15</v>
      </c>
      <c r="I1884" s="297" t="s">
        <v>15</v>
      </c>
      <c r="J1884" s="311" t="s">
        <v>171</v>
      </c>
      <c r="K1884" s="295"/>
      <c r="L1884" s="451" t="s">
        <v>44</v>
      </c>
      <c r="M1884" s="234">
        <v>82.47</v>
      </c>
      <c r="N1884" s="237">
        <f>IFERROR(VLOOKUP(H1884&amp;"-"&amp;F1884,Blad7!A:D,4,0),0)</f>
        <v>0</v>
      </c>
      <c r="O1884" s="238">
        <v>1</v>
      </c>
      <c r="P1884" s="239">
        <f t="shared" si="33"/>
        <v>0</v>
      </c>
    </row>
    <row r="1885" spans="1:16" x14ac:dyDescent="0.3">
      <c r="A1885" s="294" t="s">
        <v>38</v>
      </c>
      <c r="B1885" s="236" t="s">
        <v>39</v>
      </c>
      <c r="C1885" s="236" t="s">
        <v>38</v>
      </c>
      <c r="D1885" s="293" t="s">
        <v>260</v>
      </c>
      <c r="E1885" s="236" t="s">
        <v>261</v>
      </c>
      <c r="F1885" s="236" t="s">
        <v>38</v>
      </c>
      <c r="G1885" s="295" t="s">
        <v>750</v>
      </c>
      <c r="H1885" s="295" t="s">
        <v>16</v>
      </c>
      <c r="I1885" s="295" t="s">
        <v>50</v>
      </c>
      <c r="J1885" s="311" t="s">
        <v>1007</v>
      </c>
      <c r="K1885" s="295"/>
      <c r="L1885" s="451" t="s">
        <v>44</v>
      </c>
      <c r="M1885" s="234">
        <v>86.79</v>
      </c>
      <c r="N1885" s="237">
        <f>IFERROR(VLOOKUP(H1885&amp;"-"&amp;F1885,Blad7!A:D,4,0),0)</f>
        <v>0</v>
      </c>
      <c r="O1885" s="238">
        <v>1</v>
      </c>
      <c r="P1885" s="239">
        <f t="shared" si="33"/>
        <v>0</v>
      </c>
    </row>
    <row r="1886" spans="1:16" x14ac:dyDescent="0.3">
      <c r="A1886" s="294" t="s">
        <v>38</v>
      </c>
      <c r="B1886" s="236" t="s">
        <v>39</v>
      </c>
      <c r="C1886" s="236" t="s">
        <v>38</v>
      </c>
      <c r="D1886" s="293" t="s">
        <v>260</v>
      </c>
      <c r="E1886" s="236" t="s">
        <v>261</v>
      </c>
      <c r="F1886" s="236" t="s">
        <v>38</v>
      </c>
      <c r="G1886" s="295" t="s">
        <v>750</v>
      </c>
      <c r="H1886" s="295" t="s">
        <v>19</v>
      </c>
      <c r="I1886" s="297" t="s">
        <v>1460</v>
      </c>
      <c r="J1886" s="311" t="s">
        <v>165</v>
      </c>
      <c r="K1886" s="295"/>
      <c r="L1886" s="451" t="s">
        <v>62</v>
      </c>
      <c r="M1886" s="234">
        <v>277.64</v>
      </c>
      <c r="N1886" s="237">
        <f>IFERROR(VLOOKUP(H1886&amp;"-"&amp;F1886,Blad7!A:D,4,0),0)</f>
        <v>0</v>
      </c>
      <c r="O1886" s="238">
        <v>1</v>
      </c>
      <c r="P1886" s="239">
        <f t="shared" si="33"/>
        <v>0</v>
      </c>
    </row>
    <row r="1887" spans="1:16" x14ac:dyDescent="0.3">
      <c r="A1887" s="294" t="s">
        <v>38</v>
      </c>
      <c r="B1887" s="236" t="s">
        <v>39</v>
      </c>
      <c r="C1887" s="236" t="s">
        <v>38</v>
      </c>
      <c r="D1887" s="293" t="s">
        <v>260</v>
      </c>
      <c r="E1887" s="236" t="s">
        <v>261</v>
      </c>
      <c r="F1887" s="236" t="s">
        <v>38</v>
      </c>
      <c r="G1887" s="295" t="s">
        <v>1624</v>
      </c>
      <c r="H1887" s="295" t="s">
        <v>19</v>
      </c>
      <c r="I1887" s="295" t="s">
        <v>61</v>
      </c>
      <c r="J1887" s="308" t="s">
        <v>164</v>
      </c>
      <c r="K1887" s="295"/>
      <c r="L1887" s="451" t="s">
        <v>155</v>
      </c>
      <c r="M1887" s="234">
        <v>3.68</v>
      </c>
      <c r="N1887" s="237">
        <f>IFERROR(VLOOKUP(H1887&amp;"-"&amp;F1887,Blad7!A:D,4,0),0)</f>
        <v>0</v>
      </c>
      <c r="O1887" s="238">
        <v>1</v>
      </c>
      <c r="P1887" s="239">
        <f t="shared" si="33"/>
        <v>0</v>
      </c>
    </row>
    <row r="1888" spans="1:16" x14ac:dyDescent="0.3">
      <c r="A1888" s="294" t="s">
        <v>38</v>
      </c>
      <c r="B1888" s="236" t="s">
        <v>39</v>
      </c>
      <c r="C1888" s="236" t="s">
        <v>38</v>
      </c>
      <c r="D1888" s="293" t="s">
        <v>260</v>
      </c>
      <c r="E1888" s="236" t="s">
        <v>261</v>
      </c>
      <c r="F1888" s="236" t="s">
        <v>38</v>
      </c>
      <c r="G1888" s="295" t="s">
        <v>1624</v>
      </c>
      <c r="H1888" s="295" t="s">
        <v>19</v>
      </c>
      <c r="I1888" s="295" t="s">
        <v>61</v>
      </c>
      <c r="J1888" s="308" t="s">
        <v>131</v>
      </c>
      <c r="K1888" s="295"/>
      <c r="L1888" s="451" t="s">
        <v>155</v>
      </c>
      <c r="M1888" s="234">
        <v>4.9400000000000004</v>
      </c>
      <c r="N1888" s="237">
        <f>IFERROR(VLOOKUP(H1888&amp;"-"&amp;F1888,Blad7!A:D,4,0),0)</f>
        <v>0</v>
      </c>
      <c r="O1888" s="238">
        <v>1</v>
      </c>
      <c r="P1888" s="239">
        <f t="shared" si="33"/>
        <v>0</v>
      </c>
    </row>
    <row r="1889" spans="1:16" x14ac:dyDescent="0.3">
      <c r="A1889" s="294" t="s">
        <v>38</v>
      </c>
      <c r="B1889" s="236" t="s">
        <v>39</v>
      </c>
      <c r="C1889" s="236" t="s">
        <v>38</v>
      </c>
      <c r="D1889" s="293" t="s">
        <v>260</v>
      </c>
      <c r="E1889" s="236" t="s">
        <v>261</v>
      </c>
      <c r="F1889" s="236" t="s">
        <v>38</v>
      </c>
      <c r="G1889" s="295" t="s">
        <v>750</v>
      </c>
      <c r="H1889" s="295" t="s">
        <v>45</v>
      </c>
      <c r="I1889" s="295" t="s">
        <v>1021</v>
      </c>
      <c r="J1889" s="311" t="s">
        <v>82</v>
      </c>
      <c r="K1889" s="295"/>
      <c r="L1889" s="451" t="s">
        <v>42</v>
      </c>
      <c r="M1889" s="234" t="s">
        <v>187</v>
      </c>
      <c r="N1889" s="237">
        <f>IFERROR(VLOOKUP(H1889&amp;"-"&amp;F1889,Blad7!A:D,4,0),0)</f>
        <v>0</v>
      </c>
      <c r="O1889" s="238">
        <v>1</v>
      </c>
      <c r="P1889" s="239" t="str">
        <f t="shared" si="33"/>
        <v/>
      </c>
    </row>
    <row r="1890" spans="1:16" x14ac:dyDescent="0.3">
      <c r="A1890" s="294" t="s">
        <v>38</v>
      </c>
      <c r="B1890" s="236" t="s">
        <v>39</v>
      </c>
      <c r="C1890" s="236" t="s">
        <v>38</v>
      </c>
      <c r="D1890" s="293" t="s">
        <v>260</v>
      </c>
      <c r="E1890" s="236" t="s">
        <v>261</v>
      </c>
      <c r="F1890" s="236" t="s">
        <v>38</v>
      </c>
      <c r="G1890" s="295" t="s">
        <v>1624</v>
      </c>
      <c r="H1890" s="295" t="s">
        <v>46</v>
      </c>
      <c r="I1890" s="297" t="s">
        <v>46</v>
      </c>
      <c r="J1890" s="308" t="s">
        <v>173</v>
      </c>
      <c r="K1890" s="295"/>
      <c r="L1890" s="451" t="s">
        <v>44</v>
      </c>
      <c r="M1890" s="234">
        <v>10.71</v>
      </c>
      <c r="N1890" s="237">
        <f>IFERROR(VLOOKUP(H1890&amp;"-"&amp;F1890,Blad7!A:D,4,0),0)</f>
        <v>0</v>
      </c>
      <c r="O1890" s="238">
        <v>1</v>
      </c>
      <c r="P1890" s="239">
        <f t="shared" si="33"/>
        <v>0</v>
      </c>
    </row>
    <row r="1891" spans="1:16" x14ac:dyDescent="0.3">
      <c r="A1891" s="294" t="s">
        <v>38</v>
      </c>
      <c r="B1891" s="236" t="s">
        <v>39</v>
      </c>
      <c r="C1891" s="236" t="s">
        <v>38</v>
      </c>
      <c r="D1891" s="293" t="s">
        <v>260</v>
      </c>
      <c r="E1891" s="236" t="s">
        <v>261</v>
      </c>
      <c r="F1891" s="236" t="s">
        <v>38</v>
      </c>
      <c r="G1891" s="295" t="s">
        <v>1624</v>
      </c>
      <c r="H1891" s="295" t="s">
        <v>41</v>
      </c>
      <c r="I1891" s="295" t="s">
        <v>1622</v>
      </c>
      <c r="J1891" s="463" t="s">
        <v>123</v>
      </c>
      <c r="K1891" s="295"/>
      <c r="L1891" s="451" t="s">
        <v>57</v>
      </c>
      <c r="M1891" s="234">
        <v>15.31</v>
      </c>
      <c r="N1891" s="237">
        <f>IFERROR(VLOOKUP(H1891&amp;"-"&amp;F1891,Blad7!A:D,4,0),0)</f>
        <v>0</v>
      </c>
      <c r="O1891" s="238">
        <v>1</v>
      </c>
      <c r="P1891" s="239">
        <f t="shared" si="33"/>
        <v>0</v>
      </c>
    </row>
    <row r="1892" spans="1:16" x14ac:dyDescent="0.3">
      <c r="A1892" s="294" t="s">
        <v>38</v>
      </c>
      <c r="B1892" s="236" t="s">
        <v>39</v>
      </c>
      <c r="C1892" s="236" t="s">
        <v>38</v>
      </c>
      <c r="D1892" s="293" t="s">
        <v>260</v>
      </c>
      <c r="E1892" s="236" t="s">
        <v>261</v>
      </c>
      <c r="F1892" s="236" t="s">
        <v>38</v>
      </c>
      <c r="G1892" s="295" t="s">
        <v>1624</v>
      </c>
      <c r="H1892" s="295" t="s">
        <v>41</v>
      </c>
      <c r="I1892" s="295" t="s">
        <v>1622</v>
      </c>
      <c r="J1892" s="463" t="s">
        <v>138</v>
      </c>
      <c r="K1892" s="295"/>
      <c r="L1892" s="451" t="s">
        <v>57</v>
      </c>
      <c r="M1892" s="234">
        <v>15.32</v>
      </c>
      <c r="N1892" s="237">
        <f>IFERROR(VLOOKUP(H1892&amp;"-"&amp;F1892,Blad7!A:D,4,0),0)</f>
        <v>0</v>
      </c>
      <c r="O1892" s="238">
        <v>1</v>
      </c>
      <c r="P1892" s="239">
        <f t="shared" si="33"/>
        <v>0</v>
      </c>
    </row>
    <row r="1893" spans="1:16" x14ac:dyDescent="0.3">
      <c r="A1893" s="294" t="s">
        <v>38</v>
      </c>
      <c r="B1893" s="236" t="s">
        <v>39</v>
      </c>
      <c r="C1893" s="236" t="s">
        <v>38</v>
      </c>
      <c r="D1893" s="293" t="s">
        <v>260</v>
      </c>
      <c r="E1893" s="236" t="s">
        <v>261</v>
      </c>
      <c r="F1893" s="236" t="s">
        <v>38</v>
      </c>
      <c r="G1893" s="295" t="s">
        <v>1624</v>
      </c>
      <c r="H1893" s="295" t="s">
        <v>19</v>
      </c>
      <c r="I1893" s="297" t="s">
        <v>19</v>
      </c>
      <c r="J1893" s="308" t="s">
        <v>175</v>
      </c>
      <c r="K1893" s="295"/>
      <c r="L1893" s="451" t="s">
        <v>63</v>
      </c>
      <c r="M1893" s="234">
        <v>16.98</v>
      </c>
      <c r="N1893" s="237">
        <f>IFERROR(VLOOKUP(H1893&amp;"-"&amp;F1893,Blad7!A:D,4,0),0)</f>
        <v>0</v>
      </c>
      <c r="O1893" s="238">
        <v>1</v>
      </c>
      <c r="P1893" s="239">
        <f t="shared" si="33"/>
        <v>0</v>
      </c>
    </row>
    <row r="1894" spans="1:16" x14ac:dyDescent="0.3">
      <c r="A1894" s="294" t="s">
        <v>38</v>
      </c>
      <c r="B1894" s="236" t="s">
        <v>39</v>
      </c>
      <c r="C1894" s="236" t="s">
        <v>38</v>
      </c>
      <c r="D1894" s="293" t="s">
        <v>260</v>
      </c>
      <c r="E1894" s="236" t="s">
        <v>261</v>
      </c>
      <c r="F1894" s="236" t="s">
        <v>38</v>
      </c>
      <c r="G1894" s="295" t="s">
        <v>1624</v>
      </c>
      <c r="H1894" s="295" t="s">
        <v>19</v>
      </c>
      <c r="I1894" s="297" t="s">
        <v>19</v>
      </c>
      <c r="J1894" s="308" t="s">
        <v>1142</v>
      </c>
      <c r="K1894" s="295"/>
      <c r="L1894" s="451" t="s">
        <v>63</v>
      </c>
      <c r="M1894" s="234">
        <v>18.420000000000002</v>
      </c>
      <c r="N1894" s="237">
        <f>IFERROR(VLOOKUP(H1894&amp;"-"&amp;F1894,Blad7!A:D,4,0),0)</f>
        <v>0</v>
      </c>
      <c r="O1894" s="238">
        <v>1</v>
      </c>
      <c r="P1894" s="239">
        <f t="shared" si="33"/>
        <v>0</v>
      </c>
    </row>
    <row r="1895" spans="1:16" x14ac:dyDescent="0.3">
      <c r="A1895" s="294" t="s">
        <v>38</v>
      </c>
      <c r="B1895" s="236" t="s">
        <v>39</v>
      </c>
      <c r="C1895" s="236" t="s">
        <v>38</v>
      </c>
      <c r="D1895" s="293" t="s">
        <v>260</v>
      </c>
      <c r="E1895" s="236" t="s">
        <v>261</v>
      </c>
      <c r="F1895" s="236" t="s">
        <v>38</v>
      </c>
      <c r="G1895" s="295" t="s">
        <v>1624</v>
      </c>
      <c r="H1895" s="295" t="s">
        <v>19</v>
      </c>
      <c r="I1895" s="297" t="s">
        <v>19</v>
      </c>
      <c r="J1895" s="308" t="s">
        <v>120</v>
      </c>
      <c r="K1895" s="295"/>
      <c r="L1895" s="451" t="s">
        <v>62</v>
      </c>
      <c r="M1895" s="234">
        <v>18.93</v>
      </c>
      <c r="N1895" s="237">
        <f>IFERROR(VLOOKUP(H1895&amp;"-"&amp;F1895,Blad7!A:D,4,0),0)</f>
        <v>0</v>
      </c>
      <c r="O1895" s="238">
        <v>1</v>
      </c>
      <c r="P1895" s="239">
        <f t="shared" si="33"/>
        <v>0</v>
      </c>
    </row>
    <row r="1896" spans="1:16" x14ac:dyDescent="0.3">
      <c r="A1896" s="294" t="s">
        <v>38</v>
      </c>
      <c r="B1896" s="236" t="s">
        <v>39</v>
      </c>
      <c r="C1896" s="236" t="s">
        <v>38</v>
      </c>
      <c r="D1896" s="293" t="s">
        <v>260</v>
      </c>
      <c r="E1896" s="236" t="s">
        <v>261</v>
      </c>
      <c r="F1896" s="236" t="s">
        <v>38</v>
      </c>
      <c r="G1896" s="295" t="s">
        <v>1624</v>
      </c>
      <c r="H1896" s="295" t="s">
        <v>19</v>
      </c>
      <c r="I1896" s="295" t="s">
        <v>64</v>
      </c>
      <c r="J1896" s="308" t="s">
        <v>152</v>
      </c>
      <c r="K1896" s="295"/>
      <c r="L1896" s="451" t="s">
        <v>63</v>
      </c>
      <c r="M1896" s="234">
        <v>23.24</v>
      </c>
      <c r="N1896" s="237">
        <f>IFERROR(VLOOKUP(H1896&amp;"-"&amp;F1896,Blad7!A:D,4,0),0)</f>
        <v>0</v>
      </c>
      <c r="O1896" s="238">
        <v>1</v>
      </c>
      <c r="P1896" s="239">
        <f t="shared" si="33"/>
        <v>0</v>
      </c>
    </row>
    <row r="1897" spans="1:16" x14ac:dyDescent="0.3">
      <c r="A1897" s="294" t="s">
        <v>38</v>
      </c>
      <c r="B1897" s="236" t="s">
        <v>39</v>
      </c>
      <c r="C1897" s="236" t="s">
        <v>38</v>
      </c>
      <c r="D1897" s="293" t="s">
        <v>260</v>
      </c>
      <c r="E1897" s="236" t="s">
        <v>261</v>
      </c>
      <c r="F1897" s="236" t="s">
        <v>38</v>
      </c>
      <c r="G1897" s="295" t="s">
        <v>1624</v>
      </c>
      <c r="H1897" s="295" t="s">
        <v>19</v>
      </c>
      <c r="I1897" s="297" t="s">
        <v>19</v>
      </c>
      <c r="J1897" s="308" t="s">
        <v>1143</v>
      </c>
      <c r="K1897" s="295"/>
      <c r="L1897" s="451" t="s">
        <v>63</v>
      </c>
      <c r="M1897" s="234">
        <v>23.31</v>
      </c>
      <c r="N1897" s="237">
        <f>IFERROR(VLOOKUP(H1897&amp;"-"&amp;F1897,Blad7!A:D,4,0),0)</f>
        <v>0</v>
      </c>
      <c r="O1897" s="238">
        <v>1</v>
      </c>
      <c r="P1897" s="239">
        <f t="shared" si="33"/>
        <v>0</v>
      </c>
    </row>
    <row r="1898" spans="1:16" x14ac:dyDescent="0.3">
      <c r="A1898" s="294" t="s">
        <v>38</v>
      </c>
      <c r="B1898" s="236" t="s">
        <v>39</v>
      </c>
      <c r="C1898" s="236" t="s">
        <v>38</v>
      </c>
      <c r="D1898" s="293" t="s">
        <v>260</v>
      </c>
      <c r="E1898" s="236" t="s">
        <v>261</v>
      </c>
      <c r="F1898" s="236" t="s">
        <v>38</v>
      </c>
      <c r="G1898" s="295" t="s">
        <v>1624</v>
      </c>
      <c r="H1898" s="295" t="s">
        <v>46</v>
      </c>
      <c r="I1898" s="297" t="s">
        <v>46</v>
      </c>
      <c r="J1898" s="308" t="s">
        <v>149</v>
      </c>
      <c r="K1898" s="295"/>
      <c r="L1898" s="451" t="s">
        <v>44</v>
      </c>
      <c r="M1898" s="234">
        <v>26.36</v>
      </c>
      <c r="N1898" s="237">
        <f>IFERROR(VLOOKUP(H1898&amp;"-"&amp;F1898,Blad7!A:D,4,0),0)</f>
        <v>0</v>
      </c>
      <c r="O1898" s="238">
        <v>1</v>
      </c>
      <c r="P1898" s="239">
        <f t="shared" si="33"/>
        <v>0</v>
      </c>
    </row>
    <row r="1899" spans="1:16" x14ac:dyDescent="0.3">
      <c r="A1899" s="294" t="s">
        <v>38</v>
      </c>
      <c r="B1899" s="236" t="s">
        <v>39</v>
      </c>
      <c r="C1899" s="236" t="s">
        <v>38</v>
      </c>
      <c r="D1899" s="293" t="s">
        <v>260</v>
      </c>
      <c r="E1899" s="236" t="s">
        <v>261</v>
      </c>
      <c r="F1899" s="236" t="s">
        <v>38</v>
      </c>
      <c r="G1899" s="295" t="s">
        <v>1624</v>
      </c>
      <c r="H1899" s="295" t="s">
        <v>15</v>
      </c>
      <c r="I1899" s="297" t="s">
        <v>15</v>
      </c>
      <c r="J1899" s="308" t="s">
        <v>163</v>
      </c>
      <c r="K1899" s="295"/>
      <c r="L1899" s="451" t="s">
        <v>44</v>
      </c>
      <c r="M1899" s="234">
        <v>43.72</v>
      </c>
      <c r="N1899" s="237">
        <f>IFERROR(VLOOKUP(H1899&amp;"-"&amp;F1899,Blad7!A:D,4,0),0)</f>
        <v>0</v>
      </c>
      <c r="O1899" s="238">
        <v>1</v>
      </c>
      <c r="P1899" s="239">
        <f t="shared" si="33"/>
        <v>0</v>
      </c>
    </row>
    <row r="1900" spans="1:16" x14ac:dyDescent="0.3">
      <c r="A1900" s="294" t="s">
        <v>38</v>
      </c>
      <c r="B1900" s="236" t="s">
        <v>39</v>
      </c>
      <c r="C1900" s="236" t="s">
        <v>38</v>
      </c>
      <c r="D1900" s="293" t="s">
        <v>260</v>
      </c>
      <c r="E1900" s="236" t="s">
        <v>261</v>
      </c>
      <c r="F1900" s="236" t="s">
        <v>38</v>
      </c>
      <c r="G1900" s="295" t="s">
        <v>1624</v>
      </c>
      <c r="H1900" s="295" t="s">
        <v>15</v>
      </c>
      <c r="I1900" s="297" t="s">
        <v>15</v>
      </c>
      <c r="J1900" s="308" t="s">
        <v>108</v>
      </c>
      <c r="K1900" s="295"/>
      <c r="L1900" s="451" t="s">
        <v>44</v>
      </c>
      <c r="M1900" s="234">
        <v>48.08</v>
      </c>
      <c r="N1900" s="237">
        <f>IFERROR(VLOOKUP(H1900&amp;"-"&amp;F1900,Blad7!A:D,4,0),0)</f>
        <v>0</v>
      </c>
      <c r="O1900" s="238">
        <v>1</v>
      </c>
      <c r="P1900" s="239">
        <f t="shared" si="33"/>
        <v>0</v>
      </c>
    </row>
    <row r="1901" spans="1:16" x14ac:dyDescent="0.3">
      <c r="A1901" s="294" t="s">
        <v>38</v>
      </c>
      <c r="B1901" s="236" t="s">
        <v>39</v>
      </c>
      <c r="C1901" s="236" t="s">
        <v>38</v>
      </c>
      <c r="D1901" s="293" t="s">
        <v>260</v>
      </c>
      <c r="E1901" s="236" t="s">
        <v>261</v>
      </c>
      <c r="F1901" s="236" t="s">
        <v>38</v>
      </c>
      <c r="G1901" s="295" t="s">
        <v>1624</v>
      </c>
      <c r="H1901" s="295" t="s">
        <v>15</v>
      </c>
      <c r="I1901" s="297" t="s">
        <v>15</v>
      </c>
      <c r="J1901" s="308" t="s">
        <v>1469</v>
      </c>
      <c r="K1901" s="295"/>
      <c r="L1901" s="451" t="s">
        <v>44</v>
      </c>
      <c r="M1901" s="234">
        <v>48.96</v>
      </c>
      <c r="N1901" s="237">
        <f>IFERROR(VLOOKUP(H1901&amp;"-"&amp;F1901,Blad7!A:D,4,0),0)</f>
        <v>0</v>
      </c>
      <c r="O1901" s="238">
        <v>1</v>
      </c>
      <c r="P1901" s="239">
        <f t="shared" si="33"/>
        <v>0</v>
      </c>
    </row>
    <row r="1902" spans="1:16" x14ac:dyDescent="0.3">
      <c r="A1902" s="294" t="s">
        <v>38</v>
      </c>
      <c r="B1902" s="236" t="s">
        <v>39</v>
      </c>
      <c r="C1902" s="236" t="s">
        <v>38</v>
      </c>
      <c r="D1902" s="293" t="s">
        <v>260</v>
      </c>
      <c r="E1902" s="236" t="s">
        <v>261</v>
      </c>
      <c r="F1902" s="236" t="s">
        <v>38</v>
      </c>
      <c r="G1902" s="295" t="s">
        <v>1624</v>
      </c>
      <c r="H1902" s="295" t="s">
        <v>15</v>
      </c>
      <c r="I1902" s="297" t="s">
        <v>15</v>
      </c>
      <c r="J1902" s="308" t="s">
        <v>124</v>
      </c>
      <c r="K1902" s="295"/>
      <c r="L1902" s="451" t="s">
        <v>44</v>
      </c>
      <c r="M1902" s="234">
        <v>49.94</v>
      </c>
      <c r="N1902" s="237">
        <f>IFERROR(VLOOKUP(H1902&amp;"-"&amp;F1902,Blad7!A:D,4,0),0)</f>
        <v>0</v>
      </c>
      <c r="O1902" s="238">
        <v>1</v>
      </c>
      <c r="P1902" s="239">
        <f t="shared" si="33"/>
        <v>0</v>
      </c>
    </row>
    <row r="1903" spans="1:16" x14ac:dyDescent="0.3">
      <c r="A1903" s="294" t="s">
        <v>38</v>
      </c>
      <c r="B1903" s="236" t="s">
        <v>39</v>
      </c>
      <c r="C1903" s="236" t="s">
        <v>38</v>
      </c>
      <c r="D1903" s="293" t="s">
        <v>260</v>
      </c>
      <c r="E1903" s="236" t="s">
        <v>261</v>
      </c>
      <c r="F1903" s="236" t="s">
        <v>38</v>
      </c>
      <c r="G1903" s="295" t="s">
        <v>1624</v>
      </c>
      <c r="H1903" s="295" t="s">
        <v>15</v>
      </c>
      <c r="I1903" s="297" t="s">
        <v>15</v>
      </c>
      <c r="J1903" s="308" t="s">
        <v>116</v>
      </c>
      <c r="K1903" s="295"/>
      <c r="L1903" s="451" t="s">
        <v>44</v>
      </c>
      <c r="M1903" s="234">
        <v>50.05</v>
      </c>
      <c r="N1903" s="237">
        <f>IFERROR(VLOOKUP(H1903&amp;"-"&amp;F1903,Blad7!A:D,4,0),0)</f>
        <v>0</v>
      </c>
      <c r="O1903" s="238">
        <v>1</v>
      </c>
      <c r="P1903" s="239">
        <f t="shared" si="33"/>
        <v>0</v>
      </c>
    </row>
    <row r="1904" spans="1:16" x14ac:dyDescent="0.3">
      <c r="A1904" s="294" t="s">
        <v>38</v>
      </c>
      <c r="B1904" s="236" t="s">
        <v>39</v>
      </c>
      <c r="C1904" s="236" t="s">
        <v>38</v>
      </c>
      <c r="D1904" s="293" t="s">
        <v>260</v>
      </c>
      <c r="E1904" s="236" t="s">
        <v>261</v>
      </c>
      <c r="F1904" s="236" t="s">
        <v>38</v>
      </c>
      <c r="G1904" s="295" t="s">
        <v>1624</v>
      </c>
      <c r="H1904" s="295" t="s">
        <v>15</v>
      </c>
      <c r="I1904" s="297" t="s">
        <v>15</v>
      </c>
      <c r="J1904" s="308" t="s">
        <v>150</v>
      </c>
      <c r="K1904" s="295"/>
      <c r="L1904" s="451" t="s">
        <v>44</v>
      </c>
      <c r="M1904" s="234">
        <v>50.12</v>
      </c>
      <c r="N1904" s="237">
        <f>IFERROR(VLOOKUP(H1904&amp;"-"&amp;F1904,Blad7!A:D,4,0),0)</f>
        <v>0</v>
      </c>
      <c r="O1904" s="238">
        <v>1</v>
      </c>
      <c r="P1904" s="239">
        <f t="shared" si="33"/>
        <v>0</v>
      </c>
    </row>
    <row r="1905" spans="1:16" x14ac:dyDescent="0.3">
      <c r="A1905" s="294" t="s">
        <v>38</v>
      </c>
      <c r="B1905" s="236" t="s">
        <v>39</v>
      </c>
      <c r="C1905" s="236" t="s">
        <v>38</v>
      </c>
      <c r="D1905" s="293" t="s">
        <v>260</v>
      </c>
      <c r="E1905" s="236" t="s">
        <v>261</v>
      </c>
      <c r="F1905" s="236" t="s">
        <v>38</v>
      </c>
      <c r="G1905" s="295" t="s">
        <v>1624</v>
      </c>
      <c r="H1905" s="295" t="s">
        <v>15</v>
      </c>
      <c r="I1905" s="297" t="s">
        <v>15</v>
      </c>
      <c r="J1905" s="308" t="s">
        <v>276</v>
      </c>
      <c r="K1905" s="295"/>
      <c r="L1905" s="451" t="s">
        <v>44</v>
      </c>
      <c r="M1905" s="234">
        <v>50.24</v>
      </c>
      <c r="N1905" s="237">
        <f>IFERROR(VLOOKUP(H1905&amp;"-"&amp;F1905,Blad7!A:D,4,0),0)</f>
        <v>0</v>
      </c>
      <c r="O1905" s="238">
        <v>1</v>
      </c>
      <c r="P1905" s="239">
        <f t="shared" si="33"/>
        <v>0</v>
      </c>
    </row>
    <row r="1906" spans="1:16" x14ac:dyDescent="0.3">
      <c r="A1906" s="294" t="s">
        <v>38</v>
      </c>
      <c r="B1906" s="236" t="s">
        <v>39</v>
      </c>
      <c r="C1906" s="236" t="s">
        <v>38</v>
      </c>
      <c r="D1906" s="293" t="s">
        <v>260</v>
      </c>
      <c r="E1906" s="236" t="s">
        <v>261</v>
      </c>
      <c r="F1906" s="236" t="s">
        <v>38</v>
      </c>
      <c r="G1906" s="295" t="s">
        <v>1624</v>
      </c>
      <c r="H1906" s="295" t="s">
        <v>15</v>
      </c>
      <c r="I1906" s="297" t="s">
        <v>15</v>
      </c>
      <c r="J1906" s="308" t="s">
        <v>109</v>
      </c>
      <c r="K1906" s="295"/>
      <c r="L1906" s="451" t="s">
        <v>44</v>
      </c>
      <c r="M1906" s="234">
        <v>50.32</v>
      </c>
      <c r="N1906" s="237">
        <f>IFERROR(VLOOKUP(H1906&amp;"-"&amp;F1906,Blad7!A:D,4,0),0)</f>
        <v>0</v>
      </c>
      <c r="O1906" s="238">
        <v>1</v>
      </c>
      <c r="P1906" s="239">
        <f t="shared" si="33"/>
        <v>0</v>
      </c>
    </row>
    <row r="1907" spans="1:16" x14ac:dyDescent="0.3">
      <c r="A1907" s="294" t="s">
        <v>38</v>
      </c>
      <c r="B1907" s="236" t="s">
        <v>39</v>
      </c>
      <c r="C1907" s="236" t="s">
        <v>38</v>
      </c>
      <c r="D1907" s="293" t="s">
        <v>260</v>
      </c>
      <c r="E1907" s="236" t="s">
        <v>261</v>
      </c>
      <c r="F1907" s="236" t="s">
        <v>38</v>
      </c>
      <c r="G1907" s="295" t="s">
        <v>1624</v>
      </c>
      <c r="H1907" s="295" t="s">
        <v>15</v>
      </c>
      <c r="I1907" s="297" t="s">
        <v>15</v>
      </c>
      <c r="J1907" s="308" t="s">
        <v>153</v>
      </c>
      <c r="K1907" s="295"/>
      <c r="L1907" s="451" t="s">
        <v>44</v>
      </c>
      <c r="M1907" s="234">
        <v>51</v>
      </c>
      <c r="N1907" s="237">
        <f>IFERROR(VLOOKUP(H1907&amp;"-"&amp;F1907,Blad7!A:D,4,0),0)</f>
        <v>0</v>
      </c>
      <c r="O1907" s="238">
        <v>1</v>
      </c>
      <c r="P1907" s="239">
        <f t="shared" si="33"/>
        <v>0</v>
      </c>
    </row>
    <row r="1908" spans="1:16" x14ac:dyDescent="0.3">
      <c r="A1908" s="294" t="s">
        <v>38</v>
      </c>
      <c r="B1908" s="236" t="s">
        <v>39</v>
      </c>
      <c r="C1908" s="236" t="s">
        <v>38</v>
      </c>
      <c r="D1908" s="293" t="s">
        <v>260</v>
      </c>
      <c r="E1908" s="236" t="s">
        <v>261</v>
      </c>
      <c r="F1908" s="236" t="s">
        <v>38</v>
      </c>
      <c r="G1908" s="295" t="s">
        <v>1624</v>
      </c>
      <c r="H1908" s="295" t="s">
        <v>15</v>
      </c>
      <c r="I1908" s="297" t="s">
        <v>15</v>
      </c>
      <c r="J1908" s="308" t="s">
        <v>191</v>
      </c>
      <c r="K1908" s="295"/>
      <c r="L1908" s="451" t="s">
        <v>44</v>
      </c>
      <c r="M1908" s="234">
        <v>52.55</v>
      </c>
      <c r="N1908" s="237">
        <f>IFERROR(VLOOKUP(H1908&amp;"-"&amp;F1908,Blad7!A:D,4,0),0)</f>
        <v>0</v>
      </c>
      <c r="O1908" s="238">
        <v>1</v>
      </c>
      <c r="P1908" s="239">
        <f t="shared" si="33"/>
        <v>0</v>
      </c>
    </row>
    <row r="1909" spans="1:16" x14ac:dyDescent="0.3">
      <c r="A1909" s="294" t="s">
        <v>38</v>
      </c>
      <c r="B1909" s="236" t="s">
        <v>39</v>
      </c>
      <c r="C1909" s="236" t="s">
        <v>38</v>
      </c>
      <c r="D1909" s="293" t="s">
        <v>260</v>
      </c>
      <c r="E1909" s="236" t="s">
        <v>261</v>
      </c>
      <c r="F1909" s="236" t="s">
        <v>38</v>
      </c>
      <c r="G1909" s="295" t="s">
        <v>1624</v>
      </c>
      <c r="H1909" s="295" t="s">
        <v>15</v>
      </c>
      <c r="I1909" s="297" t="s">
        <v>15</v>
      </c>
      <c r="J1909" s="308" t="s">
        <v>107</v>
      </c>
      <c r="K1909" s="295"/>
      <c r="L1909" s="451" t="s">
        <v>44</v>
      </c>
      <c r="M1909" s="234">
        <v>52.55</v>
      </c>
      <c r="N1909" s="237">
        <f>IFERROR(VLOOKUP(H1909&amp;"-"&amp;F1909,Blad7!A:D,4,0),0)</f>
        <v>0</v>
      </c>
      <c r="O1909" s="238">
        <v>1</v>
      </c>
      <c r="P1909" s="239">
        <f t="shared" si="33"/>
        <v>0</v>
      </c>
    </row>
    <row r="1910" spans="1:16" x14ac:dyDescent="0.3">
      <c r="A1910" s="294" t="s">
        <v>38</v>
      </c>
      <c r="B1910" s="236" t="s">
        <v>39</v>
      </c>
      <c r="C1910" s="236" t="s">
        <v>38</v>
      </c>
      <c r="D1910" s="293" t="s">
        <v>260</v>
      </c>
      <c r="E1910" s="236" t="s">
        <v>261</v>
      </c>
      <c r="F1910" s="236" t="s">
        <v>38</v>
      </c>
      <c r="G1910" s="295" t="s">
        <v>1624</v>
      </c>
      <c r="H1910" s="295" t="s">
        <v>15</v>
      </c>
      <c r="I1910" s="297" t="s">
        <v>15</v>
      </c>
      <c r="J1910" s="308" t="s">
        <v>172</v>
      </c>
      <c r="K1910" s="295"/>
      <c r="L1910" s="451" t="s">
        <v>44</v>
      </c>
      <c r="M1910" s="234">
        <v>53.13</v>
      </c>
      <c r="N1910" s="237">
        <f>IFERROR(VLOOKUP(H1910&amp;"-"&amp;F1910,Blad7!A:D,4,0),0)</f>
        <v>0</v>
      </c>
      <c r="O1910" s="238">
        <v>1</v>
      </c>
      <c r="P1910" s="239">
        <f t="shared" si="33"/>
        <v>0</v>
      </c>
    </row>
    <row r="1911" spans="1:16" x14ac:dyDescent="0.3">
      <c r="A1911" s="294" t="s">
        <v>38</v>
      </c>
      <c r="B1911" s="236" t="s">
        <v>39</v>
      </c>
      <c r="C1911" s="236" t="s">
        <v>38</v>
      </c>
      <c r="D1911" s="293" t="s">
        <v>260</v>
      </c>
      <c r="E1911" s="236" t="s">
        <v>261</v>
      </c>
      <c r="F1911" s="236" t="s">
        <v>38</v>
      </c>
      <c r="G1911" s="295" t="s">
        <v>1624</v>
      </c>
      <c r="H1911" s="295" t="s">
        <v>15</v>
      </c>
      <c r="I1911" s="297" t="s">
        <v>15</v>
      </c>
      <c r="J1911" s="308" t="s">
        <v>275</v>
      </c>
      <c r="K1911" s="295"/>
      <c r="L1911" s="451" t="s">
        <v>44</v>
      </c>
      <c r="M1911" s="234">
        <v>53.15</v>
      </c>
      <c r="N1911" s="237">
        <f>IFERROR(VLOOKUP(H1911&amp;"-"&amp;F1911,Blad7!A:D,4,0),0)</f>
        <v>0</v>
      </c>
      <c r="O1911" s="238">
        <v>1</v>
      </c>
      <c r="P1911" s="239">
        <f t="shared" si="33"/>
        <v>0</v>
      </c>
    </row>
    <row r="1912" spans="1:16" x14ac:dyDescent="0.3">
      <c r="A1912" s="294" t="s">
        <v>38</v>
      </c>
      <c r="B1912" s="236" t="s">
        <v>39</v>
      </c>
      <c r="C1912" s="236" t="s">
        <v>38</v>
      </c>
      <c r="D1912" s="293" t="s">
        <v>260</v>
      </c>
      <c r="E1912" s="236" t="s">
        <v>261</v>
      </c>
      <c r="F1912" s="236" t="s">
        <v>38</v>
      </c>
      <c r="G1912" s="295" t="s">
        <v>1624</v>
      </c>
      <c r="H1912" s="295" t="s">
        <v>15</v>
      </c>
      <c r="I1912" s="297" t="s">
        <v>15</v>
      </c>
      <c r="J1912" s="308" t="s">
        <v>176</v>
      </c>
      <c r="K1912" s="295"/>
      <c r="L1912" s="451" t="s">
        <v>44</v>
      </c>
      <c r="M1912" s="234">
        <v>53.72</v>
      </c>
      <c r="N1912" s="237">
        <f>IFERROR(VLOOKUP(H1912&amp;"-"&amp;F1912,Blad7!A:D,4,0),0)</f>
        <v>0</v>
      </c>
      <c r="O1912" s="238">
        <v>1</v>
      </c>
      <c r="P1912" s="239">
        <f t="shared" si="33"/>
        <v>0</v>
      </c>
    </row>
    <row r="1913" spans="1:16" x14ac:dyDescent="0.3">
      <c r="A1913" s="294" t="s">
        <v>38</v>
      </c>
      <c r="B1913" s="236" t="s">
        <v>39</v>
      </c>
      <c r="C1913" s="236" t="s">
        <v>38</v>
      </c>
      <c r="D1913" s="293" t="s">
        <v>260</v>
      </c>
      <c r="E1913" s="236" t="s">
        <v>261</v>
      </c>
      <c r="F1913" s="236" t="s">
        <v>38</v>
      </c>
      <c r="G1913" s="295" t="s">
        <v>1624</v>
      </c>
      <c r="H1913" s="295" t="s">
        <v>15</v>
      </c>
      <c r="I1913" s="297" t="s">
        <v>15</v>
      </c>
      <c r="J1913" s="308" t="s">
        <v>193</v>
      </c>
      <c r="K1913" s="295"/>
      <c r="L1913" s="451" t="s">
        <v>44</v>
      </c>
      <c r="M1913" s="234">
        <v>55.81</v>
      </c>
      <c r="N1913" s="237">
        <f>IFERROR(VLOOKUP(H1913&amp;"-"&amp;F1913,Blad7!A:D,4,0),0)</f>
        <v>0</v>
      </c>
      <c r="O1913" s="238">
        <v>1</v>
      </c>
      <c r="P1913" s="239">
        <f t="shared" si="33"/>
        <v>0</v>
      </c>
    </row>
    <row r="1914" spans="1:16" x14ac:dyDescent="0.3">
      <c r="A1914" s="294" t="s">
        <v>38</v>
      </c>
      <c r="B1914" s="236" t="s">
        <v>39</v>
      </c>
      <c r="C1914" s="236" t="s">
        <v>38</v>
      </c>
      <c r="D1914" s="293" t="s">
        <v>260</v>
      </c>
      <c r="E1914" s="236" t="s">
        <v>261</v>
      </c>
      <c r="F1914" s="236" t="s">
        <v>38</v>
      </c>
      <c r="G1914" s="295" t="s">
        <v>1624</v>
      </c>
      <c r="H1914" s="295" t="s">
        <v>19</v>
      </c>
      <c r="I1914" s="297" t="s">
        <v>19</v>
      </c>
      <c r="J1914" s="308" t="s">
        <v>114</v>
      </c>
      <c r="K1914" s="295"/>
      <c r="L1914" s="451" t="s">
        <v>63</v>
      </c>
      <c r="M1914" s="234">
        <v>55.94</v>
      </c>
      <c r="N1914" s="237">
        <f>IFERROR(VLOOKUP(H1914&amp;"-"&amp;F1914,Blad7!A:D,4,0),0)</f>
        <v>0</v>
      </c>
      <c r="O1914" s="238">
        <v>1</v>
      </c>
      <c r="P1914" s="239">
        <f t="shared" si="33"/>
        <v>0</v>
      </c>
    </row>
    <row r="1915" spans="1:16" x14ac:dyDescent="0.3">
      <c r="A1915" s="294" t="s">
        <v>38</v>
      </c>
      <c r="B1915" s="236" t="s">
        <v>39</v>
      </c>
      <c r="C1915" s="236" t="s">
        <v>38</v>
      </c>
      <c r="D1915" s="293" t="s">
        <v>260</v>
      </c>
      <c r="E1915" s="236" t="s">
        <v>261</v>
      </c>
      <c r="F1915" s="236" t="s">
        <v>38</v>
      </c>
      <c r="G1915" s="295" t="s">
        <v>1624</v>
      </c>
      <c r="H1915" s="295" t="s">
        <v>19</v>
      </c>
      <c r="I1915" s="297" t="s">
        <v>19</v>
      </c>
      <c r="J1915" s="308" t="s">
        <v>166</v>
      </c>
      <c r="K1915" s="295"/>
      <c r="L1915" s="451" t="s">
        <v>63</v>
      </c>
      <c r="M1915" s="234">
        <v>58.28</v>
      </c>
      <c r="N1915" s="237">
        <f>IFERROR(VLOOKUP(H1915&amp;"-"&amp;F1915,Blad7!A:D,4,0),0)</f>
        <v>0</v>
      </c>
      <c r="O1915" s="238">
        <v>1</v>
      </c>
      <c r="P1915" s="239">
        <f t="shared" si="33"/>
        <v>0</v>
      </c>
    </row>
    <row r="1916" spans="1:16" x14ac:dyDescent="0.3">
      <c r="A1916" s="294" t="s">
        <v>38</v>
      </c>
      <c r="B1916" s="236" t="s">
        <v>39</v>
      </c>
      <c r="C1916" s="236" t="s">
        <v>38</v>
      </c>
      <c r="D1916" s="293" t="s">
        <v>260</v>
      </c>
      <c r="E1916" s="236" t="s">
        <v>261</v>
      </c>
      <c r="F1916" s="236" t="s">
        <v>38</v>
      </c>
      <c r="G1916" s="295" t="s">
        <v>1624</v>
      </c>
      <c r="H1916" s="295" t="s">
        <v>15</v>
      </c>
      <c r="I1916" s="297" t="s">
        <v>15</v>
      </c>
      <c r="J1916" s="308" t="s">
        <v>277</v>
      </c>
      <c r="K1916" s="295"/>
      <c r="L1916" s="451" t="s">
        <v>44</v>
      </c>
      <c r="M1916" s="234">
        <v>64.03</v>
      </c>
      <c r="N1916" s="237">
        <f>IFERROR(VLOOKUP(H1916&amp;"-"&amp;F1916,Blad7!A:D,4,0),0)</f>
        <v>0</v>
      </c>
      <c r="O1916" s="238">
        <v>1</v>
      </c>
      <c r="P1916" s="239">
        <f t="shared" si="33"/>
        <v>0</v>
      </c>
    </row>
    <row r="1917" spans="1:16" x14ac:dyDescent="0.3">
      <c r="A1917" s="294" t="s">
        <v>38</v>
      </c>
      <c r="B1917" s="236" t="s">
        <v>39</v>
      </c>
      <c r="C1917" s="236" t="s">
        <v>38</v>
      </c>
      <c r="D1917" s="293" t="s">
        <v>260</v>
      </c>
      <c r="E1917" s="236" t="s">
        <v>261</v>
      </c>
      <c r="F1917" s="236" t="s">
        <v>38</v>
      </c>
      <c r="G1917" s="295" t="s">
        <v>1624</v>
      </c>
      <c r="H1917" s="295" t="s">
        <v>46</v>
      </c>
      <c r="I1917" s="295" t="s">
        <v>47</v>
      </c>
      <c r="J1917" s="308" t="s">
        <v>129</v>
      </c>
      <c r="K1917" s="295"/>
      <c r="L1917" s="451" t="s">
        <v>44</v>
      </c>
      <c r="M1917" s="234">
        <v>64.08</v>
      </c>
      <c r="N1917" s="237">
        <f>IFERROR(VLOOKUP(H1917&amp;"-"&amp;F1917,Blad7!A:D,4,0),0)</f>
        <v>0</v>
      </c>
      <c r="O1917" s="238">
        <v>1</v>
      </c>
      <c r="P1917" s="239">
        <f t="shared" si="33"/>
        <v>0</v>
      </c>
    </row>
    <row r="1918" spans="1:16" x14ac:dyDescent="0.3">
      <c r="A1918" s="294" t="s">
        <v>38</v>
      </c>
      <c r="B1918" s="236" t="s">
        <v>39</v>
      </c>
      <c r="C1918" s="236" t="s">
        <v>38</v>
      </c>
      <c r="D1918" s="293" t="s">
        <v>260</v>
      </c>
      <c r="E1918" s="236" t="s">
        <v>261</v>
      </c>
      <c r="F1918" s="236" t="s">
        <v>38</v>
      </c>
      <c r="G1918" s="295" t="s">
        <v>1624</v>
      </c>
      <c r="H1918" s="295" t="s">
        <v>15</v>
      </c>
      <c r="I1918" s="297" t="s">
        <v>15</v>
      </c>
      <c r="J1918" s="308" t="s">
        <v>192</v>
      </c>
      <c r="K1918" s="295"/>
      <c r="L1918" s="451" t="s">
        <v>44</v>
      </c>
      <c r="M1918" s="234">
        <v>64.78</v>
      </c>
      <c r="N1918" s="237">
        <f>IFERROR(VLOOKUP(H1918&amp;"-"&amp;F1918,Blad7!A:D,4,0),0)</f>
        <v>0</v>
      </c>
      <c r="O1918" s="238">
        <v>1</v>
      </c>
      <c r="P1918" s="239">
        <f t="shared" si="33"/>
        <v>0</v>
      </c>
    </row>
    <row r="1919" spans="1:16" x14ac:dyDescent="0.3">
      <c r="A1919" s="294" t="s">
        <v>38</v>
      </c>
      <c r="B1919" s="236" t="s">
        <v>39</v>
      </c>
      <c r="C1919" s="236" t="s">
        <v>38</v>
      </c>
      <c r="D1919" s="293" t="s">
        <v>260</v>
      </c>
      <c r="E1919" s="236" t="s">
        <v>261</v>
      </c>
      <c r="F1919" s="236" t="s">
        <v>38</v>
      </c>
      <c r="G1919" s="295" t="s">
        <v>1624</v>
      </c>
      <c r="H1919" s="295" t="s">
        <v>15</v>
      </c>
      <c r="I1919" s="297" t="s">
        <v>15</v>
      </c>
      <c r="J1919" s="308" t="s">
        <v>201</v>
      </c>
      <c r="K1919" s="295"/>
      <c r="L1919" s="451" t="s">
        <v>44</v>
      </c>
      <c r="M1919" s="234">
        <v>65.06</v>
      </c>
      <c r="N1919" s="237">
        <f>IFERROR(VLOOKUP(H1919&amp;"-"&amp;F1919,Blad7!A:D,4,0),0)</f>
        <v>0</v>
      </c>
      <c r="O1919" s="238">
        <v>1</v>
      </c>
      <c r="P1919" s="239">
        <f t="shared" si="33"/>
        <v>0</v>
      </c>
    </row>
    <row r="1920" spans="1:16" x14ac:dyDescent="0.3">
      <c r="A1920" s="294" t="s">
        <v>38</v>
      </c>
      <c r="B1920" s="236" t="s">
        <v>39</v>
      </c>
      <c r="C1920" s="236" t="s">
        <v>38</v>
      </c>
      <c r="D1920" s="293" t="s">
        <v>260</v>
      </c>
      <c r="E1920" s="236" t="s">
        <v>261</v>
      </c>
      <c r="F1920" s="236" t="s">
        <v>38</v>
      </c>
      <c r="G1920" s="295" t="s">
        <v>1624</v>
      </c>
      <c r="H1920" s="295" t="s">
        <v>19</v>
      </c>
      <c r="I1920" s="297" t="s">
        <v>19</v>
      </c>
      <c r="J1920" s="308" t="s">
        <v>190</v>
      </c>
      <c r="K1920" s="295"/>
      <c r="L1920" s="451" t="s">
        <v>62</v>
      </c>
      <c r="M1920" s="234">
        <v>277.57</v>
      </c>
      <c r="N1920" s="237">
        <f>IFERROR(VLOOKUP(H1920&amp;"-"&amp;F1920,Blad7!A:D,4,0),0)</f>
        <v>0</v>
      </c>
      <c r="O1920" s="238">
        <v>1</v>
      </c>
      <c r="P1920" s="239">
        <f t="shared" si="33"/>
        <v>0</v>
      </c>
    </row>
    <row r="1921" spans="1:16" x14ac:dyDescent="0.3">
      <c r="A1921" s="294" t="s">
        <v>38</v>
      </c>
      <c r="B1921" s="236" t="s">
        <v>39</v>
      </c>
      <c r="C1921" s="236" t="s">
        <v>38</v>
      </c>
      <c r="D1921" s="293" t="s">
        <v>260</v>
      </c>
      <c r="E1921" s="236" t="s">
        <v>261</v>
      </c>
      <c r="F1921" s="236" t="s">
        <v>38</v>
      </c>
      <c r="G1921" s="295" t="s">
        <v>55</v>
      </c>
      <c r="H1921" s="295" t="s">
        <v>41</v>
      </c>
      <c r="I1921" s="295" t="s">
        <v>1622</v>
      </c>
      <c r="J1921" s="463" t="s">
        <v>132</v>
      </c>
      <c r="K1921" s="295"/>
      <c r="L1921" s="451" t="s">
        <v>57</v>
      </c>
      <c r="M1921" s="234">
        <v>3.44</v>
      </c>
      <c r="N1921" s="237">
        <f>IFERROR(VLOOKUP(H1921&amp;"-"&amp;F1921,Blad7!A:D,4,0),0)</f>
        <v>0</v>
      </c>
      <c r="O1921" s="238">
        <v>1</v>
      </c>
      <c r="P1921" s="239">
        <f t="shared" si="33"/>
        <v>0</v>
      </c>
    </row>
    <row r="1922" spans="1:16" x14ac:dyDescent="0.3">
      <c r="A1922" s="294" t="s">
        <v>38</v>
      </c>
      <c r="B1922" s="236" t="s">
        <v>39</v>
      </c>
      <c r="C1922" s="236" t="s">
        <v>38</v>
      </c>
      <c r="D1922" s="293" t="s">
        <v>260</v>
      </c>
      <c r="E1922" s="236" t="s">
        <v>261</v>
      </c>
      <c r="F1922" s="236" t="s">
        <v>38</v>
      </c>
      <c r="G1922" s="295" t="s">
        <v>55</v>
      </c>
      <c r="H1922" s="295" t="s">
        <v>19</v>
      </c>
      <c r="I1922" s="297" t="s">
        <v>19</v>
      </c>
      <c r="J1922" s="308" t="s">
        <v>1067</v>
      </c>
      <c r="K1922" s="295"/>
      <c r="L1922" s="451" t="s">
        <v>63</v>
      </c>
      <c r="M1922" s="234">
        <v>3.49</v>
      </c>
      <c r="N1922" s="237">
        <f>IFERROR(VLOOKUP(H1922&amp;"-"&amp;F1922,Blad7!A:D,4,0),0)</f>
        <v>0</v>
      </c>
      <c r="O1922" s="238">
        <v>1</v>
      </c>
      <c r="P1922" s="239">
        <f t="shared" ref="P1922:P1943" si="34">IFERROR((N1922*M1922)*O1922,"")</f>
        <v>0</v>
      </c>
    </row>
    <row r="1923" spans="1:16" x14ac:dyDescent="0.3">
      <c r="A1923" s="294" t="s">
        <v>38</v>
      </c>
      <c r="B1923" s="236" t="s">
        <v>39</v>
      </c>
      <c r="C1923" s="236" t="s">
        <v>38</v>
      </c>
      <c r="D1923" s="293" t="s">
        <v>260</v>
      </c>
      <c r="E1923" s="236" t="s">
        <v>261</v>
      </c>
      <c r="F1923" s="236" t="s">
        <v>38</v>
      </c>
      <c r="G1923" s="295" t="s">
        <v>750</v>
      </c>
      <c r="H1923" s="295" t="s">
        <v>45</v>
      </c>
      <c r="I1923" s="295" t="s">
        <v>1021</v>
      </c>
      <c r="J1923" s="311" t="s">
        <v>74</v>
      </c>
      <c r="K1923" s="295"/>
      <c r="L1923" s="451" t="s">
        <v>44</v>
      </c>
      <c r="M1923" s="234" t="s">
        <v>187</v>
      </c>
      <c r="N1923" s="237">
        <f>IFERROR(VLOOKUP(H1923&amp;"-"&amp;F1923,Blad7!A:D,4,0),0)</f>
        <v>0</v>
      </c>
      <c r="O1923" s="238">
        <v>1</v>
      </c>
      <c r="P1923" s="239" t="str">
        <f t="shared" si="34"/>
        <v/>
      </c>
    </row>
    <row r="1924" spans="1:16" x14ac:dyDescent="0.3">
      <c r="A1924" s="294" t="s">
        <v>38</v>
      </c>
      <c r="B1924" s="236" t="s">
        <v>39</v>
      </c>
      <c r="C1924" s="236" t="s">
        <v>38</v>
      </c>
      <c r="D1924" s="293" t="s">
        <v>260</v>
      </c>
      <c r="E1924" s="236" t="s">
        <v>261</v>
      </c>
      <c r="F1924" s="236" t="s">
        <v>38</v>
      </c>
      <c r="G1924" s="295" t="s">
        <v>55</v>
      </c>
      <c r="H1924" s="295" t="s">
        <v>19</v>
      </c>
      <c r="I1924" s="297" t="s">
        <v>19</v>
      </c>
      <c r="J1924" s="308" t="s">
        <v>182</v>
      </c>
      <c r="K1924" s="295"/>
      <c r="L1924" s="451" t="s">
        <v>218</v>
      </c>
      <c r="M1924" s="234">
        <v>10.17</v>
      </c>
      <c r="N1924" s="237">
        <f>IFERROR(VLOOKUP(H1924&amp;"-"&amp;F1924,Blad7!A:D,4,0),0)</f>
        <v>0</v>
      </c>
      <c r="O1924" s="238">
        <v>1</v>
      </c>
      <c r="P1924" s="239">
        <f t="shared" si="34"/>
        <v>0</v>
      </c>
    </row>
    <row r="1925" spans="1:16" x14ac:dyDescent="0.3">
      <c r="A1925" s="294" t="s">
        <v>38</v>
      </c>
      <c r="B1925" s="236" t="s">
        <v>39</v>
      </c>
      <c r="C1925" s="236" t="s">
        <v>38</v>
      </c>
      <c r="D1925" s="293" t="s">
        <v>260</v>
      </c>
      <c r="E1925" s="236" t="s">
        <v>261</v>
      </c>
      <c r="F1925" s="236" t="s">
        <v>38</v>
      </c>
      <c r="G1925" s="295" t="s">
        <v>750</v>
      </c>
      <c r="H1925" s="295" t="s">
        <v>45</v>
      </c>
      <c r="I1925" s="295" t="s">
        <v>1021</v>
      </c>
      <c r="J1925" s="311" t="s">
        <v>188</v>
      </c>
      <c r="K1925" s="295"/>
      <c r="L1925" s="451" t="s">
        <v>44</v>
      </c>
      <c r="M1925" s="234" t="s">
        <v>187</v>
      </c>
      <c r="N1925" s="237">
        <f>IFERROR(VLOOKUP(H1925&amp;"-"&amp;F1925,Blad7!A:D,4,0),0)</f>
        <v>0</v>
      </c>
      <c r="O1925" s="238">
        <v>1</v>
      </c>
      <c r="P1925" s="239" t="str">
        <f t="shared" si="34"/>
        <v/>
      </c>
    </row>
    <row r="1926" spans="1:16" x14ac:dyDescent="0.3">
      <c r="A1926" s="294" t="s">
        <v>38</v>
      </c>
      <c r="B1926" s="236" t="s">
        <v>39</v>
      </c>
      <c r="C1926" s="236" t="s">
        <v>38</v>
      </c>
      <c r="D1926" s="293" t="s">
        <v>260</v>
      </c>
      <c r="E1926" s="236" t="s">
        <v>261</v>
      </c>
      <c r="F1926" s="236" t="s">
        <v>38</v>
      </c>
      <c r="G1926" s="295" t="s">
        <v>55</v>
      </c>
      <c r="H1926" s="295" t="s">
        <v>46</v>
      </c>
      <c r="I1926" s="297" t="s">
        <v>46</v>
      </c>
      <c r="J1926" s="308" t="s">
        <v>1009</v>
      </c>
      <c r="K1926" s="295"/>
      <c r="L1926" s="451" t="s">
        <v>44</v>
      </c>
      <c r="M1926" s="234">
        <v>11.45</v>
      </c>
      <c r="N1926" s="237">
        <f>IFERROR(VLOOKUP(H1926&amp;"-"&amp;F1926,Blad7!A:D,4,0),0)</f>
        <v>0</v>
      </c>
      <c r="O1926" s="238">
        <v>1</v>
      </c>
      <c r="P1926" s="239">
        <f t="shared" si="34"/>
        <v>0</v>
      </c>
    </row>
    <row r="1927" spans="1:16" x14ac:dyDescent="0.3">
      <c r="A1927" s="294" t="s">
        <v>38</v>
      </c>
      <c r="B1927" s="236" t="s">
        <v>39</v>
      </c>
      <c r="C1927" s="236" t="s">
        <v>38</v>
      </c>
      <c r="D1927" s="293" t="s">
        <v>260</v>
      </c>
      <c r="E1927" s="236" t="s">
        <v>261</v>
      </c>
      <c r="F1927" s="236" t="s">
        <v>38</v>
      </c>
      <c r="G1927" s="295" t="s">
        <v>750</v>
      </c>
      <c r="H1927" s="295" t="s">
        <v>45</v>
      </c>
      <c r="I1927" s="295" t="s">
        <v>1021</v>
      </c>
      <c r="J1927" s="311" t="s">
        <v>189</v>
      </c>
      <c r="K1927" s="295"/>
      <c r="L1927" s="451" t="s">
        <v>44</v>
      </c>
      <c r="M1927" s="234" t="s">
        <v>187</v>
      </c>
      <c r="N1927" s="237">
        <f>IFERROR(VLOOKUP(H1927&amp;"-"&amp;F1927,Blad7!A:D,4,0),0)</f>
        <v>0</v>
      </c>
      <c r="O1927" s="238">
        <v>1</v>
      </c>
      <c r="P1927" s="239" t="str">
        <f t="shared" si="34"/>
        <v/>
      </c>
    </row>
    <row r="1928" spans="1:16" x14ac:dyDescent="0.3">
      <c r="A1928" s="294" t="s">
        <v>38</v>
      </c>
      <c r="B1928" s="236" t="s">
        <v>39</v>
      </c>
      <c r="C1928" s="236" t="s">
        <v>38</v>
      </c>
      <c r="D1928" s="293" t="s">
        <v>260</v>
      </c>
      <c r="E1928" s="236" t="s">
        <v>261</v>
      </c>
      <c r="F1928" s="236" t="s">
        <v>38</v>
      </c>
      <c r="G1928" s="295" t="s">
        <v>55</v>
      </c>
      <c r="H1928" s="295" t="s">
        <v>19</v>
      </c>
      <c r="I1928" s="295" t="s">
        <v>64</v>
      </c>
      <c r="J1928" s="308" t="s">
        <v>1464</v>
      </c>
      <c r="K1928" s="295"/>
      <c r="L1928" s="451" t="s">
        <v>63</v>
      </c>
      <c r="M1928" s="234">
        <v>13.5</v>
      </c>
      <c r="N1928" s="237">
        <f>IFERROR(VLOOKUP(H1928&amp;"-"&amp;F1928,Blad7!A:D,4,0),0)</f>
        <v>0</v>
      </c>
      <c r="O1928" s="238">
        <v>1</v>
      </c>
      <c r="P1928" s="239">
        <f t="shared" si="34"/>
        <v>0</v>
      </c>
    </row>
    <row r="1929" spans="1:16" x14ac:dyDescent="0.3">
      <c r="A1929" s="294" t="s">
        <v>38</v>
      </c>
      <c r="B1929" s="236" t="s">
        <v>39</v>
      </c>
      <c r="C1929" s="236" t="s">
        <v>38</v>
      </c>
      <c r="D1929" s="293" t="s">
        <v>260</v>
      </c>
      <c r="E1929" s="236" t="s">
        <v>261</v>
      </c>
      <c r="F1929" s="236" t="s">
        <v>38</v>
      </c>
      <c r="G1929" s="295" t="s">
        <v>1624</v>
      </c>
      <c r="H1929" s="295" t="s">
        <v>45</v>
      </c>
      <c r="I1929" s="295" t="s">
        <v>1021</v>
      </c>
      <c r="J1929" s="308" t="s">
        <v>167</v>
      </c>
      <c r="K1929" s="295"/>
      <c r="L1929" s="451" t="s">
        <v>42</v>
      </c>
      <c r="M1929" s="234" t="s">
        <v>187</v>
      </c>
      <c r="N1929" s="237">
        <f>IFERROR(VLOOKUP(H1929&amp;"-"&amp;F1929,Blad7!A:D,4,0),0)</f>
        <v>0</v>
      </c>
      <c r="O1929" s="238">
        <v>1</v>
      </c>
      <c r="P1929" s="239" t="str">
        <f t="shared" si="34"/>
        <v/>
      </c>
    </row>
    <row r="1930" spans="1:16" x14ac:dyDescent="0.3">
      <c r="A1930" s="294" t="s">
        <v>38</v>
      </c>
      <c r="B1930" s="236" t="s">
        <v>39</v>
      </c>
      <c r="C1930" s="236" t="s">
        <v>38</v>
      </c>
      <c r="D1930" s="293" t="s">
        <v>260</v>
      </c>
      <c r="E1930" s="236" t="s">
        <v>261</v>
      </c>
      <c r="F1930" s="236" t="s">
        <v>38</v>
      </c>
      <c r="G1930" s="295" t="s">
        <v>55</v>
      </c>
      <c r="H1930" s="295" t="s">
        <v>46</v>
      </c>
      <c r="I1930" s="297" t="s">
        <v>46</v>
      </c>
      <c r="J1930" s="308" t="s">
        <v>1068</v>
      </c>
      <c r="K1930" s="295"/>
      <c r="L1930" s="451" t="s">
        <v>44</v>
      </c>
      <c r="M1930" s="234">
        <v>17.329999999999998</v>
      </c>
      <c r="N1930" s="237">
        <f>IFERROR(VLOOKUP(H1930&amp;"-"&amp;F1930,Blad7!A:D,4,0),0)</f>
        <v>0</v>
      </c>
      <c r="O1930" s="238">
        <v>1</v>
      </c>
      <c r="P1930" s="239">
        <f t="shared" si="34"/>
        <v>0</v>
      </c>
    </row>
    <row r="1931" spans="1:16" x14ac:dyDescent="0.3">
      <c r="A1931" s="294" t="s">
        <v>38</v>
      </c>
      <c r="B1931" s="236" t="s">
        <v>39</v>
      </c>
      <c r="C1931" s="236" t="s">
        <v>38</v>
      </c>
      <c r="D1931" s="293" t="s">
        <v>260</v>
      </c>
      <c r="E1931" s="236" t="s">
        <v>261</v>
      </c>
      <c r="F1931" s="236" t="s">
        <v>38</v>
      </c>
      <c r="G1931" s="295" t="s">
        <v>55</v>
      </c>
      <c r="H1931" s="295" t="s">
        <v>46</v>
      </c>
      <c r="I1931" s="297" t="s">
        <v>46</v>
      </c>
      <c r="J1931" s="308" t="s">
        <v>1069</v>
      </c>
      <c r="K1931" s="295"/>
      <c r="L1931" s="451" t="s">
        <v>44</v>
      </c>
      <c r="M1931" s="234">
        <v>18.13</v>
      </c>
      <c r="N1931" s="237">
        <f>IFERROR(VLOOKUP(H1931&amp;"-"&amp;F1931,Blad7!A:D,4,0),0)</f>
        <v>0</v>
      </c>
      <c r="O1931" s="238">
        <v>1</v>
      </c>
      <c r="P1931" s="239">
        <f t="shared" si="34"/>
        <v>0</v>
      </c>
    </row>
    <row r="1932" spans="1:16" ht="14.25" customHeight="1" x14ac:dyDescent="0.3">
      <c r="A1932" s="294" t="s">
        <v>38</v>
      </c>
      <c r="B1932" s="236" t="s">
        <v>39</v>
      </c>
      <c r="C1932" s="236" t="s">
        <v>38</v>
      </c>
      <c r="D1932" s="293" t="s">
        <v>260</v>
      </c>
      <c r="E1932" s="236" t="s">
        <v>261</v>
      </c>
      <c r="F1932" s="236" t="s">
        <v>38</v>
      </c>
      <c r="G1932" s="295" t="s">
        <v>55</v>
      </c>
      <c r="H1932" s="295" t="s">
        <v>19</v>
      </c>
      <c r="I1932" s="295" t="s">
        <v>64</v>
      </c>
      <c r="J1932" s="308" t="s">
        <v>157</v>
      </c>
      <c r="K1932" s="295"/>
      <c r="L1932" s="451" t="s">
        <v>63</v>
      </c>
      <c r="M1932" s="234">
        <v>18.489999999999998</v>
      </c>
      <c r="N1932" s="237">
        <f>IFERROR(VLOOKUP(H1932&amp;"-"&amp;F1932,Blad7!A:D,4,0),0)</f>
        <v>0</v>
      </c>
      <c r="O1932" s="238">
        <v>1</v>
      </c>
      <c r="P1932" s="239">
        <f t="shared" si="34"/>
        <v>0</v>
      </c>
    </row>
    <row r="1933" spans="1:16" x14ac:dyDescent="0.3">
      <c r="A1933" s="294" t="s">
        <v>38</v>
      </c>
      <c r="B1933" s="236" t="s">
        <v>39</v>
      </c>
      <c r="C1933" s="236" t="s">
        <v>38</v>
      </c>
      <c r="D1933" s="293" t="s">
        <v>260</v>
      </c>
      <c r="E1933" s="236" t="s">
        <v>261</v>
      </c>
      <c r="F1933" s="236" t="s">
        <v>38</v>
      </c>
      <c r="G1933" s="295" t="s">
        <v>55</v>
      </c>
      <c r="H1933" s="295" t="s">
        <v>46</v>
      </c>
      <c r="I1933" s="297" t="s">
        <v>46</v>
      </c>
      <c r="J1933" s="308" t="s">
        <v>1070</v>
      </c>
      <c r="K1933" s="295"/>
      <c r="L1933" s="451" t="s">
        <v>44</v>
      </c>
      <c r="M1933" s="234">
        <v>18.53</v>
      </c>
      <c r="N1933" s="237">
        <f>IFERROR(VLOOKUP(H1933&amp;"-"&amp;F1933,Blad7!A:D,4,0),0)</f>
        <v>0</v>
      </c>
      <c r="O1933" s="238">
        <v>1</v>
      </c>
      <c r="P1933" s="239">
        <f t="shared" si="34"/>
        <v>0</v>
      </c>
    </row>
    <row r="1934" spans="1:16" x14ac:dyDescent="0.3">
      <c r="A1934" s="294" t="s">
        <v>38</v>
      </c>
      <c r="B1934" s="236" t="s">
        <v>39</v>
      </c>
      <c r="C1934" s="236" t="s">
        <v>38</v>
      </c>
      <c r="D1934" s="293" t="s">
        <v>260</v>
      </c>
      <c r="E1934" s="236" t="s">
        <v>261</v>
      </c>
      <c r="F1934" s="236" t="s">
        <v>38</v>
      </c>
      <c r="G1934" s="295" t="s">
        <v>55</v>
      </c>
      <c r="H1934" s="295" t="s">
        <v>46</v>
      </c>
      <c r="I1934" s="297" t="s">
        <v>46</v>
      </c>
      <c r="J1934" s="308" t="s">
        <v>1010</v>
      </c>
      <c r="K1934" s="295"/>
      <c r="L1934" s="451" t="s">
        <v>44</v>
      </c>
      <c r="M1934" s="234">
        <v>18.600000000000001</v>
      </c>
      <c r="N1934" s="237">
        <f>IFERROR(VLOOKUP(H1934&amp;"-"&amp;F1934,Blad7!A:D,4,0),0)</f>
        <v>0</v>
      </c>
      <c r="O1934" s="238">
        <v>1</v>
      </c>
      <c r="P1934" s="239">
        <f t="shared" si="34"/>
        <v>0</v>
      </c>
    </row>
    <row r="1935" spans="1:16" x14ac:dyDescent="0.3">
      <c r="A1935" s="294" t="s">
        <v>38</v>
      </c>
      <c r="B1935" s="236" t="s">
        <v>39</v>
      </c>
      <c r="C1935" s="236" t="s">
        <v>38</v>
      </c>
      <c r="D1935" s="293" t="s">
        <v>260</v>
      </c>
      <c r="E1935" s="236" t="s">
        <v>261</v>
      </c>
      <c r="F1935" s="236" t="s">
        <v>38</v>
      </c>
      <c r="G1935" s="295" t="s">
        <v>55</v>
      </c>
      <c r="H1935" s="295" t="s">
        <v>46</v>
      </c>
      <c r="I1935" s="297" t="s">
        <v>46</v>
      </c>
      <c r="J1935" s="308" t="s">
        <v>1011</v>
      </c>
      <c r="K1935" s="295"/>
      <c r="L1935" s="451" t="s">
        <v>44</v>
      </c>
      <c r="M1935" s="234">
        <v>18.600000000000001</v>
      </c>
      <c r="N1935" s="237">
        <f>IFERROR(VLOOKUP(H1935&amp;"-"&amp;F1935,Blad7!A:D,4,0),0)</f>
        <v>0</v>
      </c>
      <c r="O1935" s="238">
        <v>1</v>
      </c>
      <c r="P1935" s="239">
        <f t="shared" si="34"/>
        <v>0</v>
      </c>
    </row>
    <row r="1936" spans="1:16" x14ac:dyDescent="0.3">
      <c r="A1936" s="294" t="s">
        <v>38</v>
      </c>
      <c r="B1936" s="236" t="s">
        <v>39</v>
      </c>
      <c r="C1936" s="236" t="s">
        <v>38</v>
      </c>
      <c r="D1936" s="293" t="s">
        <v>260</v>
      </c>
      <c r="E1936" s="236" t="s">
        <v>261</v>
      </c>
      <c r="F1936" s="236" t="s">
        <v>38</v>
      </c>
      <c r="G1936" s="295" t="s">
        <v>55</v>
      </c>
      <c r="H1936" s="295" t="s">
        <v>19</v>
      </c>
      <c r="I1936" s="295" t="s">
        <v>64</v>
      </c>
      <c r="J1936" s="308" t="s">
        <v>1463</v>
      </c>
      <c r="K1936" s="295"/>
      <c r="L1936" s="451" t="s">
        <v>63</v>
      </c>
      <c r="M1936" s="234">
        <v>22.96</v>
      </c>
      <c r="N1936" s="237">
        <f>IFERROR(VLOOKUP(H1936&amp;"-"&amp;F1936,Blad7!A:D,4,0),0)</f>
        <v>0</v>
      </c>
      <c r="O1936" s="238">
        <v>1</v>
      </c>
      <c r="P1936" s="239">
        <f t="shared" si="34"/>
        <v>0</v>
      </c>
    </row>
    <row r="1937" spans="1:16" x14ac:dyDescent="0.3">
      <c r="A1937" s="294" t="s">
        <v>38</v>
      </c>
      <c r="B1937" s="236" t="s">
        <v>39</v>
      </c>
      <c r="C1937" s="236" t="s">
        <v>38</v>
      </c>
      <c r="D1937" s="293" t="s">
        <v>260</v>
      </c>
      <c r="E1937" s="236" t="s">
        <v>261</v>
      </c>
      <c r="F1937" s="236" t="s">
        <v>38</v>
      </c>
      <c r="G1937" s="295" t="s">
        <v>55</v>
      </c>
      <c r="H1937" s="295" t="s">
        <v>19</v>
      </c>
      <c r="I1937" s="295" t="s">
        <v>278</v>
      </c>
      <c r="J1937" s="308" t="s">
        <v>1073</v>
      </c>
      <c r="K1937" s="295"/>
      <c r="L1937" s="451" t="s">
        <v>62</v>
      </c>
      <c r="M1937" s="234">
        <v>77.989999999999995</v>
      </c>
      <c r="N1937" s="237">
        <f>IFERROR(VLOOKUP(H1937&amp;"-"&amp;F1937,Blad7!A:D,4,0),0)</f>
        <v>0</v>
      </c>
      <c r="O1937" s="238">
        <v>1</v>
      </c>
      <c r="P1937" s="239">
        <f t="shared" si="34"/>
        <v>0</v>
      </c>
    </row>
    <row r="1938" spans="1:16" x14ac:dyDescent="0.3">
      <c r="A1938" s="294" t="s">
        <v>38</v>
      </c>
      <c r="B1938" s="236" t="s">
        <v>39</v>
      </c>
      <c r="C1938" s="236" t="s">
        <v>38</v>
      </c>
      <c r="D1938" s="293" t="s">
        <v>260</v>
      </c>
      <c r="E1938" s="236" t="s">
        <v>261</v>
      </c>
      <c r="F1938" s="236" t="s">
        <v>38</v>
      </c>
      <c r="G1938" s="295" t="s">
        <v>55</v>
      </c>
      <c r="H1938" s="295" t="s">
        <v>16</v>
      </c>
      <c r="I1938" s="295" t="s">
        <v>51</v>
      </c>
      <c r="J1938" s="308" t="s">
        <v>1072</v>
      </c>
      <c r="K1938" s="295"/>
      <c r="L1938" s="451" t="s">
        <v>155</v>
      </c>
      <c r="M1938" s="234">
        <v>307.04000000000002</v>
      </c>
      <c r="N1938" s="237">
        <f>IFERROR(VLOOKUP(H1938&amp;"-"&amp;F1938,Blad7!A:D,4,0),0)</f>
        <v>0</v>
      </c>
      <c r="O1938" s="238">
        <v>1</v>
      </c>
      <c r="P1938" s="239">
        <f t="shared" si="34"/>
        <v>0</v>
      </c>
    </row>
    <row r="1939" spans="1:16" x14ac:dyDescent="0.3">
      <c r="A1939" s="294" t="s">
        <v>38</v>
      </c>
      <c r="B1939" s="236" t="s">
        <v>39</v>
      </c>
      <c r="C1939" s="236" t="s">
        <v>38</v>
      </c>
      <c r="D1939" s="293" t="s">
        <v>260</v>
      </c>
      <c r="E1939" s="236" t="s">
        <v>261</v>
      </c>
      <c r="F1939" s="236" t="s">
        <v>38</v>
      </c>
      <c r="G1939" s="295" t="s">
        <v>55</v>
      </c>
      <c r="H1939" s="295" t="s">
        <v>16</v>
      </c>
      <c r="I1939" s="295" t="s">
        <v>51</v>
      </c>
      <c r="J1939" s="308" t="s">
        <v>1071</v>
      </c>
      <c r="K1939" s="295"/>
      <c r="L1939" s="451" t="s">
        <v>62</v>
      </c>
      <c r="M1939" s="234">
        <v>540.19000000000005</v>
      </c>
      <c r="N1939" s="237">
        <f>IFERROR(VLOOKUP(H1939&amp;"-"&amp;F1939,Blad7!A:D,4,0),0)</f>
        <v>0</v>
      </c>
      <c r="O1939" s="238">
        <v>1</v>
      </c>
      <c r="P1939" s="239">
        <f t="shared" si="34"/>
        <v>0</v>
      </c>
    </row>
    <row r="1940" spans="1:16" x14ac:dyDescent="0.3">
      <c r="A1940" s="294" t="s">
        <v>38</v>
      </c>
      <c r="B1940" s="236" t="s">
        <v>39</v>
      </c>
      <c r="C1940" s="236" t="s">
        <v>38</v>
      </c>
      <c r="D1940" s="293" t="s">
        <v>260</v>
      </c>
      <c r="E1940" s="236" t="s">
        <v>261</v>
      </c>
      <c r="F1940" s="236" t="s">
        <v>38</v>
      </c>
      <c r="G1940" s="295" t="s">
        <v>55</v>
      </c>
      <c r="H1940" s="295" t="s">
        <v>2271</v>
      </c>
      <c r="I1940" s="295" t="s">
        <v>1724</v>
      </c>
      <c r="J1940" s="308" t="s">
        <v>1071</v>
      </c>
      <c r="K1940" s="295"/>
      <c r="L1940" s="451" t="s">
        <v>63</v>
      </c>
      <c r="M1940" s="234">
        <v>12</v>
      </c>
      <c r="N1940" s="237">
        <f>IFERROR(VLOOKUP(H1940&amp;"-"&amp;F1940,Blad7!A:D,4,0),0)</f>
        <v>0</v>
      </c>
      <c r="O1940" s="238">
        <v>1</v>
      </c>
      <c r="P1940" s="239">
        <f>IFERROR((N1940*M1940)*O1940,"")</f>
        <v>0</v>
      </c>
    </row>
    <row r="1941" spans="1:16" x14ac:dyDescent="0.3">
      <c r="A1941" s="294" t="s">
        <v>38</v>
      </c>
      <c r="B1941" s="236" t="s">
        <v>39</v>
      </c>
      <c r="C1941" s="236" t="s">
        <v>38</v>
      </c>
      <c r="D1941" s="293" t="s">
        <v>260</v>
      </c>
      <c r="E1941" s="236" t="s">
        <v>261</v>
      </c>
      <c r="F1941" s="236" t="s">
        <v>38</v>
      </c>
      <c r="G1941" s="295" t="s">
        <v>55</v>
      </c>
      <c r="H1941" s="295" t="s">
        <v>45</v>
      </c>
      <c r="I1941" s="295" t="s">
        <v>1021</v>
      </c>
      <c r="J1941" s="308" t="s">
        <v>184</v>
      </c>
      <c r="K1941" s="295"/>
      <c r="L1941" s="451" t="s">
        <v>63</v>
      </c>
      <c r="M1941" s="234" t="s">
        <v>187</v>
      </c>
      <c r="N1941" s="237">
        <f>IFERROR(VLOOKUP(H1941&amp;"-"&amp;F1941,Blad7!A:D,4,0),0)</f>
        <v>0</v>
      </c>
      <c r="O1941" s="238">
        <v>1</v>
      </c>
      <c r="P1941" s="239" t="str">
        <f t="shared" si="34"/>
        <v/>
      </c>
    </row>
    <row r="1942" spans="1:16" x14ac:dyDescent="0.3">
      <c r="A1942" s="294" t="s">
        <v>38</v>
      </c>
      <c r="B1942" s="236" t="s">
        <v>39</v>
      </c>
      <c r="C1942" s="236" t="s">
        <v>38</v>
      </c>
      <c r="D1942" s="293" t="s">
        <v>260</v>
      </c>
      <c r="E1942" s="236" t="s">
        <v>261</v>
      </c>
      <c r="F1942" s="236" t="s">
        <v>38</v>
      </c>
      <c r="G1942" s="295" t="s">
        <v>55</v>
      </c>
      <c r="H1942" s="295" t="s">
        <v>45</v>
      </c>
      <c r="I1942" s="295" t="s">
        <v>45</v>
      </c>
      <c r="J1942" s="308" t="s">
        <v>177</v>
      </c>
      <c r="K1942" s="295"/>
      <c r="L1942" s="451" t="s">
        <v>63</v>
      </c>
      <c r="M1942" s="234" t="s">
        <v>187</v>
      </c>
      <c r="N1942" s="237">
        <f>IFERROR(VLOOKUP(H1942&amp;"-"&amp;F1942,Blad7!A:D,4,0),0)</f>
        <v>0</v>
      </c>
      <c r="O1942" s="238">
        <v>1</v>
      </c>
      <c r="P1942" s="239" t="str">
        <f t="shared" si="34"/>
        <v/>
      </c>
    </row>
    <row r="1943" spans="1:16" x14ac:dyDescent="0.3">
      <c r="A1943" s="294" t="s">
        <v>38</v>
      </c>
      <c r="B1943" s="236" t="s">
        <v>39</v>
      </c>
      <c r="C1943" s="236" t="s">
        <v>38</v>
      </c>
      <c r="D1943" s="293" t="s">
        <v>260</v>
      </c>
      <c r="E1943" s="236" t="s">
        <v>261</v>
      </c>
      <c r="F1943" s="236" t="s">
        <v>38</v>
      </c>
      <c r="G1943" s="295" t="s">
        <v>55</v>
      </c>
      <c r="H1943" s="295" t="s">
        <v>45</v>
      </c>
      <c r="I1943" s="295" t="s">
        <v>1021</v>
      </c>
      <c r="J1943" s="308" t="s">
        <v>181</v>
      </c>
      <c r="K1943" s="295"/>
      <c r="L1943" s="451" t="s">
        <v>62</v>
      </c>
      <c r="M1943" s="234" t="s">
        <v>187</v>
      </c>
      <c r="N1943" s="237">
        <f>IFERROR(VLOOKUP(H1943&amp;"-"&amp;F1943,Blad7!A:D,4,0),0)</f>
        <v>0</v>
      </c>
      <c r="O1943" s="238">
        <v>1</v>
      </c>
      <c r="P1943" s="239" t="str">
        <f t="shared" si="34"/>
        <v/>
      </c>
    </row>
    <row r="1944" spans="1:16" x14ac:dyDescent="0.3">
      <c r="A1944" s="294" t="s">
        <v>38</v>
      </c>
      <c r="B1944" s="236" t="s">
        <v>39</v>
      </c>
      <c r="C1944" s="236" t="s">
        <v>38</v>
      </c>
      <c r="D1944" s="293" t="s">
        <v>310</v>
      </c>
      <c r="E1944" s="294" t="s">
        <v>205</v>
      </c>
      <c r="F1944" s="236" t="s">
        <v>38</v>
      </c>
      <c r="G1944" s="295" t="s">
        <v>55</v>
      </c>
      <c r="H1944" s="295" t="s">
        <v>19</v>
      </c>
      <c r="I1944" s="295" t="s">
        <v>1617</v>
      </c>
      <c r="J1944" s="308" t="s">
        <v>122</v>
      </c>
      <c r="K1944" s="295"/>
      <c r="L1944" s="451" t="s">
        <v>44</v>
      </c>
      <c r="M1944" s="234">
        <v>16.2</v>
      </c>
      <c r="N1944" s="237">
        <f>IFERROR(VLOOKUP(H1944&amp;"-"&amp;F1944,Blad7!A:D,4,0),0)</f>
        <v>0</v>
      </c>
      <c r="O1944" s="238">
        <v>1</v>
      </c>
      <c r="P1944" s="239">
        <f t="shared" ref="P1944:P1975" si="35">IFERROR((N1944*M1944)*O1944,"")</f>
        <v>0</v>
      </c>
    </row>
    <row r="1945" spans="1:16" x14ac:dyDescent="0.3">
      <c r="A1945" s="294" t="s">
        <v>38</v>
      </c>
      <c r="B1945" s="236" t="s">
        <v>39</v>
      </c>
      <c r="C1945" s="236" t="s">
        <v>38</v>
      </c>
      <c r="D1945" s="293" t="str">
        <f>IF(E1945="Van Schaikweg 98","Van Schaikweg","")</f>
        <v>Van Schaikweg</v>
      </c>
      <c r="E1945" s="294" t="s">
        <v>205</v>
      </c>
      <c r="F1945" s="236" t="s">
        <v>38</v>
      </c>
      <c r="G1945" s="295" t="s">
        <v>55</v>
      </c>
      <c r="H1945" s="295" t="s">
        <v>46</v>
      </c>
      <c r="I1945" s="297" t="s">
        <v>46</v>
      </c>
      <c r="J1945" s="308" t="s">
        <v>122</v>
      </c>
      <c r="K1945" s="295"/>
      <c r="L1945" s="451" t="s">
        <v>44</v>
      </c>
      <c r="M1945" s="234">
        <v>34.18</v>
      </c>
      <c r="N1945" s="237">
        <f>IFERROR(VLOOKUP(H1945&amp;"-"&amp;F1945,Blad7!A:D,4,0),0)</f>
        <v>0</v>
      </c>
      <c r="O1945" s="238">
        <v>1</v>
      </c>
      <c r="P1945" s="239">
        <f t="shared" si="35"/>
        <v>0</v>
      </c>
    </row>
    <row r="1946" spans="1:16" x14ac:dyDescent="0.3">
      <c r="A1946" s="294" t="s">
        <v>38</v>
      </c>
      <c r="B1946" s="236" t="s">
        <v>39</v>
      </c>
      <c r="C1946" s="236" t="s">
        <v>38</v>
      </c>
      <c r="D1946" s="293" t="s">
        <v>310</v>
      </c>
      <c r="E1946" s="294" t="s">
        <v>205</v>
      </c>
      <c r="F1946" s="236" t="s">
        <v>38</v>
      </c>
      <c r="G1946" s="295" t="s">
        <v>55</v>
      </c>
      <c r="H1946" s="295" t="s">
        <v>19</v>
      </c>
      <c r="I1946" s="295" t="s">
        <v>1618</v>
      </c>
      <c r="J1946" s="308" t="s">
        <v>142</v>
      </c>
      <c r="K1946" s="295"/>
      <c r="L1946" s="451"/>
      <c r="M1946" s="234">
        <v>103.79</v>
      </c>
      <c r="N1946" s="237">
        <f>IFERROR(VLOOKUP(H1946&amp;"-"&amp;F1946,Blad7!A:D,4,0),0)</f>
        <v>0</v>
      </c>
      <c r="O1946" s="238">
        <v>1</v>
      </c>
      <c r="P1946" s="239">
        <f t="shared" si="35"/>
        <v>0</v>
      </c>
    </row>
    <row r="1947" spans="1:16" x14ac:dyDescent="0.3">
      <c r="A1947" s="294" t="s">
        <v>38</v>
      </c>
      <c r="B1947" s="236" t="s">
        <v>39</v>
      </c>
      <c r="C1947" s="236" t="s">
        <v>38</v>
      </c>
      <c r="D1947" s="293" t="str">
        <f>IF(E1947="Van Schaikweg 98","Van Schaikweg","")</f>
        <v>Van Schaikweg</v>
      </c>
      <c r="E1947" s="294" t="s">
        <v>205</v>
      </c>
      <c r="F1947" s="236" t="s">
        <v>38</v>
      </c>
      <c r="G1947" s="295" t="s">
        <v>55</v>
      </c>
      <c r="H1947" s="295" t="s">
        <v>46</v>
      </c>
      <c r="I1947" s="297" t="s">
        <v>46</v>
      </c>
      <c r="J1947" s="308" t="s">
        <v>142</v>
      </c>
      <c r="K1947" s="295"/>
      <c r="L1947" s="451" t="s">
        <v>44</v>
      </c>
      <c r="M1947" s="234">
        <v>18.21</v>
      </c>
      <c r="N1947" s="237">
        <f>IFERROR(VLOOKUP(H1947&amp;"-"&amp;F1947,Blad7!A:D,4,0),0)</f>
        <v>0</v>
      </c>
      <c r="O1947" s="238">
        <v>1</v>
      </c>
      <c r="P1947" s="239">
        <f t="shared" si="35"/>
        <v>0</v>
      </c>
    </row>
    <row r="1948" spans="1:16" x14ac:dyDescent="0.3">
      <c r="A1948" s="294" t="s">
        <v>38</v>
      </c>
      <c r="B1948" s="236" t="s">
        <v>39</v>
      </c>
      <c r="C1948" s="236" t="s">
        <v>38</v>
      </c>
      <c r="D1948" s="293" t="s">
        <v>310</v>
      </c>
      <c r="E1948" s="294" t="s">
        <v>205</v>
      </c>
      <c r="F1948" s="236" t="s">
        <v>38</v>
      </c>
      <c r="G1948" s="295" t="s">
        <v>55</v>
      </c>
      <c r="H1948" s="295" t="s">
        <v>18</v>
      </c>
      <c r="I1948" s="295" t="s">
        <v>1619</v>
      </c>
      <c r="J1948" s="308" t="s">
        <v>132</v>
      </c>
      <c r="K1948" s="295"/>
      <c r="L1948" s="451" t="s">
        <v>1714</v>
      </c>
      <c r="M1948" s="234">
        <v>31.44</v>
      </c>
      <c r="N1948" s="237">
        <f>IFERROR(VLOOKUP(H1948&amp;"-"&amp;F1948,Blad7!A:D,4,0),0)</f>
        <v>0</v>
      </c>
      <c r="O1948" s="238">
        <v>1</v>
      </c>
      <c r="P1948" s="239">
        <f t="shared" si="35"/>
        <v>0</v>
      </c>
    </row>
    <row r="1949" spans="1:16" x14ac:dyDescent="0.3">
      <c r="A1949" s="294" t="s">
        <v>38</v>
      </c>
      <c r="B1949" s="236" t="s">
        <v>39</v>
      </c>
      <c r="C1949" s="236" t="s">
        <v>38</v>
      </c>
      <c r="D1949" s="293" t="str">
        <f>IF(E1949="Van Schaikweg 98","Van Schaikweg","")</f>
        <v>Van Schaikweg</v>
      </c>
      <c r="E1949" s="294" t="s">
        <v>205</v>
      </c>
      <c r="F1949" s="236" t="s">
        <v>38</v>
      </c>
      <c r="G1949" s="295" t="s">
        <v>55</v>
      </c>
      <c r="H1949" s="295" t="s">
        <v>46</v>
      </c>
      <c r="I1949" s="297" t="s">
        <v>46</v>
      </c>
      <c r="J1949" s="308" t="s">
        <v>132</v>
      </c>
      <c r="K1949" s="295"/>
      <c r="L1949" s="451" t="s">
        <v>44</v>
      </c>
      <c r="M1949" s="234">
        <v>18.21</v>
      </c>
      <c r="N1949" s="237">
        <f>IFERROR(VLOOKUP(H1949&amp;"-"&amp;F1949,Blad7!A:D,4,0),0)</f>
        <v>0</v>
      </c>
      <c r="O1949" s="238">
        <v>1</v>
      </c>
      <c r="P1949" s="239">
        <f t="shared" si="35"/>
        <v>0</v>
      </c>
    </row>
    <row r="1950" spans="1:16" x14ac:dyDescent="0.3">
      <c r="A1950" s="294" t="s">
        <v>38</v>
      </c>
      <c r="B1950" s="236" t="s">
        <v>39</v>
      </c>
      <c r="C1950" s="236" t="s">
        <v>38</v>
      </c>
      <c r="D1950" s="293" t="s">
        <v>310</v>
      </c>
      <c r="E1950" s="294" t="s">
        <v>205</v>
      </c>
      <c r="F1950" s="236" t="s">
        <v>38</v>
      </c>
      <c r="G1950" s="295" t="s">
        <v>55</v>
      </c>
      <c r="H1950" s="295" t="s">
        <v>15</v>
      </c>
      <c r="I1950" s="297" t="s">
        <v>15</v>
      </c>
      <c r="J1950" s="308" t="s">
        <v>99</v>
      </c>
      <c r="K1950" s="295"/>
      <c r="L1950" s="451" t="s">
        <v>44</v>
      </c>
      <c r="M1950" s="234">
        <v>60.5</v>
      </c>
      <c r="N1950" s="237">
        <f>IFERROR(VLOOKUP(H1950&amp;"-"&amp;F1950,Blad7!A:D,4,0),0)</f>
        <v>0</v>
      </c>
      <c r="O1950" s="238">
        <v>1</v>
      </c>
      <c r="P1950" s="239">
        <f t="shared" si="35"/>
        <v>0</v>
      </c>
    </row>
    <row r="1951" spans="1:16" x14ac:dyDescent="0.3">
      <c r="A1951" s="294" t="s">
        <v>38</v>
      </c>
      <c r="B1951" s="236" t="s">
        <v>39</v>
      </c>
      <c r="C1951" s="236" t="s">
        <v>38</v>
      </c>
      <c r="D1951" s="293" t="str">
        <f>IF(E1951="Van Schaikweg 98","Van Schaikweg","")</f>
        <v>Van Schaikweg</v>
      </c>
      <c r="E1951" s="294" t="s">
        <v>205</v>
      </c>
      <c r="F1951" s="236" t="s">
        <v>38</v>
      </c>
      <c r="G1951" s="295" t="s">
        <v>55</v>
      </c>
      <c r="H1951" s="295" t="s">
        <v>41</v>
      </c>
      <c r="I1951" s="295" t="s">
        <v>1622</v>
      </c>
      <c r="J1951" s="463" t="s">
        <v>99</v>
      </c>
      <c r="K1951" s="295"/>
      <c r="L1951" s="451" t="s">
        <v>42</v>
      </c>
      <c r="M1951" s="234">
        <v>3.2</v>
      </c>
      <c r="N1951" s="237">
        <f>IFERROR(VLOOKUP(H1951&amp;"-"&amp;F1951,Blad7!A:D,4,0),0)</f>
        <v>0</v>
      </c>
      <c r="O1951" s="238">
        <v>1</v>
      </c>
      <c r="P1951" s="239">
        <f t="shared" si="35"/>
        <v>0</v>
      </c>
    </row>
    <row r="1952" spans="1:16" x14ac:dyDescent="0.3">
      <c r="A1952" s="294" t="s">
        <v>38</v>
      </c>
      <c r="B1952" s="236" t="s">
        <v>39</v>
      </c>
      <c r="C1952" s="236" t="s">
        <v>38</v>
      </c>
      <c r="D1952" s="293" t="s">
        <v>310</v>
      </c>
      <c r="E1952" s="294" t="s">
        <v>205</v>
      </c>
      <c r="F1952" s="236" t="s">
        <v>38</v>
      </c>
      <c r="G1952" s="295" t="s">
        <v>55</v>
      </c>
      <c r="H1952" s="295" t="s">
        <v>18</v>
      </c>
      <c r="I1952" s="295" t="s">
        <v>1619</v>
      </c>
      <c r="J1952" s="308" t="s">
        <v>125</v>
      </c>
      <c r="K1952" s="295"/>
      <c r="L1952" s="451" t="s">
        <v>1714</v>
      </c>
      <c r="M1952" s="234">
        <v>25.98</v>
      </c>
      <c r="N1952" s="237">
        <f>IFERROR(VLOOKUP(H1952&amp;"-"&amp;F1952,Blad7!A:D,4,0),0)</f>
        <v>0</v>
      </c>
      <c r="O1952" s="238">
        <v>1</v>
      </c>
      <c r="P1952" s="239">
        <f t="shared" si="35"/>
        <v>0</v>
      </c>
    </row>
    <row r="1953" spans="1:16" x14ac:dyDescent="0.3">
      <c r="A1953" s="294" t="s">
        <v>38</v>
      </c>
      <c r="B1953" s="236" t="s">
        <v>39</v>
      </c>
      <c r="C1953" s="236" t="s">
        <v>38</v>
      </c>
      <c r="D1953" s="293" t="str">
        <f>IF(E1953="Van Schaikweg 98","Van Schaikweg","")</f>
        <v>Van Schaikweg</v>
      </c>
      <c r="E1953" s="294" t="s">
        <v>205</v>
      </c>
      <c r="F1953" s="236" t="s">
        <v>38</v>
      </c>
      <c r="G1953" s="295" t="s">
        <v>55</v>
      </c>
      <c r="H1953" s="295" t="s">
        <v>46</v>
      </c>
      <c r="I1953" s="295" t="s">
        <v>47</v>
      </c>
      <c r="J1953" s="308" t="s">
        <v>125</v>
      </c>
      <c r="K1953" s="295"/>
      <c r="L1953" s="451" t="s">
        <v>44</v>
      </c>
      <c r="M1953" s="234">
        <v>13.11</v>
      </c>
      <c r="N1953" s="237">
        <f>IFERROR(VLOOKUP(H1953&amp;"-"&amp;F1953,Blad7!A:D,4,0),0)</f>
        <v>0</v>
      </c>
      <c r="O1953" s="238">
        <v>1</v>
      </c>
      <c r="P1953" s="239">
        <f t="shared" si="35"/>
        <v>0</v>
      </c>
    </row>
    <row r="1954" spans="1:16" x14ac:dyDescent="0.3">
      <c r="A1954" s="294" t="s">
        <v>38</v>
      </c>
      <c r="B1954" s="236" t="s">
        <v>39</v>
      </c>
      <c r="C1954" s="236" t="s">
        <v>38</v>
      </c>
      <c r="D1954" s="293" t="str">
        <f>IF(E1954="Van Schaikweg 98","Van Schaikweg","")</f>
        <v>Van Schaikweg</v>
      </c>
      <c r="E1954" s="294" t="s">
        <v>205</v>
      </c>
      <c r="F1954" s="236" t="s">
        <v>38</v>
      </c>
      <c r="G1954" s="295" t="s">
        <v>55</v>
      </c>
      <c r="H1954" s="295" t="s">
        <v>45</v>
      </c>
      <c r="I1954" s="295" t="s">
        <v>1021</v>
      </c>
      <c r="J1954" s="308" t="s">
        <v>185</v>
      </c>
      <c r="K1954" s="295"/>
      <c r="L1954" s="451" t="s">
        <v>44</v>
      </c>
      <c r="M1954" s="234" t="s">
        <v>187</v>
      </c>
      <c r="N1954" s="237">
        <f>IFERROR(VLOOKUP(H1954&amp;"-"&amp;F1954,Blad7!A:D,4,0),0)</f>
        <v>0</v>
      </c>
      <c r="O1954" s="238">
        <v>1</v>
      </c>
      <c r="P1954" s="239" t="str">
        <f t="shared" si="35"/>
        <v/>
      </c>
    </row>
    <row r="1955" spans="1:16" x14ac:dyDescent="0.3">
      <c r="A1955" s="294" t="s">
        <v>38</v>
      </c>
      <c r="B1955" s="236" t="s">
        <v>39</v>
      </c>
      <c r="C1955" s="236" t="s">
        <v>38</v>
      </c>
      <c r="D1955" s="293" t="s">
        <v>310</v>
      </c>
      <c r="E1955" s="294" t="s">
        <v>205</v>
      </c>
      <c r="F1955" s="236" t="s">
        <v>38</v>
      </c>
      <c r="G1955" s="295" t="s">
        <v>55</v>
      </c>
      <c r="H1955" s="295" t="s">
        <v>15</v>
      </c>
      <c r="I1955" s="297" t="s">
        <v>15</v>
      </c>
      <c r="J1955" s="308" t="s">
        <v>117</v>
      </c>
      <c r="K1955" s="295"/>
      <c r="L1955" s="451" t="s">
        <v>1714</v>
      </c>
      <c r="M1955" s="234">
        <v>60.61</v>
      </c>
      <c r="N1955" s="237">
        <f>IFERROR(VLOOKUP(H1955&amp;"-"&amp;F1955,Blad7!A:D,4,0),0)</f>
        <v>0</v>
      </c>
      <c r="O1955" s="238">
        <v>1</v>
      </c>
      <c r="P1955" s="239">
        <f t="shared" si="35"/>
        <v>0</v>
      </c>
    </row>
    <row r="1956" spans="1:16" x14ac:dyDescent="0.3">
      <c r="A1956" s="294" t="s">
        <v>38</v>
      </c>
      <c r="B1956" s="236" t="s">
        <v>39</v>
      </c>
      <c r="C1956" s="236" t="s">
        <v>38</v>
      </c>
      <c r="D1956" s="293" t="str">
        <f>IF(E1956="Van Schaikweg 98","Van Schaikweg","")</f>
        <v>Van Schaikweg</v>
      </c>
      <c r="E1956" s="294" t="s">
        <v>205</v>
      </c>
      <c r="F1956" s="236" t="s">
        <v>38</v>
      </c>
      <c r="G1956" s="295" t="s">
        <v>55</v>
      </c>
      <c r="H1956" s="295" t="s">
        <v>46</v>
      </c>
      <c r="I1956" s="295" t="s">
        <v>48</v>
      </c>
      <c r="J1956" s="308" t="s">
        <v>117</v>
      </c>
      <c r="K1956" s="295"/>
      <c r="L1956" s="451" t="s">
        <v>62</v>
      </c>
      <c r="M1956" s="234">
        <v>9.67</v>
      </c>
      <c r="N1956" s="237">
        <f>IFERROR(VLOOKUP(H1956&amp;"-"&amp;F1956,Blad7!A:D,4,0),0)</f>
        <v>0</v>
      </c>
      <c r="O1956" s="238">
        <v>1</v>
      </c>
      <c r="P1956" s="239">
        <f t="shared" si="35"/>
        <v>0</v>
      </c>
    </row>
    <row r="1957" spans="1:16" x14ac:dyDescent="0.3">
      <c r="A1957" s="294" t="s">
        <v>38</v>
      </c>
      <c r="B1957" s="236" t="s">
        <v>39</v>
      </c>
      <c r="C1957" s="236" t="s">
        <v>38</v>
      </c>
      <c r="D1957" s="293" t="s">
        <v>310</v>
      </c>
      <c r="E1957" s="294" t="s">
        <v>205</v>
      </c>
      <c r="F1957" s="236" t="s">
        <v>38</v>
      </c>
      <c r="G1957" s="295" t="s">
        <v>55</v>
      </c>
      <c r="H1957" s="295" t="s">
        <v>18</v>
      </c>
      <c r="I1957" s="295" t="s">
        <v>1619</v>
      </c>
      <c r="J1957" s="308" t="s">
        <v>169</v>
      </c>
      <c r="K1957" s="295"/>
      <c r="L1957" s="451" t="s">
        <v>1714</v>
      </c>
      <c r="M1957" s="234">
        <v>31.03</v>
      </c>
      <c r="N1957" s="237">
        <f>IFERROR(VLOOKUP(H1957&amp;"-"&amp;F1957,Blad7!A:D,4,0),0)</f>
        <v>0</v>
      </c>
      <c r="O1957" s="238">
        <v>1</v>
      </c>
      <c r="P1957" s="239">
        <f t="shared" si="35"/>
        <v>0</v>
      </c>
    </row>
    <row r="1958" spans="1:16" x14ac:dyDescent="0.3">
      <c r="A1958" s="294" t="s">
        <v>38</v>
      </c>
      <c r="B1958" s="236" t="s">
        <v>39</v>
      </c>
      <c r="C1958" s="236" t="s">
        <v>38</v>
      </c>
      <c r="D1958" s="293" t="str">
        <f>IF(E1958="Van Schaikweg 98","Van Schaikweg","")</f>
        <v>Van Schaikweg</v>
      </c>
      <c r="E1958" s="294" t="s">
        <v>205</v>
      </c>
      <c r="F1958" s="236" t="s">
        <v>38</v>
      </c>
      <c r="G1958" s="295" t="s">
        <v>55</v>
      </c>
      <c r="H1958" s="295" t="s">
        <v>16</v>
      </c>
      <c r="I1958" s="295" t="s">
        <v>51</v>
      </c>
      <c r="J1958" s="308" t="s">
        <v>169</v>
      </c>
      <c r="K1958" s="295"/>
      <c r="L1958" s="451" t="s">
        <v>62</v>
      </c>
      <c r="M1958" s="234">
        <v>566.17999999999995</v>
      </c>
      <c r="N1958" s="237">
        <f>IFERROR(VLOOKUP(H1958&amp;"-"&amp;F1958,Blad7!A:D,4,0),0)</f>
        <v>0</v>
      </c>
      <c r="O1958" s="238">
        <v>1</v>
      </c>
      <c r="P1958" s="239">
        <f t="shared" si="35"/>
        <v>0</v>
      </c>
    </row>
    <row r="1959" spans="1:16" x14ac:dyDescent="0.3">
      <c r="A1959" s="294" t="s">
        <v>38</v>
      </c>
      <c r="B1959" s="236" t="s">
        <v>39</v>
      </c>
      <c r="C1959" s="236" t="s">
        <v>38</v>
      </c>
      <c r="D1959" s="293" t="s">
        <v>310</v>
      </c>
      <c r="E1959" s="294" t="s">
        <v>205</v>
      </c>
      <c r="F1959" s="236" t="s">
        <v>38</v>
      </c>
      <c r="G1959" s="295" t="s">
        <v>55</v>
      </c>
      <c r="H1959" s="295" t="s">
        <v>41</v>
      </c>
      <c r="I1959" s="297" t="s">
        <v>2045</v>
      </c>
      <c r="J1959" s="463" t="s">
        <v>148</v>
      </c>
      <c r="K1959" s="295"/>
      <c r="L1959" s="451" t="s">
        <v>1714</v>
      </c>
      <c r="M1959" s="234">
        <v>5.57</v>
      </c>
      <c r="N1959" s="237">
        <f>IFERROR(VLOOKUP(H1959&amp;"-"&amp;F1959,Blad7!A:D,4,0),0)</f>
        <v>0</v>
      </c>
      <c r="O1959" s="238">
        <v>1</v>
      </c>
      <c r="P1959" s="239">
        <f t="shared" si="35"/>
        <v>0</v>
      </c>
    </row>
    <row r="1960" spans="1:16" x14ac:dyDescent="0.3">
      <c r="A1960" s="294" t="s">
        <v>38</v>
      </c>
      <c r="B1960" s="236" t="s">
        <v>39</v>
      </c>
      <c r="C1960" s="236" t="s">
        <v>38</v>
      </c>
      <c r="D1960" s="293" t="str">
        <f>IF(E1960="Van Schaikweg 98","Van Schaikweg","")</f>
        <v>Van Schaikweg</v>
      </c>
      <c r="E1960" s="294" t="s">
        <v>205</v>
      </c>
      <c r="F1960" s="236" t="s">
        <v>38</v>
      </c>
      <c r="G1960" s="295" t="s">
        <v>55</v>
      </c>
      <c r="H1960" s="295" t="s">
        <v>16</v>
      </c>
      <c r="I1960" s="295" t="s">
        <v>51</v>
      </c>
      <c r="J1960" s="308" t="s">
        <v>148</v>
      </c>
      <c r="K1960" s="295"/>
      <c r="L1960" s="451" t="s">
        <v>62</v>
      </c>
      <c r="M1960" s="234">
        <v>281.18</v>
      </c>
      <c r="N1960" s="237">
        <f>IFERROR(VLOOKUP(H1960&amp;"-"&amp;F1960,Blad7!A:D,4,0),0)</f>
        <v>0</v>
      </c>
      <c r="O1960" s="238">
        <v>1</v>
      </c>
      <c r="P1960" s="239">
        <f t="shared" si="35"/>
        <v>0</v>
      </c>
    </row>
    <row r="1961" spans="1:16" x14ac:dyDescent="0.3">
      <c r="A1961" s="294" t="s">
        <v>38</v>
      </c>
      <c r="B1961" s="236" t="s">
        <v>39</v>
      </c>
      <c r="C1961" s="236" t="s">
        <v>38</v>
      </c>
      <c r="D1961" s="293" t="s">
        <v>310</v>
      </c>
      <c r="E1961" s="294" t="s">
        <v>205</v>
      </c>
      <c r="F1961" s="236" t="s">
        <v>38</v>
      </c>
      <c r="G1961" s="295" t="s">
        <v>55</v>
      </c>
      <c r="H1961" s="295" t="s">
        <v>46</v>
      </c>
      <c r="I1961" s="295" t="s">
        <v>1620</v>
      </c>
      <c r="J1961" s="308" t="s">
        <v>1062</v>
      </c>
      <c r="K1961" s="295"/>
      <c r="L1961" s="451" t="s">
        <v>1714</v>
      </c>
      <c r="M1961" s="234">
        <v>6.67</v>
      </c>
      <c r="N1961" s="237">
        <f>IFERROR(VLOOKUP(H1961&amp;"-"&amp;F1961,Blad7!A:D,4,0),0)</f>
        <v>0</v>
      </c>
      <c r="O1961" s="238">
        <v>1</v>
      </c>
      <c r="P1961" s="239">
        <f t="shared" si="35"/>
        <v>0</v>
      </c>
    </row>
    <row r="1962" spans="1:16" x14ac:dyDescent="0.3">
      <c r="A1962" s="294" t="s">
        <v>38</v>
      </c>
      <c r="B1962" s="236" t="s">
        <v>39</v>
      </c>
      <c r="C1962" s="236" t="s">
        <v>38</v>
      </c>
      <c r="D1962" s="293" t="str">
        <f>IF(E1962="Van Schaikweg 98","Van Schaikweg","")</f>
        <v>Van Schaikweg</v>
      </c>
      <c r="E1962" s="294" t="s">
        <v>205</v>
      </c>
      <c r="F1962" s="236" t="s">
        <v>38</v>
      </c>
      <c r="G1962" s="295" t="s">
        <v>55</v>
      </c>
      <c r="H1962" s="295" t="s">
        <v>46</v>
      </c>
      <c r="I1962" s="295" t="s">
        <v>47</v>
      </c>
      <c r="J1962" s="308" t="s">
        <v>1062</v>
      </c>
      <c r="K1962" s="295"/>
      <c r="L1962" s="451" t="s">
        <v>44</v>
      </c>
      <c r="M1962" s="234">
        <v>45.04</v>
      </c>
      <c r="N1962" s="237">
        <f>IFERROR(VLOOKUP(H1962&amp;"-"&amp;F1962,Blad7!A:D,4,0),0)</f>
        <v>0</v>
      </c>
      <c r="O1962" s="238">
        <v>1</v>
      </c>
      <c r="P1962" s="239">
        <f t="shared" si="35"/>
        <v>0</v>
      </c>
    </row>
    <row r="1963" spans="1:16" x14ac:dyDescent="0.3">
      <c r="A1963" s="294" t="s">
        <v>38</v>
      </c>
      <c r="B1963" s="236" t="s">
        <v>39</v>
      </c>
      <c r="C1963" s="236" t="s">
        <v>38</v>
      </c>
      <c r="D1963" s="293" t="str">
        <f>IF(E1963="Van Schaikweg 98","Van Schaikweg","")</f>
        <v>Van Schaikweg</v>
      </c>
      <c r="E1963" s="294" t="s">
        <v>205</v>
      </c>
      <c r="F1963" s="236" t="s">
        <v>38</v>
      </c>
      <c r="G1963" s="295" t="s">
        <v>55</v>
      </c>
      <c r="H1963" s="295" t="s">
        <v>46</v>
      </c>
      <c r="I1963" s="295" t="s">
        <v>47</v>
      </c>
      <c r="J1963" s="308" t="s">
        <v>154</v>
      </c>
      <c r="K1963" s="295"/>
      <c r="L1963" s="451" t="s">
        <v>44</v>
      </c>
      <c r="M1963" s="234">
        <v>24.26</v>
      </c>
      <c r="N1963" s="237">
        <f>IFERROR(VLOOKUP(H1963&amp;"-"&amp;F1963,Blad7!A:D,4,0),0)</f>
        <v>0</v>
      </c>
      <c r="O1963" s="238">
        <v>1</v>
      </c>
      <c r="P1963" s="239">
        <f t="shared" si="35"/>
        <v>0</v>
      </c>
    </row>
    <row r="1964" spans="1:16" x14ac:dyDescent="0.3">
      <c r="A1964" s="294" t="s">
        <v>38</v>
      </c>
      <c r="B1964" s="236" t="s">
        <v>39</v>
      </c>
      <c r="C1964" s="236" t="s">
        <v>38</v>
      </c>
      <c r="D1964" s="293" t="str">
        <f>IF(E1964="Van Schaikweg 98","Van Schaikweg","")</f>
        <v>Van Schaikweg</v>
      </c>
      <c r="E1964" s="294" t="s">
        <v>205</v>
      </c>
      <c r="F1964" s="236" t="s">
        <v>38</v>
      </c>
      <c r="G1964" s="295" t="s">
        <v>55</v>
      </c>
      <c r="H1964" s="295" t="s">
        <v>46</v>
      </c>
      <c r="I1964" s="297" t="s">
        <v>46</v>
      </c>
      <c r="J1964" s="308" t="s">
        <v>128</v>
      </c>
      <c r="K1964" s="295"/>
      <c r="L1964" s="451" t="s">
        <v>44</v>
      </c>
      <c r="M1964" s="234">
        <v>24.15</v>
      </c>
      <c r="N1964" s="237">
        <f>IFERROR(VLOOKUP(H1964&amp;"-"&amp;F1964,Blad7!A:D,4,0),0)</f>
        <v>0</v>
      </c>
      <c r="O1964" s="238">
        <v>1</v>
      </c>
      <c r="P1964" s="239">
        <f t="shared" si="35"/>
        <v>0</v>
      </c>
    </row>
    <row r="1965" spans="1:16" x14ac:dyDescent="0.3">
      <c r="A1965" s="294" t="s">
        <v>38</v>
      </c>
      <c r="B1965" s="236" t="s">
        <v>39</v>
      </c>
      <c r="C1965" s="236" t="s">
        <v>38</v>
      </c>
      <c r="D1965" s="293" t="s">
        <v>310</v>
      </c>
      <c r="E1965" s="294" t="s">
        <v>205</v>
      </c>
      <c r="F1965" s="236" t="s">
        <v>38</v>
      </c>
      <c r="G1965" s="295" t="s">
        <v>55</v>
      </c>
      <c r="H1965" s="295" t="s">
        <v>46</v>
      </c>
      <c r="I1965" s="295" t="s">
        <v>47</v>
      </c>
      <c r="J1965" s="308" t="s">
        <v>100</v>
      </c>
      <c r="K1965" s="295"/>
      <c r="L1965" s="451" t="s">
        <v>44</v>
      </c>
      <c r="M1965" s="234">
        <v>16.16</v>
      </c>
      <c r="N1965" s="237">
        <f>IFERROR(VLOOKUP(H1965&amp;"-"&amp;F1965,Blad7!A:D,4,0),0)</f>
        <v>0</v>
      </c>
      <c r="O1965" s="238">
        <v>1</v>
      </c>
      <c r="P1965" s="239">
        <f t="shared" si="35"/>
        <v>0</v>
      </c>
    </row>
    <row r="1966" spans="1:16" x14ac:dyDescent="0.3">
      <c r="A1966" s="294" t="s">
        <v>38</v>
      </c>
      <c r="B1966" s="236" t="s">
        <v>39</v>
      </c>
      <c r="C1966" s="236" t="s">
        <v>38</v>
      </c>
      <c r="D1966" s="293" t="str">
        <f>IF(E1966="Van Schaikweg 98","Van Schaikweg","")</f>
        <v>Van Schaikweg</v>
      </c>
      <c r="E1966" s="294" t="s">
        <v>205</v>
      </c>
      <c r="F1966" s="236" t="s">
        <v>38</v>
      </c>
      <c r="G1966" s="295" t="s">
        <v>55</v>
      </c>
      <c r="H1966" s="295" t="s">
        <v>15</v>
      </c>
      <c r="I1966" s="297" t="s">
        <v>15</v>
      </c>
      <c r="J1966" s="308" t="s">
        <v>100</v>
      </c>
      <c r="K1966" s="295"/>
      <c r="L1966" s="451" t="s">
        <v>44</v>
      </c>
      <c r="M1966" s="234">
        <v>49</v>
      </c>
      <c r="N1966" s="237">
        <f>IFERROR(VLOOKUP(H1966&amp;"-"&amp;F1966,Blad7!A:D,4,0),0)</f>
        <v>0</v>
      </c>
      <c r="O1966" s="238">
        <v>1</v>
      </c>
      <c r="P1966" s="239">
        <f t="shared" si="35"/>
        <v>0</v>
      </c>
    </row>
    <row r="1967" spans="1:16" x14ac:dyDescent="0.3">
      <c r="A1967" s="294" t="s">
        <v>38</v>
      </c>
      <c r="B1967" s="236" t="s">
        <v>39</v>
      </c>
      <c r="C1967" s="236" t="s">
        <v>38</v>
      </c>
      <c r="D1967" s="293" t="s">
        <v>310</v>
      </c>
      <c r="E1967" s="294" t="s">
        <v>205</v>
      </c>
      <c r="F1967" s="236" t="s">
        <v>38</v>
      </c>
      <c r="G1967" s="295" t="s">
        <v>55</v>
      </c>
      <c r="H1967" s="295" t="s">
        <v>45</v>
      </c>
      <c r="I1967" s="295" t="s">
        <v>1021</v>
      </c>
      <c r="J1967" s="308" t="s">
        <v>95</v>
      </c>
      <c r="K1967" s="295"/>
      <c r="L1967" s="451" t="s">
        <v>44</v>
      </c>
      <c r="M1967" s="234" t="s">
        <v>187</v>
      </c>
      <c r="N1967" s="237">
        <f>IFERROR(VLOOKUP(H1967&amp;"-"&amp;F1967,Blad7!A:D,4,0),0)</f>
        <v>0</v>
      </c>
      <c r="O1967" s="238">
        <v>1</v>
      </c>
      <c r="P1967" s="239" t="str">
        <f t="shared" si="35"/>
        <v/>
      </c>
    </row>
    <row r="1968" spans="1:16" x14ac:dyDescent="0.3">
      <c r="A1968" s="294" t="s">
        <v>38</v>
      </c>
      <c r="B1968" s="236" t="s">
        <v>39</v>
      </c>
      <c r="C1968" s="236" t="s">
        <v>38</v>
      </c>
      <c r="D1968" s="293" t="str">
        <f>IF(E1968="Van Schaikweg 98","Van Schaikweg","")</f>
        <v>Van Schaikweg</v>
      </c>
      <c r="E1968" s="294" t="s">
        <v>205</v>
      </c>
      <c r="F1968" s="236" t="s">
        <v>38</v>
      </c>
      <c r="G1968" s="295" t="s">
        <v>55</v>
      </c>
      <c r="H1968" s="295" t="s">
        <v>15</v>
      </c>
      <c r="I1968" s="297" t="s">
        <v>15</v>
      </c>
      <c r="J1968" s="308" t="s">
        <v>95</v>
      </c>
      <c r="K1968" s="295"/>
      <c r="L1968" s="451" t="s">
        <v>44</v>
      </c>
      <c r="M1968" s="234">
        <v>64.83</v>
      </c>
      <c r="N1968" s="237">
        <f>IFERROR(VLOOKUP(H1968&amp;"-"&amp;F1968,Blad7!A:D,4,0),0)</f>
        <v>0</v>
      </c>
      <c r="O1968" s="238">
        <v>1</v>
      </c>
      <c r="P1968" s="239">
        <f t="shared" si="35"/>
        <v>0</v>
      </c>
    </row>
    <row r="1969" spans="1:16" x14ac:dyDescent="0.3">
      <c r="A1969" s="294" t="s">
        <v>38</v>
      </c>
      <c r="B1969" s="236" t="s">
        <v>39</v>
      </c>
      <c r="C1969" s="236" t="s">
        <v>38</v>
      </c>
      <c r="D1969" s="293" t="s">
        <v>310</v>
      </c>
      <c r="E1969" s="294" t="s">
        <v>205</v>
      </c>
      <c r="F1969" s="236" t="s">
        <v>38</v>
      </c>
      <c r="G1969" s="295" t="s">
        <v>55</v>
      </c>
      <c r="H1969" s="295" t="s">
        <v>18</v>
      </c>
      <c r="I1969" s="295" t="s">
        <v>1621</v>
      </c>
      <c r="J1969" s="308" t="s">
        <v>96</v>
      </c>
      <c r="K1969" s="295"/>
      <c r="L1969" s="451" t="s">
        <v>1714</v>
      </c>
      <c r="M1969" s="234">
        <v>439.33</v>
      </c>
      <c r="N1969" s="237">
        <f>IFERROR(VLOOKUP(H1969&amp;"-"&amp;F1969,Blad7!A:D,4,0),0)</f>
        <v>0</v>
      </c>
      <c r="O1969" s="238">
        <v>1</v>
      </c>
      <c r="P1969" s="239">
        <f t="shared" si="35"/>
        <v>0</v>
      </c>
    </row>
    <row r="1970" spans="1:16" x14ac:dyDescent="0.3">
      <c r="A1970" s="294" t="s">
        <v>38</v>
      </c>
      <c r="B1970" s="236" t="s">
        <v>39</v>
      </c>
      <c r="C1970" s="236" t="s">
        <v>38</v>
      </c>
      <c r="D1970" s="293" t="str">
        <f t="shared" ref="D1970:D2008" si="36">IF(E1970="Van Schaikweg 98","Van Schaikweg","")</f>
        <v>Van Schaikweg</v>
      </c>
      <c r="E1970" s="294" t="s">
        <v>205</v>
      </c>
      <c r="F1970" s="236" t="s">
        <v>38</v>
      </c>
      <c r="G1970" s="295" t="s">
        <v>55</v>
      </c>
      <c r="H1970" s="295" t="s">
        <v>46</v>
      </c>
      <c r="I1970" s="297" t="s">
        <v>46</v>
      </c>
      <c r="J1970" s="308" t="s">
        <v>97</v>
      </c>
      <c r="K1970" s="295"/>
      <c r="L1970" s="451" t="s">
        <v>44</v>
      </c>
      <c r="M1970" s="234">
        <v>96.23</v>
      </c>
      <c r="N1970" s="237">
        <f>IFERROR(VLOOKUP(H1970&amp;"-"&amp;F1970,Blad7!A:D,4,0),0)</f>
        <v>0</v>
      </c>
      <c r="O1970" s="238">
        <v>1</v>
      </c>
      <c r="P1970" s="239">
        <f t="shared" si="35"/>
        <v>0</v>
      </c>
    </row>
    <row r="1971" spans="1:16" x14ac:dyDescent="0.3">
      <c r="A1971" s="294" t="s">
        <v>38</v>
      </c>
      <c r="B1971" s="236" t="s">
        <v>39</v>
      </c>
      <c r="C1971" s="236" t="s">
        <v>38</v>
      </c>
      <c r="D1971" s="293" t="str">
        <f t="shared" si="36"/>
        <v>Van Schaikweg</v>
      </c>
      <c r="E1971" s="294" t="s">
        <v>205</v>
      </c>
      <c r="F1971" s="236" t="s">
        <v>38</v>
      </c>
      <c r="G1971" s="295" t="s">
        <v>55</v>
      </c>
      <c r="H1971" s="295" t="s">
        <v>46</v>
      </c>
      <c r="I1971" s="297" t="s">
        <v>46</v>
      </c>
      <c r="J1971" s="308" t="s">
        <v>103</v>
      </c>
      <c r="K1971" s="295"/>
      <c r="L1971" s="451" t="s">
        <v>44</v>
      </c>
      <c r="M1971" s="234">
        <v>109.38</v>
      </c>
      <c r="N1971" s="237">
        <f>IFERROR(VLOOKUP(H1971&amp;"-"&amp;F1971,Blad7!A:D,4,0),0)</f>
        <v>0</v>
      </c>
      <c r="O1971" s="238">
        <v>1</v>
      </c>
      <c r="P1971" s="239">
        <f t="shared" si="35"/>
        <v>0</v>
      </c>
    </row>
    <row r="1972" spans="1:16" x14ac:dyDescent="0.3">
      <c r="A1972" s="294" t="s">
        <v>38</v>
      </c>
      <c r="B1972" s="236" t="s">
        <v>39</v>
      </c>
      <c r="C1972" s="236" t="s">
        <v>38</v>
      </c>
      <c r="D1972" s="293" t="str">
        <f t="shared" si="36"/>
        <v>Van Schaikweg</v>
      </c>
      <c r="E1972" s="298" t="s">
        <v>205</v>
      </c>
      <c r="F1972" s="236" t="s">
        <v>38</v>
      </c>
      <c r="G1972" s="295" t="s">
        <v>55</v>
      </c>
      <c r="H1972" s="295" t="s">
        <v>46</v>
      </c>
      <c r="I1972" s="297" t="s">
        <v>46</v>
      </c>
      <c r="J1972" s="308" t="s">
        <v>98</v>
      </c>
      <c r="K1972" s="295"/>
      <c r="L1972" s="451" t="s">
        <v>44</v>
      </c>
      <c r="M1972" s="234">
        <v>15.76</v>
      </c>
      <c r="N1972" s="237">
        <f>IFERROR(VLOOKUP(H1972&amp;"-"&amp;F1972,Blad7!A:D,4,0),0)</f>
        <v>0</v>
      </c>
      <c r="O1972" s="238">
        <v>1</v>
      </c>
      <c r="P1972" s="239">
        <f t="shared" si="35"/>
        <v>0</v>
      </c>
    </row>
    <row r="1973" spans="1:16" x14ac:dyDescent="0.3">
      <c r="A1973" s="294" t="s">
        <v>38</v>
      </c>
      <c r="B1973" s="236" t="s">
        <v>39</v>
      </c>
      <c r="C1973" s="236" t="s">
        <v>38</v>
      </c>
      <c r="D1973" s="293" t="str">
        <f t="shared" si="36"/>
        <v>Van Schaikweg</v>
      </c>
      <c r="E1973" s="294" t="s">
        <v>205</v>
      </c>
      <c r="F1973" s="236" t="s">
        <v>38</v>
      </c>
      <c r="G1973" s="295" t="s">
        <v>55</v>
      </c>
      <c r="H1973" s="295" t="s">
        <v>46</v>
      </c>
      <c r="I1973" s="295" t="s">
        <v>46</v>
      </c>
      <c r="J1973" s="308" t="s">
        <v>1063</v>
      </c>
      <c r="K1973" s="295"/>
      <c r="L1973" s="451" t="s">
        <v>44</v>
      </c>
      <c r="M1973" s="234">
        <v>15.76</v>
      </c>
      <c r="N1973" s="237">
        <f>IFERROR(VLOOKUP(H1973&amp;"-"&amp;F1973,Blad7!A:D,4,0),0)</f>
        <v>0</v>
      </c>
      <c r="O1973" s="238">
        <v>1</v>
      </c>
      <c r="P1973" s="239">
        <f t="shared" si="35"/>
        <v>0</v>
      </c>
    </row>
    <row r="1974" spans="1:16" x14ac:dyDescent="0.3">
      <c r="A1974" s="294" t="s">
        <v>38</v>
      </c>
      <c r="B1974" s="236" t="s">
        <v>39</v>
      </c>
      <c r="C1974" s="236" t="s">
        <v>38</v>
      </c>
      <c r="D1974" s="293" t="str">
        <f t="shared" si="36"/>
        <v>Van Schaikweg</v>
      </c>
      <c r="E1974" s="294" t="s">
        <v>205</v>
      </c>
      <c r="F1974" s="236" t="s">
        <v>38</v>
      </c>
      <c r="G1974" s="295" t="s">
        <v>55</v>
      </c>
      <c r="H1974" s="295" t="s">
        <v>46</v>
      </c>
      <c r="I1974" s="295" t="s">
        <v>47</v>
      </c>
      <c r="J1974" s="308" t="s">
        <v>87</v>
      </c>
      <c r="K1974" s="295"/>
      <c r="L1974" s="451" t="s">
        <v>44</v>
      </c>
      <c r="M1974" s="234">
        <v>36.03</v>
      </c>
      <c r="N1974" s="237">
        <f>IFERROR(VLOOKUP(H1974&amp;"-"&amp;F1974,Blad7!A:D,4,0),0)</f>
        <v>0</v>
      </c>
      <c r="O1974" s="238">
        <v>1</v>
      </c>
      <c r="P1974" s="239">
        <f t="shared" si="35"/>
        <v>0</v>
      </c>
    </row>
    <row r="1975" spans="1:16" x14ac:dyDescent="0.3">
      <c r="A1975" s="294" t="s">
        <v>38</v>
      </c>
      <c r="B1975" s="236" t="s">
        <v>39</v>
      </c>
      <c r="C1975" s="236" t="s">
        <v>38</v>
      </c>
      <c r="D1975" s="293" t="str">
        <f t="shared" si="36"/>
        <v>Van Schaikweg</v>
      </c>
      <c r="E1975" s="294" t="s">
        <v>205</v>
      </c>
      <c r="F1975" s="236" t="s">
        <v>38</v>
      </c>
      <c r="G1975" s="295" t="s">
        <v>55</v>
      </c>
      <c r="H1975" s="295" t="s">
        <v>46</v>
      </c>
      <c r="I1975" s="295" t="s">
        <v>47</v>
      </c>
      <c r="J1975" s="308" t="s">
        <v>88</v>
      </c>
      <c r="K1975" s="295"/>
      <c r="L1975" s="451" t="s">
        <v>44</v>
      </c>
      <c r="M1975" s="234">
        <v>142.01</v>
      </c>
      <c r="N1975" s="237">
        <f>IFERROR(VLOOKUP(H1975&amp;"-"&amp;F1975,Blad7!A:D,4,0),0)</f>
        <v>0</v>
      </c>
      <c r="O1975" s="238">
        <v>1</v>
      </c>
      <c r="P1975" s="239">
        <f t="shared" si="35"/>
        <v>0</v>
      </c>
    </row>
    <row r="1976" spans="1:16" x14ac:dyDescent="0.3">
      <c r="A1976" s="294" t="s">
        <v>38</v>
      </c>
      <c r="B1976" s="236" t="s">
        <v>39</v>
      </c>
      <c r="C1976" s="236" t="s">
        <v>38</v>
      </c>
      <c r="D1976" s="293" t="str">
        <f t="shared" si="36"/>
        <v>Van Schaikweg</v>
      </c>
      <c r="E1976" s="294" t="s">
        <v>205</v>
      </c>
      <c r="F1976" s="236" t="s">
        <v>38</v>
      </c>
      <c r="G1976" s="295" t="s">
        <v>55</v>
      </c>
      <c r="H1976" s="295" t="s">
        <v>19</v>
      </c>
      <c r="I1976" s="295" t="s">
        <v>19</v>
      </c>
      <c r="J1976" s="308" t="s">
        <v>80</v>
      </c>
      <c r="K1976" s="295"/>
      <c r="L1976" s="451" t="s">
        <v>62</v>
      </c>
      <c r="M1976" s="234">
        <v>48.74</v>
      </c>
      <c r="N1976" s="237">
        <f>IFERROR(VLOOKUP(H1976&amp;"-"&amp;F1976,Blad7!A:D,4,0),0)</f>
        <v>0</v>
      </c>
      <c r="O1976" s="238">
        <v>1</v>
      </c>
      <c r="P1976" s="239">
        <f t="shared" ref="P1976:P2007" si="37">IFERROR((N1976*M1976)*O1976,"")</f>
        <v>0</v>
      </c>
    </row>
    <row r="1977" spans="1:16" x14ac:dyDescent="0.3">
      <c r="A1977" s="294" t="s">
        <v>38</v>
      </c>
      <c r="B1977" s="236" t="s">
        <v>39</v>
      </c>
      <c r="C1977" s="236" t="s">
        <v>38</v>
      </c>
      <c r="D1977" s="293" t="str">
        <f t="shared" si="36"/>
        <v>Van Schaikweg</v>
      </c>
      <c r="E1977" s="294" t="s">
        <v>205</v>
      </c>
      <c r="F1977" s="236" t="s">
        <v>38</v>
      </c>
      <c r="G1977" s="295" t="s">
        <v>55</v>
      </c>
      <c r="H1977" s="295" t="s">
        <v>19</v>
      </c>
      <c r="I1977" s="295" t="s">
        <v>19</v>
      </c>
      <c r="J1977" s="308" t="s">
        <v>75</v>
      </c>
      <c r="K1977" s="295"/>
      <c r="L1977" s="451" t="s">
        <v>62</v>
      </c>
      <c r="M1977" s="234">
        <v>52</v>
      </c>
      <c r="N1977" s="237">
        <f>IFERROR(VLOOKUP(H1977&amp;"-"&amp;F1977,Blad7!A:D,4,0),0)</f>
        <v>0</v>
      </c>
      <c r="O1977" s="238">
        <v>1</v>
      </c>
      <c r="P1977" s="239">
        <f t="shared" si="37"/>
        <v>0</v>
      </c>
    </row>
    <row r="1978" spans="1:16" x14ac:dyDescent="0.3">
      <c r="A1978" s="294" t="s">
        <v>38</v>
      </c>
      <c r="B1978" s="236" t="s">
        <v>39</v>
      </c>
      <c r="C1978" s="236" t="s">
        <v>38</v>
      </c>
      <c r="D1978" s="293" t="str">
        <f t="shared" si="36"/>
        <v>Van Schaikweg</v>
      </c>
      <c r="E1978" s="294" t="s">
        <v>205</v>
      </c>
      <c r="F1978" s="236" t="s">
        <v>38</v>
      </c>
      <c r="G1978" s="295" t="s">
        <v>55</v>
      </c>
      <c r="H1978" s="295" t="s">
        <v>19</v>
      </c>
      <c r="I1978" s="295" t="s">
        <v>19</v>
      </c>
      <c r="J1978" s="308" t="s">
        <v>81</v>
      </c>
      <c r="K1978" s="295"/>
      <c r="L1978" s="451" t="s">
        <v>62</v>
      </c>
      <c r="M1978" s="234">
        <v>26.34</v>
      </c>
      <c r="N1978" s="237">
        <f>IFERROR(VLOOKUP(H1978&amp;"-"&amp;F1978,Blad7!A:D,4,0),0)</f>
        <v>0</v>
      </c>
      <c r="O1978" s="238">
        <v>1</v>
      </c>
      <c r="P1978" s="239">
        <f t="shared" si="37"/>
        <v>0</v>
      </c>
    </row>
    <row r="1979" spans="1:16" x14ac:dyDescent="0.3">
      <c r="A1979" s="294" t="s">
        <v>38</v>
      </c>
      <c r="B1979" s="236" t="s">
        <v>39</v>
      </c>
      <c r="C1979" s="236" t="s">
        <v>38</v>
      </c>
      <c r="D1979" s="293" t="str">
        <f t="shared" si="36"/>
        <v>Van Schaikweg</v>
      </c>
      <c r="E1979" s="298" t="s">
        <v>205</v>
      </c>
      <c r="F1979" s="236" t="s">
        <v>38</v>
      </c>
      <c r="G1979" s="295" t="s">
        <v>55</v>
      </c>
      <c r="H1979" s="295" t="s">
        <v>15</v>
      </c>
      <c r="I1979" s="297" t="s">
        <v>15</v>
      </c>
      <c r="J1979" s="308" t="s">
        <v>79</v>
      </c>
      <c r="K1979" s="295"/>
      <c r="L1979" s="451" t="s">
        <v>62</v>
      </c>
      <c r="M1979" s="234">
        <v>160.44999999999999</v>
      </c>
      <c r="N1979" s="237">
        <f>IFERROR(VLOOKUP(H1979&amp;"-"&amp;F1979,Blad7!A:D,4,0),0)</f>
        <v>0</v>
      </c>
      <c r="O1979" s="238">
        <v>1</v>
      </c>
      <c r="P1979" s="239">
        <f t="shared" si="37"/>
        <v>0</v>
      </c>
    </row>
    <row r="1980" spans="1:16" x14ac:dyDescent="0.3">
      <c r="A1980" s="294" t="s">
        <v>38</v>
      </c>
      <c r="B1980" s="236" t="s">
        <v>39</v>
      </c>
      <c r="C1980" s="236" t="s">
        <v>38</v>
      </c>
      <c r="D1980" s="293" t="str">
        <f t="shared" si="36"/>
        <v>Van Schaikweg</v>
      </c>
      <c r="E1980" s="294" t="s">
        <v>205</v>
      </c>
      <c r="F1980" s="236" t="s">
        <v>38</v>
      </c>
      <c r="G1980" s="295" t="s">
        <v>55</v>
      </c>
      <c r="H1980" s="295" t="s">
        <v>15</v>
      </c>
      <c r="I1980" s="297" t="s">
        <v>15</v>
      </c>
      <c r="J1980" s="308" t="s">
        <v>104</v>
      </c>
      <c r="K1980" s="295"/>
      <c r="L1980" s="451" t="s">
        <v>44</v>
      </c>
      <c r="M1980" s="234">
        <v>10.78</v>
      </c>
      <c r="N1980" s="237">
        <f>IFERROR(VLOOKUP(H1980&amp;"-"&amp;F1980,Blad7!A:D,4,0),0)</f>
        <v>0</v>
      </c>
      <c r="O1980" s="238">
        <v>1</v>
      </c>
      <c r="P1980" s="239">
        <f t="shared" si="37"/>
        <v>0</v>
      </c>
    </row>
    <row r="1981" spans="1:16" x14ac:dyDescent="0.3">
      <c r="A1981" s="294" t="s">
        <v>38</v>
      </c>
      <c r="B1981" s="236" t="s">
        <v>39</v>
      </c>
      <c r="C1981" s="236" t="s">
        <v>38</v>
      </c>
      <c r="D1981" s="293" t="str">
        <f t="shared" si="36"/>
        <v>Van Schaikweg</v>
      </c>
      <c r="E1981" s="294" t="s">
        <v>205</v>
      </c>
      <c r="F1981" s="236" t="s">
        <v>38</v>
      </c>
      <c r="G1981" s="295" t="s">
        <v>55</v>
      </c>
      <c r="H1981" s="295" t="s">
        <v>15</v>
      </c>
      <c r="I1981" s="297" t="s">
        <v>15</v>
      </c>
      <c r="J1981" s="308" t="s">
        <v>113</v>
      </c>
      <c r="K1981" s="295"/>
      <c r="L1981" s="451" t="s">
        <v>44</v>
      </c>
      <c r="M1981" s="234">
        <v>28.18</v>
      </c>
      <c r="N1981" s="237">
        <f>IFERROR(VLOOKUP(H1981&amp;"-"&amp;F1981,Blad7!A:D,4,0),0)</f>
        <v>0</v>
      </c>
      <c r="O1981" s="238">
        <v>1</v>
      </c>
      <c r="P1981" s="239">
        <f t="shared" si="37"/>
        <v>0</v>
      </c>
    </row>
    <row r="1982" spans="1:16" x14ac:dyDescent="0.3">
      <c r="A1982" s="294" t="s">
        <v>38</v>
      </c>
      <c r="B1982" s="236" t="s">
        <v>39</v>
      </c>
      <c r="C1982" s="236" t="s">
        <v>38</v>
      </c>
      <c r="D1982" s="293" t="str">
        <f t="shared" si="36"/>
        <v>Van Schaikweg</v>
      </c>
      <c r="E1982" s="294" t="s">
        <v>205</v>
      </c>
      <c r="F1982" s="236" t="s">
        <v>38</v>
      </c>
      <c r="G1982" s="295" t="s">
        <v>55</v>
      </c>
      <c r="H1982" s="295" t="s">
        <v>15</v>
      </c>
      <c r="I1982" s="297" t="s">
        <v>15</v>
      </c>
      <c r="J1982" s="308" t="s">
        <v>181</v>
      </c>
      <c r="K1982" s="295"/>
      <c r="L1982" s="451" t="s">
        <v>62</v>
      </c>
      <c r="M1982" s="234">
        <v>159.11000000000001</v>
      </c>
      <c r="N1982" s="237">
        <f>IFERROR(VLOOKUP(H1982&amp;"-"&amp;F1982,Blad7!A:D,4,0),0)</f>
        <v>0</v>
      </c>
      <c r="O1982" s="238">
        <v>1</v>
      </c>
      <c r="P1982" s="239">
        <f t="shared" si="37"/>
        <v>0</v>
      </c>
    </row>
    <row r="1983" spans="1:16" x14ac:dyDescent="0.3">
      <c r="A1983" s="294" t="s">
        <v>38</v>
      </c>
      <c r="B1983" s="236" t="s">
        <v>39</v>
      </c>
      <c r="C1983" s="236" t="s">
        <v>38</v>
      </c>
      <c r="D1983" s="293" t="str">
        <f t="shared" si="36"/>
        <v>Van Schaikweg</v>
      </c>
      <c r="E1983" s="294" t="s">
        <v>205</v>
      </c>
      <c r="F1983" s="236" t="s">
        <v>38</v>
      </c>
      <c r="G1983" s="295" t="s">
        <v>55</v>
      </c>
      <c r="H1983" s="295" t="s">
        <v>15</v>
      </c>
      <c r="I1983" s="297" t="s">
        <v>15</v>
      </c>
      <c r="J1983" s="308" t="s">
        <v>1010</v>
      </c>
      <c r="K1983" s="295"/>
      <c r="L1983" s="451" t="s">
        <v>44</v>
      </c>
      <c r="M1983" s="234">
        <v>9.67</v>
      </c>
      <c r="N1983" s="237">
        <f>IFERROR(VLOOKUP(H1983&amp;"-"&amp;F1983,Blad7!A:D,4,0),0)</f>
        <v>0</v>
      </c>
      <c r="O1983" s="238">
        <v>1</v>
      </c>
      <c r="P1983" s="239">
        <f t="shared" si="37"/>
        <v>0</v>
      </c>
    </row>
    <row r="1984" spans="1:16" x14ac:dyDescent="0.3">
      <c r="A1984" s="294" t="s">
        <v>38</v>
      </c>
      <c r="B1984" s="236" t="s">
        <v>39</v>
      </c>
      <c r="C1984" s="236" t="s">
        <v>38</v>
      </c>
      <c r="D1984" s="293" t="str">
        <f t="shared" si="36"/>
        <v>Van Schaikweg</v>
      </c>
      <c r="E1984" s="294" t="s">
        <v>205</v>
      </c>
      <c r="F1984" s="236" t="s">
        <v>38</v>
      </c>
      <c r="G1984" s="295" t="s">
        <v>55</v>
      </c>
      <c r="H1984" s="295" t="s">
        <v>15</v>
      </c>
      <c r="I1984" s="297" t="s">
        <v>15</v>
      </c>
      <c r="J1984" s="308" t="s">
        <v>1010</v>
      </c>
      <c r="K1984" s="295"/>
      <c r="L1984" s="451" t="s">
        <v>44</v>
      </c>
      <c r="M1984" s="234">
        <v>10.08</v>
      </c>
      <c r="N1984" s="237">
        <f>IFERROR(VLOOKUP(H1984&amp;"-"&amp;F1984,Blad7!A:D,4,0),0)</f>
        <v>0</v>
      </c>
      <c r="O1984" s="238">
        <v>1</v>
      </c>
      <c r="P1984" s="239">
        <f t="shared" si="37"/>
        <v>0</v>
      </c>
    </row>
    <row r="1985" spans="1:16" x14ac:dyDescent="0.3">
      <c r="A1985" s="294" t="s">
        <v>38</v>
      </c>
      <c r="B1985" s="236" t="s">
        <v>39</v>
      </c>
      <c r="C1985" s="236" t="s">
        <v>38</v>
      </c>
      <c r="D1985" s="293" t="str">
        <f t="shared" si="36"/>
        <v>Van Schaikweg</v>
      </c>
      <c r="E1985" s="294" t="s">
        <v>205</v>
      </c>
      <c r="F1985" s="236" t="s">
        <v>38</v>
      </c>
      <c r="G1985" s="295" t="s">
        <v>55</v>
      </c>
      <c r="H1985" s="295" t="s">
        <v>15</v>
      </c>
      <c r="I1985" s="297" t="s">
        <v>15</v>
      </c>
      <c r="J1985" s="308" t="s">
        <v>1067</v>
      </c>
      <c r="K1985" s="295"/>
      <c r="L1985" s="451" t="s">
        <v>62</v>
      </c>
      <c r="M1985" s="234">
        <v>190.29</v>
      </c>
      <c r="N1985" s="237">
        <f>IFERROR(VLOOKUP(H1985&amp;"-"&amp;F1985,Blad7!A:D,4,0),0)</f>
        <v>0</v>
      </c>
      <c r="O1985" s="238">
        <v>1</v>
      </c>
      <c r="P1985" s="239">
        <f t="shared" si="37"/>
        <v>0</v>
      </c>
    </row>
    <row r="1986" spans="1:16" x14ac:dyDescent="0.3">
      <c r="A1986" s="294" t="s">
        <v>38</v>
      </c>
      <c r="B1986" s="236" t="s">
        <v>39</v>
      </c>
      <c r="C1986" s="236" t="s">
        <v>38</v>
      </c>
      <c r="D1986" s="293" t="str">
        <f t="shared" si="36"/>
        <v>Van Schaikweg</v>
      </c>
      <c r="E1986" s="294" t="s">
        <v>205</v>
      </c>
      <c r="F1986" s="236" t="s">
        <v>38</v>
      </c>
      <c r="G1986" s="295" t="s">
        <v>55</v>
      </c>
      <c r="H1986" s="295" t="s">
        <v>15</v>
      </c>
      <c r="I1986" s="297" t="s">
        <v>15</v>
      </c>
      <c r="J1986" s="308" t="s">
        <v>1011</v>
      </c>
      <c r="K1986" s="295"/>
      <c r="L1986" s="451" t="s">
        <v>62</v>
      </c>
      <c r="M1986" s="234">
        <v>79.150000000000006</v>
      </c>
      <c r="N1986" s="237">
        <f>IFERROR(VLOOKUP(H1986&amp;"-"&amp;F1986,Blad7!A:D,4,0),0)</f>
        <v>0</v>
      </c>
      <c r="O1986" s="238">
        <v>1</v>
      </c>
      <c r="P1986" s="239">
        <f t="shared" si="37"/>
        <v>0</v>
      </c>
    </row>
    <row r="1987" spans="1:16" x14ac:dyDescent="0.3">
      <c r="A1987" s="294" t="s">
        <v>38</v>
      </c>
      <c r="B1987" s="236" t="s">
        <v>39</v>
      </c>
      <c r="C1987" s="236" t="s">
        <v>38</v>
      </c>
      <c r="D1987" s="293" t="str">
        <f t="shared" si="36"/>
        <v>Van Schaikweg</v>
      </c>
      <c r="E1987" s="294" t="s">
        <v>205</v>
      </c>
      <c r="F1987" s="236" t="s">
        <v>38</v>
      </c>
      <c r="G1987" s="295" t="s">
        <v>55</v>
      </c>
      <c r="H1987" s="295" t="s">
        <v>15</v>
      </c>
      <c r="I1987" s="297" t="s">
        <v>15</v>
      </c>
      <c r="J1987" s="308" t="s">
        <v>184</v>
      </c>
      <c r="K1987" s="295"/>
      <c r="L1987" s="451" t="s">
        <v>62</v>
      </c>
      <c r="M1987" s="234">
        <v>171.13</v>
      </c>
      <c r="N1987" s="237">
        <f>IFERROR(VLOOKUP(H1987&amp;"-"&amp;F1987,Blad7!A:D,4,0),0)</f>
        <v>0</v>
      </c>
      <c r="O1987" s="238">
        <v>1</v>
      </c>
      <c r="P1987" s="239">
        <f t="shared" si="37"/>
        <v>0</v>
      </c>
    </row>
    <row r="1988" spans="1:16" x14ac:dyDescent="0.3">
      <c r="A1988" s="294" t="s">
        <v>38</v>
      </c>
      <c r="B1988" s="236" t="s">
        <v>39</v>
      </c>
      <c r="C1988" s="236" t="s">
        <v>38</v>
      </c>
      <c r="D1988" s="293" t="str">
        <f t="shared" si="36"/>
        <v>Van Schaikweg</v>
      </c>
      <c r="E1988" s="294" t="s">
        <v>205</v>
      </c>
      <c r="F1988" s="236" t="s">
        <v>38</v>
      </c>
      <c r="G1988" s="295" t="s">
        <v>55</v>
      </c>
      <c r="H1988" s="295" t="s">
        <v>45</v>
      </c>
      <c r="I1988" s="295" t="s">
        <v>1021</v>
      </c>
      <c r="J1988" s="308" t="s">
        <v>182</v>
      </c>
      <c r="K1988" s="295"/>
      <c r="L1988" s="451" t="s">
        <v>45</v>
      </c>
      <c r="M1988" s="234" t="s">
        <v>187</v>
      </c>
      <c r="N1988" s="237">
        <f>IFERROR(VLOOKUP(H1988&amp;"-"&amp;F1988,Blad7!A:D,4,0),0)</f>
        <v>0</v>
      </c>
      <c r="O1988" s="238">
        <v>1</v>
      </c>
      <c r="P1988" s="239" t="str">
        <f t="shared" si="37"/>
        <v/>
      </c>
    </row>
    <row r="1989" spans="1:16" x14ac:dyDescent="0.3">
      <c r="A1989" s="294" t="s">
        <v>38</v>
      </c>
      <c r="B1989" s="236" t="s">
        <v>39</v>
      </c>
      <c r="C1989" s="236" t="s">
        <v>38</v>
      </c>
      <c r="D1989" s="293" t="str">
        <f t="shared" si="36"/>
        <v>Van Schaikweg</v>
      </c>
      <c r="E1989" s="294" t="s">
        <v>205</v>
      </c>
      <c r="F1989" s="236" t="s">
        <v>38</v>
      </c>
      <c r="G1989" s="295" t="s">
        <v>55</v>
      </c>
      <c r="H1989" s="295" t="s">
        <v>45</v>
      </c>
      <c r="I1989" s="295" t="s">
        <v>1021</v>
      </c>
      <c r="J1989" s="308" t="s">
        <v>119</v>
      </c>
      <c r="K1989" s="295"/>
      <c r="L1989" s="451" t="s">
        <v>45</v>
      </c>
      <c r="M1989" s="234" t="s">
        <v>187</v>
      </c>
      <c r="N1989" s="237">
        <f>IFERROR(VLOOKUP(H1989&amp;"-"&amp;F1989,Blad7!A:D,4,0),0)</f>
        <v>0</v>
      </c>
      <c r="O1989" s="238">
        <v>1</v>
      </c>
      <c r="P1989" s="239" t="str">
        <f t="shared" si="37"/>
        <v/>
      </c>
    </row>
    <row r="1990" spans="1:16" x14ac:dyDescent="0.3">
      <c r="A1990" s="294" t="s">
        <v>38</v>
      </c>
      <c r="B1990" s="236" t="s">
        <v>39</v>
      </c>
      <c r="C1990" s="236" t="s">
        <v>38</v>
      </c>
      <c r="D1990" s="293" t="str">
        <f t="shared" si="36"/>
        <v>Van Schaikweg</v>
      </c>
      <c r="E1990" s="294" t="s">
        <v>205</v>
      </c>
      <c r="F1990" s="236" t="s">
        <v>38</v>
      </c>
      <c r="G1990" s="295" t="s">
        <v>55</v>
      </c>
      <c r="H1990" s="295" t="s">
        <v>45</v>
      </c>
      <c r="I1990" s="295" t="s">
        <v>1021</v>
      </c>
      <c r="J1990" s="308" t="s">
        <v>177</v>
      </c>
      <c r="K1990" s="295"/>
      <c r="L1990" s="451" t="s">
        <v>62</v>
      </c>
      <c r="M1990" s="234" t="s">
        <v>187</v>
      </c>
      <c r="N1990" s="237">
        <f>IFERROR(VLOOKUP(H1990&amp;"-"&amp;F1990,Blad7!A:D,4,0),0)</f>
        <v>0</v>
      </c>
      <c r="O1990" s="238">
        <v>1</v>
      </c>
      <c r="P1990" s="239" t="str">
        <f t="shared" si="37"/>
        <v/>
      </c>
    </row>
    <row r="1991" spans="1:16" x14ac:dyDescent="0.3">
      <c r="A1991" s="294" t="s">
        <v>38</v>
      </c>
      <c r="B1991" s="236" t="s">
        <v>39</v>
      </c>
      <c r="C1991" s="236" t="s">
        <v>38</v>
      </c>
      <c r="D1991" s="293" t="str">
        <f t="shared" si="36"/>
        <v>Van Schaikweg</v>
      </c>
      <c r="E1991" s="294" t="s">
        <v>205</v>
      </c>
      <c r="F1991" s="236" t="s">
        <v>38</v>
      </c>
      <c r="G1991" s="295" t="s">
        <v>55</v>
      </c>
      <c r="H1991" s="295" t="s">
        <v>45</v>
      </c>
      <c r="I1991" s="295" t="s">
        <v>1021</v>
      </c>
      <c r="J1991" s="308" t="s">
        <v>157</v>
      </c>
      <c r="K1991" s="295"/>
      <c r="L1991" s="451" t="s">
        <v>45</v>
      </c>
      <c r="M1991" s="234" t="s">
        <v>187</v>
      </c>
      <c r="N1991" s="237">
        <f>IFERROR(VLOOKUP(H1991&amp;"-"&amp;F1991,Blad7!A:D,4,0),0)</f>
        <v>0</v>
      </c>
      <c r="O1991" s="238">
        <v>1</v>
      </c>
      <c r="P1991" s="239" t="str">
        <f t="shared" si="37"/>
        <v/>
      </c>
    </row>
    <row r="1992" spans="1:16" x14ac:dyDescent="0.3">
      <c r="A1992" s="294" t="s">
        <v>38</v>
      </c>
      <c r="B1992" s="236" t="s">
        <v>39</v>
      </c>
      <c r="C1992" s="236" t="s">
        <v>38</v>
      </c>
      <c r="D1992" s="293" t="str">
        <f t="shared" si="36"/>
        <v>Van Schaikweg</v>
      </c>
      <c r="E1992" s="294" t="s">
        <v>205</v>
      </c>
      <c r="F1992" s="236" t="s">
        <v>38</v>
      </c>
      <c r="G1992" s="295" t="s">
        <v>55</v>
      </c>
      <c r="H1992" s="295" t="s">
        <v>45</v>
      </c>
      <c r="I1992" s="295" t="s">
        <v>1021</v>
      </c>
      <c r="J1992" s="308" t="s">
        <v>1068</v>
      </c>
      <c r="K1992" s="295"/>
      <c r="L1992" s="451" t="s">
        <v>45</v>
      </c>
      <c r="M1992" s="234" t="s">
        <v>187</v>
      </c>
      <c r="N1992" s="237">
        <f>IFERROR(VLOOKUP(H1992&amp;"-"&amp;F1992,Blad7!A:D,4,0),0)</f>
        <v>0</v>
      </c>
      <c r="O1992" s="238">
        <v>1</v>
      </c>
      <c r="P1992" s="239" t="str">
        <f t="shared" si="37"/>
        <v/>
      </c>
    </row>
    <row r="1993" spans="1:16" x14ac:dyDescent="0.3">
      <c r="A1993" s="294" t="s">
        <v>38</v>
      </c>
      <c r="B1993" s="236" t="s">
        <v>39</v>
      </c>
      <c r="C1993" s="236" t="s">
        <v>38</v>
      </c>
      <c r="D1993" s="293" t="str">
        <f t="shared" si="36"/>
        <v>Van Schaikweg</v>
      </c>
      <c r="E1993" s="294" t="s">
        <v>205</v>
      </c>
      <c r="F1993" s="236" t="s">
        <v>38</v>
      </c>
      <c r="G1993" s="295" t="s">
        <v>55</v>
      </c>
      <c r="H1993" s="295" t="s">
        <v>19</v>
      </c>
      <c r="I1993" s="295" t="s">
        <v>204</v>
      </c>
      <c r="J1993" s="308" t="s">
        <v>1070</v>
      </c>
      <c r="K1993" s="295"/>
      <c r="L1993" s="451" t="s">
        <v>62</v>
      </c>
      <c r="M1993" s="234">
        <v>6.66</v>
      </c>
      <c r="N1993" s="237">
        <f>IFERROR(VLOOKUP(H1993&amp;"-"&amp;F1993,Blad7!A:D,4,0),0)</f>
        <v>0</v>
      </c>
      <c r="O1993" s="238">
        <v>1</v>
      </c>
      <c r="P1993" s="239">
        <f t="shared" si="37"/>
        <v>0</v>
      </c>
    </row>
    <row r="1994" spans="1:16" x14ac:dyDescent="0.3">
      <c r="A1994" s="294" t="s">
        <v>38</v>
      </c>
      <c r="B1994" s="236" t="s">
        <v>39</v>
      </c>
      <c r="C1994" s="236" t="s">
        <v>38</v>
      </c>
      <c r="D1994" s="293" t="str">
        <f t="shared" si="36"/>
        <v>Van Schaikweg</v>
      </c>
      <c r="E1994" s="294" t="s">
        <v>205</v>
      </c>
      <c r="F1994" s="236" t="s">
        <v>38</v>
      </c>
      <c r="G1994" s="295" t="s">
        <v>55</v>
      </c>
      <c r="H1994" s="295" t="s">
        <v>19</v>
      </c>
      <c r="I1994" s="295" t="s">
        <v>19</v>
      </c>
      <c r="J1994" s="308" t="s">
        <v>1071</v>
      </c>
      <c r="K1994" s="295"/>
      <c r="L1994" s="451" t="s">
        <v>63</v>
      </c>
      <c r="M1994" s="234">
        <v>179.99</v>
      </c>
      <c r="N1994" s="237">
        <f>IFERROR(VLOOKUP(H1994&amp;"-"&amp;F1994,Blad7!A:D,4,0),0)</f>
        <v>0</v>
      </c>
      <c r="O1994" s="238">
        <v>1</v>
      </c>
      <c r="P1994" s="239">
        <f t="shared" si="37"/>
        <v>0</v>
      </c>
    </row>
    <row r="1995" spans="1:16" x14ac:dyDescent="0.3">
      <c r="A1995" s="294" t="s">
        <v>38</v>
      </c>
      <c r="B1995" s="236" t="s">
        <v>39</v>
      </c>
      <c r="C1995" s="236" t="s">
        <v>38</v>
      </c>
      <c r="D1995" s="293" t="str">
        <f t="shared" si="36"/>
        <v>Van Schaikweg</v>
      </c>
      <c r="E1995" s="294" t="s">
        <v>205</v>
      </c>
      <c r="F1995" s="236" t="s">
        <v>38</v>
      </c>
      <c r="G1995" s="295" t="s">
        <v>55</v>
      </c>
      <c r="H1995" s="295" t="s">
        <v>15</v>
      </c>
      <c r="I1995" s="297" t="s">
        <v>15</v>
      </c>
      <c r="J1995" s="308" t="s">
        <v>1072</v>
      </c>
      <c r="K1995" s="295"/>
      <c r="L1995" s="451" t="s">
        <v>62</v>
      </c>
      <c r="M1995" s="234">
        <v>13.44</v>
      </c>
      <c r="N1995" s="237">
        <f>IFERROR(VLOOKUP(H1995&amp;"-"&amp;F1995,Blad7!A:D,4,0),0)</f>
        <v>0</v>
      </c>
      <c r="O1995" s="238">
        <v>1</v>
      </c>
      <c r="P1995" s="239">
        <f t="shared" si="37"/>
        <v>0</v>
      </c>
    </row>
    <row r="1996" spans="1:16" x14ac:dyDescent="0.3">
      <c r="A1996" s="294" t="s">
        <v>38</v>
      </c>
      <c r="B1996" s="236" t="s">
        <v>39</v>
      </c>
      <c r="C1996" s="236" t="s">
        <v>38</v>
      </c>
      <c r="D1996" s="293" t="str">
        <f t="shared" si="36"/>
        <v>Van Schaikweg</v>
      </c>
      <c r="E1996" s="294" t="s">
        <v>205</v>
      </c>
      <c r="F1996" s="236" t="s">
        <v>38</v>
      </c>
      <c r="G1996" s="295" t="s">
        <v>55</v>
      </c>
      <c r="H1996" s="295" t="s">
        <v>15</v>
      </c>
      <c r="I1996" s="297" t="s">
        <v>15</v>
      </c>
      <c r="J1996" s="308" t="s">
        <v>1073</v>
      </c>
      <c r="K1996" s="295"/>
      <c r="L1996" s="451" t="s">
        <v>62</v>
      </c>
      <c r="M1996" s="234">
        <v>22.07</v>
      </c>
      <c r="N1996" s="237">
        <f>IFERROR(VLOOKUP(H1996&amp;"-"&amp;F1996,Blad7!A:D,4,0),0)</f>
        <v>0</v>
      </c>
      <c r="O1996" s="238">
        <v>1</v>
      </c>
      <c r="P1996" s="239">
        <f t="shared" si="37"/>
        <v>0</v>
      </c>
    </row>
    <row r="1997" spans="1:16" x14ac:dyDescent="0.3">
      <c r="A1997" s="294" t="s">
        <v>38</v>
      </c>
      <c r="B1997" s="236" t="s">
        <v>39</v>
      </c>
      <c r="C1997" s="236" t="s">
        <v>38</v>
      </c>
      <c r="D1997" s="293" t="str">
        <f t="shared" si="36"/>
        <v>Van Schaikweg</v>
      </c>
      <c r="E1997" s="294" t="s">
        <v>205</v>
      </c>
      <c r="F1997" s="236" t="s">
        <v>38</v>
      </c>
      <c r="G1997" s="295" t="s">
        <v>55</v>
      </c>
      <c r="H1997" s="295" t="s">
        <v>15</v>
      </c>
      <c r="I1997" s="297" t="s">
        <v>15</v>
      </c>
      <c r="J1997" s="308" t="s">
        <v>1074</v>
      </c>
      <c r="K1997" s="295"/>
      <c r="L1997" s="451" t="s">
        <v>62</v>
      </c>
      <c r="M1997" s="234">
        <v>26.51</v>
      </c>
      <c r="N1997" s="237">
        <f>IFERROR(VLOOKUP(H1997&amp;"-"&amp;F1997,Blad7!A:D,4,0),0)</f>
        <v>0</v>
      </c>
      <c r="O1997" s="238">
        <v>1</v>
      </c>
      <c r="P1997" s="239">
        <f t="shared" si="37"/>
        <v>0</v>
      </c>
    </row>
    <row r="1998" spans="1:16" x14ac:dyDescent="0.3">
      <c r="A1998" s="294" t="s">
        <v>38</v>
      </c>
      <c r="B1998" s="236" t="s">
        <v>39</v>
      </c>
      <c r="C1998" s="236" t="s">
        <v>38</v>
      </c>
      <c r="D1998" s="293" t="str">
        <f t="shared" si="36"/>
        <v>Van Schaikweg</v>
      </c>
      <c r="E1998" s="294" t="s">
        <v>205</v>
      </c>
      <c r="F1998" s="236" t="s">
        <v>38</v>
      </c>
      <c r="G1998" s="295" t="s">
        <v>55</v>
      </c>
      <c r="H1998" s="295" t="s">
        <v>15</v>
      </c>
      <c r="I1998" s="297" t="s">
        <v>15</v>
      </c>
      <c r="J1998" s="308" t="s">
        <v>1075</v>
      </c>
      <c r="K1998" s="295"/>
      <c r="L1998" s="451" t="s">
        <v>62</v>
      </c>
      <c r="M1998" s="234">
        <v>23.56</v>
      </c>
      <c r="N1998" s="237">
        <f>IFERROR(VLOOKUP(H1998&amp;"-"&amp;F1998,Blad7!A:D,4,0),0)</f>
        <v>0</v>
      </c>
      <c r="O1998" s="238">
        <v>1</v>
      </c>
      <c r="P1998" s="239">
        <f t="shared" si="37"/>
        <v>0</v>
      </c>
    </row>
    <row r="1999" spans="1:16" x14ac:dyDescent="0.3">
      <c r="A1999" s="294" t="s">
        <v>38</v>
      </c>
      <c r="B1999" s="236" t="s">
        <v>39</v>
      </c>
      <c r="C1999" s="236" t="s">
        <v>38</v>
      </c>
      <c r="D1999" s="293" t="str">
        <f t="shared" si="36"/>
        <v>Van Schaikweg</v>
      </c>
      <c r="E1999" s="294" t="s">
        <v>205</v>
      </c>
      <c r="F1999" s="236" t="s">
        <v>38</v>
      </c>
      <c r="G1999" s="295" t="s">
        <v>55</v>
      </c>
      <c r="H1999" s="295" t="s">
        <v>41</v>
      </c>
      <c r="I1999" s="295" t="s">
        <v>1622</v>
      </c>
      <c r="J1999" s="463" t="s">
        <v>1077</v>
      </c>
      <c r="K1999" s="295"/>
      <c r="L1999" s="451" t="s">
        <v>42</v>
      </c>
      <c r="M1999" s="234">
        <v>14.52</v>
      </c>
      <c r="N1999" s="237">
        <f>IFERROR(VLOOKUP(H1999&amp;"-"&amp;F1999,Blad7!A:D,4,0),0)</f>
        <v>0</v>
      </c>
      <c r="O1999" s="238">
        <v>1</v>
      </c>
      <c r="P1999" s="239">
        <f t="shared" si="37"/>
        <v>0</v>
      </c>
    </row>
    <row r="2000" spans="1:16" x14ac:dyDescent="0.3">
      <c r="A2000" s="294" t="s">
        <v>38</v>
      </c>
      <c r="B2000" s="236" t="s">
        <v>39</v>
      </c>
      <c r="C2000" s="236" t="s">
        <v>38</v>
      </c>
      <c r="D2000" s="293" t="str">
        <f t="shared" si="36"/>
        <v>Van Schaikweg</v>
      </c>
      <c r="E2000" s="294" t="s">
        <v>205</v>
      </c>
      <c r="F2000" s="236" t="s">
        <v>38</v>
      </c>
      <c r="G2000" s="295" t="s">
        <v>55</v>
      </c>
      <c r="H2000" s="295" t="s">
        <v>41</v>
      </c>
      <c r="I2000" s="295" t="s">
        <v>1622</v>
      </c>
      <c r="J2000" s="463" t="s">
        <v>1055</v>
      </c>
      <c r="K2000" s="295"/>
      <c r="L2000" s="451" t="s">
        <v>42</v>
      </c>
      <c r="M2000" s="234">
        <v>11.08</v>
      </c>
      <c r="N2000" s="237">
        <f>IFERROR(VLOOKUP(H2000&amp;"-"&amp;F2000,Blad7!A:D,4,0),0)</f>
        <v>0</v>
      </c>
      <c r="O2000" s="238">
        <v>1</v>
      </c>
      <c r="P2000" s="239">
        <f t="shared" si="37"/>
        <v>0</v>
      </c>
    </row>
    <row r="2001" spans="1:16" x14ac:dyDescent="0.3">
      <c r="A2001" s="294" t="s">
        <v>38</v>
      </c>
      <c r="B2001" s="236" t="s">
        <v>39</v>
      </c>
      <c r="C2001" s="236" t="s">
        <v>38</v>
      </c>
      <c r="D2001" s="293" t="str">
        <f t="shared" si="36"/>
        <v>Van Schaikweg</v>
      </c>
      <c r="E2001" s="294" t="s">
        <v>205</v>
      </c>
      <c r="F2001" s="236" t="s">
        <v>38</v>
      </c>
      <c r="G2001" s="295" t="s">
        <v>55</v>
      </c>
      <c r="H2001" s="295" t="s">
        <v>19</v>
      </c>
      <c r="I2001" s="295" t="s">
        <v>19</v>
      </c>
      <c r="J2001" s="308" t="s">
        <v>2267</v>
      </c>
      <c r="K2001" s="295"/>
      <c r="L2001" s="451" t="s">
        <v>62</v>
      </c>
      <c r="M2001" s="234">
        <v>19.68</v>
      </c>
      <c r="N2001" s="237">
        <f>IFERROR(VLOOKUP(H2001&amp;"-"&amp;F2001,Blad7!A:D,4,0),0)</f>
        <v>0</v>
      </c>
      <c r="O2001" s="238">
        <v>1</v>
      </c>
      <c r="P2001" s="239">
        <f t="shared" si="37"/>
        <v>0</v>
      </c>
    </row>
    <row r="2002" spans="1:16" x14ac:dyDescent="0.3">
      <c r="A2002" s="294" t="s">
        <v>38</v>
      </c>
      <c r="B2002" s="236" t="s">
        <v>39</v>
      </c>
      <c r="C2002" s="236" t="s">
        <v>38</v>
      </c>
      <c r="D2002" s="293" t="str">
        <f t="shared" si="36"/>
        <v>Van Schaikweg</v>
      </c>
      <c r="E2002" s="294" t="s">
        <v>205</v>
      </c>
      <c r="F2002" s="236" t="s">
        <v>38</v>
      </c>
      <c r="G2002" s="295" t="s">
        <v>55</v>
      </c>
      <c r="H2002" s="295" t="s">
        <v>19</v>
      </c>
      <c r="I2002" s="295" t="s">
        <v>61</v>
      </c>
      <c r="J2002" s="308" t="s">
        <v>2265</v>
      </c>
      <c r="K2002" s="295"/>
      <c r="L2002" s="451" t="s">
        <v>155</v>
      </c>
      <c r="M2002" s="234">
        <v>2.91</v>
      </c>
      <c r="N2002" s="237">
        <f>IFERROR(VLOOKUP(H2002&amp;"-"&amp;F2002,Blad7!A:D,4,0),0)</f>
        <v>0</v>
      </c>
      <c r="O2002" s="238">
        <v>1</v>
      </c>
      <c r="P2002" s="239">
        <f t="shared" si="37"/>
        <v>0</v>
      </c>
    </row>
    <row r="2003" spans="1:16" x14ac:dyDescent="0.3">
      <c r="A2003" s="294" t="s">
        <v>38</v>
      </c>
      <c r="B2003" s="236" t="s">
        <v>39</v>
      </c>
      <c r="C2003" s="236" t="s">
        <v>38</v>
      </c>
      <c r="D2003" s="293" t="str">
        <f t="shared" si="36"/>
        <v>Van Schaikweg</v>
      </c>
      <c r="E2003" s="294" t="s">
        <v>205</v>
      </c>
      <c r="F2003" s="236" t="s">
        <v>38</v>
      </c>
      <c r="G2003" s="295" t="s">
        <v>55</v>
      </c>
      <c r="H2003" s="295" t="s">
        <v>41</v>
      </c>
      <c r="I2003" s="297" t="s">
        <v>2045</v>
      </c>
      <c r="J2003" s="463" t="s">
        <v>1079</v>
      </c>
      <c r="K2003" s="295"/>
      <c r="L2003" s="451" t="s">
        <v>42</v>
      </c>
      <c r="M2003" s="234">
        <v>5.07</v>
      </c>
      <c r="N2003" s="237">
        <f>IFERROR(VLOOKUP(H2003&amp;"-"&amp;F2003,Blad7!A:D,4,0),0)</f>
        <v>0</v>
      </c>
      <c r="O2003" s="238">
        <v>1</v>
      </c>
      <c r="P2003" s="239">
        <f t="shared" si="37"/>
        <v>0</v>
      </c>
    </row>
    <row r="2004" spans="1:16" x14ac:dyDescent="0.3">
      <c r="A2004" s="294" t="s">
        <v>38</v>
      </c>
      <c r="B2004" s="236" t="s">
        <v>39</v>
      </c>
      <c r="C2004" s="236" t="s">
        <v>38</v>
      </c>
      <c r="D2004" s="293" t="str">
        <f t="shared" si="36"/>
        <v>Van Schaikweg</v>
      </c>
      <c r="E2004" s="294" t="s">
        <v>205</v>
      </c>
      <c r="F2004" s="236" t="s">
        <v>38</v>
      </c>
      <c r="G2004" s="295" t="s">
        <v>55</v>
      </c>
      <c r="H2004" s="295" t="s">
        <v>15</v>
      </c>
      <c r="I2004" s="297" t="s">
        <v>15</v>
      </c>
      <c r="J2004" s="308" t="s">
        <v>1080</v>
      </c>
      <c r="K2004" s="295"/>
      <c r="L2004" s="451" t="s">
        <v>44</v>
      </c>
      <c r="M2004" s="234">
        <v>48.92</v>
      </c>
      <c r="N2004" s="237">
        <f>IFERROR(VLOOKUP(H2004&amp;"-"&amp;F2004,Blad7!A:D,4,0),0)</f>
        <v>0</v>
      </c>
      <c r="O2004" s="238">
        <v>1</v>
      </c>
      <c r="P2004" s="239">
        <f t="shared" si="37"/>
        <v>0</v>
      </c>
    </row>
    <row r="2005" spans="1:16" x14ac:dyDescent="0.3">
      <c r="A2005" s="294" t="s">
        <v>38</v>
      </c>
      <c r="B2005" s="236" t="s">
        <v>39</v>
      </c>
      <c r="C2005" s="236" t="s">
        <v>38</v>
      </c>
      <c r="D2005" s="293" t="str">
        <f t="shared" si="36"/>
        <v>Van Schaikweg</v>
      </c>
      <c r="E2005" s="298" t="s">
        <v>205</v>
      </c>
      <c r="F2005" s="236" t="s">
        <v>38</v>
      </c>
      <c r="G2005" s="295" t="s">
        <v>55</v>
      </c>
      <c r="H2005" s="295" t="s">
        <v>15</v>
      </c>
      <c r="I2005" s="297" t="s">
        <v>15</v>
      </c>
      <c r="J2005" s="308" t="s">
        <v>1081</v>
      </c>
      <c r="K2005" s="295"/>
      <c r="L2005" s="451" t="s">
        <v>44</v>
      </c>
      <c r="M2005" s="234">
        <v>49.69</v>
      </c>
      <c r="N2005" s="237">
        <f>IFERROR(VLOOKUP(H2005&amp;"-"&amp;F2005,Blad7!A:D,4,0),0)</f>
        <v>0</v>
      </c>
      <c r="O2005" s="238">
        <v>1</v>
      </c>
      <c r="P2005" s="239">
        <f t="shared" si="37"/>
        <v>0</v>
      </c>
    </row>
    <row r="2006" spans="1:16" x14ac:dyDescent="0.3">
      <c r="A2006" s="294" t="s">
        <v>38</v>
      </c>
      <c r="B2006" s="236" t="s">
        <v>39</v>
      </c>
      <c r="C2006" s="236" t="s">
        <v>38</v>
      </c>
      <c r="D2006" s="293" t="str">
        <f t="shared" si="36"/>
        <v>Van Schaikweg</v>
      </c>
      <c r="E2006" s="294" t="s">
        <v>205</v>
      </c>
      <c r="F2006" s="236" t="s">
        <v>38</v>
      </c>
      <c r="G2006" s="295" t="s">
        <v>55</v>
      </c>
      <c r="H2006" s="295" t="s">
        <v>46</v>
      </c>
      <c r="I2006" s="295" t="s">
        <v>47</v>
      </c>
      <c r="J2006" s="308" t="s">
        <v>1082</v>
      </c>
      <c r="K2006" s="295"/>
      <c r="L2006" s="451" t="s">
        <v>44</v>
      </c>
      <c r="M2006" s="234">
        <v>49.25</v>
      </c>
      <c r="N2006" s="237">
        <f>IFERROR(VLOOKUP(H2006&amp;"-"&amp;F2006,Blad7!A:D,4,0),0)</f>
        <v>0</v>
      </c>
      <c r="O2006" s="238">
        <v>1</v>
      </c>
      <c r="P2006" s="239">
        <f t="shared" si="37"/>
        <v>0</v>
      </c>
    </row>
    <row r="2007" spans="1:16" x14ac:dyDescent="0.3">
      <c r="A2007" s="294" t="s">
        <v>38</v>
      </c>
      <c r="B2007" s="236" t="s">
        <v>39</v>
      </c>
      <c r="C2007" s="236" t="s">
        <v>38</v>
      </c>
      <c r="D2007" s="293" t="str">
        <f t="shared" si="36"/>
        <v>Van Schaikweg</v>
      </c>
      <c r="E2007" s="294" t="s">
        <v>205</v>
      </c>
      <c r="F2007" s="236" t="s">
        <v>38</v>
      </c>
      <c r="G2007" s="295" t="s">
        <v>55</v>
      </c>
      <c r="H2007" s="295" t="s">
        <v>15</v>
      </c>
      <c r="I2007" s="297" t="s">
        <v>15</v>
      </c>
      <c r="J2007" s="308" t="s">
        <v>1083</v>
      </c>
      <c r="K2007" s="295"/>
      <c r="L2007" s="451" t="s">
        <v>44</v>
      </c>
      <c r="M2007" s="234">
        <v>48.82</v>
      </c>
      <c r="N2007" s="237">
        <f>IFERROR(VLOOKUP(H2007&amp;"-"&amp;F2007,Blad7!A:D,4,0),0)</f>
        <v>0</v>
      </c>
      <c r="O2007" s="238">
        <v>1</v>
      </c>
      <c r="P2007" s="239">
        <f t="shared" si="37"/>
        <v>0</v>
      </c>
    </row>
    <row r="2008" spans="1:16" x14ac:dyDescent="0.3">
      <c r="A2008" s="294" t="s">
        <v>38</v>
      </c>
      <c r="B2008" s="236" t="s">
        <v>39</v>
      </c>
      <c r="C2008" s="236" t="s">
        <v>38</v>
      </c>
      <c r="D2008" s="293" t="str">
        <f t="shared" si="36"/>
        <v>Van Schaikweg</v>
      </c>
      <c r="E2008" s="294" t="s">
        <v>205</v>
      </c>
      <c r="F2008" s="236" t="s">
        <v>38</v>
      </c>
      <c r="G2008" s="295" t="s">
        <v>55</v>
      </c>
      <c r="H2008" s="295" t="s">
        <v>19</v>
      </c>
      <c r="I2008" s="295" t="s">
        <v>2264</v>
      </c>
      <c r="J2008" s="308" t="s">
        <v>1084</v>
      </c>
      <c r="K2008" s="295"/>
      <c r="L2008" s="451" t="s">
        <v>62</v>
      </c>
      <c r="M2008" s="234">
        <v>19.899999999999999</v>
      </c>
      <c r="N2008" s="237">
        <f>IFERROR(VLOOKUP(H2008&amp;"-"&amp;F2008,Blad7!A:D,4,0),0)</f>
        <v>0</v>
      </c>
      <c r="O2008" s="238">
        <v>1</v>
      </c>
      <c r="P2008" s="239">
        <f t="shared" ref="P2008:P2039" si="38">IFERROR((N2008*M2008)*O2008,"")</f>
        <v>0</v>
      </c>
    </row>
    <row r="2009" spans="1:16" x14ac:dyDescent="0.3">
      <c r="A2009" s="294" t="s">
        <v>38</v>
      </c>
      <c r="B2009" s="236" t="s">
        <v>39</v>
      </c>
      <c r="C2009" s="236" t="s">
        <v>38</v>
      </c>
      <c r="D2009" s="293" t="s">
        <v>310</v>
      </c>
      <c r="E2009" s="294" t="s">
        <v>205</v>
      </c>
      <c r="F2009" s="236" t="s">
        <v>38</v>
      </c>
      <c r="G2009" s="295" t="s">
        <v>55</v>
      </c>
      <c r="H2009" s="295" t="s">
        <v>41</v>
      </c>
      <c r="I2009" s="295" t="s">
        <v>1622</v>
      </c>
      <c r="J2009" s="463" t="s">
        <v>1616</v>
      </c>
      <c r="K2009" s="295"/>
      <c r="L2009" s="451" t="s">
        <v>1714</v>
      </c>
      <c r="M2009" s="234">
        <v>9.5</v>
      </c>
      <c r="N2009" s="237">
        <f>IFERROR(VLOOKUP(H2009&amp;"-"&amp;F2009,Blad7!A:D,4,0),0)</f>
        <v>0</v>
      </c>
      <c r="O2009" s="238">
        <v>1</v>
      </c>
      <c r="P2009" s="239">
        <f t="shared" si="38"/>
        <v>0</v>
      </c>
    </row>
    <row r="2010" spans="1:16" x14ac:dyDescent="0.3">
      <c r="A2010" s="294" t="s">
        <v>38</v>
      </c>
      <c r="B2010" s="236" t="s">
        <v>39</v>
      </c>
      <c r="C2010" s="236" t="s">
        <v>38</v>
      </c>
      <c r="D2010" s="293" t="str">
        <f t="shared" ref="D2010:D2039" si="39">IF(E2010="Van Schaikweg 98","Van Schaikweg","")</f>
        <v>Van Schaikweg</v>
      </c>
      <c r="E2010" s="294" t="s">
        <v>205</v>
      </c>
      <c r="F2010" s="236" t="s">
        <v>38</v>
      </c>
      <c r="G2010" s="295" t="s">
        <v>55</v>
      </c>
      <c r="H2010" s="295" t="s">
        <v>15</v>
      </c>
      <c r="I2010" s="297" t="s">
        <v>15</v>
      </c>
      <c r="J2010" s="308" t="s">
        <v>1103</v>
      </c>
      <c r="K2010" s="295"/>
      <c r="L2010" s="451" t="s">
        <v>44</v>
      </c>
      <c r="M2010" s="234">
        <v>61.45</v>
      </c>
      <c r="N2010" s="237">
        <f>IFERROR(VLOOKUP(H2010&amp;"-"&amp;F2010,Blad7!A:D,4,0),0)</f>
        <v>0</v>
      </c>
      <c r="O2010" s="238">
        <v>1</v>
      </c>
      <c r="P2010" s="239">
        <f t="shared" si="38"/>
        <v>0</v>
      </c>
    </row>
    <row r="2011" spans="1:16" x14ac:dyDescent="0.3">
      <c r="A2011" s="294" t="s">
        <v>38</v>
      </c>
      <c r="B2011" s="236" t="s">
        <v>39</v>
      </c>
      <c r="C2011" s="236" t="s">
        <v>38</v>
      </c>
      <c r="D2011" s="293" t="str">
        <f t="shared" si="39"/>
        <v>Van Schaikweg</v>
      </c>
      <c r="E2011" s="294" t="s">
        <v>205</v>
      </c>
      <c r="F2011" s="236" t="s">
        <v>38</v>
      </c>
      <c r="G2011" s="295" t="s">
        <v>55</v>
      </c>
      <c r="H2011" s="295" t="s">
        <v>15</v>
      </c>
      <c r="I2011" s="297" t="s">
        <v>15</v>
      </c>
      <c r="J2011" s="308" t="s">
        <v>1087</v>
      </c>
      <c r="K2011" s="295"/>
      <c r="L2011" s="451" t="s">
        <v>210</v>
      </c>
      <c r="M2011" s="234">
        <v>161</v>
      </c>
      <c r="N2011" s="237">
        <f>IFERROR(VLOOKUP(H2011&amp;"-"&amp;F2011,Blad7!A:D,4,0),0)</f>
        <v>0</v>
      </c>
      <c r="O2011" s="238">
        <v>1</v>
      </c>
      <c r="P2011" s="239">
        <f t="shared" si="38"/>
        <v>0</v>
      </c>
    </row>
    <row r="2012" spans="1:16" x14ac:dyDescent="0.3">
      <c r="A2012" s="294" t="s">
        <v>38</v>
      </c>
      <c r="B2012" s="236" t="s">
        <v>39</v>
      </c>
      <c r="C2012" s="236" t="s">
        <v>38</v>
      </c>
      <c r="D2012" s="293" t="str">
        <f t="shared" si="39"/>
        <v>Van Schaikweg</v>
      </c>
      <c r="E2012" s="294" t="s">
        <v>205</v>
      </c>
      <c r="F2012" s="236" t="s">
        <v>38</v>
      </c>
      <c r="G2012" s="295" t="s">
        <v>55</v>
      </c>
      <c r="H2012" s="295" t="s">
        <v>15</v>
      </c>
      <c r="I2012" s="297" t="s">
        <v>15</v>
      </c>
      <c r="J2012" s="308" t="s">
        <v>1088</v>
      </c>
      <c r="K2012" s="295"/>
      <c r="L2012" s="451" t="s">
        <v>210</v>
      </c>
      <c r="M2012" s="234">
        <v>21.79</v>
      </c>
      <c r="N2012" s="237">
        <f>IFERROR(VLOOKUP(H2012&amp;"-"&amp;F2012,Blad7!A:D,4,0),0)</f>
        <v>0</v>
      </c>
      <c r="O2012" s="238">
        <v>1</v>
      </c>
      <c r="P2012" s="239">
        <f t="shared" si="38"/>
        <v>0</v>
      </c>
    </row>
    <row r="2013" spans="1:16" x14ac:dyDescent="0.3">
      <c r="A2013" s="294" t="s">
        <v>38</v>
      </c>
      <c r="B2013" s="236" t="s">
        <v>39</v>
      </c>
      <c r="C2013" s="236" t="s">
        <v>38</v>
      </c>
      <c r="D2013" s="293" t="str">
        <f t="shared" si="39"/>
        <v>Van Schaikweg</v>
      </c>
      <c r="E2013" s="294" t="s">
        <v>205</v>
      </c>
      <c r="F2013" s="236" t="s">
        <v>38</v>
      </c>
      <c r="G2013" s="295" t="s">
        <v>55</v>
      </c>
      <c r="H2013" s="295" t="s">
        <v>15</v>
      </c>
      <c r="I2013" s="297" t="s">
        <v>15</v>
      </c>
      <c r="J2013" s="308" t="s">
        <v>1089</v>
      </c>
      <c r="K2013" s="295"/>
      <c r="L2013" s="451" t="s">
        <v>210</v>
      </c>
      <c r="M2013" s="234">
        <v>8.33</v>
      </c>
      <c r="N2013" s="237">
        <f>IFERROR(VLOOKUP(H2013&amp;"-"&amp;F2013,Blad7!A:D,4,0),0)</f>
        <v>0</v>
      </c>
      <c r="O2013" s="238">
        <v>1</v>
      </c>
      <c r="P2013" s="239">
        <f t="shared" si="38"/>
        <v>0</v>
      </c>
    </row>
    <row r="2014" spans="1:16" x14ac:dyDescent="0.3">
      <c r="A2014" s="294" t="s">
        <v>38</v>
      </c>
      <c r="B2014" s="236" t="s">
        <v>39</v>
      </c>
      <c r="C2014" s="236" t="s">
        <v>38</v>
      </c>
      <c r="D2014" s="293" t="str">
        <f t="shared" si="39"/>
        <v>Van Schaikweg</v>
      </c>
      <c r="E2014" s="298" t="s">
        <v>205</v>
      </c>
      <c r="F2014" s="236" t="s">
        <v>38</v>
      </c>
      <c r="G2014" s="295" t="s">
        <v>55</v>
      </c>
      <c r="H2014" s="295" t="s">
        <v>15</v>
      </c>
      <c r="I2014" s="297" t="s">
        <v>15</v>
      </c>
      <c r="J2014" s="308" t="s">
        <v>1059</v>
      </c>
      <c r="K2014" s="295"/>
      <c r="L2014" s="451" t="s">
        <v>210</v>
      </c>
      <c r="M2014" s="234">
        <v>306.58</v>
      </c>
      <c r="N2014" s="237">
        <f>IFERROR(VLOOKUP(H2014&amp;"-"&amp;F2014,Blad7!A:D,4,0),0)</f>
        <v>0</v>
      </c>
      <c r="O2014" s="238">
        <v>1</v>
      </c>
      <c r="P2014" s="239">
        <f t="shared" si="38"/>
        <v>0</v>
      </c>
    </row>
    <row r="2015" spans="1:16" x14ac:dyDescent="0.3">
      <c r="A2015" s="294" t="s">
        <v>38</v>
      </c>
      <c r="B2015" s="236" t="s">
        <v>39</v>
      </c>
      <c r="C2015" s="236" t="s">
        <v>38</v>
      </c>
      <c r="D2015" s="293" t="str">
        <f t="shared" si="39"/>
        <v>Van Schaikweg</v>
      </c>
      <c r="E2015" s="294" t="s">
        <v>205</v>
      </c>
      <c r="F2015" s="236" t="s">
        <v>38</v>
      </c>
      <c r="G2015" s="295" t="s">
        <v>55</v>
      </c>
      <c r="H2015" s="295" t="s">
        <v>46</v>
      </c>
      <c r="I2015" s="297" t="s">
        <v>46</v>
      </c>
      <c r="J2015" s="308" t="s">
        <v>1090</v>
      </c>
      <c r="K2015" s="295"/>
      <c r="L2015" s="451" t="s">
        <v>44</v>
      </c>
      <c r="M2015" s="234">
        <v>22.85</v>
      </c>
      <c r="N2015" s="237">
        <f>IFERROR(VLOOKUP(H2015&amp;"-"&amp;F2015,Blad7!A:D,4,0),0)</f>
        <v>0</v>
      </c>
      <c r="O2015" s="238">
        <v>1</v>
      </c>
      <c r="P2015" s="239">
        <f t="shared" si="38"/>
        <v>0</v>
      </c>
    </row>
    <row r="2016" spans="1:16" x14ac:dyDescent="0.3">
      <c r="A2016" s="294" t="s">
        <v>38</v>
      </c>
      <c r="B2016" s="236" t="s">
        <v>39</v>
      </c>
      <c r="C2016" s="236" t="s">
        <v>38</v>
      </c>
      <c r="D2016" s="293" t="str">
        <f t="shared" si="39"/>
        <v>Van Schaikweg</v>
      </c>
      <c r="E2016" s="294" t="s">
        <v>205</v>
      </c>
      <c r="F2016" s="236" t="s">
        <v>38</v>
      </c>
      <c r="G2016" s="295" t="s">
        <v>55</v>
      </c>
      <c r="H2016" s="295" t="s">
        <v>45</v>
      </c>
      <c r="I2016" s="295" t="s">
        <v>1021</v>
      </c>
      <c r="J2016" s="308" t="s">
        <v>1091</v>
      </c>
      <c r="K2016" s="295"/>
      <c r="L2016" s="451" t="s">
        <v>62</v>
      </c>
      <c r="M2016" s="234" t="s">
        <v>187</v>
      </c>
      <c r="N2016" s="237">
        <f>IFERROR(VLOOKUP(H2016&amp;"-"&amp;F2016,Blad7!A:D,4,0),0)</f>
        <v>0</v>
      </c>
      <c r="O2016" s="238">
        <v>1</v>
      </c>
      <c r="P2016" s="239" t="str">
        <f t="shared" si="38"/>
        <v/>
      </c>
    </row>
    <row r="2017" spans="1:16" x14ac:dyDescent="0.3">
      <c r="A2017" s="294" t="s">
        <v>38</v>
      </c>
      <c r="B2017" s="236" t="s">
        <v>39</v>
      </c>
      <c r="C2017" s="236" t="s">
        <v>38</v>
      </c>
      <c r="D2017" s="293" t="str">
        <f t="shared" si="39"/>
        <v>Van Schaikweg</v>
      </c>
      <c r="E2017" s="294" t="s">
        <v>205</v>
      </c>
      <c r="F2017" s="236" t="s">
        <v>38</v>
      </c>
      <c r="G2017" s="295" t="s">
        <v>55</v>
      </c>
      <c r="H2017" s="295" t="s">
        <v>46</v>
      </c>
      <c r="I2017" s="295" t="s">
        <v>14</v>
      </c>
      <c r="J2017" s="308" t="s">
        <v>1093</v>
      </c>
      <c r="K2017" s="295"/>
      <c r="L2017" s="451" t="s">
        <v>44</v>
      </c>
      <c r="M2017" s="234">
        <v>71.72</v>
      </c>
      <c r="N2017" s="237">
        <f>IFERROR(VLOOKUP(H2017&amp;"-"&amp;F2017,Blad7!A:D,4,0),0)</f>
        <v>0</v>
      </c>
      <c r="O2017" s="238">
        <v>1</v>
      </c>
      <c r="P2017" s="239">
        <f t="shared" si="38"/>
        <v>0</v>
      </c>
    </row>
    <row r="2018" spans="1:16" x14ac:dyDescent="0.3">
      <c r="A2018" s="294" t="s">
        <v>38</v>
      </c>
      <c r="B2018" s="236" t="s">
        <v>39</v>
      </c>
      <c r="C2018" s="236" t="s">
        <v>38</v>
      </c>
      <c r="D2018" s="293" t="str">
        <f t="shared" si="39"/>
        <v>Van Schaikweg</v>
      </c>
      <c r="E2018" s="294" t="s">
        <v>205</v>
      </c>
      <c r="F2018" s="236" t="s">
        <v>38</v>
      </c>
      <c r="G2018" s="295" t="s">
        <v>55</v>
      </c>
      <c r="H2018" s="295" t="s">
        <v>46</v>
      </c>
      <c r="I2018" s="295" t="s">
        <v>14</v>
      </c>
      <c r="J2018" s="308" t="s">
        <v>2266</v>
      </c>
      <c r="K2018" s="295"/>
      <c r="L2018" s="451" t="s">
        <v>44</v>
      </c>
      <c r="M2018" s="234">
        <v>52.09</v>
      </c>
      <c r="N2018" s="237">
        <f>IFERROR(VLOOKUP(H2018&amp;"-"&amp;F2018,Blad7!A:D,4,0),0)</f>
        <v>0</v>
      </c>
      <c r="O2018" s="238">
        <v>1</v>
      </c>
      <c r="P2018" s="239">
        <f t="shared" si="38"/>
        <v>0</v>
      </c>
    </row>
    <row r="2019" spans="1:16" x14ac:dyDescent="0.3">
      <c r="A2019" s="294" t="s">
        <v>38</v>
      </c>
      <c r="B2019" s="236" t="s">
        <v>39</v>
      </c>
      <c r="C2019" s="236" t="s">
        <v>38</v>
      </c>
      <c r="D2019" s="293" t="str">
        <f t="shared" si="39"/>
        <v>Van Schaikweg</v>
      </c>
      <c r="E2019" s="294" t="s">
        <v>205</v>
      </c>
      <c r="F2019" s="236" t="s">
        <v>38</v>
      </c>
      <c r="G2019" s="295" t="s">
        <v>55</v>
      </c>
      <c r="H2019" s="295" t="s">
        <v>19</v>
      </c>
      <c r="I2019" s="295" t="s">
        <v>19</v>
      </c>
      <c r="J2019" s="308" t="s">
        <v>1094</v>
      </c>
      <c r="K2019" s="295"/>
      <c r="L2019" s="451" t="s">
        <v>44</v>
      </c>
      <c r="M2019" s="234">
        <v>158.69</v>
      </c>
      <c r="N2019" s="237">
        <f>IFERROR(VLOOKUP(H2019&amp;"-"&amp;F2019,Blad7!A:D,4,0),0)</f>
        <v>0</v>
      </c>
      <c r="O2019" s="238">
        <v>1</v>
      </c>
      <c r="P2019" s="239">
        <f t="shared" si="38"/>
        <v>0</v>
      </c>
    </row>
    <row r="2020" spans="1:16" x14ac:dyDescent="0.3">
      <c r="A2020" s="294" t="s">
        <v>38</v>
      </c>
      <c r="B2020" s="236" t="s">
        <v>39</v>
      </c>
      <c r="C2020" s="236" t="s">
        <v>38</v>
      </c>
      <c r="D2020" s="293" t="str">
        <f t="shared" si="39"/>
        <v>Van Schaikweg</v>
      </c>
      <c r="E2020" s="294" t="s">
        <v>205</v>
      </c>
      <c r="F2020" s="236" t="s">
        <v>38</v>
      </c>
      <c r="G2020" s="295" t="s">
        <v>55</v>
      </c>
      <c r="H2020" s="295" t="s">
        <v>41</v>
      </c>
      <c r="I2020" s="295" t="s">
        <v>1622</v>
      </c>
      <c r="J2020" s="463" t="s">
        <v>1095</v>
      </c>
      <c r="K2020" s="295"/>
      <c r="L2020" s="451" t="s">
        <v>42</v>
      </c>
      <c r="M2020" s="234">
        <v>14.7</v>
      </c>
      <c r="N2020" s="237">
        <f>IFERROR(VLOOKUP(H2020&amp;"-"&amp;F2020,Blad7!A:D,4,0),0)</f>
        <v>0</v>
      </c>
      <c r="O2020" s="238">
        <v>1</v>
      </c>
      <c r="P2020" s="239">
        <f t="shared" si="38"/>
        <v>0</v>
      </c>
    </row>
    <row r="2021" spans="1:16" x14ac:dyDescent="0.3">
      <c r="A2021" s="294" t="s">
        <v>38</v>
      </c>
      <c r="B2021" s="236" t="s">
        <v>39</v>
      </c>
      <c r="C2021" s="236" t="s">
        <v>38</v>
      </c>
      <c r="D2021" s="293" t="str">
        <f t="shared" si="39"/>
        <v>Van Schaikweg</v>
      </c>
      <c r="E2021" s="294" t="s">
        <v>205</v>
      </c>
      <c r="F2021" s="236" t="s">
        <v>38</v>
      </c>
      <c r="G2021" s="295" t="s">
        <v>55</v>
      </c>
      <c r="H2021" s="295" t="s">
        <v>41</v>
      </c>
      <c r="I2021" s="295" t="s">
        <v>1622</v>
      </c>
      <c r="J2021" s="463" t="s">
        <v>2268</v>
      </c>
      <c r="K2021" s="295"/>
      <c r="L2021" s="451" t="s">
        <v>42</v>
      </c>
      <c r="M2021" s="234">
        <v>9.84</v>
      </c>
      <c r="N2021" s="237">
        <f>IFERROR(VLOOKUP(H2021&amp;"-"&amp;F2021,Blad7!A:D,4,0),0)</f>
        <v>0</v>
      </c>
      <c r="O2021" s="238">
        <v>1</v>
      </c>
      <c r="P2021" s="239">
        <f t="shared" si="38"/>
        <v>0</v>
      </c>
    </row>
    <row r="2022" spans="1:16" x14ac:dyDescent="0.3">
      <c r="A2022" s="294" t="s">
        <v>38</v>
      </c>
      <c r="B2022" s="236" t="s">
        <v>39</v>
      </c>
      <c r="C2022" s="236" t="s">
        <v>38</v>
      </c>
      <c r="D2022" s="293" t="str">
        <f t="shared" si="39"/>
        <v>Van Schaikweg</v>
      </c>
      <c r="E2022" s="294" t="s">
        <v>205</v>
      </c>
      <c r="F2022" s="236" t="s">
        <v>38</v>
      </c>
      <c r="G2022" s="295" t="s">
        <v>55</v>
      </c>
      <c r="H2022" s="295" t="s">
        <v>15</v>
      </c>
      <c r="I2022" s="297" t="s">
        <v>15</v>
      </c>
      <c r="J2022" s="308" t="s">
        <v>1097</v>
      </c>
      <c r="K2022" s="295"/>
      <c r="L2022" s="451" t="s">
        <v>44</v>
      </c>
      <c r="M2022" s="234">
        <v>66.37</v>
      </c>
      <c r="N2022" s="237">
        <f>IFERROR(VLOOKUP(H2022&amp;"-"&amp;F2022,Blad7!A:D,4,0),0)</f>
        <v>0</v>
      </c>
      <c r="O2022" s="238">
        <v>1</v>
      </c>
      <c r="P2022" s="239">
        <f t="shared" si="38"/>
        <v>0</v>
      </c>
    </row>
    <row r="2023" spans="1:16" x14ac:dyDescent="0.3">
      <c r="A2023" s="294" t="s">
        <v>38</v>
      </c>
      <c r="B2023" s="236" t="s">
        <v>39</v>
      </c>
      <c r="C2023" s="236" t="s">
        <v>38</v>
      </c>
      <c r="D2023" s="293" t="str">
        <f t="shared" si="39"/>
        <v>Van Schaikweg</v>
      </c>
      <c r="E2023" s="294" t="s">
        <v>205</v>
      </c>
      <c r="F2023" s="236" t="s">
        <v>38</v>
      </c>
      <c r="G2023" s="295" t="s">
        <v>55</v>
      </c>
      <c r="H2023" s="295" t="s">
        <v>15</v>
      </c>
      <c r="I2023" s="297" t="s">
        <v>15</v>
      </c>
      <c r="J2023" s="308" t="s">
        <v>1098</v>
      </c>
      <c r="K2023" s="295"/>
      <c r="L2023" s="451" t="s">
        <v>44</v>
      </c>
      <c r="M2023" s="234">
        <v>17.989999999999998</v>
      </c>
      <c r="N2023" s="237">
        <f>IFERROR(VLOOKUP(H2023&amp;"-"&amp;F2023,Blad7!A:D,4,0),0)</f>
        <v>0</v>
      </c>
      <c r="O2023" s="238">
        <v>1</v>
      </c>
      <c r="P2023" s="239">
        <f t="shared" si="38"/>
        <v>0</v>
      </c>
    </row>
    <row r="2024" spans="1:16" x14ac:dyDescent="0.3">
      <c r="A2024" s="294" t="s">
        <v>38</v>
      </c>
      <c r="B2024" s="236" t="s">
        <v>39</v>
      </c>
      <c r="C2024" s="236" t="s">
        <v>38</v>
      </c>
      <c r="D2024" s="293" t="str">
        <f t="shared" si="39"/>
        <v>Van Schaikweg</v>
      </c>
      <c r="E2024" s="294" t="s">
        <v>205</v>
      </c>
      <c r="F2024" s="236" t="s">
        <v>38</v>
      </c>
      <c r="G2024" s="295" t="s">
        <v>55</v>
      </c>
      <c r="H2024" s="295" t="s">
        <v>15</v>
      </c>
      <c r="I2024" s="297" t="s">
        <v>15</v>
      </c>
      <c r="J2024" s="308" t="s">
        <v>1099</v>
      </c>
      <c r="K2024" s="295"/>
      <c r="L2024" s="451" t="s">
        <v>62</v>
      </c>
      <c r="M2024" s="234">
        <v>55.32</v>
      </c>
      <c r="N2024" s="237">
        <f>IFERROR(VLOOKUP(H2024&amp;"-"&amp;F2024,Blad7!A:D,4,0),0)</f>
        <v>0</v>
      </c>
      <c r="O2024" s="238">
        <v>1</v>
      </c>
      <c r="P2024" s="239">
        <f t="shared" si="38"/>
        <v>0</v>
      </c>
    </row>
    <row r="2025" spans="1:16" x14ac:dyDescent="0.3">
      <c r="A2025" s="294" t="s">
        <v>38</v>
      </c>
      <c r="B2025" s="236" t="s">
        <v>39</v>
      </c>
      <c r="C2025" s="236" t="s">
        <v>38</v>
      </c>
      <c r="D2025" s="293" t="str">
        <f t="shared" si="39"/>
        <v>Van Schaikweg</v>
      </c>
      <c r="E2025" s="294" t="s">
        <v>205</v>
      </c>
      <c r="F2025" s="236" t="s">
        <v>38</v>
      </c>
      <c r="G2025" s="295" t="s">
        <v>55</v>
      </c>
      <c r="H2025" s="295" t="s">
        <v>19</v>
      </c>
      <c r="I2025" s="295" t="s">
        <v>204</v>
      </c>
      <c r="J2025" s="308" t="s">
        <v>1104</v>
      </c>
      <c r="K2025" s="295"/>
      <c r="L2025" s="451" t="s">
        <v>62</v>
      </c>
      <c r="M2025" s="234">
        <v>15.81</v>
      </c>
      <c r="N2025" s="237">
        <f>IFERROR(VLOOKUP(H2025&amp;"-"&amp;F2025,Blad7!A:D,4,0),0)</f>
        <v>0</v>
      </c>
      <c r="O2025" s="238">
        <v>1</v>
      </c>
      <c r="P2025" s="239">
        <f t="shared" si="38"/>
        <v>0</v>
      </c>
    </row>
    <row r="2026" spans="1:16" x14ac:dyDescent="0.3">
      <c r="A2026" s="294" t="s">
        <v>38</v>
      </c>
      <c r="B2026" s="236" t="s">
        <v>39</v>
      </c>
      <c r="C2026" s="236" t="s">
        <v>38</v>
      </c>
      <c r="D2026" s="293" t="str">
        <f t="shared" si="39"/>
        <v>Van Schaikweg</v>
      </c>
      <c r="E2026" s="294" t="s">
        <v>205</v>
      </c>
      <c r="F2026" s="236" t="s">
        <v>38</v>
      </c>
      <c r="G2026" s="295" t="s">
        <v>55</v>
      </c>
      <c r="H2026" s="295" t="s">
        <v>2271</v>
      </c>
      <c r="I2026" s="295" t="s">
        <v>1724</v>
      </c>
      <c r="J2026" s="308" t="s">
        <v>1101</v>
      </c>
      <c r="K2026" s="295"/>
      <c r="L2026" s="451" t="s">
        <v>62</v>
      </c>
      <c r="M2026" s="234">
        <v>34.03</v>
      </c>
      <c r="N2026" s="237">
        <f>IFERROR(VLOOKUP(H2026&amp;"-"&amp;F2026,Blad7!A:D,4,0),0)</f>
        <v>0</v>
      </c>
      <c r="O2026" s="238">
        <v>1</v>
      </c>
      <c r="P2026" s="239">
        <f t="shared" si="38"/>
        <v>0</v>
      </c>
    </row>
    <row r="2027" spans="1:16" x14ac:dyDescent="0.3">
      <c r="A2027" s="294" t="s">
        <v>38</v>
      </c>
      <c r="B2027" s="236" t="s">
        <v>39</v>
      </c>
      <c r="C2027" s="236" t="s">
        <v>38</v>
      </c>
      <c r="D2027" s="293" t="str">
        <f t="shared" si="39"/>
        <v>Van Schaikweg</v>
      </c>
      <c r="E2027" s="298" t="s">
        <v>205</v>
      </c>
      <c r="F2027" s="236" t="s">
        <v>38</v>
      </c>
      <c r="G2027" s="295" t="s">
        <v>55</v>
      </c>
      <c r="H2027" s="295" t="s">
        <v>16</v>
      </c>
      <c r="I2027" s="295" t="s">
        <v>50</v>
      </c>
      <c r="J2027" s="308" t="s">
        <v>1105</v>
      </c>
      <c r="K2027" s="295"/>
      <c r="L2027" s="451" t="s">
        <v>44</v>
      </c>
      <c r="M2027" s="234">
        <v>123.6</v>
      </c>
      <c r="N2027" s="237">
        <f>IFERROR(VLOOKUP(H2027&amp;"-"&amp;F2027,Blad7!A:D,4,0),0)</f>
        <v>0</v>
      </c>
      <c r="O2027" s="238">
        <v>1</v>
      </c>
      <c r="P2027" s="239">
        <f t="shared" si="38"/>
        <v>0</v>
      </c>
    </row>
    <row r="2028" spans="1:16" x14ac:dyDescent="0.3">
      <c r="A2028" s="294" t="s">
        <v>38</v>
      </c>
      <c r="B2028" s="236" t="s">
        <v>39</v>
      </c>
      <c r="C2028" s="236" t="s">
        <v>38</v>
      </c>
      <c r="D2028" s="293" t="str">
        <f t="shared" si="39"/>
        <v>Van Schaikweg</v>
      </c>
      <c r="E2028" s="294" t="s">
        <v>205</v>
      </c>
      <c r="F2028" s="236" t="s">
        <v>38</v>
      </c>
      <c r="G2028" s="295" t="s">
        <v>55</v>
      </c>
      <c r="H2028" s="295" t="s">
        <v>46</v>
      </c>
      <c r="I2028" s="297" t="s">
        <v>46</v>
      </c>
      <c r="J2028" s="308" t="s">
        <v>1107</v>
      </c>
      <c r="K2028" s="295"/>
      <c r="L2028" s="451" t="s">
        <v>44</v>
      </c>
      <c r="M2028" s="234">
        <v>22.43</v>
      </c>
      <c r="N2028" s="237">
        <f>IFERROR(VLOOKUP(H2028&amp;"-"&amp;F2028,Blad7!A:D,4,0),0)</f>
        <v>0</v>
      </c>
      <c r="O2028" s="238">
        <v>1</v>
      </c>
      <c r="P2028" s="239">
        <f t="shared" si="38"/>
        <v>0</v>
      </c>
    </row>
    <row r="2029" spans="1:16" x14ac:dyDescent="0.3">
      <c r="A2029" s="294" t="s">
        <v>38</v>
      </c>
      <c r="B2029" s="236" t="s">
        <v>39</v>
      </c>
      <c r="C2029" s="236" t="s">
        <v>38</v>
      </c>
      <c r="D2029" s="293" t="str">
        <f t="shared" si="39"/>
        <v>Van Schaikweg</v>
      </c>
      <c r="E2029" s="294" t="s">
        <v>205</v>
      </c>
      <c r="F2029" s="236" t="s">
        <v>38</v>
      </c>
      <c r="G2029" s="295" t="s">
        <v>55</v>
      </c>
      <c r="H2029" s="295" t="s">
        <v>46</v>
      </c>
      <c r="I2029" s="297" t="s">
        <v>46</v>
      </c>
      <c r="J2029" s="308" t="s">
        <v>1108</v>
      </c>
      <c r="K2029" s="295"/>
      <c r="L2029" s="451" t="s">
        <v>44</v>
      </c>
      <c r="M2029" s="234">
        <v>22.17</v>
      </c>
      <c r="N2029" s="237">
        <f>IFERROR(VLOOKUP(H2029&amp;"-"&amp;F2029,Blad7!A:D,4,0),0)</f>
        <v>0</v>
      </c>
      <c r="O2029" s="238">
        <v>1</v>
      </c>
      <c r="P2029" s="239">
        <f t="shared" si="38"/>
        <v>0</v>
      </c>
    </row>
    <row r="2030" spans="1:16" x14ac:dyDescent="0.3">
      <c r="A2030" s="294" t="s">
        <v>38</v>
      </c>
      <c r="B2030" s="236" t="s">
        <v>39</v>
      </c>
      <c r="C2030" s="236" t="s">
        <v>38</v>
      </c>
      <c r="D2030" s="293" t="str">
        <f t="shared" si="39"/>
        <v>Van Schaikweg</v>
      </c>
      <c r="E2030" s="294" t="s">
        <v>205</v>
      </c>
      <c r="F2030" s="236" t="s">
        <v>38</v>
      </c>
      <c r="G2030" s="295" t="s">
        <v>55</v>
      </c>
      <c r="H2030" s="295" t="s">
        <v>46</v>
      </c>
      <c r="I2030" s="297" t="s">
        <v>46</v>
      </c>
      <c r="J2030" s="308" t="s">
        <v>1109</v>
      </c>
      <c r="K2030" s="295"/>
      <c r="L2030" s="451" t="s">
        <v>44</v>
      </c>
      <c r="M2030" s="234">
        <v>20.52</v>
      </c>
      <c r="N2030" s="237">
        <f>IFERROR(VLOOKUP(H2030&amp;"-"&amp;F2030,Blad7!A:D,4,0),0)</f>
        <v>0</v>
      </c>
      <c r="O2030" s="238">
        <v>1</v>
      </c>
      <c r="P2030" s="239">
        <f t="shared" si="38"/>
        <v>0</v>
      </c>
    </row>
    <row r="2031" spans="1:16" x14ac:dyDescent="0.3">
      <c r="A2031" s="294" t="s">
        <v>38</v>
      </c>
      <c r="B2031" s="236" t="s">
        <v>39</v>
      </c>
      <c r="C2031" s="236" t="s">
        <v>38</v>
      </c>
      <c r="D2031" s="293" t="str">
        <f t="shared" si="39"/>
        <v>Van Schaikweg</v>
      </c>
      <c r="E2031" s="294" t="s">
        <v>205</v>
      </c>
      <c r="F2031" s="236" t="s">
        <v>38</v>
      </c>
      <c r="G2031" s="295" t="s">
        <v>55</v>
      </c>
      <c r="H2031" s="295" t="s">
        <v>46</v>
      </c>
      <c r="I2031" s="297" t="s">
        <v>46</v>
      </c>
      <c r="J2031" s="308" t="s">
        <v>1110</v>
      </c>
      <c r="K2031" s="295"/>
      <c r="L2031" s="451" t="s">
        <v>44</v>
      </c>
      <c r="M2031" s="234">
        <v>24.31</v>
      </c>
      <c r="N2031" s="237">
        <f>IFERROR(VLOOKUP(H2031&amp;"-"&amp;F2031,Blad7!A:D,4,0),0)</f>
        <v>0</v>
      </c>
      <c r="O2031" s="238">
        <v>1</v>
      </c>
      <c r="P2031" s="239">
        <f t="shared" si="38"/>
        <v>0</v>
      </c>
    </row>
    <row r="2032" spans="1:16" x14ac:dyDescent="0.3">
      <c r="A2032" s="294" t="s">
        <v>38</v>
      </c>
      <c r="B2032" s="236" t="s">
        <v>39</v>
      </c>
      <c r="C2032" s="236" t="s">
        <v>38</v>
      </c>
      <c r="D2032" s="293" t="str">
        <f t="shared" si="39"/>
        <v>Van Schaikweg</v>
      </c>
      <c r="E2032" s="294" t="s">
        <v>205</v>
      </c>
      <c r="F2032" s="236" t="s">
        <v>38</v>
      </c>
      <c r="G2032" s="295" t="s">
        <v>55</v>
      </c>
      <c r="H2032" s="295" t="s">
        <v>46</v>
      </c>
      <c r="I2032" s="297" t="s">
        <v>46</v>
      </c>
      <c r="J2032" s="308" t="s">
        <v>1111</v>
      </c>
      <c r="K2032" s="295"/>
      <c r="L2032" s="451" t="s">
        <v>44</v>
      </c>
      <c r="M2032" s="234">
        <v>47.01</v>
      </c>
      <c r="N2032" s="237">
        <f>IFERROR(VLOOKUP(H2032&amp;"-"&amp;F2032,Blad7!A:D,4,0),0)</f>
        <v>0</v>
      </c>
      <c r="O2032" s="238">
        <v>1</v>
      </c>
      <c r="P2032" s="239">
        <f t="shared" si="38"/>
        <v>0</v>
      </c>
    </row>
    <row r="2033" spans="1:16" x14ac:dyDescent="0.3">
      <c r="A2033" s="294" t="s">
        <v>38</v>
      </c>
      <c r="B2033" s="236" t="s">
        <v>39</v>
      </c>
      <c r="C2033" s="236" t="s">
        <v>38</v>
      </c>
      <c r="D2033" s="293" t="str">
        <f t="shared" si="39"/>
        <v>Van Schaikweg</v>
      </c>
      <c r="E2033" s="294" t="s">
        <v>205</v>
      </c>
      <c r="F2033" s="236" t="s">
        <v>38</v>
      </c>
      <c r="G2033" s="295" t="s">
        <v>55</v>
      </c>
      <c r="H2033" s="295" t="s">
        <v>46</v>
      </c>
      <c r="I2033" s="297" t="s">
        <v>46</v>
      </c>
      <c r="J2033" s="308" t="s">
        <v>1112</v>
      </c>
      <c r="K2033" s="295"/>
      <c r="L2033" s="451" t="s">
        <v>44</v>
      </c>
      <c r="M2033" s="234">
        <v>21.48</v>
      </c>
      <c r="N2033" s="237">
        <f>IFERROR(VLOOKUP(H2033&amp;"-"&amp;F2033,Blad7!A:D,4,0),0)</f>
        <v>0</v>
      </c>
      <c r="O2033" s="238">
        <v>1</v>
      </c>
      <c r="P2033" s="239">
        <f t="shared" si="38"/>
        <v>0</v>
      </c>
    </row>
    <row r="2034" spans="1:16" x14ac:dyDescent="0.3">
      <c r="A2034" s="294" t="s">
        <v>38</v>
      </c>
      <c r="B2034" s="236" t="s">
        <v>39</v>
      </c>
      <c r="C2034" s="236" t="s">
        <v>38</v>
      </c>
      <c r="D2034" s="293" t="str">
        <f t="shared" si="39"/>
        <v>Van Schaikweg</v>
      </c>
      <c r="E2034" s="294" t="s">
        <v>205</v>
      </c>
      <c r="F2034" s="236" t="s">
        <v>38</v>
      </c>
      <c r="G2034" s="295" t="s">
        <v>55</v>
      </c>
      <c r="H2034" s="295" t="s">
        <v>46</v>
      </c>
      <c r="I2034" s="297" t="s">
        <v>46</v>
      </c>
      <c r="J2034" s="308" t="s">
        <v>1113</v>
      </c>
      <c r="K2034" s="295"/>
      <c r="L2034" s="451" t="s">
        <v>44</v>
      </c>
      <c r="M2034" s="234">
        <v>20.55</v>
      </c>
      <c r="N2034" s="237">
        <f>IFERROR(VLOOKUP(H2034&amp;"-"&amp;F2034,Blad7!A:D,4,0),0)</f>
        <v>0</v>
      </c>
      <c r="O2034" s="238">
        <v>1</v>
      </c>
      <c r="P2034" s="239">
        <f t="shared" si="38"/>
        <v>0</v>
      </c>
    </row>
    <row r="2035" spans="1:16" x14ac:dyDescent="0.3">
      <c r="A2035" s="294" t="s">
        <v>38</v>
      </c>
      <c r="B2035" s="236" t="s">
        <v>39</v>
      </c>
      <c r="C2035" s="236" t="s">
        <v>38</v>
      </c>
      <c r="D2035" s="293" t="str">
        <f t="shared" si="39"/>
        <v>Van Schaikweg</v>
      </c>
      <c r="E2035" s="294" t="s">
        <v>205</v>
      </c>
      <c r="F2035" s="236" t="s">
        <v>38</v>
      </c>
      <c r="G2035" s="295" t="s">
        <v>55</v>
      </c>
      <c r="H2035" s="295" t="s">
        <v>46</v>
      </c>
      <c r="I2035" s="297" t="s">
        <v>46</v>
      </c>
      <c r="J2035" s="308" t="s">
        <v>1114</v>
      </c>
      <c r="K2035" s="295"/>
      <c r="L2035" s="451" t="s">
        <v>44</v>
      </c>
      <c r="M2035" s="234">
        <v>39.64</v>
      </c>
      <c r="N2035" s="237">
        <f>IFERROR(VLOOKUP(H2035&amp;"-"&amp;F2035,Blad7!A:D,4,0),0)</f>
        <v>0</v>
      </c>
      <c r="O2035" s="238">
        <v>1</v>
      </c>
      <c r="P2035" s="239">
        <f t="shared" si="38"/>
        <v>0</v>
      </c>
    </row>
    <row r="2036" spans="1:16" x14ac:dyDescent="0.3">
      <c r="A2036" s="294" t="s">
        <v>38</v>
      </c>
      <c r="B2036" s="236" t="s">
        <v>39</v>
      </c>
      <c r="C2036" s="236" t="s">
        <v>38</v>
      </c>
      <c r="D2036" s="293" t="str">
        <f t="shared" si="39"/>
        <v>Van Schaikweg</v>
      </c>
      <c r="E2036" s="298" t="s">
        <v>205</v>
      </c>
      <c r="F2036" s="236" t="s">
        <v>38</v>
      </c>
      <c r="G2036" s="295" t="s">
        <v>55</v>
      </c>
      <c r="H2036" s="295" t="s">
        <v>19</v>
      </c>
      <c r="I2036" s="295" t="s">
        <v>19</v>
      </c>
      <c r="J2036" s="308" t="s">
        <v>1115</v>
      </c>
      <c r="K2036" s="295"/>
      <c r="L2036" s="451" t="s">
        <v>44</v>
      </c>
      <c r="M2036" s="234">
        <v>31.11</v>
      </c>
      <c r="N2036" s="237">
        <f>IFERROR(VLOOKUP(H2036&amp;"-"&amp;F2036,Blad7!A:D,4,0),0)</f>
        <v>0</v>
      </c>
      <c r="O2036" s="238">
        <v>1</v>
      </c>
      <c r="P2036" s="239">
        <f t="shared" si="38"/>
        <v>0</v>
      </c>
    </row>
    <row r="2037" spans="1:16" x14ac:dyDescent="0.3">
      <c r="A2037" s="294" t="s">
        <v>38</v>
      </c>
      <c r="B2037" s="236" t="s">
        <v>39</v>
      </c>
      <c r="C2037" s="236" t="s">
        <v>38</v>
      </c>
      <c r="D2037" s="293" t="str">
        <f t="shared" si="39"/>
        <v>Van Schaikweg</v>
      </c>
      <c r="E2037" s="294" t="s">
        <v>205</v>
      </c>
      <c r="F2037" s="236" t="s">
        <v>38</v>
      </c>
      <c r="G2037" s="295" t="s">
        <v>55</v>
      </c>
      <c r="H2037" s="295" t="s">
        <v>41</v>
      </c>
      <c r="I2037" s="295" t="s">
        <v>1622</v>
      </c>
      <c r="J2037" s="463" t="s">
        <v>1116</v>
      </c>
      <c r="K2037" s="295"/>
      <c r="L2037" s="451" t="s">
        <v>1714</v>
      </c>
      <c r="M2037" s="234">
        <v>18.23</v>
      </c>
      <c r="N2037" s="237">
        <f>IFERROR(VLOOKUP(H2037&amp;"-"&amp;F2037,Blad7!A:D,4,0),0)</f>
        <v>0</v>
      </c>
      <c r="O2037" s="238">
        <v>1</v>
      </c>
      <c r="P2037" s="239">
        <f t="shared" si="38"/>
        <v>0</v>
      </c>
    </row>
    <row r="2038" spans="1:16" x14ac:dyDescent="0.3">
      <c r="A2038" s="294" t="s">
        <v>38</v>
      </c>
      <c r="B2038" s="236" t="s">
        <v>39</v>
      </c>
      <c r="C2038" s="236" t="s">
        <v>38</v>
      </c>
      <c r="D2038" s="293" t="str">
        <f t="shared" si="39"/>
        <v>Van Schaikweg</v>
      </c>
      <c r="E2038" s="294" t="s">
        <v>205</v>
      </c>
      <c r="F2038" s="236" t="s">
        <v>38</v>
      </c>
      <c r="G2038" s="295" t="s">
        <v>55</v>
      </c>
      <c r="H2038" s="295" t="s">
        <v>46</v>
      </c>
      <c r="I2038" s="295" t="s">
        <v>14</v>
      </c>
      <c r="J2038" s="308" t="s">
        <v>1117</v>
      </c>
      <c r="K2038" s="295"/>
      <c r="L2038" s="451" t="s">
        <v>44</v>
      </c>
      <c r="M2038" s="234">
        <v>16.989999999999998</v>
      </c>
      <c r="N2038" s="237">
        <f>IFERROR(VLOOKUP(H2038&amp;"-"&amp;F2038,Blad7!A:D,4,0),0)</f>
        <v>0</v>
      </c>
      <c r="O2038" s="238">
        <v>1</v>
      </c>
      <c r="P2038" s="239">
        <f t="shared" si="38"/>
        <v>0</v>
      </c>
    </row>
    <row r="2039" spans="1:16" x14ac:dyDescent="0.3">
      <c r="A2039" s="294" t="s">
        <v>38</v>
      </c>
      <c r="B2039" s="236" t="s">
        <v>39</v>
      </c>
      <c r="C2039" s="236" t="s">
        <v>38</v>
      </c>
      <c r="D2039" s="293" t="str">
        <f t="shared" si="39"/>
        <v>Van Schaikweg</v>
      </c>
      <c r="E2039" s="294" t="s">
        <v>205</v>
      </c>
      <c r="F2039" s="236" t="s">
        <v>38</v>
      </c>
      <c r="G2039" s="295" t="s">
        <v>55</v>
      </c>
      <c r="H2039" s="295" t="s">
        <v>15</v>
      </c>
      <c r="I2039" s="297" t="s">
        <v>15</v>
      </c>
      <c r="J2039" s="308" t="s">
        <v>1118</v>
      </c>
      <c r="K2039" s="295"/>
      <c r="L2039" s="451" t="s">
        <v>44</v>
      </c>
      <c r="M2039" s="234">
        <v>38.39</v>
      </c>
      <c r="N2039" s="237">
        <f>IFERROR(VLOOKUP(H2039&amp;"-"&amp;F2039,Blad7!A:D,4,0),0)</f>
        <v>0</v>
      </c>
      <c r="O2039" s="238">
        <v>1</v>
      </c>
      <c r="P2039" s="239">
        <f t="shared" si="38"/>
        <v>0</v>
      </c>
    </row>
    <row r="2040" spans="1:16" x14ac:dyDescent="0.3">
      <c r="A2040" s="294" t="s">
        <v>38</v>
      </c>
      <c r="B2040" s="236" t="s">
        <v>39</v>
      </c>
      <c r="C2040" s="236" t="s">
        <v>38</v>
      </c>
      <c r="D2040" s="293" t="s">
        <v>310</v>
      </c>
      <c r="E2040" s="294" t="s">
        <v>205</v>
      </c>
      <c r="F2040" s="236" t="s">
        <v>38</v>
      </c>
      <c r="G2040" s="295" t="s">
        <v>750</v>
      </c>
      <c r="H2040" s="295" t="s">
        <v>19</v>
      </c>
      <c r="I2040" s="295" t="s">
        <v>1618</v>
      </c>
      <c r="J2040" s="308" t="s">
        <v>180</v>
      </c>
      <c r="K2040" s="295"/>
      <c r="L2040" s="451" t="s">
        <v>1714</v>
      </c>
      <c r="M2040" s="234">
        <v>111.62</v>
      </c>
      <c r="N2040" s="237">
        <f>IFERROR(VLOOKUP(H2040&amp;"-"&amp;F2040,Blad7!A:D,4,0),0)</f>
        <v>0</v>
      </c>
      <c r="O2040" s="238">
        <v>1</v>
      </c>
      <c r="P2040" s="239">
        <f t="shared" ref="P2040:P2071" si="40">IFERROR((N2040*M2040)*O2040,"")</f>
        <v>0</v>
      </c>
    </row>
    <row r="2041" spans="1:16" x14ac:dyDescent="0.3">
      <c r="A2041" s="294" t="s">
        <v>38</v>
      </c>
      <c r="B2041" s="236" t="s">
        <v>39</v>
      </c>
      <c r="C2041" s="236" t="s">
        <v>38</v>
      </c>
      <c r="D2041" s="293" t="s">
        <v>310</v>
      </c>
      <c r="E2041" s="294" t="s">
        <v>205</v>
      </c>
      <c r="F2041" s="236" t="s">
        <v>38</v>
      </c>
      <c r="G2041" s="295" t="s">
        <v>750</v>
      </c>
      <c r="H2041" s="295" t="s">
        <v>45</v>
      </c>
      <c r="I2041" s="295" t="s">
        <v>1021</v>
      </c>
      <c r="J2041" s="308" t="s">
        <v>146</v>
      </c>
      <c r="K2041" s="295"/>
      <c r="L2041" s="451" t="s">
        <v>1714</v>
      </c>
      <c r="M2041" s="234" t="s">
        <v>187</v>
      </c>
      <c r="N2041" s="237">
        <f>IFERROR(VLOOKUP(H2041&amp;"-"&amp;F2041,Blad7!A:D,4,0),0)</f>
        <v>0</v>
      </c>
      <c r="O2041" s="238">
        <v>1</v>
      </c>
      <c r="P2041" s="239" t="str">
        <f t="shared" si="40"/>
        <v/>
      </c>
    </row>
    <row r="2042" spans="1:16" x14ac:dyDescent="0.3">
      <c r="A2042" s="294" t="s">
        <v>38</v>
      </c>
      <c r="B2042" s="236" t="s">
        <v>39</v>
      </c>
      <c r="C2042" s="236" t="s">
        <v>38</v>
      </c>
      <c r="D2042" s="293" t="s">
        <v>310</v>
      </c>
      <c r="E2042" s="294" t="s">
        <v>205</v>
      </c>
      <c r="F2042" s="236" t="s">
        <v>38</v>
      </c>
      <c r="G2042" s="295" t="s">
        <v>750</v>
      </c>
      <c r="H2042" s="295" t="s">
        <v>18</v>
      </c>
      <c r="I2042" s="295" t="s">
        <v>1619</v>
      </c>
      <c r="J2042" s="308" t="s">
        <v>147</v>
      </c>
      <c r="K2042" s="295"/>
      <c r="L2042" s="451" t="s">
        <v>1714</v>
      </c>
      <c r="M2042" s="234">
        <v>26.54</v>
      </c>
      <c r="N2042" s="237">
        <f>IFERROR(VLOOKUP(H2042&amp;"-"&amp;F2042,Blad7!A:D,4,0),0)</f>
        <v>0</v>
      </c>
      <c r="O2042" s="238">
        <v>1</v>
      </c>
      <c r="P2042" s="239">
        <f t="shared" si="40"/>
        <v>0</v>
      </c>
    </row>
    <row r="2043" spans="1:16" x14ac:dyDescent="0.3">
      <c r="A2043" s="294" t="s">
        <v>38</v>
      </c>
      <c r="B2043" s="236" t="s">
        <v>39</v>
      </c>
      <c r="C2043" s="236" t="s">
        <v>38</v>
      </c>
      <c r="D2043" s="293" t="s">
        <v>310</v>
      </c>
      <c r="E2043" s="294" t="s">
        <v>205</v>
      </c>
      <c r="F2043" s="236" t="s">
        <v>38</v>
      </c>
      <c r="G2043" s="295" t="s">
        <v>750</v>
      </c>
      <c r="H2043" s="295" t="s">
        <v>18</v>
      </c>
      <c r="I2043" s="295" t="s">
        <v>1623</v>
      </c>
      <c r="J2043" s="308" t="s">
        <v>115</v>
      </c>
      <c r="K2043" s="295"/>
      <c r="L2043" s="451" t="s">
        <v>1714</v>
      </c>
      <c r="M2043" s="234">
        <v>80.05</v>
      </c>
      <c r="N2043" s="237">
        <f>IFERROR(VLOOKUP(H2043&amp;"-"&amp;F2043,Blad7!A:D,4,0),0)</f>
        <v>0</v>
      </c>
      <c r="O2043" s="238">
        <v>1</v>
      </c>
      <c r="P2043" s="239">
        <f t="shared" si="40"/>
        <v>0</v>
      </c>
    </row>
    <row r="2044" spans="1:16" x14ac:dyDescent="0.3">
      <c r="A2044" s="294" t="s">
        <v>38</v>
      </c>
      <c r="B2044" s="236" t="s">
        <v>39</v>
      </c>
      <c r="C2044" s="236" t="s">
        <v>38</v>
      </c>
      <c r="D2044" s="293" t="s">
        <v>310</v>
      </c>
      <c r="E2044" s="294" t="s">
        <v>205</v>
      </c>
      <c r="F2044" s="236" t="s">
        <v>38</v>
      </c>
      <c r="G2044" s="295" t="s">
        <v>750</v>
      </c>
      <c r="H2044" s="295" t="s">
        <v>18</v>
      </c>
      <c r="I2044" s="295" t="s">
        <v>1623</v>
      </c>
      <c r="J2044" s="308" t="s">
        <v>174</v>
      </c>
      <c r="K2044" s="295"/>
      <c r="L2044" s="451" t="s">
        <v>57</v>
      </c>
      <c r="M2044" s="234">
        <v>80.05</v>
      </c>
      <c r="N2044" s="237">
        <f>IFERROR(VLOOKUP(H2044&amp;"-"&amp;F2044,Blad7!A:D,4,0),0)</f>
        <v>0</v>
      </c>
      <c r="O2044" s="238">
        <v>1</v>
      </c>
      <c r="P2044" s="239">
        <f t="shared" si="40"/>
        <v>0</v>
      </c>
    </row>
    <row r="2045" spans="1:16" x14ac:dyDescent="0.3">
      <c r="A2045" s="294" t="s">
        <v>38</v>
      </c>
      <c r="B2045" s="236" t="s">
        <v>39</v>
      </c>
      <c r="C2045" s="236" t="s">
        <v>38</v>
      </c>
      <c r="D2045" s="293" t="s">
        <v>310</v>
      </c>
      <c r="E2045" s="294" t="s">
        <v>205</v>
      </c>
      <c r="F2045" s="236" t="s">
        <v>38</v>
      </c>
      <c r="G2045" s="295" t="s">
        <v>750</v>
      </c>
      <c r="H2045" s="295" t="s">
        <v>18</v>
      </c>
      <c r="I2045" s="295" t="s">
        <v>1619</v>
      </c>
      <c r="J2045" s="308" t="s">
        <v>171</v>
      </c>
      <c r="K2045" s="295"/>
      <c r="L2045" s="451" t="s">
        <v>1714</v>
      </c>
      <c r="M2045" s="234">
        <v>26.54</v>
      </c>
      <c r="N2045" s="237">
        <f>IFERROR(VLOOKUP(H2045&amp;"-"&amp;F2045,Blad7!A:D,4,0),0)</f>
        <v>0</v>
      </c>
      <c r="O2045" s="238">
        <v>1</v>
      </c>
      <c r="P2045" s="239">
        <f t="shared" si="40"/>
        <v>0</v>
      </c>
    </row>
    <row r="2046" spans="1:16" x14ac:dyDescent="0.3">
      <c r="A2046" s="294" t="s">
        <v>38</v>
      </c>
      <c r="B2046" s="236" t="s">
        <v>39</v>
      </c>
      <c r="C2046" s="236" t="s">
        <v>38</v>
      </c>
      <c r="D2046" s="293" t="s">
        <v>310</v>
      </c>
      <c r="E2046" s="294" t="s">
        <v>205</v>
      </c>
      <c r="F2046" s="236" t="s">
        <v>38</v>
      </c>
      <c r="G2046" s="295" t="s">
        <v>750</v>
      </c>
      <c r="H2046" s="295" t="s">
        <v>41</v>
      </c>
      <c r="I2046" s="295" t="s">
        <v>1622</v>
      </c>
      <c r="J2046" s="463" t="s">
        <v>170</v>
      </c>
      <c r="K2046" s="295"/>
      <c r="L2046" s="451" t="s">
        <v>1714</v>
      </c>
      <c r="M2046" s="234">
        <v>5.12</v>
      </c>
      <c r="N2046" s="237">
        <f>IFERROR(VLOOKUP(H2046&amp;"-"&amp;F2046,Blad7!A:D,4,0),0)</f>
        <v>0</v>
      </c>
      <c r="O2046" s="238">
        <v>1</v>
      </c>
      <c r="P2046" s="239">
        <f t="shared" si="40"/>
        <v>0</v>
      </c>
    </row>
    <row r="2047" spans="1:16" x14ac:dyDescent="0.3">
      <c r="A2047" s="294" t="s">
        <v>38</v>
      </c>
      <c r="B2047" s="236" t="s">
        <v>39</v>
      </c>
      <c r="C2047" s="236" t="s">
        <v>38</v>
      </c>
      <c r="D2047" s="293" t="s">
        <v>310</v>
      </c>
      <c r="E2047" s="294" t="s">
        <v>205</v>
      </c>
      <c r="F2047" s="236" t="s">
        <v>38</v>
      </c>
      <c r="G2047" s="295" t="s">
        <v>750</v>
      </c>
      <c r="H2047" s="295" t="s">
        <v>41</v>
      </c>
      <c r="I2047" s="295" t="s">
        <v>1622</v>
      </c>
      <c r="J2047" s="463" t="s">
        <v>1006</v>
      </c>
      <c r="K2047" s="295"/>
      <c r="L2047" s="451" t="s">
        <v>1714</v>
      </c>
      <c r="M2047" s="234">
        <v>5.12</v>
      </c>
      <c r="N2047" s="237">
        <f>IFERROR(VLOOKUP(H2047&amp;"-"&amp;F2047,Blad7!A:D,4,0),0)</f>
        <v>0</v>
      </c>
      <c r="O2047" s="238">
        <v>1</v>
      </c>
      <c r="P2047" s="239">
        <f t="shared" si="40"/>
        <v>0</v>
      </c>
    </row>
    <row r="2048" spans="1:16" x14ac:dyDescent="0.3">
      <c r="A2048" s="294" t="s">
        <v>38</v>
      </c>
      <c r="B2048" s="236" t="s">
        <v>39</v>
      </c>
      <c r="C2048" s="236" t="s">
        <v>38</v>
      </c>
      <c r="D2048" s="293" t="s">
        <v>310</v>
      </c>
      <c r="E2048" s="294" t="s">
        <v>205</v>
      </c>
      <c r="F2048" s="236" t="s">
        <v>38</v>
      </c>
      <c r="G2048" s="295" t="s">
        <v>750</v>
      </c>
      <c r="H2048" s="295" t="s">
        <v>45</v>
      </c>
      <c r="I2048" s="295" t="s">
        <v>687</v>
      </c>
      <c r="J2048" s="308" t="s">
        <v>165</v>
      </c>
      <c r="K2048" s="295"/>
      <c r="L2048" s="451" t="s">
        <v>187</v>
      </c>
      <c r="M2048" s="234" t="s">
        <v>187</v>
      </c>
      <c r="N2048" s="237">
        <f>IFERROR(VLOOKUP(H2048&amp;"-"&amp;F2048,Blad7!A:D,4,0),0)</f>
        <v>0</v>
      </c>
      <c r="O2048" s="238">
        <v>1</v>
      </c>
      <c r="P2048" s="239" t="str">
        <f t="shared" si="40"/>
        <v/>
      </c>
    </row>
    <row r="2049" spans="1:16" x14ac:dyDescent="0.3">
      <c r="A2049" s="294" t="s">
        <v>38</v>
      </c>
      <c r="B2049" s="236" t="s">
        <v>39</v>
      </c>
      <c r="C2049" s="236" t="s">
        <v>38</v>
      </c>
      <c r="D2049" s="293" t="s">
        <v>310</v>
      </c>
      <c r="E2049" s="294" t="s">
        <v>205</v>
      </c>
      <c r="F2049" s="236" t="s">
        <v>38</v>
      </c>
      <c r="G2049" s="295" t="s">
        <v>750</v>
      </c>
      <c r="H2049" s="295" t="s">
        <v>46</v>
      </c>
      <c r="I2049" s="295" t="s">
        <v>47</v>
      </c>
      <c r="J2049" s="308" t="s">
        <v>145</v>
      </c>
      <c r="K2049" s="295"/>
      <c r="L2049" s="451" t="s">
        <v>44</v>
      </c>
      <c r="M2049" s="234">
        <v>27.91</v>
      </c>
      <c r="N2049" s="237">
        <f>IFERROR(VLOOKUP(H2049&amp;"-"&amp;F2049,Blad7!A:D,4,0),0)</f>
        <v>0</v>
      </c>
      <c r="O2049" s="238">
        <v>1</v>
      </c>
      <c r="P2049" s="239">
        <f t="shared" si="40"/>
        <v>0</v>
      </c>
    </row>
    <row r="2050" spans="1:16" x14ac:dyDescent="0.3">
      <c r="A2050" s="294" t="s">
        <v>38</v>
      </c>
      <c r="B2050" s="236" t="s">
        <v>39</v>
      </c>
      <c r="C2050" s="236" t="s">
        <v>38</v>
      </c>
      <c r="D2050" s="293" t="str">
        <f t="shared" ref="D2050:D2081" si="41">IF(E2050="Van Schaikweg 98","Van Schaikweg","")</f>
        <v>Van Schaikweg</v>
      </c>
      <c r="E2050" s="294" t="s">
        <v>205</v>
      </c>
      <c r="F2050" s="236" t="s">
        <v>38</v>
      </c>
      <c r="G2050" s="295" t="s">
        <v>59</v>
      </c>
      <c r="H2050" s="295" t="s">
        <v>45</v>
      </c>
      <c r="I2050" s="295" t="s">
        <v>687</v>
      </c>
      <c r="J2050" s="308" t="s">
        <v>1717</v>
      </c>
      <c r="K2050" s="295"/>
      <c r="L2050" s="451" t="s">
        <v>57</v>
      </c>
      <c r="M2050" s="234" t="s">
        <v>187</v>
      </c>
      <c r="N2050" s="237">
        <f>IFERROR(VLOOKUP(H2050&amp;"-"&amp;F2050,Blad7!A:D,4,0),0)</f>
        <v>0</v>
      </c>
      <c r="O2050" s="238">
        <v>1</v>
      </c>
      <c r="P2050" s="239" t="str">
        <f t="shared" si="40"/>
        <v/>
      </c>
    </row>
    <row r="2051" spans="1:16" x14ac:dyDescent="0.3">
      <c r="A2051" s="294" t="s">
        <v>38</v>
      </c>
      <c r="B2051" s="236" t="s">
        <v>39</v>
      </c>
      <c r="C2051" s="236" t="s">
        <v>38</v>
      </c>
      <c r="D2051" s="293" t="str">
        <f t="shared" si="41"/>
        <v>Van Schaikweg</v>
      </c>
      <c r="E2051" s="294" t="s">
        <v>205</v>
      </c>
      <c r="F2051" s="236" t="s">
        <v>38</v>
      </c>
      <c r="G2051" s="295" t="s">
        <v>59</v>
      </c>
      <c r="H2051" s="295" t="s">
        <v>19</v>
      </c>
      <c r="I2051" s="295" t="s">
        <v>61</v>
      </c>
      <c r="J2051" s="308"/>
      <c r="K2051" s="295"/>
      <c r="L2051" s="451" t="s">
        <v>155</v>
      </c>
      <c r="M2051" s="234">
        <v>1.54</v>
      </c>
      <c r="N2051" s="237">
        <f>IFERROR(VLOOKUP(H2051&amp;"-"&amp;F2051,Blad7!A:D,4,0),0)</f>
        <v>0</v>
      </c>
      <c r="O2051" s="238">
        <v>1</v>
      </c>
      <c r="P2051" s="239">
        <f t="shared" si="40"/>
        <v>0</v>
      </c>
    </row>
    <row r="2052" spans="1:16" x14ac:dyDescent="0.3">
      <c r="A2052" s="294" t="s">
        <v>38</v>
      </c>
      <c r="B2052" s="236" t="s">
        <v>39</v>
      </c>
      <c r="C2052" s="236" t="s">
        <v>38</v>
      </c>
      <c r="D2052" s="293" t="str">
        <f t="shared" si="41"/>
        <v>Van Schaikweg</v>
      </c>
      <c r="E2052" s="294" t="s">
        <v>205</v>
      </c>
      <c r="F2052" s="236" t="s">
        <v>38</v>
      </c>
      <c r="G2052" s="295" t="s">
        <v>59</v>
      </c>
      <c r="H2052" s="295" t="s">
        <v>41</v>
      </c>
      <c r="I2052" s="295" t="s">
        <v>1622</v>
      </c>
      <c r="J2052" s="463"/>
      <c r="K2052" s="295"/>
      <c r="L2052" s="451" t="s">
        <v>42</v>
      </c>
      <c r="M2052" s="234">
        <v>2.77</v>
      </c>
      <c r="N2052" s="237">
        <f>IFERROR(VLOOKUP(H2052&amp;"-"&amp;F2052,Blad7!A:D,4,0),0)</f>
        <v>0</v>
      </c>
      <c r="O2052" s="238">
        <v>1</v>
      </c>
      <c r="P2052" s="239">
        <f t="shared" si="40"/>
        <v>0</v>
      </c>
    </row>
    <row r="2053" spans="1:16" x14ac:dyDescent="0.3">
      <c r="A2053" s="294" t="s">
        <v>38</v>
      </c>
      <c r="B2053" s="236" t="s">
        <v>39</v>
      </c>
      <c r="C2053" s="236" t="s">
        <v>38</v>
      </c>
      <c r="D2053" s="293" t="str">
        <f t="shared" si="41"/>
        <v>Van Schaikweg</v>
      </c>
      <c r="E2053" s="294" t="s">
        <v>205</v>
      </c>
      <c r="F2053" s="236" t="s">
        <v>38</v>
      </c>
      <c r="G2053" s="295" t="s">
        <v>59</v>
      </c>
      <c r="H2053" s="295" t="s">
        <v>46</v>
      </c>
      <c r="I2053" s="295" t="s">
        <v>47</v>
      </c>
      <c r="J2053" s="308"/>
      <c r="K2053" s="295"/>
      <c r="L2053" s="451"/>
      <c r="M2053" s="234">
        <v>6.06</v>
      </c>
      <c r="N2053" s="237">
        <f>IFERROR(VLOOKUP(H2053&amp;"-"&amp;F2053,Blad7!A:D,4,0),0)</f>
        <v>0</v>
      </c>
      <c r="O2053" s="238">
        <v>1</v>
      </c>
      <c r="P2053" s="239">
        <f t="shared" si="40"/>
        <v>0</v>
      </c>
    </row>
    <row r="2054" spans="1:16" x14ac:dyDescent="0.3">
      <c r="A2054" s="294" t="s">
        <v>38</v>
      </c>
      <c r="B2054" s="236" t="s">
        <v>39</v>
      </c>
      <c r="C2054" s="236" t="s">
        <v>38</v>
      </c>
      <c r="D2054" s="293" t="str">
        <f t="shared" si="41"/>
        <v>Van Schaikweg</v>
      </c>
      <c r="E2054" s="294" t="s">
        <v>205</v>
      </c>
      <c r="F2054" s="236" t="s">
        <v>38</v>
      </c>
      <c r="G2054" s="295" t="s">
        <v>59</v>
      </c>
      <c r="H2054" s="295" t="s">
        <v>46</v>
      </c>
      <c r="I2054" s="297" t="s">
        <v>46</v>
      </c>
      <c r="J2054" s="308"/>
      <c r="K2054" s="295"/>
      <c r="L2054" s="451" t="s">
        <v>62</v>
      </c>
      <c r="M2054" s="234">
        <v>10.06</v>
      </c>
      <c r="N2054" s="237">
        <f>IFERROR(VLOOKUP(H2054&amp;"-"&amp;F2054,Blad7!A:D,4,0),0)</f>
        <v>0</v>
      </c>
      <c r="O2054" s="238">
        <v>1</v>
      </c>
      <c r="P2054" s="239">
        <f t="shared" si="40"/>
        <v>0</v>
      </c>
    </row>
    <row r="2055" spans="1:16" x14ac:dyDescent="0.3">
      <c r="A2055" s="294" t="s">
        <v>38</v>
      </c>
      <c r="B2055" s="236" t="s">
        <v>39</v>
      </c>
      <c r="C2055" s="236" t="s">
        <v>38</v>
      </c>
      <c r="D2055" s="293" t="str">
        <f t="shared" si="41"/>
        <v>Van Schaikweg</v>
      </c>
      <c r="E2055" s="294" t="s">
        <v>205</v>
      </c>
      <c r="F2055" s="236" t="s">
        <v>38</v>
      </c>
      <c r="G2055" s="295" t="s">
        <v>59</v>
      </c>
      <c r="H2055" s="295" t="s">
        <v>41</v>
      </c>
      <c r="I2055" s="295" t="s">
        <v>1622</v>
      </c>
      <c r="J2055" s="463"/>
      <c r="K2055" s="295"/>
      <c r="L2055" s="451" t="s">
        <v>1714</v>
      </c>
      <c r="M2055" s="234">
        <v>11.08</v>
      </c>
      <c r="N2055" s="237">
        <f>IFERROR(VLOOKUP(H2055&amp;"-"&amp;F2055,Blad7!A:D,4,0),0)</f>
        <v>0</v>
      </c>
      <c r="O2055" s="238">
        <v>1</v>
      </c>
      <c r="P2055" s="239">
        <f t="shared" si="40"/>
        <v>0</v>
      </c>
    </row>
    <row r="2056" spans="1:16" x14ac:dyDescent="0.3">
      <c r="A2056" s="294" t="s">
        <v>38</v>
      </c>
      <c r="B2056" s="236" t="s">
        <v>39</v>
      </c>
      <c r="C2056" s="236" t="s">
        <v>38</v>
      </c>
      <c r="D2056" s="293" t="str">
        <f t="shared" si="41"/>
        <v>Van Schaikweg</v>
      </c>
      <c r="E2056" s="294" t="s">
        <v>205</v>
      </c>
      <c r="F2056" s="236" t="s">
        <v>38</v>
      </c>
      <c r="G2056" s="295" t="s">
        <v>59</v>
      </c>
      <c r="H2056" s="295" t="s">
        <v>41</v>
      </c>
      <c r="I2056" s="295" t="s">
        <v>1622</v>
      </c>
      <c r="J2056" s="463"/>
      <c r="K2056" s="295"/>
      <c r="L2056" s="451" t="s">
        <v>42</v>
      </c>
      <c r="M2056" s="234">
        <v>14.87</v>
      </c>
      <c r="N2056" s="237">
        <f>IFERROR(VLOOKUP(H2056&amp;"-"&amp;F2056,Blad7!A:D,4,0),0)</f>
        <v>0</v>
      </c>
      <c r="O2056" s="238">
        <v>1</v>
      </c>
      <c r="P2056" s="239">
        <f t="shared" si="40"/>
        <v>0</v>
      </c>
    </row>
    <row r="2057" spans="1:16" x14ac:dyDescent="0.3">
      <c r="A2057" s="294" t="s">
        <v>38</v>
      </c>
      <c r="B2057" s="236" t="s">
        <v>39</v>
      </c>
      <c r="C2057" s="236" t="s">
        <v>38</v>
      </c>
      <c r="D2057" s="293" t="str">
        <f t="shared" si="41"/>
        <v>Van Schaikweg</v>
      </c>
      <c r="E2057" s="294" t="s">
        <v>205</v>
      </c>
      <c r="F2057" s="236" t="s">
        <v>38</v>
      </c>
      <c r="G2057" s="295" t="s">
        <v>59</v>
      </c>
      <c r="H2057" s="295" t="s">
        <v>46</v>
      </c>
      <c r="I2057" s="295" t="s">
        <v>47</v>
      </c>
      <c r="J2057" s="308"/>
      <c r="K2057" s="295"/>
      <c r="L2057" s="451" t="s">
        <v>44</v>
      </c>
      <c r="M2057" s="234">
        <v>15.08</v>
      </c>
      <c r="N2057" s="237">
        <f>IFERROR(VLOOKUP(H2057&amp;"-"&amp;F2057,Blad7!A:D,4,0),0)</f>
        <v>0</v>
      </c>
      <c r="O2057" s="238">
        <v>1</v>
      </c>
      <c r="P2057" s="239">
        <f t="shared" si="40"/>
        <v>0</v>
      </c>
    </row>
    <row r="2058" spans="1:16" x14ac:dyDescent="0.3">
      <c r="A2058" s="294" t="s">
        <v>38</v>
      </c>
      <c r="B2058" s="236" t="s">
        <v>39</v>
      </c>
      <c r="C2058" s="236" t="s">
        <v>38</v>
      </c>
      <c r="D2058" s="293" t="str">
        <f t="shared" si="41"/>
        <v>Van Schaikweg</v>
      </c>
      <c r="E2058" s="294" t="s">
        <v>205</v>
      </c>
      <c r="F2058" s="236" t="s">
        <v>38</v>
      </c>
      <c r="G2058" s="295" t="s">
        <v>59</v>
      </c>
      <c r="H2058" s="295" t="s">
        <v>45</v>
      </c>
      <c r="I2058" s="295" t="s">
        <v>1021</v>
      </c>
      <c r="J2058" s="308"/>
      <c r="K2058" s="295"/>
      <c r="L2058" s="451" t="s">
        <v>42</v>
      </c>
      <c r="M2058" s="234" t="s">
        <v>187</v>
      </c>
      <c r="N2058" s="237">
        <f>IFERROR(VLOOKUP(H2058&amp;"-"&amp;F2058,Blad7!A:D,4,0),0)</f>
        <v>0</v>
      </c>
      <c r="O2058" s="238">
        <v>1</v>
      </c>
      <c r="P2058" s="239" t="str">
        <f t="shared" si="40"/>
        <v/>
      </c>
    </row>
    <row r="2059" spans="1:16" x14ac:dyDescent="0.3">
      <c r="A2059" s="294" t="s">
        <v>38</v>
      </c>
      <c r="B2059" s="236" t="s">
        <v>39</v>
      </c>
      <c r="C2059" s="236" t="s">
        <v>38</v>
      </c>
      <c r="D2059" s="293" t="str">
        <f t="shared" si="41"/>
        <v>Van Schaikweg</v>
      </c>
      <c r="E2059" s="294" t="s">
        <v>205</v>
      </c>
      <c r="F2059" s="236" t="s">
        <v>38</v>
      </c>
      <c r="G2059" s="295" t="s">
        <v>59</v>
      </c>
      <c r="H2059" s="295" t="s">
        <v>41</v>
      </c>
      <c r="I2059" s="295" t="s">
        <v>1622</v>
      </c>
      <c r="J2059" s="463"/>
      <c r="K2059" s="295"/>
      <c r="L2059" s="451" t="s">
        <v>42</v>
      </c>
      <c r="M2059" s="234">
        <v>16.84</v>
      </c>
      <c r="N2059" s="237">
        <f>IFERROR(VLOOKUP(H2059&amp;"-"&amp;F2059,Blad7!A:D,4,0),0)</f>
        <v>0</v>
      </c>
      <c r="O2059" s="238">
        <v>1</v>
      </c>
      <c r="P2059" s="239">
        <f t="shared" si="40"/>
        <v>0</v>
      </c>
    </row>
    <row r="2060" spans="1:16" x14ac:dyDescent="0.3">
      <c r="A2060" s="294" t="s">
        <v>38</v>
      </c>
      <c r="B2060" s="236" t="s">
        <v>39</v>
      </c>
      <c r="C2060" s="236" t="s">
        <v>38</v>
      </c>
      <c r="D2060" s="293" t="str">
        <f t="shared" si="41"/>
        <v>Van Schaikweg</v>
      </c>
      <c r="E2060" s="294" t="s">
        <v>205</v>
      </c>
      <c r="F2060" s="236" t="s">
        <v>38</v>
      </c>
      <c r="G2060" s="295" t="s">
        <v>59</v>
      </c>
      <c r="H2060" s="295" t="s">
        <v>46</v>
      </c>
      <c r="I2060" s="297" t="s">
        <v>46</v>
      </c>
      <c r="J2060" s="308"/>
      <c r="K2060" s="295"/>
      <c r="L2060" s="451" t="s">
        <v>44</v>
      </c>
      <c r="M2060" s="234">
        <v>19.670000000000002</v>
      </c>
      <c r="N2060" s="237">
        <f>IFERROR(VLOOKUP(H2060&amp;"-"&amp;F2060,Blad7!A:D,4,0),0)</f>
        <v>0</v>
      </c>
      <c r="O2060" s="238">
        <v>1</v>
      </c>
      <c r="P2060" s="239">
        <f t="shared" si="40"/>
        <v>0</v>
      </c>
    </row>
    <row r="2061" spans="1:16" x14ac:dyDescent="0.3">
      <c r="A2061" s="294" t="s">
        <v>38</v>
      </c>
      <c r="B2061" s="236" t="s">
        <v>39</v>
      </c>
      <c r="C2061" s="236" t="s">
        <v>38</v>
      </c>
      <c r="D2061" s="293" t="str">
        <f t="shared" si="41"/>
        <v>Van Schaikweg</v>
      </c>
      <c r="E2061" s="298" t="s">
        <v>205</v>
      </c>
      <c r="F2061" s="236" t="s">
        <v>38</v>
      </c>
      <c r="G2061" s="295" t="s">
        <v>59</v>
      </c>
      <c r="H2061" s="295" t="s">
        <v>15</v>
      </c>
      <c r="I2061" s="297" t="s">
        <v>15</v>
      </c>
      <c r="J2061" s="308"/>
      <c r="K2061" s="295"/>
      <c r="L2061" s="451" t="s">
        <v>44</v>
      </c>
      <c r="M2061" s="234">
        <v>19.95</v>
      </c>
      <c r="N2061" s="237">
        <f>IFERROR(VLOOKUP(H2061&amp;"-"&amp;F2061,Blad7!A:D,4,0),0)</f>
        <v>0</v>
      </c>
      <c r="O2061" s="238">
        <v>1</v>
      </c>
      <c r="P2061" s="239">
        <f t="shared" si="40"/>
        <v>0</v>
      </c>
    </row>
    <row r="2062" spans="1:16" x14ac:dyDescent="0.3">
      <c r="A2062" s="294" t="s">
        <v>38</v>
      </c>
      <c r="B2062" s="236" t="s">
        <v>39</v>
      </c>
      <c r="C2062" s="236" t="s">
        <v>38</v>
      </c>
      <c r="D2062" s="293" t="str">
        <f t="shared" si="41"/>
        <v>Van Schaikweg</v>
      </c>
      <c r="E2062" s="294" t="s">
        <v>205</v>
      </c>
      <c r="F2062" s="236" t="s">
        <v>38</v>
      </c>
      <c r="G2062" s="295" t="s">
        <v>59</v>
      </c>
      <c r="H2062" s="295" t="s">
        <v>19</v>
      </c>
      <c r="I2062" s="295" t="s">
        <v>1460</v>
      </c>
      <c r="J2062" s="308"/>
      <c r="K2062" s="295"/>
      <c r="L2062" s="451" t="s">
        <v>42</v>
      </c>
      <c r="M2062" s="234">
        <v>24.42</v>
      </c>
      <c r="N2062" s="237">
        <f>IFERROR(VLOOKUP(H2062&amp;"-"&amp;F2062,Blad7!A:D,4,0),0)</f>
        <v>0</v>
      </c>
      <c r="O2062" s="238">
        <v>1</v>
      </c>
      <c r="P2062" s="239">
        <f t="shared" si="40"/>
        <v>0</v>
      </c>
    </row>
    <row r="2063" spans="1:16" x14ac:dyDescent="0.3">
      <c r="A2063" s="294" t="s">
        <v>38</v>
      </c>
      <c r="B2063" s="236" t="s">
        <v>39</v>
      </c>
      <c r="C2063" s="236" t="s">
        <v>38</v>
      </c>
      <c r="D2063" s="293" t="str">
        <f t="shared" si="41"/>
        <v>Van Schaikweg</v>
      </c>
      <c r="E2063" s="294" t="s">
        <v>205</v>
      </c>
      <c r="F2063" s="236" t="s">
        <v>38</v>
      </c>
      <c r="G2063" s="295" t="s">
        <v>59</v>
      </c>
      <c r="H2063" s="295" t="s">
        <v>15</v>
      </c>
      <c r="I2063" s="297" t="s">
        <v>15</v>
      </c>
      <c r="J2063" s="308"/>
      <c r="K2063" s="295"/>
      <c r="L2063" s="451" t="s">
        <v>210</v>
      </c>
      <c r="M2063" s="234">
        <v>28.14</v>
      </c>
      <c r="N2063" s="237">
        <f>IFERROR(VLOOKUP(H2063&amp;"-"&amp;F2063,Blad7!A:D,4,0),0)</f>
        <v>0</v>
      </c>
      <c r="O2063" s="238">
        <v>1</v>
      </c>
      <c r="P2063" s="239">
        <f t="shared" si="40"/>
        <v>0</v>
      </c>
    </row>
    <row r="2064" spans="1:16" x14ac:dyDescent="0.3">
      <c r="A2064" s="294" t="s">
        <v>38</v>
      </c>
      <c r="B2064" s="236" t="s">
        <v>39</v>
      </c>
      <c r="C2064" s="236" t="s">
        <v>38</v>
      </c>
      <c r="D2064" s="293" t="str">
        <f t="shared" si="41"/>
        <v>Van Schaikweg</v>
      </c>
      <c r="E2064" s="294" t="s">
        <v>205</v>
      </c>
      <c r="F2064" s="236" t="s">
        <v>38</v>
      </c>
      <c r="G2064" s="295" t="s">
        <v>59</v>
      </c>
      <c r="H2064" s="295" t="s">
        <v>45</v>
      </c>
      <c r="I2064" s="295" t="s">
        <v>45</v>
      </c>
      <c r="J2064" s="308"/>
      <c r="K2064" s="295"/>
      <c r="L2064" s="451" t="s">
        <v>44</v>
      </c>
      <c r="M2064" s="234" t="s">
        <v>187</v>
      </c>
      <c r="N2064" s="237">
        <f>IFERROR(VLOOKUP(H2064&amp;"-"&amp;F2064,Blad7!A:D,4,0),0)</f>
        <v>0</v>
      </c>
      <c r="O2064" s="238">
        <v>1</v>
      </c>
      <c r="P2064" s="239" t="str">
        <f t="shared" si="40"/>
        <v/>
      </c>
    </row>
    <row r="2065" spans="1:16" x14ac:dyDescent="0.3">
      <c r="A2065" s="294" t="s">
        <v>38</v>
      </c>
      <c r="B2065" s="236" t="s">
        <v>39</v>
      </c>
      <c r="C2065" s="236" t="s">
        <v>38</v>
      </c>
      <c r="D2065" s="293" t="str">
        <f t="shared" si="41"/>
        <v>Van Schaikweg</v>
      </c>
      <c r="E2065" s="294" t="s">
        <v>205</v>
      </c>
      <c r="F2065" s="236" t="s">
        <v>38</v>
      </c>
      <c r="G2065" s="295" t="s">
        <v>59</v>
      </c>
      <c r="H2065" s="295" t="s">
        <v>18</v>
      </c>
      <c r="I2065" s="295" t="s">
        <v>712</v>
      </c>
      <c r="J2065" s="308"/>
      <c r="K2065" s="295"/>
      <c r="L2065" s="451" t="s">
        <v>62</v>
      </c>
      <c r="M2065" s="234">
        <v>28.87</v>
      </c>
      <c r="N2065" s="237">
        <f>IFERROR(VLOOKUP(H2065&amp;"-"&amp;F2065,Blad7!A:D,4,0),0)</f>
        <v>0</v>
      </c>
      <c r="O2065" s="238">
        <v>1</v>
      </c>
      <c r="P2065" s="239">
        <f t="shared" si="40"/>
        <v>0</v>
      </c>
    </row>
    <row r="2066" spans="1:16" x14ac:dyDescent="0.3">
      <c r="A2066" s="294" t="s">
        <v>38</v>
      </c>
      <c r="B2066" s="236" t="s">
        <v>39</v>
      </c>
      <c r="C2066" s="236" t="s">
        <v>38</v>
      </c>
      <c r="D2066" s="293" t="str">
        <f t="shared" si="41"/>
        <v>Van Schaikweg</v>
      </c>
      <c r="E2066" s="294" t="s">
        <v>205</v>
      </c>
      <c r="F2066" s="236" t="s">
        <v>38</v>
      </c>
      <c r="G2066" s="295" t="s">
        <v>59</v>
      </c>
      <c r="H2066" s="295" t="s">
        <v>15</v>
      </c>
      <c r="I2066" s="297" t="s">
        <v>15</v>
      </c>
      <c r="J2066" s="308"/>
      <c r="K2066" s="295"/>
      <c r="L2066" s="451" t="s">
        <v>44</v>
      </c>
      <c r="M2066" s="234">
        <v>29.02</v>
      </c>
      <c r="N2066" s="237">
        <f>IFERROR(VLOOKUP(H2066&amp;"-"&amp;F2066,Blad7!A:D,4,0),0)</f>
        <v>0</v>
      </c>
      <c r="O2066" s="238">
        <v>1</v>
      </c>
      <c r="P2066" s="239">
        <f t="shared" si="40"/>
        <v>0</v>
      </c>
    </row>
    <row r="2067" spans="1:16" x14ac:dyDescent="0.3">
      <c r="A2067" s="294" t="s">
        <v>38</v>
      </c>
      <c r="B2067" s="236" t="s">
        <v>39</v>
      </c>
      <c r="C2067" s="236" t="s">
        <v>38</v>
      </c>
      <c r="D2067" s="293" t="str">
        <f t="shared" si="41"/>
        <v>Van Schaikweg</v>
      </c>
      <c r="E2067" s="294" t="s">
        <v>205</v>
      </c>
      <c r="F2067" s="236" t="s">
        <v>38</v>
      </c>
      <c r="G2067" s="295" t="s">
        <v>59</v>
      </c>
      <c r="H2067" s="295" t="s">
        <v>46</v>
      </c>
      <c r="I2067" s="297" t="s">
        <v>46</v>
      </c>
      <c r="J2067" s="308"/>
      <c r="K2067" s="295"/>
      <c r="L2067" s="451" t="s">
        <v>44</v>
      </c>
      <c r="M2067" s="234">
        <v>31.54</v>
      </c>
      <c r="N2067" s="237">
        <f>IFERROR(VLOOKUP(H2067&amp;"-"&amp;F2067,Blad7!A:D,4,0),0)</f>
        <v>0</v>
      </c>
      <c r="O2067" s="238">
        <v>1</v>
      </c>
      <c r="P2067" s="239">
        <f t="shared" si="40"/>
        <v>0</v>
      </c>
    </row>
    <row r="2068" spans="1:16" x14ac:dyDescent="0.3">
      <c r="A2068" s="294" t="s">
        <v>38</v>
      </c>
      <c r="B2068" s="236" t="s">
        <v>39</v>
      </c>
      <c r="C2068" s="236" t="s">
        <v>38</v>
      </c>
      <c r="D2068" s="293" t="str">
        <f t="shared" si="41"/>
        <v>Van Schaikweg</v>
      </c>
      <c r="E2068" s="294" t="s">
        <v>205</v>
      </c>
      <c r="F2068" s="236" t="s">
        <v>38</v>
      </c>
      <c r="G2068" s="295" t="s">
        <v>59</v>
      </c>
      <c r="H2068" s="295" t="s">
        <v>46</v>
      </c>
      <c r="I2068" s="297" t="s">
        <v>46</v>
      </c>
      <c r="J2068" s="308"/>
      <c r="K2068" s="295"/>
      <c r="L2068" s="451" t="s">
        <v>44</v>
      </c>
      <c r="M2068" s="234">
        <v>33.44</v>
      </c>
      <c r="N2068" s="237">
        <f>IFERROR(VLOOKUP(H2068&amp;"-"&amp;F2068,Blad7!A:D,4,0),0)</f>
        <v>0</v>
      </c>
      <c r="O2068" s="238">
        <v>1</v>
      </c>
      <c r="P2068" s="239">
        <f t="shared" si="40"/>
        <v>0</v>
      </c>
    </row>
    <row r="2069" spans="1:16" x14ac:dyDescent="0.3">
      <c r="A2069" s="294" t="s">
        <v>38</v>
      </c>
      <c r="B2069" s="236" t="s">
        <v>39</v>
      </c>
      <c r="C2069" s="236" t="s">
        <v>38</v>
      </c>
      <c r="D2069" s="293" t="str">
        <f t="shared" si="41"/>
        <v>Van Schaikweg</v>
      </c>
      <c r="E2069" s="294" t="s">
        <v>205</v>
      </c>
      <c r="F2069" s="236" t="s">
        <v>38</v>
      </c>
      <c r="G2069" s="295" t="s">
        <v>59</v>
      </c>
      <c r="H2069" s="295" t="s">
        <v>15</v>
      </c>
      <c r="I2069" s="297" t="s">
        <v>15</v>
      </c>
      <c r="J2069" s="308"/>
      <c r="K2069" s="295"/>
      <c r="L2069" s="451" t="s">
        <v>44</v>
      </c>
      <c r="M2069" s="234">
        <v>34.99</v>
      </c>
      <c r="N2069" s="237">
        <f>IFERROR(VLOOKUP(H2069&amp;"-"&amp;F2069,Blad7!A:D,4,0),0)</f>
        <v>0</v>
      </c>
      <c r="O2069" s="238">
        <v>1</v>
      </c>
      <c r="P2069" s="239">
        <f t="shared" si="40"/>
        <v>0</v>
      </c>
    </row>
    <row r="2070" spans="1:16" x14ac:dyDescent="0.3">
      <c r="A2070" s="294" t="s">
        <v>38</v>
      </c>
      <c r="B2070" s="236" t="s">
        <v>39</v>
      </c>
      <c r="C2070" s="236" t="s">
        <v>38</v>
      </c>
      <c r="D2070" s="293" t="str">
        <f t="shared" si="41"/>
        <v>Van Schaikweg</v>
      </c>
      <c r="E2070" s="294" t="s">
        <v>205</v>
      </c>
      <c r="F2070" s="236" t="s">
        <v>38</v>
      </c>
      <c r="G2070" s="295" t="s">
        <v>59</v>
      </c>
      <c r="H2070" s="295" t="s">
        <v>15</v>
      </c>
      <c r="I2070" s="297" t="s">
        <v>15</v>
      </c>
      <c r="J2070" s="308"/>
      <c r="K2070" s="295"/>
      <c r="L2070" s="451" t="s">
        <v>44</v>
      </c>
      <c r="M2070" s="234">
        <v>35.85</v>
      </c>
      <c r="N2070" s="237">
        <f>IFERROR(VLOOKUP(H2070&amp;"-"&amp;F2070,Blad7!A:D,4,0),0)</f>
        <v>0</v>
      </c>
      <c r="O2070" s="238">
        <v>1</v>
      </c>
      <c r="P2070" s="239">
        <f t="shared" si="40"/>
        <v>0</v>
      </c>
    </row>
    <row r="2071" spans="1:16" x14ac:dyDescent="0.3">
      <c r="A2071" s="294" t="s">
        <v>38</v>
      </c>
      <c r="B2071" s="236" t="s">
        <v>39</v>
      </c>
      <c r="C2071" s="236" t="s">
        <v>38</v>
      </c>
      <c r="D2071" s="293" t="str">
        <f t="shared" si="41"/>
        <v>Van Schaikweg</v>
      </c>
      <c r="E2071" s="294" t="s">
        <v>205</v>
      </c>
      <c r="F2071" s="236" t="s">
        <v>38</v>
      </c>
      <c r="G2071" s="295" t="s">
        <v>59</v>
      </c>
      <c r="H2071" s="295" t="s">
        <v>19</v>
      </c>
      <c r="I2071" s="295" t="s">
        <v>1460</v>
      </c>
      <c r="J2071" s="308"/>
      <c r="K2071" s="295"/>
      <c r="L2071" s="451" t="s">
        <v>44</v>
      </c>
      <c r="M2071" s="234">
        <v>36.770000000000003</v>
      </c>
      <c r="N2071" s="237">
        <f>IFERROR(VLOOKUP(H2071&amp;"-"&amp;F2071,Blad7!A:D,4,0),0)</f>
        <v>0</v>
      </c>
      <c r="O2071" s="238">
        <v>1</v>
      </c>
      <c r="P2071" s="239">
        <f t="shared" si="40"/>
        <v>0</v>
      </c>
    </row>
    <row r="2072" spans="1:16" x14ac:dyDescent="0.3">
      <c r="A2072" s="294" t="s">
        <v>38</v>
      </c>
      <c r="B2072" s="236" t="s">
        <v>39</v>
      </c>
      <c r="C2072" s="236" t="s">
        <v>38</v>
      </c>
      <c r="D2072" s="293" t="str">
        <f t="shared" si="41"/>
        <v>Van Schaikweg</v>
      </c>
      <c r="E2072" s="294" t="s">
        <v>205</v>
      </c>
      <c r="F2072" s="236" t="s">
        <v>38</v>
      </c>
      <c r="G2072" s="295" t="s">
        <v>59</v>
      </c>
      <c r="H2072" s="295" t="s">
        <v>19</v>
      </c>
      <c r="I2072" s="295" t="s">
        <v>1710</v>
      </c>
      <c r="J2072" s="308"/>
      <c r="K2072" s="295"/>
      <c r="L2072" s="451" t="s">
        <v>44</v>
      </c>
      <c r="M2072" s="234">
        <v>40.96</v>
      </c>
      <c r="N2072" s="237">
        <f>IFERROR(VLOOKUP(H2072&amp;"-"&amp;F2072,Blad7!A:D,4,0),0)</f>
        <v>0</v>
      </c>
      <c r="O2072" s="238">
        <v>1</v>
      </c>
      <c r="P2072" s="239">
        <f t="shared" ref="P2072:P2103" si="42">IFERROR((N2072*M2072)*O2072,"")</f>
        <v>0</v>
      </c>
    </row>
    <row r="2073" spans="1:16" x14ac:dyDescent="0.3">
      <c r="A2073" s="294" t="s">
        <v>38</v>
      </c>
      <c r="B2073" s="236" t="s">
        <v>39</v>
      </c>
      <c r="C2073" s="236" t="s">
        <v>38</v>
      </c>
      <c r="D2073" s="293" t="str">
        <f t="shared" si="41"/>
        <v>Van Schaikweg</v>
      </c>
      <c r="E2073" s="294" t="s">
        <v>205</v>
      </c>
      <c r="F2073" s="236" t="s">
        <v>38</v>
      </c>
      <c r="G2073" s="295" t="s">
        <v>59</v>
      </c>
      <c r="H2073" s="295" t="s">
        <v>15</v>
      </c>
      <c r="I2073" s="297" t="s">
        <v>15</v>
      </c>
      <c r="J2073" s="308"/>
      <c r="K2073" s="295"/>
      <c r="L2073" s="451" t="s">
        <v>44</v>
      </c>
      <c r="M2073" s="234">
        <v>47.27</v>
      </c>
      <c r="N2073" s="237">
        <f>IFERROR(VLOOKUP(H2073&amp;"-"&amp;F2073,Blad7!A:D,4,0),0)</f>
        <v>0</v>
      </c>
      <c r="O2073" s="238">
        <v>1</v>
      </c>
      <c r="P2073" s="239">
        <f t="shared" si="42"/>
        <v>0</v>
      </c>
    </row>
    <row r="2074" spans="1:16" x14ac:dyDescent="0.3">
      <c r="A2074" s="294" t="s">
        <v>38</v>
      </c>
      <c r="B2074" s="236" t="s">
        <v>39</v>
      </c>
      <c r="C2074" s="236" t="s">
        <v>38</v>
      </c>
      <c r="D2074" s="293" t="str">
        <f t="shared" si="41"/>
        <v>Van Schaikweg</v>
      </c>
      <c r="E2074" s="294" t="s">
        <v>205</v>
      </c>
      <c r="F2074" s="236" t="s">
        <v>38</v>
      </c>
      <c r="G2074" s="295" t="s">
        <v>59</v>
      </c>
      <c r="H2074" s="295" t="s">
        <v>15</v>
      </c>
      <c r="I2074" s="297" t="s">
        <v>15</v>
      </c>
      <c r="J2074" s="308"/>
      <c r="K2074" s="295"/>
      <c r="L2074" s="451" t="s">
        <v>44</v>
      </c>
      <c r="M2074" s="234">
        <v>48.74</v>
      </c>
      <c r="N2074" s="237">
        <f>IFERROR(VLOOKUP(H2074&amp;"-"&amp;F2074,Blad7!A:D,4,0),0)</f>
        <v>0</v>
      </c>
      <c r="O2074" s="238">
        <v>1</v>
      </c>
      <c r="P2074" s="239">
        <f t="shared" si="42"/>
        <v>0</v>
      </c>
    </row>
    <row r="2075" spans="1:16" x14ac:dyDescent="0.3">
      <c r="A2075" s="294" t="s">
        <v>38</v>
      </c>
      <c r="B2075" s="236" t="s">
        <v>39</v>
      </c>
      <c r="C2075" s="236" t="s">
        <v>38</v>
      </c>
      <c r="D2075" s="293" t="str">
        <f t="shared" si="41"/>
        <v>Van Schaikweg</v>
      </c>
      <c r="E2075" s="294" t="s">
        <v>205</v>
      </c>
      <c r="F2075" s="236" t="s">
        <v>38</v>
      </c>
      <c r="G2075" s="295" t="s">
        <v>59</v>
      </c>
      <c r="H2075" s="295" t="s">
        <v>15</v>
      </c>
      <c r="I2075" s="297" t="s">
        <v>15</v>
      </c>
      <c r="J2075" s="308"/>
      <c r="K2075" s="295"/>
      <c r="L2075" s="451" t="s">
        <v>44</v>
      </c>
      <c r="M2075" s="234">
        <v>53.01</v>
      </c>
      <c r="N2075" s="237">
        <f>IFERROR(VLOOKUP(H2075&amp;"-"&amp;F2075,Blad7!A:D,4,0),0)</f>
        <v>0</v>
      </c>
      <c r="O2075" s="238">
        <v>1</v>
      </c>
      <c r="P2075" s="239">
        <f t="shared" si="42"/>
        <v>0</v>
      </c>
    </row>
    <row r="2076" spans="1:16" x14ac:dyDescent="0.3">
      <c r="A2076" s="294" t="s">
        <v>38</v>
      </c>
      <c r="B2076" s="236" t="s">
        <v>39</v>
      </c>
      <c r="C2076" s="236" t="s">
        <v>38</v>
      </c>
      <c r="D2076" s="293" t="str">
        <f t="shared" si="41"/>
        <v>Van Schaikweg</v>
      </c>
      <c r="E2076" s="294" t="s">
        <v>205</v>
      </c>
      <c r="F2076" s="236" t="s">
        <v>38</v>
      </c>
      <c r="G2076" s="295" t="s">
        <v>59</v>
      </c>
      <c r="H2076" s="295" t="s">
        <v>45</v>
      </c>
      <c r="I2076" s="295" t="s">
        <v>1021</v>
      </c>
      <c r="J2076" s="308"/>
      <c r="K2076" s="295"/>
      <c r="L2076" s="451" t="s">
        <v>62</v>
      </c>
      <c r="M2076" s="234" t="s">
        <v>187</v>
      </c>
      <c r="N2076" s="237">
        <f>IFERROR(VLOOKUP(H2076&amp;"-"&amp;F2076,Blad7!A:D,4,0),0)</f>
        <v>0</v>
      </c>
      <c r="O2076" s="238">
        <v>1</v>
      </c>
      <c r="P2076" s="239" t="str">
        <f t="shared" si="42"/>
        <v/>
      </c>
    </row>
    <row r="2077" spans="1:16" x14ac:dyDescent="0.3">
      <c r="A2077" s="294" t="s">
        <v>38</v>
      </c>
      <c r="B2077" s="236" t="s">
        <v>39</v>
      </c>
      <c r="C2077" s="236" t="s">
        <v>38</v>
      </c>
      <c r="D2077" s="293" t="str">
        <f t="shared" si="41"/>
        <v>Van Schaikweg</v>
      </c>
      <c r="E2077" s="294" t="s">
        <v>205</v>
      </c>
      <c r="F2077" s="236" t="s">
        <v>38</v>
      </c>
      <c r="G2077" s="295" t="s">
        <v>59</v>
      </c>
      <c r="H2077" s="295" t="s">
        <v>15</v>
      </c>
      <c r="I2077" s="297" t="s">
        <v>15</v>
      </c>
      <c r="J2077" s="308"/>
      <c r="K2077" s="295"/>
      <c r="L2077" s="451" t="s">
        <v>44</v>
      </c>
      <c r="M2077" s="234">
        <v>66.44</v>
      </c>
      <c r="N2077" s="237">
        <f>IFERROR(VLOOKUP(H2077&amp;"-"&amp;F2077,Blad7!A:D,4,0),0)</f>
        <v>0</v>
      </c>
      <c r="O2077" s="238">
        <v>1</v>
      </c>
      <c r="P2077" s="239">
        <f t="shared" si="42"/>
        <v>0</v>
      </c>
    </row>
    <row r="2078" spans="1:16" x14ac:dyDescent="0.3">
      <c r="A2078" s="294" t="s">
        <v>38</v>
      </c>
      <c r="B2078" s="236" t="s">
        <v>39</v>
      </c>
      <c r="C2078" s="236" t="s">
        <v>38</v>
      </c>
      <c r="D2078" s="293" t="str">
        <f t="shared" si="41"/>
        <v>Van Schaikweg</v>
      </c>
      <c r="E2078" s="294" t="s">
        <v>205</v>
      </c>
      <c r="F2078" s="236" t="s">
        <v>38</v>
      </c>
      <c r="G2078" s="295" t="s">
        <v>59</v>
      </c>
      <c r="H2078" s="295" t="s">
        <v>15</v>
      </c>
      <c r="I2078" s="297" t="s">
        <v>15</v>
      </c>
      <c r="J2078" s="308"/>
      <c r="K2078" s="295"/>
      <c r="L2078" s="451" t="s">
        <v>44</v>
      </c>
      <c r="M2078" s="234">
        <v>72.27</v>
      </c>
      <c r="N2078" s="237">
        <f>IFERROR(VLOOKUP(H2078&amp;"-"&amp;F2078,Blad7!A:D,4,0),0)</f>
        <v>0</v>
      </c>
      <c r="O2078" s="238">
        <v>1</v>
      </c>
      <c r="P2078" s="239">
        <f t="shared" si="42"/>
        <v>0</v>
      </c>
    </row>
    <row r="2079" spans="1:16" x14ac:dyDescent="0.3">
      <c r="A2079" s="294" t="s">
        <v>38</v>
      </c>
      <c r="B2079" s="236" t="s">
        <v>39</v>
      </c>
      <c r="C2079" s="236" t="s">
        <v>38</v>
      </c>
      <c r="D2079" s="293" t="str">
        <f t="shared" si="41"/>
        <v>Van Schaikweg</v>
      </c>
      <c r="E2079" s="294" t="s">
        <v>205</v>
      </c>
      <c r="F2079" s="236" t="s">
        <v>38</v>
      </c>
      <c r="G2079" s="295" t="s">
        <v>59</v>
      </c>
      <c r="H2079" s="295" t="s">
        <v>15</v>
      </c>
      <c r="I2079" s="297" t="s">
        <v>15</v>
      </c>
      <c r="J2079" s="308"/>
      <c r="K2079" s="295"/>
      <c r="L2079" s="451" t="s">
        <v>62</v>
      </c>
      <c r="M2079" s="234">
        <v>76.38</v>
      </c>
      <c r="N2079" s="237">
        <f>IFERROR(VLOOKUP(H2079&amp;"-"&amp;F2079,Blad7!A:D,4,0),0)</f>
        <v>0</v>
      </c>
      <c r="O2079" s="238">
        <v>1</v>
      </c>
      <c r="P2079" s="239">
        <f t="shared" si="42"/>
        <v>0</v>
      </c>
    </row>
    <row r="2080" spans="1:16" x14ac:dyDescent="0.3">
      <c r="A2080" s="294" t="s">
        <v>38</v>
      </c>
      <c r="B2080" s="236" t="s">
        <v>39</v>
      </c>
      <c r="C2080" s="236" t="s">
        <v>38</v>
      </c>
      <c r="D2080" s="293" t="str">
        <f t="shared" si="41"/>
        <v>Van Schaikweg</v>
      </c>
      <c r="E2080" s="294" t="s">
        <v>205</v>
      </c>
      <c r="F2080" s="236" t="s">
        <v>38</v>
      </c>
      <c r="G2080" s="295" t="s">
        <v>59</v>
      </c>
      <c r="H2080" s="295" t="s">
        <v>15</v>
      </c>
      <c r="I2080" s="297" t="s">
        <v>15</v>
      </c>
      <c r="J2080" s="308"/>
      <c r="K2080" s="295"/>
      <c r="L2080" s="451" t="s">
        <v>44</v>
      </c>
      <c r="M2080" s="234">
        <v>78.38</v>
      </c>
      <c r="N2080" s="237">
        <f>IFERROR(VLOOKUP(H2080&amp;"-"&amp;F2080,Blad7!A:D,4,0),0)</f>
        <v>0</v>
      </c>
      <c r="O2080" s="238">
        <v>1</v>
      </c>
      <c r="P2080" s="239">
        <f t="shared" si="42"/>
        <v>0</v>
      </c>
    </row>
    <row r="2081" spans="1:16" x14ac:dyDescent="0.3">
      <c r="A2081" s="294" t="s">
        <v>38</v>
      </c>
      <c r="B2081" s="236" t="s">
        <v>39</v>
      </c>
      <c r="C2081" s="236" t="s">
        <v>38</v>
      </c>
      <c r="D2081" s="293" t="str">
        <f t="shared" si="41"/>
        <v>Van Schaikweg</v>
      </c>
      <c r="E2081" s="294" t="s">
        <v>205</v>
      </c>
      <c r="F2081" s="236" t="s">
        <v>38</v>
      </c>
      <c r="G2081" s="295" t="s">
        <v>59</v>
      </c>
      <c r="H2081" s="295" t="s">
        <v>15</v>
      </c>
      <c r="I2081" s="297" t="s">
        <v>15</v>
      </c>
      <c r="J2081" s="308"/>
      <c r="K2081" s="295"/>
      <c r="L2081" s="451" t="s">
        <v>44</v>
      </c>
      <c r="M2081" s="234">
        <v>79.19</v>
      </c>
      <c r="N2081" s="237">
        <f>IFERROR(VLOOKUP(H2081&amp;"-"&amp;F2081,Blad7!A:D,4,0),0)</f>
        <v>0</v>
      </c>
      <c r="O2081" s="238">
        <v>1</v>
      </c>
      <c r="P2081" s="239">
        <f t="shared" si="42"/>
        <v>0</v>
      </c>
    </row>
    <row r="2082" spans="1:16" x14ac:dyDescent="0.3">
      <c r="A2082" s="294" t="s">
        <v>38</v>
      </c>
      <c r="B2082" s="236" t="s">
        <v>39</v>
      </c>
      <c r="C2082" s="236" t="s">
        <v>38</v>
      </c>
      <c r="D2082" s="293" t="str">
        <f t="shared" ref="D2082:D2103" si="43">IF(E2082="Van Schaikweg 98","Van Schaikweg","")</f>
        <v>Van Schaikweg</v>
      </c>
      <c r="E2082" s="294" t="s">
        <v>205</v>
      </c>
      <c r="F2082" s="236" t="s">
        <v>38</v>
      </c>
      <c r="G2082" s="295" t="s">
        <v>59</v>
      </c>
      <c r="H2082" s="295" t="s">
        <v>15</v>
      </c>
      <c r="I2082" s="297" t="s">
        <v>15</v>
      </c>
      <c r="J2082" s="308"/>
      <c r="K2082" s="295"/>
      <c r="L2082" s="451" t="s">
        <v>44</v>
      </c>
      <c r="M2082" s="234">
        <v>79.75</v>
      </c>
      <c r="N2082" s="237">
        <f>IFERROR(VLOOKUP(H2082&amp;"-"&amp;F2082,Blad7!A:D,4,0),0)</f>
        <v>0</v>
      </c>
      <c r="O2082" s="238">
        <v>1</v>
      </c>
      <c r="P2082" s="239">
        <f t="shared" si="42"/>
        <v>0</v>
      </c>
    </row>
    <row r="2083" spans="1:16" x14ac:dyDescent="0.3">
      <c r="A2083" s="294" t="s">
        <v>38</v>
      </c>
      <c r="B2083" s="236" t="s">
        <v>39</v>
      </c>
      <c r="C2083" s="236" t="s">
        <v>38</v>
      </c>
      <c r="D2083" s="293" t="str">
        <f t="shared" si="43"/>
        <v>Van Schaikweg</v>
      </c>
      <c r="E2083" s="298" t="s">
        <v>205</v>
      </c>
      <c r="F2083" s="236" t="s">
        <v>38</v>
      </c>
      <c r="G2083" s="295" t="s">
        <v>59</v>
      </c>
      <c r="H2083" s="295" t="s">
        <v>15</v>
      </c>
      <c r="I2083" s="297" t="s">
        <v>15</v>
      </c>
      <c r="J2083" s="308"/>
      <c r="K2083" s="295"/>
      <c r="L2083" s="451" t="s">
        <v>44</v>
      </c>
      <c r="M2083" s="234">
        <v>80.23</v>
      </c>
      <c r="N2083" s="237">
        <f>IFERROR(VLOOKUP(H2083&amp;"-"&amp;F2083,Blad7!A:D,4,0),0)</f>
        <v>0</v>
      </c>
      <c r="O2083" s="238">
        <v>1</v>
      </c>
      <c r="P2083" s="239">
        <f t="shared" si="42"/>
        <v>0</v>
      </c>
    </row>
    <row r="2084" spans="1:16" x14ac:dyDescent="0.3">
      <c r="A2084" s="294" t="s">
        <v>38</v>
      </c>
      <c r="B2084" s="236" t="s">
        <v>39</v>
      </c>
      <c r="C2084" s="236" t="s">
        <v>38</v>
      </c>
      <c r="D2084" s="293" t="str">
        <f t="shared" si="43"/>
        <v>Van Schaikweg</v>
      </c>
      <c r="E2084" s="294" t="s">
        <v>205</v>
      </c>
      <c r="F2084" s="236" t="s">
        <v>38</v>
      </c>
      <c r="G2084" s="295" t="s">
        <v>59</v>
      </c>
      <c r="H2084" s="295" t="s">
        <v>15</v>
      </c>
      <c r="I2084" s="297" t="s">
        <v>15</v>
      </c>
      <c r="J2084" s="308"/>
      <c r="K2084" s="295"/>
      <c r="L2084" s="451" t="s">
        <v>44</v>
      </c>
      <c r="M2084" s="234">
        <v>89.52</v>
      </c>
      <c r="N2084" s="237">
        <f>IFERROR(VLOOKUP(H2084&amp;"-"&amp;F2084,Blad7!A:D,4,0),0)</f>
        <v>0</v>
      </c>
      <c r="O2084" s="238">
        <v>1</v>
      </c>
      <c r="P2084" s="239">
        <f t="shared" si="42"/>
        <v>0</v>
      </c>
    </row>
    <row r="2085" spans="1:16" ht="13.5" customHeight="1" x14ac:dyDescent="0.3">
      <c r="A2085" s="294" t="s">
        <v>38</v>
      </c>
      <c r="B2085" s="236" t="s">
        <v>39</v>
      </c>
      <c r="C2085" s="236" t="s">
        <v>38</v>
      </c>
      <c r="D2085" s="293" t="str">
        <f t="shared" si="43"/>
        <v>Van Schaikweg</v>
      </c>
      <c r="E2085" s="294" t="s">
        <v>205</v>
      </c>
      <c r="F2085" s="236" t="s">
        <v>38</v>
      </c>
      <c r="G2085" s="295" t="s">
        <v>59</v>
      </c>
      <c r="H2085" s="295" t="s">
        <v>15</v>
      </c>
      <c r="I2085" s="297" t="s">
        <v>15</v>
      </c>
      <c r="J2085" s="308"/>
      <c r="K2085" s="295"/>
      <c r="L2085" s="451" t="s">
        <v>44</v>
      </c>
      <c r="M2085" s="234">
        <v>99.7</v>
      </c>
      <c r="N2085" s="237">
        <f>IFERROR(VLOOKUP(H2085&amp;"-"&amp;F2085,Blad7!A:D,4,0),0)</f>
        <v>0</v>
      </c>
      <c r="O2085" s="238">
        <v>1</v>
      </c>
      <c r="P2085" s="239">
        <f t="shared" si="42"/>
        <v>0</v>
      </c>
    </row>
    <row r="2086" spans="1:16" x14ac:dyDescent="0.3">
      <c r="A2086" s="294" t="s">
        <v>38</v>
      </c>
      <c r="B2086" s="236" t="s">
        <v>39</v>
      </c>
      <c r="C2086" s="236" t="s">
        <v>38</v>
      </c>
      <c r="D2086" s="293" t="str">
        <f t="shared" si="43"/>
        <v>Van Schaikweg</v>
      </c>
      <c r="E2086" s="294" t="s">
        <v>205</v>
      </c>
      <c r="F2086" s="236" t="s">
        <v>38</v>
      </c>
      <c r="G2086" s="295" t="s">
        <v>59</v>
      </c>
      <c r="H2086" s="295" t="s">
        <v>15</v>
      </c>
      <c r="I2086" s="297" t="s">
        <v>15</v>
      </c>
      <c r="J2086" s="308"/>
      <c r="K2086" s="295"/>
      <c r="L2086" s="451" t="s">
        <v>44</v>
      </c>
      <c r="M2086" s="234">
        <v>106.87</v>
      </c>
      <c r="N2086" s="237">
        <f>IFERROR(VLOOKUP(H2086&amp;"-"&amp;F2086,Blad7!A:D,4,0),0)</f>
        <v>0</v>
      </c>
      <c r="O2086" s="238">
        <v>1</v>
      </c>
      <c r="P2086" s="239">
        <f t="shared" si="42"/>
        <v>0</v>
      </c>
    </row>
    <row r="2087" spans="1:16" x14ac:dyDescent="0.3">
      <c r="A2087" s="294" t="s">
        <v>38</v>
      </c>
      <c r="B2087" s="236" t="s">
        <v>39</v>
      </c>
      <c r="C2087" s="236" t="s">
        <v>38</v>
      </c>
      <c r="D2087" s="293" t="str">
        <f t="shared" si="43"/>
        <v>Van Schaikweg</v>
      </c>
      <c r="E2087" s="294" t="s">
        <v>205</v>
      </c>
      <c r="F2087" s="236" t="s">
        <v>38</v>
      </c>
      <c r="G2087" s="295" t="s">
        <v>59</v>
      </c>
      <c r="H2087" s="295" t="s">
        <v>15</v>
      </c>
      <c r="I2087" s="297" t="s">
        <v>15</v>
      </c>
      <c r="J2087" s="308"/>
      <c r="K2087" s="295"/>
      <c r="L2087" s="451" t="s">
        <v>44</v>
      </c>
      <c r="M2087" s="234">
        <v>127.67</v>
      </c>
      <c r="N2087" s="237">
        <f>IFERROR(VLOOKUP(H2087&amp;"-"&amp;F2087,Blad7!A:D,4,0),0)</f>
        <v>0</v>
      </c>
      <c r="O2087" s="238">
        <v>1</v>
      </c>
      <c r="P2087" s="239">
        <f t="shared" si="42"/>
        <v>0</v>
      </c>
    </row>
    <row r="2088" spans="1:16" x14ac:dyDescent="0.3">
      <c r="A2088" s="294" t="s">
        <v>38</v>
      </c>
      <c r="B2088" s="236" t="s">
        <v>39</v>
      </c>
      <c r="C2088" s="236" t="s">
        <v>38</v>
      </c>
      <c r="D2088" s="293" t="str">
        <f t="shared" si="43"/>
        <v>Van Schaikweg</v>
      </c>
      <c r="E2088" s="294" t="s">
        <v>205</v>
      </c>
      <c r="F2088" s="236" t="s">
        <v>38</v>
      </c>
      <c r="G2088" s="295" t="s">
        <v>59</v>
      </c>
      <c r="H2088" s="295" t="s">
        <v>19</v>
      </c>
      <c r="I2088" s="295" t="s">
        <v>1460</v>
      </c>
      <c r="J2088" s="308"/>
      <c r="K2088" s="295"/>
      <c r="L2088" s="451" t="s">
        <v>44</v>
      </c>
      <c r="M2088" s="234">
        <v>128.5</v>
      </c>
      <c r="N2088" s="237">
        <f>IFERROR(VLOOKUP(H2088&amp;"-"&amp;F2088,Blad7!A:D,4,0),0)</f>
        <v>0</v>
      </c>
      <c r="O2088" s="238">
        <v>1</v>
      </c>
      <c r="P2088" s="239">
        <f t="shared" si="42"/>
        <v>0</v>
      </c>
    </row>
    <row r="2089" spans="1:16" x14ac:dyDescent="0.3">
      <c r="A2089" s="294" t="s">
        <v>38</v>
      </c>
      <c r="B2089" s="236" t="s">
        <v>39</v>
      </c>
      <c r="C2089" s="236" t="s">
        <v>38</v>
      </c>
      <c r="D2089" s="293" t="str">
        <f t="shared" si="43"/>
        <v>Van Schaikweg</v>
      </c>
      <c r="E2089" s="294" t="s">
        <v>205</v>
      </c>
      <c r="F2089" s="236" t="s">
        <v>38</v>
      </c>
      <c r="G2089" s="295" t="s">
        <v>59</v>
      </c>
      <c r="H2089" s="295" t="s">
        <v>15</v>
      </c>
      <c r="I2089" s="297" t="s">
        <v>15</v>
      </c>
      <c r="J2089" s="308"/>
      <c r="K2089" s="295"/>
      <c r="L2089" s="451" t="s">
        <v>44</v>
      </c>
      <c r="M2089" s="234">
        <v>144.5</v>
      </c>
      <c r="N2089" s="237">
        <f>IFERROR(VLOOKUP(H2089&amp;"-"&amp;F2089,Blad7!A:D,4,0),0)</f>
        <v>0</v>
      </c>
      <c r="O2089" s="238">
        <v>1</v>
      </c>
      <c r="P2089" s="239">
        <f t="shared" si="42"/>
        <v>0</v>
      </c>
    </row>
    <row r="2090" spans="1:16" x14ac:dyDescent="0.3">
      <c r="A2090" s="294" t="s">
        <v>38</v>
      </c>
      <c r="B2090" s="236" t="s">
        <v>39</v>
      </c>
      <c r="C2090" s="236" t="s">
        <v>38</v>
      </c>
      <c r="D2090" s="293" t="str">
        <f t="shared" si="43"/>
        <v>Van Schaikweg</v>
      </c>
      <c r="E2090" s="294" t="s">
        <v>205</v>
      </c>
      <c r="F2090" s="236" t="s">
        <v>38</v>
      </c>
      <c r="G2090" s="295" t="s">
        <v>59</v>
      </c>
      <c r="H2090" s="295" t="s">
        <v>15</v>
      </c>
      <c r="I2090" s="297" t="s">
        <v>15</v>
      </c>
      <c r="J2090" s="308"/>
      <c r="K2090" s="295"/>
      <c r="L2090" s="451" t="s">
        <v>44</v>
      </c>
      <c r="M2090" s="234">
        <v>158.43</v>
      </c>
      <c r="N2090" s="237">
        <f>IFERROR(VLOOKUP(H2090&amp;"-"&amp;F2090,Blad7!A:D,4,0),0)</f>
        <v>0</v>
      </c>
      <c r="O2090" s="238">
        <v>1</v>
      </c>
      <c r="P2090" s="239">
        <f t="shared" si="42"/>
        <v>0</v>
      </c>
    </row>
    <row r="2091" spans="1:16" x14ac:dyDescent="0.3">
      <c r="A2091" s="294" t="s">
        <v>38</v>
      </c>
      <c r="B2091" s="236" t="s">
        <v>39</v>
      </c>
      <c r="C2091" s="236" t="s">
        <v>38</v>
      </c>
      <c r="D2091" s="293" t="str">
        <f t="shared" si="43"/>
        <v>Van Schaikweg</v>
      </c>
      <c r="E2091" s="294" t="s">
        <v>205</v>
      </c>
      <c r="F2091" s="236" t="s">
        <v>38</v>
      </c>
      <c r="G2091" s="295" t="s">
        <v>59</v>
      </c>
      <c r="H2091" s="295" t="s">
        <v>19</v>
      </c>
      <c r="I2091" s="295" t="s">
        <v>1460</v>
      </c>
      <c r="J2091" s="308"/>
      <c r="K2091" s="295"/>
      <c r="L2091" s="451" t="s">
        <v>44</v>
      </c>
      <c r="M2091" s="234">
        <v>237.59</v>
      </c>
      <c r="N2091" s="237">
        <f>IFERROR(VLOOKUP(H2091&amp;"-"&amp;F2091,Blad7!A:D,4,0),0)</f>
        <v>0</v>
      </c>
      <c r="O2091" s="238">
        <v>1</v>
      </c>
      <c r="P2091" s="239">
        <f t="shared" si="42"/>
        <v>0</v>
      </c>
    </row>
    <row r="2092" spans="1:16" x14ac:dyDescent="0.3">
      <c r="A2092" s="294" t="s">
        <v>38</v>
      </c>
      <c r="B2092" s="236" t="s">
        <v>39</v>
      </c>
      <c r="C2092" s="236" t="s">
        <v>38</v>
      </c>
      <c r="D2092" s="293" t="str">
        <f t="shared" si="43"/>
        <v>Van Schaikweg</v>
      </c>
      <c r="E2092" s="294" t="s">
        <v>205</v>
      </c>
      <c r="F2092" s="236" t="s">
        <v>38</v>
      </c>
      <c r="G2092" s="295" t="s">
        <v>59</v>
      </c>
      <c r="H2092" s="295" t="s">
        <v>45</v>
      </c>
      <c r="I2092" s="295" t="s">
        <v>1021</v>
      </c>
      <c r="J2092" s="308"/>
      <c r="K2092" s="295"/>
      <c r="L2092" s="451" t="s">
        <v>187</v>
      </c>
      <c r="M2092" s="234" t="s">
        <v>187</v>
      </c>
      <c r="N2092" s="237">
        <f>IFERROR(VLOOKUP(H2092&amp;"-"&amp;F2092,Blad7!A:D,4,0),0)</f>
        <v>0</v>
      </c>
      <c r="O2092" s="238">
        <v>1</v>
      </c>
      <c r="P2092" s="239" t="str">
        <f t="shared" si="42"/>
        <v/>
      </c>
    </row>
    <row r="2093" spans="1:16" x14ac:dyDescent="0.3">
      <c r="A2093" s="294" t="s">
        <v>38</v>
      </c>
      <c r="B2093" s="236" t="s">
        <v>39</v>
      </c>
      <c r="C2093" s="236" t="s">
        <v>38</v>
      </c>
      <c r="D2093" s="293" t="str">
        <f t="shared" si="43"/>
        <v>Van Schaikweg</v>
      </c>
      <c r="E2093" s="294" t="s">
        <v>205</v>
      </c>
      <c r="F2093" s="236" t="s">
        <v>38</v>
      </c>
      <c r="G2093" s="295" t="s">
        <v>59</v>
      </c>
      <c r="H2093" s="295" t="s">
        <v>45</v>
      </c>
      <c r="I2093" s="295" t="s">
        <v>1021</v>
      </c>
      <c r="J2093" s="308"/>
      <c r="K2093" s="295"/>
      <c r="L2093" s="451" t="s">
        <v>62</v>
      </c>
      <c r="M2093" s="234" t="s">
        <v>187</v>
      </c>
      <c r="N2093" s="237">
        <f>IFERROR(VLOOKUP(H2093&amp;"-"&amp;F2093,Blad7!A:D,4,0),0)</f>
        <v>0</v>
      </c>
      <c r="O2093" s="238">
        <v>1</v>
      </c>
      <c r="P2093" s="239" t="str">
        <f t="shared" si="42"/>
        <v/>
      </c>
    </row>
    <row r="2094" spans="1:16" x14ac:dyDescent="0.3">
      <c r="A2094" s="294" t="s">
        <v>38</v>
      </c>
      <c r="B2094" s="236" t="s">
        <v>39</v>
      </c>
      <c r="C2094" s="236" t="s">
        <v>38</v>
      </c>
      <c r="D2094" s="293" t="str">
        <f t="shared" si="43"/>
        <v>Van Schaikweg</v>
      </c>
      <c r="E2094" s="294" t="s">
        <v>205</v>
      </c>
      <c r="F2094" s="236" t="s">
        <v>38</v>
      </c>
      <c r="G2094" s="295" t="s">
        <v>59</v>
      </c>
      <c r="H2094" s="295" t="s">
        <v>45</v>
      </c>
      <c r="I2094" s="295" t="s">
        <v>696</v>
      </c>
      <c r="J2094" s="308"/>
      <c r="K2094" s="295"/>
      <c r="L2094" s="451" t="s">
        <v>44</v>
      </c>
      <c r="M2094" s="234" t="s">
        <v>187</v>
      </c>
      <c r="N2094" s="237">
        <f>IFERROR(VLOOKUP(H2094&amp;"-"&amp;F2094,Blad7!A:D,4,0),0)</f>
        <v>0</v>
      </c>
      <c r="O2094" s="238">
        <v>1</v>
      </c>
      <c r="P2094" s="239" t="str">
        <f t="shared" si="42"/>
        <v/>
      </c>
    </row>
    <row r="2095" spans="1:16" x14ac:dyDescent="0.3">
      <c r="A2095" s="294" t="s">
        <v>38</v>
      </c>
      <c r="B2095" s="236" t="s">
        <v>39</v>
      </c>
      <c r="C2095" s="236" t="s">
        <v>38</v>
      </c>
      <c r="D2095" s="293" t="str">
        <f t="shared" si="43"/>
        <v>Van Schaikweg</v>
      </c>
      <c r="E2095" s="294" t="s">
        <v>205</v>
      </c>
      <c r="F2095" s="236" t="s">
        <v>38</v>
      </c>
      <c r="G2095" s="295" t="s">
        <v>55</v>
      </c>
      <c r="H2095" s="295" t="s">
        <v>45</v>
      </c>
      <c r="I2095" s="295" t="s">
        <v>1021</v>
      </c>
      <c r="J2095" s="308"/>
      <c r="K2095" s="295"/>
      <c r="L2095" s="451" t="s">
        <v>42</v>
      </c>
      <c r="M2095" s="234" t="s">
        <v>187</v>
      </c>
      <c r="N2095" s="237">
        <f>IFERROR(VLOOKUP(H2095&amp;"-"&amp;F2095,Blad7!A:D,4,0),0)</f>
        <v>0</v>
      </c>
      <c r="O2095" s="238">
        <v>1</v>
      </c>
      <c r="P2095" s="239" t="str">
        <f t="shared" si="42"/>
        <v/>
      </c>
    </row>
    <row r="2096" spans="1:16" x14ac:dyDescent="0.3">
      <c r="A2096" s="294" t="s">
        <v>38</v>
      </c>
      <c r="B2096" s="236" t="s">
        <v>39</v>
      </c>
      <c r="C2096" s="236" t="s">
        <v>38</v>
      </c>
      <c r="D2096" s="293" t="str">
        <f t="shared" si="43"/>
        <v>Van Schaikweg</v>
      </c>
      <c r="E2096" s="294" t="s">
        <v>205</v>
      </c>
      <c r="F2096" s="236" t="s">
        <v>38</v>
      </c>
      <c r="G2096" s="295" t="s">
        <v>55</v>
      </c>
      <c r="H2096" s="295" t="s">
        <v>45</v>
      </c>
      <c r="I2096" s="295" t="s">
        <v>1695</v>
      </c>
      <c r="J2096" s="308"/>
      <c r="K2096" s="295"/>
      <c r="L2096" s="451"/>
      <c r="M2096" s="234" t="s">
        <v>187</v>
      </c>
      <c r="N2096" s="237">
        <f>IFERROR(VLOOKUP(H2096&amp;"-"&amp;F2096,Blad7!A:D,4,0),0)</f>
        <v>0</v>
      </c>
      <c r="O2096" s="238">
        <v>1</v>
      </c>
      <c r="P2096" s="239" t="str">
        <f t="shared" si="42"/>
        <v/>
      </c>
    </row>
    <row r="2097" spans="1:16" x14ac:dyDescent="0.3">
      <c r="A2097" s="294" t="s">
        <v>38</v>
      </c>
      <c r="B2097" s="236" t="s">
        <v>39</v>
      </c>
      <c r="C2097" s="236" t="s">
        <v>38</v>
      </c>
      <c r="D2097" s="293" t="str">
        <f t="shared" si="43"/>
        <v>Van Schaikweg</v>
      </c>
      <c r="E2097" s="294" t="s">
        <v>205</v>
      </c>
      <c r="F2097" s="236" t="s">
        <v>38</v>
      </c>
      <c r="G2097" s="295" t="s">
        <v>55</v>
      </c>
      <c r="H2097" s="295" t="s">
        <v>46</v>
      </c>
      <c r="I2097" s="297" t="s">
        <v>46</v>
      </c>
      <c r="J2097" s="308"/>
      <c r="K2097" s="295"/>
      <c r="L2097" s="451" t="s">
        <v>44</v>
      </c>
      <c r="M2097" s="234">
        <v>16.690000000000001</v>
      </c>
      <c r="N2097" s="237">
        <f>IFERROR(VLOOKUP(H2097&amp;"-"&amp;F2097,Blad7!A:D,4,0),0)</f>
        <v>0</v>
      </c>
      <c r="O2097" s="238">
        <v>1</v>
      </c>
      <c r="P2097" s="239">
        <f t="shared" si="42"/>
        <v>0</v>
      </c>
    </row>
    <row r="2098" spans="1:16" x14ac:dyDescent="0.3">
      <c r="A2098" s="294" t="s">
        <v>38</v>
      </c>
      <c r="B2098" s="236" t="s">
        <v>39</v>
      </c>
      <c r="C2098" s="236" t="s">
        <v>38</v>
      </c>
      <c r="D2098" s="293" t="str">
        <f t="shared" si="43"/>
        <v>Van Schaikweg</v>
      </c>
      <c r="E2098" s="294" t="s">
        <v>205</v>
      </c>
      <c r="F2098" s="236" t="s">
        <v>38</v>
      </c>
      <c r="G2098" s="295" t="s">
        <v>55</v>
      </c>
      <c r="H2098" s="295" t="s">
        <v>45</v>
      </c>
      <c r="I2098" s="295" t="s">
        <v>1021</v>
      </c>
      <c r="J2098" s="308"/>
      <c r="K2098" s="295"/>
      <c r="L2098" s="451"/>
      <c r="M2098" s="234" t="s">
        <v>187</v>
      </c>
      <c r="N2098" s="237">
        <f>IFERROR(VLOOKUP(H2098&amp;"-"&amp;F2098,Blad7!A:D,4,0),0)</f>
        <v>0</v>
      </c>
      <c r="O2098" s="238">
        <v>1</v>
      </c>
      <c r="P2098" s="239" t="str">
        <f t="shared" si="42"/>
        <v/>
      </c>
    </row>
    <row r="2099" spans="1:16" x14ac:dyDescent="0.3">
      <c r="A2099" s="294" t="s">
        <v>38</v>
      </c>
      <c r="B2099" s="236" t="s">
        <v>39</v>
      </c>
      <c r="C2099" s="236" t="s">
        <v>38</v>
      </c>
      <c r="D2099" s="293" t="str">
        <f t="shared" si="43"/>
        <v>Van Schaikweg</v>
      </c>
      <c r="E2099" s="294" t="s">
        <v>205</v>
      </c>
      <c r="F2099" s="236" t="s">
        <v>38</v>
      </c>
      <c r="G2099" s="295" t="s">
        <v>55</v>
      </c>
      <c r="H2099" s="295" t="s">
        <v>45</v>
      </c>
      <c r="I2099" s="295" t="s">
        <v>1021</v>
      </c>
      <c r="J2099" s="308"/>
      <c r="K2099" s="295"/>
      <c r="L2099" s="451"/>
      <c r="M2099" s="234" t="s">
        <v>187</v>
      </c>
      <c r="N2099" s="237">
        <f>IFERROR(VLOOKUP(H2099&amp;"-"&amp;F2099,Blad7!A:D,4,0),0)</f>
        <v>0</v>
      </c>
      <c r="O2099" s="238">
        <v>1</v>
      </c>
      <c r="P2099" s="239" t="str">
        <f t="shared" si="42"/>
        <v/>
      </c>
    </row>
    <row r="2100" spans="1:16" x14ac:dyDescent="0.3">
      <c r="A2100" s="294" t="s">
        <v>38</v>
      </c>
      <c r="B2100" s="236" t="s">
        <v>39</v>
      </c>
      <c r="C2100" s="236" t="s">
        <v>38</v>
      </c>
      <c r="D2100" s="293" t="str">
        <f t="shared" si="43"/>
        <v>Van Schaikweg</v>
      </c>
      <c r="E2100" s="294" t="s">
        <v>205</v>
      </c>
      <c r="F2100" s="236" t="s">
        <v>38</v>
      </c>
      <c r="G2100" s="295" t="s">
        <v>55</v>
      </c>
      <c r="H2100" s="295" t="s">
        <v>45</v>
      </c>
      <c r="I2100" s="295" t="s">
        <v>1021</v>
      </c>
      <c r="J2100" s="308"/>
      <c r="K2100" s="295"/>
      <c r="L2100" s="451"/>
      <c r="M2100" s="234" t="s">
        <v>187</v>
      </c>
      <c r="N2100" s="237">
        <f>IFERROR(VLOOKUP(H2100&amp;"-"&amp;F2100,Blad7!A:D,4,0),0)</f>
        <v>0</v>
      </c>
      <c r="O2100" s="238">
        <v>1</v>
      </c>
      <c r="P2100" s="239" t="str">
        <f t="shared" si="42"/>
        <v/>
      </c>
    </row>
    <row r="2101" spans="1:16" x14ac:dyDescent="0.3">
      <c r="A2101" s="294" t="s">
        <v>38</v>
      </c>
      <c r="B2101" s="236" t="s">
        <v>39</v>
      </c>
      <c r="C2101" s="236" t="s">
        <v>38</v>
      </c>
      <c r="D2101" s="293" t="str">
        <f t="shared" si="43"/>
        <v>Van Schaikweg</v>
      </c>
      <c r="E2101" s="294" t="s">
        <v>205</v>
      </c>
      <c r="F2101" s="236" t="s">
        <v>38</v>
      </c>
      <c r="G2101" s="295" t="s">
        <v>55</v>
      </c>
      <c r="H2101" s="295" t="s">
        <v>45</v>
      </c>
      <c r="I2101" s="295" t="s">
        <v>1021</v>
      </c>
      <c r="J2101" s="308"/>
      <c r="K2101" s="295"/>
      <c r="L2101" s="451"/>
      <c r="M2101" s="234" t="s">
        <v>187</v>
      </c>
      <c r="N2101" s="237">
        <f>IFERROR(VLOOKUP(H2101&amp;"-"&amp;F2101,Blad7!A:D,4,0),0)</f>
        <v>0</v>
      </c>
      <c r="O2101" s="238">
        <v>1</v>
      </c>
      <c r="P2101" s="239" t="str">
        <f t="shared" si="42"/>
        <v/>
      </c>
    </row>
    <row r="2102" spans="1:16" x14ac:dyDescent="0.3">
      <c r="A2102" s="294" t="s">
        <v>38</v>
      </c>
      <c r="B2102" s="236" t="s">
        <v>39</v>
      </c>
      <c r="C2102" s="236" t="s">
        <v>38</v>
      </c>
      <c r="D2102" s="293" t="str">
        <f t="shared" si="43"/>
        <v>Van Schaikweg</v>
      </c>
      <c r="E2102" s="294" t="s">
        <v>205</v>
      </c>
      <c r="F2102" s="236" t="s">
        <v>38</v>
      </c>
      <c r="G2102" s="295" t="s">
        <v>55</v>
      </c>
      <c r="H2102" s="295" t="s">
        <v>45</v>
      </c>
      <c r="I2102" s="295" t="s">
        <v>1021</v>
      </c>
      <c r="J2102" s="308"/>
      <c r="K2102" s="295"/>
      <c r="L2102" s="451"/>
      <c r="M2102" s="234" t="s">
        <v>187</v>
      </c>
      <c r="N2102" s="237">
        <f>IFERROR(VLOOKUP(H2102&amp;"-"&amp;F2102,Blad7!A:D,4,0),0)</f>
        <v>0</v>
      </c>
      <c r="O2102" s="238">
        <v>1</v>
      </c>
      <c r="P2102" s="239" t="str">
        <f t="shared" si="42"/>
        <v/>
      </c>
    </row>
    <row r="2103" spans="1:16" x14ac:dyDescent="0.3">
      <c r="A2103" s="294" t="s">
        <v>38</v>
      </c>
      <c r="B2103" s="236" t="s">
        <v>39</v>
      </c>
      <c r="C2103" s="236" t="s">
        <v>38</v>
      </c>
      <c r="D2103" s="293" t="str">
        <f t="shared" si="43"/>
        <v>Van Schaikweg</v>
      </c>
      <c r="E2103" s="294" t="s">
        <v>205</v>
      </c>
      <c r="F2103" s="236" t="s">
        <v>38</v>
      </c>
      <c r="G2103" s="295" t="s">
        <v>55</v>
      </c>
      <c r="H2103" s="295" t="s">
        <v>45</v>
      </c>
      <c r="I2103" s="295" t="s">
        <v>1021</v>
      </c>
      <c r="J2103" s="308"/>
      <c r="K2103" s="295"/>
      <c r="L2103" s="451" t="s">
        <v>62</v>
      </c>
      <c r="M2103" s="234" t="s">
        <v>187</v>
      </c>
      <c r="N2103" s="237">
        <f>IFERROR(VLOOKUP(H2103&amp;"-"&amp;F2103,Blad7!A:D,4,0),0)</f>
        <v>0</v>
      </c>
      <c r="O2103" s="238">
        <v>1</v>
      </c>
      <c r="P2103" s="239" t="str">
        <f t="shared" si="42"/>
        <v/>
      </c>
    </row>
    <row r="2104" spans="1:16" x14ac:dyDescent="0.3">
      <c r="A2104" s="294" t="s">
        <v>38</v>
      </c>
      <c r="B2104" s="236" t="s">
        <v>39</v>
      </c>
      <c r="C2104" s="236" t="s">
        <v>38</v>
      </c>
      <c r="D2104" s="293" t="str">
        <f t="shared" ref="D2104:D2135" si="44">IF(E2104="Veldlaan 2","Veldlaan","")</f>
        <v>Veldlaan</v>
      </c>
      <c r="E2104" s="294" t="s">
        <v>285</v>
      </c>
      <c r="F2104" s="236" t="s">
        <v>38</v>
      </c>
      <c r="G2104" s="295" t="s">
        <v>59</v>
      </c>
      <c r="H2104" s="295" t="s">
        <v>46</v>
      </c>
      <c r="I2104" s="241" t="s">
        <v>46</v>
      </c>
      <c r="J2104" s="310" t="s">
        <v>652</v>
      </c>
      <c r="K2104" s="295"/>
      <c r="L2104" s="451" t="s">
        <v>62</v>
      </c>
      <c r="M2104" s="234">
        <v>10.52</v>
      </c>
      <c r="N2104" s="237">
        <f>IFERROR(VLOOKUP(H2104&amp;"-"&amp;F2104,Blad7!A:D,4,0),0)</f>
        <v>0</v>
      </c>
      <c r="O2104" s="238">
        <v>1</v>
      </c>
      <c r="P2104" s="239">
        <f t="shared" ref="P2104:P2111" si="45">IFERROR((N2104*M2104)*O2104,"")</f>
        <v>0</v>
      </c>
    </row>
    <row r="2105" spans="1:16" x14ac:dyDescent="0.3">
      <c r="A2105" s="294" t="s">
        <v>38</v>
      </c>
      <c r="B2105" s="236" t="s">
        <v>39</v>
      </c>
      <c r="C2105" s="236" t="s">
        <v>38</v>
      </c>
      <c r="D2105" s="293" t="str">
        <f t="shared" si="44"/>
        <v>Veldlaan</v>
      </c>
      <c r="E2105" s="294" t="s">
        <v>285</v>
      </c>
      <c r="F2105" s="236" t="s">
        <v>38</v>
      </c>
      <c r="G2105" s="295" t="s">
        <v>59</v>
      </c>
      <c r="H2105" s="295" t="s">
        <v>15</v>
      </c>
      <c r="I2105" s="297" t="s">
        <v>15</v>
      </c>
      <c r="J2105" s="310" t="s">
        <v>1741</v>
      </c>
      <c r="K2105" s="295"/>
      <c r="L2105" s="451" t="s">
        <v>62</v>
      </c>
      <c r="M2105" s="234">
        <v>10.52</v>
      </c>
      <c r="N2105" s="237">
        <f>IFERROR(VLOOKUP(H2105&amp;"-"&amp;F2105,Blad7!A:D,4,0),0)</f>
        <v>0</v>
      </c>
      <c r="O2105" s="238">
        <v>1</v>
      </c>
      <c r="P2105" s="239">
        <f t="shared" si="45"/>
        <v>0</v>
      </c>
    </row>
    <row r="2106" spans="1:16" x14ac:dyDescent="0.3">
      <c r="A2106" s="294" t="s">
        <v>38</v>
      </c>
      <c r="B2106" s="236" t="s">
        <v>39</v>
      </c>
      <c r="C2106" s="236" t="s">
        <v>38</v>
      </c>
      <c r="D2106" s="293" t="str">
        <f t="shared" si="44"/>
        <v>Veldlaan</v>
      </c>
      <c r="E2106" s="294" t="s">
        <v>285</v>
      </c>
      <c r="F2106" s="236" t="s">
        <v>38</v>
      </c>
      <c r="G2106" s="295" t="s">
        <v>59</v>
      </c>
      <c r="H2106" s="295" t="s">
        <v>19</v>
      </c>
      <c r="I2106" s="241" t="s">
        <v>19</v>
      </c>
      <c r="J2106" s="310" t="s">
        <v>765</v>
      </c>
      <c r="K2106" s="295"/>
      <c r="L2106" s="451" t="s">
        <v>42</v>
      </c>
      <c r="M2106" s="234">
        <v>11.57</v>
      </c>
      <c r="N2106" s="237">
        <f>IFERROR(VLOOKUP(H2106&amp;"-"&amp;F2106,Blad7!A:D,4,0),0)</f>
        <v>0</v>
      </c>
      <c r="O2106" s="238">
        <v>1</v>
      </c>
      <c r="P2106" s="239">
        <f t="shared" si="45"/>
        <v>0</v>
      </c>
    </row>
    <row r="2107" spans="1:16" x14ac:dyDescent="0.3">
      <c r="A2107" s="294" t="s">
        <v>38</v>
      </c>
      <c r="B2107" s="236" t="s">
        <v>39</v>
      </c>
      <c r="C2107" s="236" t="s">
        <v>38</v>
      </c>
      <c r="D2107" s="293" t="str">
        <f t="shared" si="44"/>
        <v>Veldlaan</v>
      </c>
      <c r="E2107" s="294" t="s">
        <v>285</v>
      </c>
      <c r="F2107" s="236" t="s">
        <v>38</v>
      </c>
      <c r="G2107" s="295" t="s">
        <v>59</v>
      </c>
      <c r="H2107" s="295" t="s">
        <v>41</v>
      </c>
      <c r="I2107" s="295" t="s">
        <v>1622</v>
      </c>
      <c r="J2107" s="462" t="s">
        <v>1733</v>
      </c>
      <c r="K2107" s="295"/>
      <c r="L2107" s="451" t="s">
        <v>42</v>
      </c>
      <c r="M2107" s="234">
        <v>13.86</v>
      </c>
      <c r="N2107" s="237">
        <f>IFERROR(VLOOKUP(H2107&amp;"-"&amp;F2107,Blad7!A:D,4,0),0)</f>
        <v>0</v>
      </c>
      <c r="O2107" s="238">
        <v>1</v>
      </c>
      <c r="P2107" s="239">
        <f t="shared" si="45"/>
        <v>0</v>
      </c>
    </row>
    <row r="2108" spans="1:16" x14ac:dyDescent="0.3">
      <c r="A2108" s="294" t="s">
        <v>38</v>
      </c>
      <c r="B2108" s="236" t="s">
        <v>39</v>
      </c>
      <c r="C2108" s="236" t="s">
        <v>38</v>
      </c>
      <c r="D2108" s="293" t="str">
        <f t="shared" si="44"/>
        <v>Veldlaan</v>
      </c>
      <c r="E2108" s="294" t="s">
        <v>285</v>
      </c>
      <c r="F2108" s="236" t="s">
        <v>38</v>
      </c>
      <c r="G2108" s="295" t="s">
        <v>59</v>
      </c>
      <c r="H2108" s="295" t="s">
        <v>19</v>
      </c>
      <c r="I2108" s="241" t="s">
        <v>19</v>
      </c>
      <c r="J2108" s="310" t="s">
        <v>643</v>
      </c>
      <c r="K2108" s="295"/>
      <c r="L2108" s="451" t="s">
        <v>44</v>
      </c>
      <c r="M2108" s="234">
        <v>17.66</v>
      </c>
      <c r="N2108" s="237">
        <f>IFERROR(VLOOKUP(H2108&amp;"-"&amp;F2108,Blad7!A:D,4,0),0)</f>
        <v>0</v>
      </c>
      <c r="O2108" s="238">
        <v>1</v>
      </c>
      <c r="P2108" s="239">
        <f t="shared" si="45"/>
        <v>0</v>
      </c>
    </row>
    <row r="2109" spans="1:16" x14ac:dyDescent="0.3">
      <c r="A2109" s="294" t="s">
        <v>38</v>
      </c>
      <c r="B2109" s="236" t="s">
        <v>39</v>
      </c>
      <c r="C2109" s="236" t="s">
        <v>38</v>
      </c>
      <c r="D2109" s="293" t="str">
        <f t="shared" si="44"/>
        <v>Veldlaan</v>
      </c>
      <c r="E2109" s="294" t="s">
        <v>285</v>
      </c>
      <c r="F2109" s="236" t="s">
        <v>38</v>
      </c>
      <c r="G2109" s="295" t="s">
        <v>59</v>
      </c>
      <c r="H2109" s="295" t="s">
        <v>41</v>
      </c>
      <c r="I2109" s="295" t="s">
        <v>1622</v>
      </c>
      <c r="J2109" s="462" t="s">
        <v>754</v>
      </c>
      <c r="K2109" s="295"/>
      <c r="L2109" s="451" t="s">
        <v>62</v>
      </c>
      <c r="M2109" s="234">
        <v>17.68</v>
      </c>
      <c r="N2109" s="237">
        <f>IFERROR(VLOOKUP(H2109&amp;"-"&amp;F2109,Blad7!A:D,4,0),0)</f>
        <v>0</v>
      </c>
      <c r="O2109" s="238">
        <v>1</v>
      </c>
      <c r="P2109" s="239">
        <f t="shared" si="45"/>
        <v>0</v>
      </c>
    </row>
    <row r="2110" spans="1:16" x14ac:dyDescent="0.3">
      <c r="A2110" s="294" t="s">
        <v>38</v>
      </c>
      <c r="B2110" s="236" t="s">
        <v>39</v>
      </c>
      <c r="C2110" s="236" t="s">
        <v>38</v>
      </c>
      <c r="D2110" s="293" t="str">
        <f t="shared" si="44"/>
        <v>Veldlaan</v>
      </c>
      <c r="E2110" s="294" t="s">
        <v>285</v>
      </c>
      <c r="F2110" s="236" t="s">
        <v>38</v>
      </c>
      <c r="G2110" s="295" t="s">
        <v>59</v>
      </c>
      <c r="H2110" s="295" t="s">
        <v>19</v>
      </c>
      <c r="I2110" s="295" t="s">
        <v>61</v>
      </c>
      <c r="J2110" s="310" t="s">
        <v>753</v>
      </c>
      <c r="K2110" s="295"/>
      <c r="L2110" s="451" t="s">
        <v>62</v>
      </c>
      <c r="M2110" s="234">
        <v>21.63</v>
      </c>
      <c r="N2110" s="237">
        <f>IFERROR(VLOOKUP(H2110&amp;"-"&amp;F2110,Blad7!A:D,4,0),0)</f>
        <v>0</v>
      </c>
      <c r="O2110" s="238">
        <v>1</v>
      </c>
      <c r="P2110" s="239">
        <f t="shared" si="45"/>
        <v>0</v>
      </c>
    </row>
    <row r="2111" spans="1:16" x14ac:dyDescent="0.3">
      <c r="A2111" s="294" t="s">
        <v>38</v>
      </c>
      <c r="B2111" s="236" t="s">
        <v>39</v>
      </c>
      <c r="C2111" s="236" t="s">
        <v>38</v>
      </c>
      <c r="D2111" s="293" t="str">
        <f t="shared" si="44"/>
        <v>Veldlaan</v>
      </c>
      <c r="E2111" s="294" t="s">
        <v>285</v>
      </c>
      <c r="F2111" s="236" t="s">
        <v>38</v>
      </c>
      <c r="G2111" s="295" t="s">
        <v>59</v>
      </c>
      <c r="H2111" s="295" t="s">
        <v>46</v>
      </c>
      <c r="I2111" s="241" t="s">
        <v>46</v>
      </c>
      <c r="J2111" s="310" t="s">
        <v>761</v>
      </c>
      <c r="K2111" s="295"/>
      <c r="L2111" s="451" t="s">
        <v>62</v>
      </c>
      <c r="M2111" s="234">
        <v>21.73</v>
      </c>
      <c r="N2111" s="237">
        <f>IFERROR(VLOOKUP(H2111&amp;"-"&amp;F2111,Blad7!A:D,4,0),0)</f>
        <v>0</v>
      </c>
      <c r="O2111" s="238">
        <v>1</v>
      </c>
      <c r="P2111" s="239">
        <f t="shared" si="45"/>
        <v>0</v>
      </c>
    </row>
    <row r="2112" spans="1:16" x14ac:dyDescent="0.3">
      <c r="A2112" s="294" t="s">
        <v>38</v>
      </c>
      <c r="B2112" s="236" t="s">
        <v>39</v>
      </c>
      <c r="C2112" s="236" t="s">
        <v>38</v>
      </c>
      <c r="D2112" s="293" t="str">
        <f t="shared" si="44"/>
        <v>Veldlaan</v>
      </c>
      <c r="E2112" s="294" t="s">
        <v>285</v>
      </c>
      <c r="F2112" s="236" t="s">
        <v>38</v>
      </c>
      <c r="G2112" s="295" t="s">
        <v>59</v>
      </c>
      <c r="H2112" s="295" t="s">
        <v>46</v>
      </c>
      <c r="I2112" s="297" t="s">
        <v>46</v>
      </c>
      <c r="J2112" s="310" t="s">
        <v>644</v>
      </c>
      <c r="K2112" s="295"/>
      <c r="L2112" s="451" t="s">
        <v>44</v>
      </c>
      <c r="M2112" s="234">
        <v>26.17</v>
      </c>
      <c r="N2112" s="237">
        <f>IFERROR(VLOOKUP(H2112&amp;"-"&amp;F2112,Blad7!A:D,4,0),0)</f>
        <v>0</v>
      </c>
      <c r="O2112" s="238">
        <v>1</v>
      </c>
      <c r="P2112" s="239">
        <f t="shared" ref="P2112:P2175" si="46">IFERROR((N2112*M2112)*O2112,"")</f>
        <v>0</v>
      </c>
    </row>
    <row r="2113" spans="1:16" x14ac:dyDescent="0.3">
      <c r="A2113" s="294" t="s">
        <v>38</v>
      </c>
      <c r="B2113" s="236" t="s">
        <v>39</v>
      </c>
      <c r="C2113" s="236" t="s">
        <v>38</v>
      </c>
      <c r="D2113" s="293" t="str">
        <f t="shared" si="44"/>
        <v>Veldlaan</v>
      </c>
      <c r="E2113" s="294" t="s">
        <v>285</v>
      </c>
      <c r="F2113" s="236" t="s">
        <v>38</v>
      </c>
      <c r="G2113" s="295" t="s">
        <v>59</v>
      </c>
      <c r="H2113" s="295" t="s">
        <v>19</v>
      </c>
      <c r="I2113" s="241" t="s">
        <v>19</v>
      </c>
      <c r="J2113" s="310" t="s">
        <v>640</v>
      </c>
      <c r="K2113" s="295"/>
      <c r="L2113" s="451" t="s">
        <v>44</v>
      </c>
      <c r="M2113" s="234">
        <v>26.96</v>
      </c>
      <c r="N2113" s="237">
        <f>IFERROR(VLOOKUP(H2113&amp;"-"&amp;F2113,Blad7!A:D,4,0),0)</f>
        <v>0</v>
      </c>
      <c r="O2113" s="396">
        <v>1</v>
      </c>
      <c r="P2113" s="239">
        <f t="shared" si="46"/>
        <v>0</v>
      </c>
    </row>
    <row r="2114" spans="1:16" x14ac:dyDescent="0.3">
      <c r="A2114" s="294" t="s">
        <v>38</v>
      </c>
      <c r="B2114" s="236" t="s">
        <v>39</v>
      </c>
      <c r="C2114" s="236" t="s">
        <v>38</v>
      </c>
      <c r="D2114" s="293" t="str">
        <f t="shared" si="44"/>
        <v>Veldlaan</v>
      </c>
      <c r="E2114" s="294" t="s">
        <v>285</v>
      </c>
      <c r="F2114" s="236" t="s">
        <v>38</v>
      </c>
      <c r="G2114" s="295" t="s">
        <v>59</v>
      </c>
      <c r="H2114" s="295" t="s">
        <v>19</v>
      </c>
      <c r="I2114" s="241" t="s">
        <v>19</v>
      </c>
      <c r="J2114" s="310" t="s">
        <v>1731</v>
      </c>
      <c r="K2114" s="295"/>
      <c r="L2114" s="451" t="s">
        <v>62</v>
      </c>
      <c r="M2114" s="234">
        <v>31.12</v>
      </c>
      <c r="N2114" s="237">
        <f>IFERROR(VLOOKUP(H2114&amp;"-"&amp;F2114,Blad7!A:D,4,0),0)</f>
        <v>0</v>
      </c>
      <c r="O2114" s="238">
        <v>1</v>
      </c>
      <c r="P2114" s="239">
        <f t="shared" si="46"/>
        <v>0</v>
      </c>
    </row>
    <row r="2115" spans="1:16" x14ac:dyDescent="0.3">
      <c r="A2115" s="294" t="s">
        <v>38</v>
      </c>
      <c r="B2115" s="236" t="s">
        <v>39</v>
      </c>
      <c r="C2115" s="236" t="s">
        <v>38</v>
      </c>
      <c r="D2115" s="293" t="str">
        <f t="shared" si="44"/>
        <v>Veldlaan</v>
      </c>
      <c r="E2115" s="294" t="s">
        <v>285</v>
      </c>
      <c r="F2115" s="236" t="s">
        <v>38</v>
      </c>
      <c r="G2115" s="295" t="s">
        <v>59</v>
      </c>
      <c r="H2115" s="295" t="s">
        <v>16</v>
      </c>
      <c r="I2115" s="295" t="s">
        <v>50</v>
      </c>
      <c r="J2115" s="310" t="s">
        <v>1736</v>
      </c>
      <c r="K2115" s="295"/>
      <c r="L2115" s="451" t="s">
        <v>44</v>
      </c>
      <c r="M2115" s="234">
        <v>33.79</v>
      </c>
      <c r="N2115" s="237">
        <f>IFERROR(VLOOKUP(H2115&amp;"-"&amp;F2115,Blad7!A:D,4,0),0)</f>
        <v>0</v>
      </c>
      <c r="O2115" s="238">
        <v>1</v>
      </c>
      <c r="P2115" s="239">
        <f t="shared" si="46"/>
        <v>0</v>
      </c>
    </row>
    <row r="2116" spans="1:16" x14ac:dyDescent="0.3">
      <c r="A2116" s="294" t="s">
        <v>38</v>
      </c>
      <c r="B2116" s="236" t="s">
        <v>39</v>
      </c>
      <c r="C2116" s="236" t="s">
        <v>38</v>
      </c>
      <c r="D2116" s="293" t="str">
        <f t="shared" si="44"/>
        <v>Veldlaan</v>
      </c>
      <c r="E2116" s="294" t="s">
        <v>285</v>
      </c>
      <c r="F2116" s="236" t="s">
        <v>38</v>
      </c>
      <c r="G2116" s="295" t="s">
        <v>59</v>
      </c>
      <c r="H2116" s="295" t="s">
        <v>41</v>
      </c>
      <c r="I2116" s="295" t="s">
        <v>1622</v>
      </c>
      <c r="J2116" s="462" t="s">
        <v>1734</v>
      </c>
      <c r="K2116" s="295"/>
      <c r="L2116" s="451" t="s">
        <v>1714</v>
      </c>
      <c r="M2116" s="234">
        <v>33.81</v>
      </c>
      <c r="N2116" s="237">
        <f>IFERROR(VLOOKUP(H2116&amp;"-"&amp;F2116,Blad7!A:D,4,0),0)</f>
        <v>0</v>
      </c>
      <c r="O2116" s="238">
        <v>1</v>
      </c>
      <c r="P2116" s="239">
        <f t="shared" si="46"/>
        <v>0</v>
      </c>
    </row>
    <row r="2117" spans="1:16" x14ac:dyDescent="0.3">
      <c r="A2117" s="294" t="s">
        <v>38</v>
      </c>
      <c r="B2117" s="236" t="s">
        <v>39</v>
      </c>
      <c r="C2117" s="236" t="s">
        <v>38</v>
      </c>
      <c r="D2117" s="293" t="str">
        <f t="shared" si="44"/>
        <v>Veldlaan</v>
      </c>
      <c r="E2117" s="294" t="s">
        <v>285</v>
      </c>
      <c r="F2117" s="236" t="s">
        <v>38</v>
      </c>
      <c r="G2117" s="295" t="s">
        <v>59</v>
      </c>
      <c r="H2117" s="295" t="s">
        <v>46</v>
      </c>
      <c r="I2117" s="297" t="s">
        <v>46</v>
      </c>
      <c r="J2117" s="310" t="s">
        <v>638</v>
      </c>
      <c r="K2117" s="295"/>
      <c r="L2117" s="451" t="s">
        <v>44</v>
      </c>
      <c r="M2117" s="234">
        <v>33.83</v>
      </c>
      <c r="N2117" s="237">
        <f>IFERROR(VLOOKUP(H2117&amp;"-"&amp;F2117,Blad7!A:D,4,0),0)</f>
        <v>0</v>
      </c>
      <c r="O2117" s="238">
        <v>1</v>
      </c>
      <c r="P2117" s="239">
        <f t="shared" si="46"/>
        <v>0</v>
      </c>
    </row>
    <row r="2118" spans="1:16" x14ac:dyDescent="0.3">
      <c r="A2118" s="294" t="s">
        <v>38</v>
      </c>
      <c r="B2118" s="236" t="s">
        <v>39</v>
      </c>
      <c r="C2118" s="236" t="s">
        <v>38</v>
      </c>
      <c r="D2118" s="293" t="str">
        <f t="shared" si="44"/>
        <v>Veldlaan</v>
      </c>
      <c r="E2118" s="294" t="s">
        <v>285</v>
      </c>
      <c r="F2118" s="236" t="s">
        <v>38</v>
      </c>
      <c r="G2118" s="295" t="s">
        <v>59</v>
      </c>
      <c r="H2118" s="295" t="s">
        <v>16</v>
      </c>
      <c r="I2118" s="295" t="s">
        <v>50</v>
      </c>
      <c r="J2118" s="310" t="s">
        <v>1737</v>
      </c>
      <c r="K2118" s="295"/>
      <c r="L2118" s="451" t="s">
        <v>42</v>
      </c>
      <c r="M2118" s="234">
        <v>34.119999999999997</v>
      </c>
      <c r="N2118" s="237">
        <f>IFERROR(VLOOKUP(H2118&amp;"-"&amp;F2118,Blad7!A:D,4,0),0)</f>
        <v>0</v>
      </c>
      <c r="O2118" s="238">
        <v>1</v>
      </c>
      <c r="P2118" s="239">
        <f t="shared" si="46"/>
        <v>0</v>
      </c>
    </row>
    <row r="2119" spans="1:16" x14ac:dyDescent="0.3">
      <c r="A2119" s="294" t="s">
        <v>38</v>
      </c>
      <c r="B2119" s="236" t="s">
        <v>39</v>
      </c>
      <c r="C2119" s="236" t="s">
        <v>38</v>
      </c>
      <c r="D2119" s="293" t="str">
        <f t="shared" si="44"/>
        <v>Veldlaan</v>
      </c>
      <c r="E2119" s="294" t="s">
        <v>285</v>
      </c>
      <c r="F2119" s="236" t="s">
        <v>38</v>
      </c>
      <c r="G2119" s="295" t="s">
        <v>59</v>
      </c>
      <c r="H2119" s="295" t="s">
        <v>19</v>
      </c>
      <c r="I2119" s="241" t="s">
        <v>19</v>
      </c>
      <c r="J2119" s="310" t="s">
        <v>653</v>
      </c>
      <c r="K2119" s="295"/>
      <c r="L2119" s="451" t="s">
        <v>44</v>
      </c>
      <c r="M2119" s="234">
        <v>34.17</v>
      </c>
      <c r="N2119" s="237">
        <f>IFERROR(VLOOKUP(H2119&amp;"-"&amp;F2119,Blad7!A:D,4,0),0)</f>
        <v>0</v>
      </c>
      <c r="O2119" s="238">
        <v>1</v>
      </c>
      <c r="P2119" s="239">
        <f t="shared" si="46"/>
        <v>0</v>
      </c>
    </row>
    <row r="2120" spans="1:16" x14ac:dyDescent="0.3">
      <c r="A2120" s="294" t="s">
        <v>38</v>
      </c>
      <c r="B2120" s="236" t="s">
        <v>39</v>
      </c>
      <c r="C2120" s="236" t="s">
        <v>38</v>
      </c>
      <c r="D2120" s="293" t="str">
        <f t="shared" si="44"/>
        <v>Veldlaan</v>
      </c>
      <c r="E2120" s="294" t="s">
        <v>285</v>
      </c>
      <c r="F2120" s="236" t="s">
        <v>38</v>
      </c>
      <c r="G2120" s="295" t="s">
        <v>59</v>
      </c>
      <c r="H2120" s="295" t="s">
        <v>19</v>
      </c>
      <c r="I2120" s="241" t="s">
        <v>19</v>
      </c>
      <c r="J2120" s="310" t="s">
        <v>1740</v>
      </c>
      <c r="K2120" s="295"/>
      <c r="L2120" s="451" t="s">
        <v>44</v>
      </c>
      <c r="M2120" s="234">
        <v>34.18</v>
      </c>
      <c r="N2120" s="237">
        <f>IFERROR(VLOOKUP(H2120&amp;"-"&amp;F2120,Blad7!A:D,4,0),0)</f>
        <v>0</v>
      </c>
      <c r="O2120" s="238">
        <v>1</v>
      </c>
      <c r="P2120" s="239">
        <f t="shared" si="46"/>
        <v>0</v>
      </c>
    </row>
    <row r="2121" spans="1:16" x14ac:dyDescent="0.3">
      <c r="A2121" s="294" t="s">
        <v>38</v>
      </c>
      <c r="B2121" s="236" t="s">
        <v>39</v>
      </c>
      <c r="C2121" s="236" t="s">
        <v>38</v>
      </c>
      <c r="D2121" s="293" t="str">
        <f t="shared" si="44"/>
        <v>Veldlaan</v>
      </c>
      <c r="E2121" s="294" t="s">
        <v>285</v>
      </c>
      <c r="F2121" s="236" t="s">
        <v>38</v>
      </c>
      <c r="G2121" s="295" t="s">
        <v>59</v>
      </c>
      <c r="H2121" s="295" t="s">
        <v>19</v>
      </c>
      <c r="I2121" s="241" t="s">
        <v>19</v>
      </c>
      <c r="J2121" s="310" t="s">
        <v>1743</v>
      </c>
      <c r="K2121" s="295"/>
      <c r="L2121" s="451" t="s">
        <v>44</v>
      </c>
      <c r="M2121" s="234">
        <v>43.28</v>
      </c>
      <c r="N2121" s="237">
        <f>IFERROR(VLOOKUP(H2121&amp;"-"&amp;F2121,Blad7!A:D,4,0),0)</f>
        <v>0</v>
      </c>
      <c r="O2121" s="238">
        <v>1</v>
      </c>
      <c r="P2121" s="239">
        <f t="shared" si="46"/>
        <v>0</v>
      </c>
    </row>
    <row r="2122" spans="1:16" x14ac:dyDescent="0.3">
      <c r="A2122" s="294" t="s">
        <v>38</v>
      </c>
      <c r="B2122" s="236" t="s">
        <v>39</v>
      </c>
      <c r="C2122" s="236" t="s">
        <v>38</v>
      </c>
      <c r="D2122" s="293" t="str">
        <f t="shared" si="44"/>
        <v>Veldlaan</v>
      </c>
      <c r="E2122" s="294" t="s">
        <v>285</v>
      </c>
      <c r="F2122" s="236" t="s">
        <v>38</v>
      </c>
      <c r="G2122" s="295" t="s">
        <v>59</v>
      </c>
      <c r="H2122" s="295" t="s">
        <v>15</v>
      </c>
      <c r="I2122" s="297" t="s">
        <v>15</v>
      </c>
      <c r="J2122" s="310" t="s">
        <v>1742</v>
      </c>
      <c r="K2122" s="295"/>
      <c r="L2122" s="451" t="s">
        <v>44</v>
      </c>
      <c r="M2122" s="234">
        <v>44.53</v>
      </c>
      <c r="N2122" s="237">
        <f>IFERROR(VLOOKUP(H2122&amp;"-"&amp;F2122,Blad7!A:D,4,0),0)</f>
        <v>0</v>
      </c>
      <c r="O2122" s="238">
        <v>1</v>
      </c>
      <c r="P2122" s="239">
        <f t="shared" si="46"/>
        <v>0</v>
      </c>
    </row>
    <row r="2123" spans="1:16" x14ac:dyDescent="0.3">
      <c r="A2123" s="294" t="s">
        <v>38</v>
      </c>
      <c r="B2123" s="236" t="s">
        <v>39</v>
      </c>
      <c r="C2123" s="236" t="s">
        <v>38</v>
      </c>
      <c r="D2123" s="293" t="str">
        <f t="shared" si="44"/>
        <v>Veldlaan</v>
      </c>
      <c r="E2123" s="294" t="s">
        <v>285</v>
      </c>
      <c r="F2123" s="236" t="s">
        <v>38</v>
      </c>
      <c r="G2123" s="295" t="s">
        <v>59</v>
      </c>
      <c r="H2123" s="295" t="s">
        <v>46</v>
      </c>
      <c r="I2123" s="297" t="s">
        <v>46</v>
      </c>
      <c r="J2123" s="310" t="s">
        <v>762</v>
      </c>
      <c r="K2123" s="295"/>
      <c r="L2123" s="451" t="s">
        <v>62</v>
      </c>
      <c r="M2123" s="234">
        <v>5.73</v>
      </c>
      <c r="N2123" s="237">
        <f>IFERROR(VLOOKUP(H2123&amp;"-"&amp;F2123,Blad7!A:D,4,0),0)</f>
        <v>0</v>
      </c>
      <c r="O2123" s="238">
        <v>1</v>
      </c>
      <c r="P2123" s="239">
        <f t="shared" si="46"/>
        <v>0</v>
      </c>
    </row>
    <row r="2124" spans="1:16" x14ac:dyDescent="0.3">
      <c r="A2124" s="294" t="s">
        <v>38</v>
      </c>
      <c r="B2124" s="236" t="s">
        <v>39</v>
      </c>
      <c r="C2124" s="236" t="s">
        <v>38</v>
      </c>
      <c r="D2124" s="293" t="str">
        <f t="shared" si="44"/>
        <v>Veldlaan</v>
      </c>
      <c r="E2124" s="294" t="s">
        <v>285</v>
      </c>
      <c r="F2124" s="236" t="s">
        <v>38</v>
      </c>
      <c r="G2124" s="295" t="s">
        <v>59</v>
      </c>
      <c r="H2124" s="295" t="s">
        <v>46</v>
      </c>
      <c r="I2124" s="297" t="s">
        <v>46</v>
      </c>
      <c r="J2124" s="310" t="s">
        <v>654</v>
      </c>
      <c r="K2124" s="295"/>
      <c r="L2124" s="451" t="s">
        <v>44</v>
      </c>
      <c r="M2124" s="234">
        <v>51.1</v>
      </c>
      <c r="N2124" s="237">
        <f>IFERROR(VLOOKUP(H2124&amp;"-"&amp;F2124,Blad7!A:D,4,0),0)</f>
        <v>0</v>
      </c>
      <c r="O2124" s="238">
        <v>1</v>
      </c>
      <c r="P2124" s="239">
        <f t="shared" si="46"/>
        <v>0</v>
      </c>
    </row>
    <row r="2125" spans="1:16" x14ac:dyDescent="0.3">
      <c r="A2125" s="294" t="s">
        <v>38</v>
      </c>
      <c r="B2125" s="236" t="s">
        <v>39</v>
      </c>
      <c r="C2125" s="236" t="s">
        <v>38</v>
      </c>
      <c r="D2125" s="293" t="str">
        <f t="shared" si="44"/>
        <v>Veldlaan</v>
      </c>
      <c r="E2125" s="294" t="s">
        <v>285</v>
      </c>
      <c r="F2125" s="236" t="s">
        <v>38</v>
      </c>
      <c r="G2125" s="295" t="s">
        <v>59</v>
      </c>
      <c r="H2125" s="295" t="s">
        <v>46</v>
      </c>
      <c r="I2125" s="297" t="s">
        <v>46</v>
      </c>
      <c r="J2125" s="310" t="s">
        <v>646</v>
      </c>
      <c r="K2125" s="295"/>
      <c r="L2125" s="451" t="s">
        <v>62</v>
      </c>
      <c r="M2125" s="234">
        <v>51.83</v>
      </c>
      <c r="N2125" s="237">
        <f>IFERROR(VLOOKUP(H2125&amp;"-"&amp;F2125,Blad7!A:D,4,0),0)</f>
        <v>0</v>
      </c>
      <c r="O2125" s="238">
        <v>1</v>
      </c>
      <c r="P2125" s="239">
        <f t="shared" si="46"/>
        <v>0</v>
      </c>
    </row>
    <row r="2126" spans="1:16" x14ac:dyDescent="0.3">
      <c r="A2126" s="294" t="s">
        <v>38</v>
      </c>
      <c r="B2126" s="236" t="s">
        <v>39</v>
      </c>
      <c r="C2126" s="236" t="s">
        <v>38</v>
      </c>
      <c r="D2126" s="293" t="str">
        <f t="shared" si="44"/>
        <v>Veldlaan</v>
      </c>
      <c r="E2126" s="294" t="s">
        <v>285</v>
      </c>
      <c r="F2126" s="236" t="s">
        <v>38</v>
      </c>
      <c r="G2126" s="295" t="s">
        <v>59</v>
      </c>
      <c r="H2126" s="295" t="s">
        <v>45</v>
      </c>
      <c r="I2126" s="295" t="s">
        <v>1021</v>
      </c>
      <c r="J2126" s="310" t="s">
        <v>1730</v>
      </c>
      <c r="K2126" s="295"/>
      <c r="L2126" s="451" t="s">
        <v>42</v>
      </c>
      <c r="M2126" s="234" t="s">
        <v>187</v>
      </c>
      <c r="N2126" s="237">
        <f>IFERROR(VLOOKUP(H2126&amp;"-"&amp;F2126,Blad7!A:D,4,0),0)</f>
        <v>0</v>
      </c>
      <c r="O2126" s="238">
        <v>1</v>
      </c>
      <c r="P2126" s="239" t="str">
        <f t="shared" si="46"/>
        <v/>
      </c>
    </row>
    <row r="2127" spans="1:16" x14ac:dyDescent="0.3">
      <c r="A2127" s="294" t="s">
        <v>38</v>
      </c>
      <c r="B2127" s="236" t="s">
        <v>39</v>
      </c>
      <c r="C2127" s="236" t="s">
        <v>38</v>
      </c>
      <c r="D2127" s="293" t="str">
        <f t="shared" si="44"/>
        <v>Veldlaan</v>
      </c>
      <c r="E2127" s="294" t="s">
        <v>285</v>
      </c>
      <c r="F2127" s="236" t="s">
        <v>38</v>
      </c>
      <c r="G2127" s="295" t="s">
        <v>59</v>
      </c>
      <c r="H2127" s="295" t="s">
        <v>19</v>
      </c>
      <c r="I2127" s="241" t="s">
        <v>19</v>
      </c>
      <c r="J2127" s="310" t="s">
        <v>648</v>
      </c>
      <c r="K2127" s="295"/>
      <c r="L2127" s="451" t="s">
        <v>44</v>
      </c>
      <c r="M2127" s="234">
        <v>61.71</v>
      </c>
      <c r="N2127" s="237">
        <f>IFERROR(VLOOKUP(H2127&amp;"-"&amp;F2127,Blad7!A:D,4,0),0)</f>
        <v>0</v>
      </c>
      <c r="O2127" s="238">
        <v>1</v>
      </c>
      <c r="P2127" s="239">
        <f t="shared" si="46"/>
        <v>0</v>
      </c>
    </row>
    <row r="2128" spans="1:16" x14ac:dyDescent="0.3">
      <c r="A2128" s="294" t="s">
        <v>38</v>
      </c>
      <c r="B2128" s="236" t="s">
        <v>39</v>
      </c>
      <c r="C2128" s="236" t="s">
        <v>38</v>
      </c>
      <c r="D2128" s="293" t="str">
        <f t="shared" si="44"/>
        <v>Veldlaan</v>
      </c>
      <c r="E2128" s="294" t="s">
        <v>285</v>
      </c>
      <c r="F2128" s="236" t="s">
        <v>38</v>
      </c>
      <c r="G2128" s="295" t="s">
        <v>59</v>
      </c>
      <c r="H2128" s="295" t="s">
        <v>46</v>
      </c>
      <c r="I2128" s="297" t="s">
        <v>46</v>
      </c>
      <c r="J2128" s="310" t="s">
        <v>650</v>
      </c>
      <c r="K2128" s="295"/>
      <c r="L2128" s="451" t="s">
        <v>44</v>
      </c>
      <c r="M2128" s="234">
        <v>65.37</v>
      </c>
      <c r="N2128" s="237">
        <f>IFERROR(VLOOKUP(H2128&amp;"-"&amp;F2128,Blad7!A:D,4,0),0)</f>
        <v>0</v>
      </c>
      <c r="O2128" s="238">
        <v>1</v>
      </c>
      <c r="P2128" s="239">
        <f t="shared" si="46"/>
        <v>0</v>
      </c>
    </row>
    <row r="2129" spans="1:16" x14ac:dyDescent="0.3">
      <c r="A2129" s="294" t="s">
        <v>38</v>
      </c>
      <c r="B2129" s="236" t="s">
        <v>39</v>
      </c>
      <c r="C2129" s="236" t="s">
        <v>38</v>
      </c>
      <c r="D2129" s="293" t="str">
        <f t="shared" si="44"/>
        <v>Veldlaan</v>
      </c>
      <c r="E2129" s="294" t="s">
        <v>285</v>
      </c>
      <c r="F2129" s="236" t="s">
        <v>38</v>
      </c>
      <c r="G2129" s="295" t="s">
        <v>59</v>
      </c>
      <c r="H2129" s="295" t="s">
        <v>46</v>
      </c>
      <c r="I2129" s="297" t="s">
        <v>46</v>
      </c>
      <c r="J2129" s="310" t="s">
        <v>639</v>
      </c>
      <c r="K2129" s="295"/>
      <c r="L2129" s="451" t="s">
        <v>44</v>
      </c>
      <c r="M2129" s="234">
        <v>69.73</v>
      </c>
      <c r="N2129" s="237">
        <f>IFERROR(VLOOKUP(H2129&amp;"-"&amp;F2129,Blad7!A:D,4,0),0)</f>
        <v>0</v>
      </c>
      <c r="O2129" s="238">
        <v>1</v>
      </c>
      <c r="P2129" s="239">
        <f t="shared" si="46"/>
        <v>0</v>
      </c>
    </row>
    <row r="2130" spans="1:16" x14ac:dyDescent="0.3">
      <c r="A2130" s="294" t="s">
        <v>38</v>
      </c>
      <c r="B2130" s="236" t="s">
        <v>39</v>
      </c>
      <c r="C2130" s="236" t="s">
        <v>38</v>
      </c>
      <c r="D2130" s="293" t="str">
        <f t="shared" si="44"/>
        <v>Veldlaan</v>
      </c>
      <c r="E2130" s="294" t="s">
        <v>285</v>
      </c>
      <c r="F2130" s="236" t="s">
        <v>38</v>
      </c>
      <c r="G2130" s="295" t="s">
        <v>59</v>
      </c>
      <c r="H2130" s="295" t="s">
        <v>41</v>
      </c>
      <c r="I2130" s="295" t="s">
        <v>1622</v>
      </c>
      <c r="J2130" s="462" t="s">
        <v>751</v>
      </c>
      <c r="K2130" s="295"/>
      <c r="L2130" s="451" t="s">
        <v>1714</v>
      </c>
      <c r="M2130" s="234">
        <v>78.56</v>
      </c>
      <c r="N2130" s="237">
        <f>IFERROR(VLOOKUP(H2130&amp;"-"&amp;F2130,Blad7!A:D,4,0),0)</f>
        <v>0</v>
      </c>
      <c r="O2130" s="238">
        <v>1</v>
      </c>
      <c r="P2130" s="239">
        <f t="shared" si="46"/>
        <v>0</v>
      </c>
    </row>
    <row r="2131" spans="1:16" x14ac:dyDescent="0.3">
      <c r="A2131" s="294" t="s">
        <v>38</v>
      </c>
      <c r="B2131" s="236" t="s">
        <v>39</v>
      </c>
      <c r="C2131" s="236" t="s">
        <v>38</v>
      </c>
      <c r="D2131" s="293" t="str">
        <f t="shared" si="44"/>
        <v>Veldlaan</v>
      </c>
      <c r="E2131" s="294" t="s">
        <v>285</v>
      </c>
      <c r="F2131" s="236" t="s">
        <v>38</v>
      </c>
      <c r="G2131" s="295" t="s">
        <v>59</v>
      </c>
      <c r="H2131" s="295" t="s">
        <v>46</v>
      </c>
      <c r="I2131" s="241" t="s">
        <v>46</v>
      </c>
      <c r="J2131" s="310" t="s">
        <v>651</v>
      </c>
      <c r="K2131" s="295"/>
      <c r="L2131" s="451" t="s">
        <v>62</v>
      </c>
      <c r="M2131" s="234">
        <v>95.25</v>
      </c>
      <c r="N2131" s="237">
        <f>IFERROR(VLOOKUP(H2131&amp;"-"&amp;F2131,Blad7!A:D,4,0),0)</f>
        <v>0</v>
      </c>
      <c r="O2131" s="238">
        <v>1</v>
      </c>
      <c r="P2131" s="239">
        <f t="shared" si="46"/>
        <v>0</v>
      </c>
    </row>
    <row r="2132" spans="1:16" x14ac:dyDescent="0.3">
      <c r="A2132" s="294" t="s">
        <v>38</v>
      </c>
      <c r="B2132" s="236" t="s">
        <v>39</v>
      </c>
      <c r="C2132" s="236" t="s">
        <v>38</v>
      </c>
      <c r="D2132" s="293" t="str">
        <f t="shared" si="44"/>
        <v>Veldlaan</v>
      </c>
      <c r="E2132" s="294" t="s">
        <v>285</v>
      </c>
      <c r="F2132" s="236" t="s">
        <v>38</v>
      </c>
      <c r="G2132" s="295" t="s">
        <v>60</v>
      </c>
      <c r="H2132" s="295" t="s">
        <v>15</v>
      </c>
      <c r="I2132" s="297" t="s">
        <v>15</v>
      </c>
      <c r="J2132" s="310" t="s">
        <v>1751</v>
      </c>
      <c r="K2132" s="295"/>
      <c r="L2132" s="451" t="s">
        <v>62</v>
      </c>
      <c r="M2132" s="234">
        <v>11.64</v>
      </c>
      <c r="N2132" s="237">
        <f>IFERROR(VLOOKUP(H2132&amp;"-"&amp;F2132,Blad7!A:D,4,0),0)</f>
        <v>0</v>
      </c>
      <c r="O2132" s="238">
        <v>1</v>
      </c>
      <c r="P2132" s="239">
        <f t="shared" si="46"/>
        <v>0</v>
      </c>
    </row>
    <row r="2133" spans="1:16" x14ac:dyDescent="0.3">
      <c r="A2133" s="294" t="s">
        <v>38</v>
      </c>
      <c r="B2133" s="236" t="s">
        <v>39</v>
      </c>
      <c r="C2133" s="236" t="s">
        <v>38</v>
      </c>
      <c r="D2133" s="293" t="str">
        <f t="shared" si="44"/>
        <v>Veldlaan</v>
      </c>
      <c r="E2133" s="294" t="s">
        <v>285</v>
      </c>
      <c r="F2133" s="236" t="s">
        <v>38</v>
      </c>
      <c r="G2133" s="295" t="s">
        <v>60</v>
      </c>
      <c r="H2133" s="295" t="s">
        <v>15</v>
      </c>
      <c r="I2133" s="297" t="s">
        <v>15</v>
      </c>
      <c r="J2133" s="310" t="s">
        <v>787</v>
      </c>
      <c r="K2133" s="295"/>
      <c r="L2133" s="451" t="s">
        <v>62</v>
      </c>
      <c r="M2133" s="234">
        <v>13.91</v>
      </c>
      <c r="N2133" s="237">
        <f>IFERROR(VLOOKUP(H2133&amp;"-"&amp;F2133,Blad7!A:D,4,0),0)</f>
        <v>0</v>
      </c>
      <c r="O2133" s="238">
        <v>1</v>
      </c>
      <c r="P2133" s="239">
        <f t="shared" si="46"/>
        <v>0</v>
      </c>
    </row>
    <row r="2134" spans="1:16" x14ac:dyDescent="0.3">
      <c r="A2134" s="294" t="s">
        <v>38</v>
      </c>
      <c r="B2134" s="236" t="s">
        <v>39</v>
      </c>
      <c r="C2134" s="236" t="s">
        <v>38</v>
      </c>
      <c r="D2134" s="293" t="str">
        <f t="shared" si="44"/>
        <v>Veldlaan</v>
      </c>
      <c r="E2134" s="294" t="s">
        <v>285</v>
      </c>
      <c r="F2134" s="236" t="s">
        <v>38</v>
      </c>
      <c r="G2134" s="295" t="s">
        <v>60</v>
      </c>
      <c r="H2134" s="295" t="s">
        <v>15</v>
      </c>
      <c r="I2134" s="297" t="s">
        <v>15</v>
      </c>
      <c r="J2134" s="310" t="s">
        <v>783</v>
      </c>
      <c r="K2134" s="295"/>
      <c r="L2134" s="451" t="s">
        <v>62</v>
      </c>
      <c r="M2134" s="234">
        <v>159.94</v>
      </c>
      <c r="N2134" s="237">
        <f>IFERROR(VLOOKUP(H2134&amp;"-"&amp;F2134,Blad7!A:D,4,0),0)</f>
        <v>0</v>
      </c>
      <c r="O2134" s="238">
        <v>1</v>
      </c>
      <c r="P2134" s="239">
        <f t="shared" si="46"/>
        <v>0</v>
      </c>
    </row>
    <row r="2135" spans="1:16" x14ac:dyDescent="0.3">
      <c r="A2135" s="294" t="s">
        <v>38</v>
      </c>
      <c r="B2135" s="236" t="s">
        <v>39</v>
      </c>
      <c r="C2135" s="236" t="s">
        <v>38</v>
      </c>
      <c r="D2135" s="293" t="str">
        <f t="shared" si="44"/>
        <v>Veldlaan</v>
      </c>
      <c r="E2135" s="294" t="s">
        <v>285</v>
      </c>
      <c r="F2135" s="236" t="s">
        <v>38</v>
      </c>
      <c r="G2135" s="295" t="s">
        <v>60</v>
      </c>
      <c r="H2135" s="295" t="s">
        <v>41</v>
      </c>
      <c r="I2135" s="295" t="s">
        <v>1622</v>
      </c>
      <c r="J2135" s="462" t="s">
        <v>776</v>
      </c>
      <c r="K2135" s="295"/>
      <c r="L2135" s="451" t="s">
        <v>1714</v>
      </c>
      <c r="M2135" s="234">
        <v>16.149999999999999</v>
      </c>
      <c r="N2135" s="237">
        <f>IFERROR(VLOOKUP(H2135&amp;"-"&amp;F2135,Blad7!A:D,4,0),0)</f>
        <v>0</v>
      </c>
      <c r="O2135" s="238">
        <v>1</v>
      </c>
      <c r="P2135" s="239">
        <f t="shared" si="46"/>
        <v>0</v>
      </c>
    </row>
    <row r="2136" spans="1:16" x14ac:dyDescent="0.3">
      <c r="A2136" s="294" t="s">
        <v>38</v>
      </c>
      <c r="B2136" s="236" t="s">
        <v>39</v>
      </c>
      <c r="C2136" s="236" t="s">
        <v>38</v>
      </c>
      <c r="D2136" s="293" t="str">
        <f t="shared" ref="D2136:D2167" si="47">IF(E2136="Veldlaan 2","Veldlaan","")</f>
        <v>Veldlaan</v>
      </c>
      <c r="E2136" s="294" t="s">
        <v>285</v>
      </c>
      <c r="F2136" s="236" t="s">
        <v>38</v>
      </c>
      <c r="G2136" s="295" t="s">
        <v>59</v>
      </c>
      <c r="H2136" s="295" t="s">
        <v>45</v>
      </c>
      <c r="I2136" s="295" t="s">
        <v>1021</v>
      </c>
      <c r="J2136" s="310" t="s">
        <v>752</v>
      </c>
      <c r="K2136" s="295"/>
      <c r="L2136" s="451" t="s">
        <v>1729</v>
      </c>
      <c r="M2136" s="234" t="s">
        <v>187</v>
      </c>
      <c r="N2136" s="237">
        <f>IFERROR(VLOOKUP(H2136&amp;"-"&amp;F2136,Blad7!A:D,4,0),0)</f>
        <v>0</v>
      </c>
      <c r="O2136" s="238">
        <v>1</v>
      </c>
      <c r="P2136" s="239" t="str">
        <f t="shared" si="46"/>
        <v/>
      </c>
    </row>
    <row r="2137" spans="1:16" x14ac:dyDescent="0.3">
      <c r="A2137" s="294" t="s">
        <v>38</v>
      </c>
      <c r="B2137" s="236" t="s">
        <v>39</v>
      </c>
      <c r="C2137" s="236" t="s">
        <v>38</v>
      </c>
      <c r="D2137" s="293" t="str">
        <f t="shared" si="47"/>
        <v>Veldlaan</v>
      </c>
      <c r="E2137" s="294" t="s">
        <v>285</v>
      </c>
      <c r="F2137" s="236" t="s">
        <v>38</v>
      </c>
      <c r="G2137" s="295" t="s">
        <v>60</v>
      </c>
      <c r="H2137" s="295" t="s">
        <v>19</v>
      </c>
      <c r="I2137" s="295" t="s">
        <v>61</v>
      </c>
      <c r="J2137" s="310" t="s">
        <v>781</v>
      </c>
      <c r="K2137" s="295"/>
      <c r="L2137" s="451" t="s">
        <v>62</v>
      </c>
      <c r="M2137" s="234">
        <v>17.190000000000001</v>
      </c>
      <c r="N2137" s="237">
        <f>IFERROR(VLOOKUP(H2137&amp;"-"&amp;F2137,Blad7!A:D,4,0),0)</f>
        <v>0</v>
      </c>
      <c r="O2137" s="238">
        <v>1</v>
      </c>
      <c r="P2137" s="239">
        <f t="shared" si="46"/>
        <v>0</v>
      </c>
    </row>
    <row r="2138" spans="1:16" x14ac:dyDescent="0.3">
      <c r="A2138" s="294" t="s">
        <v>38</v>
      </c>
      <c r="B2138" s="236" t="s">
        <v>39</v>
      </c>
      <c r="C2138" s="236" t="s">
        <v>38</v>
      </c>
      <c r="D2138" s="293" t="str">
        <f t="shared" si="47"/>
        <v>Veldlaan</v>
      </c>
      <c r="E2138" s="294" t="s">
        <v>285</v>
      </c>
      <c r="F2138" s="236" t="s">
        <v>38</v>
      </c>
      <c r="G2138" s="295" t="s">
        <v>60</v>
      </c>
      <c r="H2138" s="295" t="s">
        <v>19</v>
      </c>
      <c r="I2138" s="241" t="s">
        <v>19</v>
      </c>
      <c r="J2138" s="310" t="s">
        <v>771</v>
      </c>
      <c r="K2138" s="295"/>
      <c r="L2138" s="451" t="s">
        <v>42</v>
      </c>
      <c r="M2138" s="234">
        <v>2.84</v>
      </c>
      <c r="N2138" s="237">
        <f>IFERROR(VLOOKUP(H2138&amp;"-"&amp;F2138,Blad7!A:D,4,0),0)</f>
        <v>0</v>
      </c>
      <c r="O2138" s="238">
        <v>1</v>
      </c>
      <c r="P2138" s="239">
        <f t="shared" si="46"/>
        <v>0</v>
      </c>
    </row>
    <row r="2139" spans="1:16" x14ac:dyDescent="0.3">
      <c r="A2139" s="294" t="s">
        <v>38</v>
      </c>
      <c r="B2139" s="236" t="s">
        <v>39</v>
      </c>
      <c r="C2139" s="236" t="s">
        <v>38</v>
      </c>
      <c r="D2139" s="293" t="str">
        <f t="shared" si="47"/>
        <v>Veldlaan</v>
      </c>
      <c r="E2139" s="294" t="s">
        <v>285</v>
      </c>
      <c r="F2139" s="236" t="s">
        <v>38</v>
      </c>
      <c r="G2139" s="295" t="s">
        <v>60</v>
      </c>
      <c r="H2139" s="295" t="s">
        <v>15</v>
      </c>
      <c r="I2139" s="297" t="s">
        <v>15</v>
      </c>
      <c r="J2139" s="310" t="s">
        <v>789</v>
      </c>
      <c r="K2139" s="295"/>
      <c r="L2139" s="451" t="s">
        <v>44</v>
      </c>
      <c r="M2139" s="234">
        <v>27.19</v>
      </c>
      <c r="N2139" s="237">
        <f>IFERROR(VLOOKUP(H2139&amp;"-"&amp;F2139,Blad7!A:D,4,0),0)</f>
        <v>0</v>
      </c>
      <c r="O2139" s="238">
        <v>1</v>
      </c>
      <c r="P2139" s="239">
        <f t="shared" si="46"/>
        <v>0</v>
      </c>
    </row>
    <row r="2140" spans="1:16" x14ac:dyDescent="0.3">
      <c r="A2140" s="294" t="s">
        <v>38</v>
      </c>
      <c r="B2140" s="236" t="s">
        <v>39</v>
      </c>
      <c r="C2140" s="236" t="s">
        <v>38</v>
      </c>
      <c r="D2140" s="293" t="str">
        <f t="shared" si="47"/>
        <v>Veldlaan</v>
      </c>
      <c r="E2140" s="294" t="s">
        <v>285</v>
      </c>
      <c r="F2140" s="236" t="s">
        <v>38</v>
      </c>
      <c r="G2140" s="295" t="s">
        <v>60</v>
      </c>
      <c r="H2140" s="295" t="s">
        <v>15</v>
      </c>
      <c r="I2140" s="297" t="s">
        <v>15</v>
      </c>
      <c r="J2140" s="310" t="s">
        <v>773</v>
      </c>
      <c r="K2140" s="295"/>
      <c r="L2140" s="451"/>
      <c r="M2140" s="234">
        <v>3.57</v>
      </c>
      <c r="N2140" s="237">
        <f>IFERROR(VLOOKUP(H2140&amp;"-"&amp;F2140,Blad7!A:D,4,0),0)</f>
        <v>0</v>
      </c>
      <c r="O2140" s="238">
        <v>1</v>
      </c>
      <c r="P2140" s="239">
        <f t="shared" si="46"/>
        <v>0</v>
      </c>
    </row>
    <row r="2141" spans="1:16" x14ac:dyDescent="0.3">
      <c r="A2141" s="294" t="s">
        <v>38</v>
      </c>
      <c r="B2141" s="236" t="s">
        <v>39</v>
      </c>
      <c r="C2141" s="236" t="s">
        <v>38</v>
      </c>
      <c r="D2141" s="293" t="str">
        <f t="shared" si="47"/>
        <v>Veldlaan</v>
      </c>
      <c r="E2141" s="294" t="s">
        <v>285</v>
      </c>
      <c r="F2141" s="236" t="s">
        <v>38</v>
      </c>
      <c r="G2141" s="295" t="s">
        <v>60</v>
      </c>
      <c r="H2141" s="295" t="s">
        <v>15</v>
      </c>
      <c r="I2141" s="297" t="s">
        <v>15</v>
      </c>
      <c r="J2141" s="310" t="s">
        <v>769</v>
      </c>
      <c r="K2141" s="295"/>
      <c r="L2141" s="451" t="s">
        <v>62</v>
      </c>
      <c r="M2141" s="234">
        <v>3.68</v>
      </c>
      <c r="N2141" s="237">
        <f>IFERROR(VLOOKUP(H2141&amp;"-"&amp;F2141,Blad7!A:D,4,0),0)</f>
        <v>0</v>
      </c>
      <c r="O2141" s="238">
        <v>1</v>
      </c>
      <c r="P2141" s="239">
        <f t="shared" si="46"/>
        <v>0</v>
      </c>
    </row>
    <row r="2142" spans="1:16" x14ac:dyDescent="0.3">
      <c r="A2142" s="294" t="s">
        <v>38</v>
      </c>
      <c r="B2142" s="236" t="s">
        <v>39</v>
      </c>
      <c r="C2142" s="236" t="s">
        <v>38</v>
      </c>
      <c r="D2142" s="293" t="str">
        <f t="shared" si="47"/>
        <v>Veldlaan</v>
      </c>
      <c r="E2142" s="294" t="s">
        <v>285</v>
      </c>
      <c r="F2142" s="236" t="s">
        <v>38</v>
      </c>
      <c r="G2142" s="295" t="s">
        <v>60</v>
      </c>
      <c r="H2142" s="295" t="s">
        <v>19</v>
      </c>
      <c r="I2142" s="295" t="s">
        <v>61</v>
      </c>
      <c r="J2142" s="310" t="s">
        <v>1753</v>
      </c>
      <c r="K2142" s="295"/>
      <c r="L2142" s="451" t="s">
        <v>62</v>
      </c>
      <c r="M2142" s="234">
        <v>33.47</v>
      </c>
      <c r="N2142" s="237">
        <f>IFERROR(VLOOKUP(H2142&amp;"-"&amp;F2142,Blad7!A:D,4,0),0)</f>
        <v>0</v>
      </c>
      <c r="O2142" s="238">
        <v>1</v>
      </c>
      <c r="P2142" s="239">
        <f t="shared" si="46"/>
        <v>0</v>
      </c>
    </row>
    <row r="2143" spans="1:16" x14ac:dyDescent="0.3">
      <c r="A2143" s="294" t="s">
        <v>38</v>
      </c>
      <c r="B2143" s="236" t="s">
        <v>39</v>
      </c>
      <c r="C2143" s="236" t="s">
        <v>38</v>
      </c>
      <c r="D2143" s="293" t="str">
        <f t="shared" si="47"/>
        <v>Veldlaan</v>
      </c>
      <c r="E2143" s="294" t="s">
        <v>285</v>
      </c>
      <c r="F2143" s="236" t="s">
        <v>38</v>
      </c>
      <c r="G2143" s="295" t="s">
        <v>60</v>
      </c>
      <c r="H2143" s="295" t="s">
        <v>15</v>
      </c>
      <c r="I2143" s="297" t="s">
        <v>15</v>
      </c>
      <c r="J2143" s="310" t="s">
        <v>791</v>
      </c>
      <c r="K2143" s="295"/>
      <c r="L2143" s="451" t="s">
        <v>44</v>
      </c>
      <c r="M2143" s="234">
        <v>33.71</v>
      </c>
      <c r="N2143" s="237">
        <f>IFERROR(VLOOKUP(H2143&amp;"-"&amp;F2143,Blad7!A:D,4,0),0)</f>
        <v>0</v>
      </c>
      <c r="O2143" s="238">
        <v>1</v>
      </c>
      <c r="P2143" s="239">
        <f t="shared" si="46"/>
        <v>0</v>
      </c>
    </row>
    <row r="2144" spans="1:16" x14ac:dyDescent="0.3">
      <c r="A2144" s="294" t="s">
        <v>38</v>
      </c>
      <c r="B2144" s="236" t="s">
        <v>39</v>
      </c>
      <c r="C2144" s="236" t="s">
        <v>38</v>
      </c>
      <c r="D2144" s="293" t="str">
        <f t="shared" si="47"/>
        <v>Veldlaan</v>
      </c>
      <c r="E2144" s="294" t="s">
        <v>285</v>
      </c>
      <c r="F2144" s="236" t="s">
        <v>38</v>
      </c>
      <c r="G2144" s="295" t="s">
        <v>60</v>
      </c>
      <c r="H2144" s="295" t="s">
        <v>46</v>
      </c>
      <c r="I2144" s="297" t="s">
        <v>46</v>
      </c>
      <c r="J2144" s="310" t="s">
        <v>790</v>
      </c>
      <c r="K2144" s="295"/>
      <c r="L2144" s="451" t="s">
        <v>44</v>
      </c>
      <c r="M2144" s="234">
        <v>33.94</v>
      </c>
      <c r="N2144" s="237">
        <f>IFERROR(VLOOKUP(H2144&amp;"-"&amp;F2144,Blad7!A:D,4,0),0)</f>
        <v>0</v>
      </c>
      <c r="O2144" s="238">
        <v>1</v>
      </c>
      <c r="P2144" s="239">
        <f t="shared" si="46"/>
        <v>0</v>
      </c>
    </row>
    <row r="2145" spans="1:16" x14ac:dyDescent="0.3">
      <c r="A2145" s="294" t="s">
        <v>38</v>
      </c>
      <c r="B2145" s="236" t="s">
        <v>39</v>
      </c>
      <c r="C2145" s="236" t="s">
        <v>38</v>
      </c>
      <c r="D2145" s="293" t="str">
        <f t="shared" si="47"/>
        <v>Veldlaan</v>
      </c>
      <c r="E2145" s="294" t="s">
        <v>285</v>
      </c>
      <c r="F2145" s="236" t="s">
        <v>38</v>
      </c>
      <c r="G2145" s="295" t="s">
        <v>60</v>
      </c>
      <c r="H2145" s="295" t="s">
        <v>41</v>
      </c>
      <c r="I2145" s="295" t="s">
        <v>1622</v>
      </c>
      <c r="J2145" s="462" t="s">
        <v>788</v>
      </c>
      <c r="K2145" s="295"/>
      <c r="L2145" s="451" t="s">
        <v>1714</v>
      </c>
      <c r="M2145" s="234">
        <v>43.65</v>
      </c>
      <c r="N2145" s="237">
        <f>IFERROR(VLOOKUP(H2145&amp;"-"&amp;F2145,Blad7!A:D,4,0),0)</f>
        <v>0</v>
      </c>
      <c r="O2145" s="238">
        <v>1</v>
      </c>
      <c r="P2145" s="239">
        <f t="shared" si="46"/>
        <v>0</v>
      </c>
    </row>
    <row r="2146" spans="1:16" x14ac:dyDescent="0.3">
      <c r="A2146" s="294" t="s">
        <v>38</v>
      </c>
      <c r="B2146" s="236" t="s">
        <v>39</v>
      </c>
      <c r="C2146" s="236" t="s">
        <v>38</v>
      </c>
      <c r="D2146" s="293" t="str">
        <f t="shared" si="47"/>
        <v>Veldlaan</v>
      </c>
      <c r="E2146" s="294" t="s">
        <v>285</v>
      </c>
      <c r="F2146" s="236" t="s">
        <v>38</v>
      </c>
      <c r="G2146" s="295" t="s">
        <v>60</v>
      </c>
      <c r="H2146" s="295" t="s">
        <v>15</v>
      </c>
      <c r="I2146" s="297" t="s">
        <v>15</v>
      </c>
      <c r="J2146" s="310" t="s">
        <v>782</v>
      </c>
      <c r="K2146" s="295"/>
      <c r="L2146" s="451" t="s">
        <v>62</v>
      </c>
      <c r="M2146" s="234">
        <v>45.84</v>
      </c>
      <c r="N2146" s="237">
        <f>IFERROR(VLOOKUP(H2146&amp;"-"&amp;F2146,Blad7!A:D,4,0),0)</f>
        <v>0</v>
      </c>
      <c r="O2146" s="238">
        <v>1</v>
      </c>
      <c r="P2146" s="239">
        <f t="shared" si="46"/>
        <v>0</v>
      </c>
    </row>
    <row r="2147" spans="1:16" x14ac:dyDescent="0.3">
      <c r="A2147" s="294" t="s">
        <v>38</v>
      </c>
      <c r="B2147" s="236" t="s">
        <v>39</v>
      </c>
      <c r="C2147" s="236" t="s">
        <v>38</v>
      </c>
      <c r="D2147" s="293" t="str">
        <f t="shared" si="47"/>
        <v>Veldlaan</v>
      </c>
      <c r="E2147" s="294" t="s">
        <v>285</v>
      </c>
      <c r="F2147" s="236" t="s">
        <v>38</v>
      </c>
      <c r="G2147" s="295" t="s">
        <v>60</v>
      </c>
      <c r="H2147" s="295" t="s">
        <v>15</v>
      </c>
      <c r="I2147" s="297" t="s">
        <v>15</v>
      </c>
      <c r="J2147" s="310" t="s">
        <v>772</v>
      </c>
      <c r="K2147" s="295"/>
      <c r="L2147" s="451" t="s">
        <v>42</v>
      </c>
      <c r="M2147" s="234">
        <v>5.89</v>
      </c>
      <c r="N2147" s="237">
        <f>IFERROR(VLOOKUP(H2147&amp;"-"&amp;F2147,Blad7!A:D,4,0),0)</f>
        <v>0</v>
      </c>
      <c r="O2147" s="238">
        <v>1</v>
      </c>
      <c r="P2147" s="239">
        <f t="shared" si="46"/>
        <v>0</v>
      </c>
    </row>
    <row r="2148" spans="1:16" x14ac:dyDescent="0.3">
      <c r="A2148" s="294" t="s">
        <v>38</v>
      </c>
      <c r="B2148" s="236" t="s">
        <v>39</v>
      </c>
      <c r="C2148" s="236" t="s">
        <v>38</v>
      </c>
      <c r="D2148" s="293" t="str">
        <f t="shared" si="47"/>
        <v>Veldlaan</v>
      </c>
      <c r="E2148" s="294" t="s">
        <v>285</v>
      </c>
      <c r="F2148" s="236" t="s">
        <v>38</v>
      </c>
      <c r="G2148" s="295" t="s">
        <v>60</v>
      </c>
      <c r="H2148" s="295" t="s">
        <v>46</v>
      </c>
      <c r="I2148" s="241" t="s">
        <v>46</v>
      </c>
      <c r="J2148" s="310" t="s">
        <v>779</v>
      </c>
      <c r="K2148" s="295"/>
      <c r="L2148" s="451" t="s">
        <v>44</v>
      </c>
      <c r="M2148" s="234">
        <v>51.13</v>
      </c>
      <c r="N2148" s="237">
        <f>IFERROR(VLOOKUP(H2148&amp;"-"&amp;F2148,Blad7!A:D,4,0),0)</f>
        <v>0</v>
      </c>
      <c r="O2148" s="238">
        <v>1</v>
      </c>
      <c r="P2148" s="239">
        <f t="shared" si="46"/>
        <v>0</v>
      </c>
    </row>
    <row r="2149" spans="1:16" x14ac:dyDescent="0.3">
      <c r="A2149" s="294" t="s">
        <v>38</v>
      </c>
      <c r="B2149" s="236" t="s">
        <v>39</v>
      </c>
      <c r="C2149" s="236" t="s">
        <v>38</v>
      </c>
      <c r="D2149" s="293" t="str">
        <f t="shared" si="47"/>
        <v>Veldlaan</v>
      </c>
      <c r="E2149" s="294" t="s">
        <v>285</v>
      </c>
      <c r="F2149" s="236" t="s">
        <v>38</v>
      </c>
      <c r="G2149" s="295" t="s">
        <v>60</v>
      </c>
      <c r="H2149" s="295" t="s">
        <v>15</v>
      </c>
      <c r="I2149" s="297" t="s">
        <v>15</v>
      </c>
      <c r="J2149" s="310" t="s">
        <v>792</v>
      </c>
      <c r="K2149" s="295"/>
      <c r="L2149" s="451" t="s">
        <v>44</v>
      </c>
      <c r="M2149" s="234">
        <v>51.14</v>
      </c>
      <c r="N2149" s="237">
        <f>IFERROR(VLOOKUP(H2149&amp;"-"&amp;F2149,Blad7!A:D,4,0),0)</f>
        <v>0</v>
      </c>
      <c r="O2149" s="238">
        <v>1</v>
      </c>
      <c r="P2149" s="239">
        <f t="shared" si="46"/>
        <v>0</v>
      </c>
    </row>
    <row r="2150" spans="1:16" x14ac:dyDescent="0.3">
      <c r="A2150" s="294" t="s">
        <v>38</v>
      </c>
      <c r="B2150" s="236" t="s">
        <v>39</v>
      </c>
      <c r="C2150" s="236" t="s">
        <v>38</v>
      </c>
      <c r="D2150" s="293" t="str">
        <f t="shared" si="47"/>
        <v>Veldlaan</v>
      </c>
      <c r="E2150" s="294" t="s">
        <v>285</v>
      </c>
      <c r="F2150" s="236" t="s">
        <v>38</v>
      </c>
      <c r="G2150" s="295" t="s">
        <v>60</v>
      </c>
      <c r="H2150" s="295" t="s">
        <v>19</v>
      </c>
      <c r="I2150" s="241" t="s">
        <v>19</v>
      </c>
      <c r="J2150" s="310" t="s">
        <v>793</v>
      </c>
      <c r="K2150" s="295"/>
      <c r="L2150" s="451" t="s">
        <v>44</v>
      </c>
      <c r="M2150" s="234">
        <v>51.43</v>
      </c>
      <c r="N2150" s="237">
        <f>IFERROR(VLOOKUP(H2150&amp;"-"&amp;F2150,Blad7!A:D,4,0),0)</f>
        <v>0</v>
      </c>
      <c r="O2150" s="238">
        <v>1</v>
      </c>
      <c r="P2150" s="239">
        <f t="shared" si="46"/>
        <v>0</v>
      </c>
    </row>
    <row r="2151" spans="1:16" x14ac:dyDescent="0.3">
      <c r="A2151" s="294" t="s">
        <v>38</v>
      </c>
      <c r="B2151" s="236" t="s">
        <v>39</v>
      </c>
      <c r="C2151" s="236" t="s">
        <v>38</v>
      </c>
      <c r="D2151" s="293" t="str">
        <f t="shared" si="47"/>
        <v>Veldlaan</v>
      </c>
      <c r="E2151" s="294" t="s">
        <v>285</v>
      </c>
      <c r="F2151" s="236" t="s">
        <v>38</v>
      </c>
      <c r="G2151" s="295" t="s">
        <v>60</v>
      </c>
      <c r="H2151" s="295" t="s">
        <v>19</v>
      </c>
      <c r="I2151" s="241" t="s">
        <v>64</v>
      </c>
      <c r="J2151" s="310" t="s">
        <v>775</v>
      </c>
      <c r="K2151" s="295"/>
      <c r="L2151" s="451" t="s">
        <v>42</v>
      </c>
      <c r="M2151" s="234">
        <v>6.58</v>
      </c>
      <c r="N2151" s="237">
        <f>IFERROR(VLOOKUP(H2151&amp;"-"&amp;F2151,Blad7!A:D,4,0),0)</f>
        <v>0</v>
      </c>
      <c r="O2151" s="238">
        <v>1</v>
      </c>
      <c r="P2151" s="239">
        <f t="shared" si="46"/>
        <v>0</v>
      </c>
    </row>
    <row r="2152" spans="1:16" x14ac:dyDescent="0.3">
      <c r="A2152" s="294" t="s">
        <v>38</v>
      </c>
      <c r="B2152" s="236" t="s">
        <v>39</v>
      </c>
      <c r="C2152" s="236" t="s">
        <v>38</v>
      </c>
      <c r="D2152" s="293" t="str">
        <f t="shared" si="47"/>
        <v>Veldlaan</v>
      </c>
      <c r="E2152" s="294" t="s">
        <v>285</v>
      </c>
      <c r="F2152" s="236" t="s">
        <v>38</v>
      </c>
      <c r="G2152" s="295" t="s">
        <v>60</v>
      </c>
      <c r="H2152" s="295" t="s">
        <v>19</v>
      </c>
      <c r="I2152" s="241" t="s">
        <v>19</v>
      </c>
      <c r="J2152" s="310" t="s">
        <v>1745</v>
      </c>
      <c r="K2152" s="295"/>
      <c r="L2152" s="451" t="s">
        <v>44</v>
      </c>
      <c r="M2152" s="234">
        <v>65.28</v>
      </c>
      <c r="N2152" s="237">
        <f>IFERROR(VLOOKUP(H2152&amp;"-"&amp;F2152,Blad7!A:D,4,0),0)</f>
        <v>0</v>
      </c>
      <c r="O2152" s="238">
        <v>1</v>
      </c>
      <c r="P2152" s="239">
        <f t="shared" si="46"/>
        <v>0</v>
      </c>
    </row>
    <row r="2153" spans="1:16" x14ac:dyDescent="0.3">
      <c r="A2153" s="294" t="s">
        <v>38</v>
      </c>
      <c r="B2153" s="236" t="s">
        <v>39</v>
      </c>
      <c r="C2153" s="236" t="s">
        <v>38</v>
      </c>
      <c r="D2153" s="293" t="str">
        <f t="shared" si="47"/>
        <v>Veldlaan</v>
      </c>
      <c r="E2153" s="294" t="s">
        <v>285</v>
      </c>
      <c r="F2153" s="236" t="s">
        <v>38</v>
      </c>
      <c r="G2153" s="295" t="s">
        <v>60</v>
      </c>
      <c r="H2153" s="295" t="s">
        <v>15</v>
      </c>
      <c r="I2153" s="297" t="s">
        <v>15</v>
      </c>
      <c r="J2153" s="310" t="s">
        <v>1746</v>
      </c>
      <c r="K2153" s="295"/>
      <c r="L2153" s="451" t="s">
        <v>44</v>
      </c>
      <c r="M2153" s="234">
        <v>65.37</v>
      </c>
      <c r="N2153" s="237">
        <f>IFERROR(VLOOKUP(H2153&amp;"-"&amp;F2153,Blad7!A:D,4,0),0)</f>
        <v>0</v>
      </c>
      <c r="O2153" s="238">
        <v>1</v>
      </c>
      <c r="P2153" s="239">
        <f t="shared" si="46"/>
        <v>0</v>
      </c>
    </row>
    <row r="2154" spans="1:16" x14ac:dyDescent="0.3">
      <c r="A2154" s="294" t="s">
        <v>38</v>
      </c>
      <c r="B2154" s="236" t="s">
        <v>39</v>
      </c>
      <c r="C2154" s="236" t="s">
        <v>38</v>
      </c>
      <c r="D2154" s="293" t="str">
        <f t="shared" si="47"/>
        <v>Veldlaan</v>
      </c>
      <c r="E2154" s="294" t="s">
        <v>285</v>
      </c>
      <c r="F2154" s="236" t="s">
        <v>38</v>
      </c>
      <c r="G2154" s="295" t="s">
        <v>60</v>
      </c>
      <c r="H2154" s="295" t="s">
        <v>19</v>
      </c>
      <c r="I2154" s="241" t="s">
        <v>19</v>
      </c>
      <c r="J2154" s="310" t="s">
        <v>1748</v>
      </c>
      <c r="K2154" s="295"/>
      <c r="L2154" s="451" t="s">
        <v>44</v>
      </c>
      <c r="M2154" s="234">
        <v>65.38</v>
      </c>
      <c r="N2154" s="237">
        <f>IFERROR(VLOOKUP(H2154&amp;"-"&amp;F2154,Blad7!A:D,4,0),0)</f>
        <v>0</v>
      </c>
      <c r="O2154" s="238">
        <v>1</v>
      </c>
      <c r="P2154" s="239">
        <f t="shared" si="46"/>
        <v>0</v>
      </c>
    </row>
    <row r="2155" spans="1:16" x14ac:dyDescent="0.3">
      <c r="A2155" s="294" t="s">
        <v>38</v>
      </c>
      <c r="B2155" s="236" t="s">
        <v>39</v>
      </c>
      <c r="C2155" s="236" t="s">
        <v>38</v>
      </c>
      <c r="D2155" s="293" t="str">
        <f t="shared" si="47"/>
        <v>Veldlaan</v>
      </c>
      <c r="E2155" s="294" t="s">
        <v>285</v>
      </c>
      <c r="F2155" s="236" t="s">
        <v>38</v>
      </c>
      <c r="G2155" s="295" t="s">
        <v>60</v>
      </c>
      <c r="H2155" s="295" t="s">
        <v>19</v>
      </c>
      <c r="I2155" s="297" t="s">
        <v>19</v>
      </c>
      <c r="J2155" s="310" t="s">
        <v>1749</v>
      </c>
      <c r="K2155" s="295"/>
      <c r="L2155" s="451" t="s">
        <v>44</v>
      </c>
      <c r="M2155" s="234">
        <v>66.63</v>
      </c>
      <c r="N2155" s="237">
        <f>IFERROR(VLOOKUP(H2155&amp;"-"&amp;F2155,Blad7!A:D,4,0),0)</f>
        <v>0</v>
      </c>
      <c r="O2155" s="238">
        <v>1</v>
      </c>
      <c r="P2155" s="239">
        <f t="shared" si="46"/>
        <v>0</v>
      </c>
    </row>
    <row r="2156" spans="1:16" x14ac:dyDescent="0.3">
      <c r="A2156" s="294" t="s">
        <v>38</v>
      </c>
      <c r="B2156" s="236" t="s">
        <v>39</v>
      </c>
      <c r="C2156" s="236" t="s">
        <v>38</v>
      </c>
      <c r="D2156" s="293" t="str">
        <f t="shared" si="47"/>
        <v>Veldlaan</v>
      </c>
      <c r="E2156" s="294" t="s">
        <v>285</v>
      </c>
      <c r="F2156" s="236" t="s">
        <v>38</v>
      </c>
      <c r="G2156" s="295" t="s">
        <v>60</v>
      </c>
      <c r="H2156" s="295" t="s">
        <v>15</v>
      </c>
      <c r="I2156" s="297" t="s">
        <v>15</v>
      </c>
      <c r="J2156" s="310" t="s">
        <v>784</v>
      </c>
      <c r="K2156" s="295"/>
      <c r="L2156" s="451" t="s">
        <v>62</v>
      </c>
      <c r="M2156" s="234">
        <v>68.95</v>
      </c>
      <c r="N2156" s="237">
        <f>IFERROR(VLOOKUP(H2156&amp;"-"&amp;F2156,Blad7!A:D,4,0),0)</f>
        <v>0</v>
      </c>
      <c r="O2156" s="238">
        <v>1</v>
      </c>
      <c r="P2156" s="239">
        <f t="shared" si="46"/>
        <v>0</v>
      </c>
    </row>
    <row r="2157" spans="1:16" x14ac:dyDescent="0.3">
      <c r="A2157" s="294" t="s">
        <v>38</v>
      </c>
      <c r="B2157" s="236" t="s">
        <v>39</v>
      </c>
      <c r="C2157" s="236" t="s">
        <v>38</v>
      </c>
      <c r="D2157" s="293" t="str">
        <f t="shared" si="47"/>
        <v>Veldlaan</v>
      </c>
      <c r="E2157" s="294" t="s">
        <v>285</v>
      </c>
      <c r="F2157" s="236" t="s">
        <v>38</v>
      </c>
      <c r="G2157" s="295" t="s">
        <v>60</v>
      </c>
      <c r="H2157" s="295" t="s">
        <v>15</v>
      </c>
      <c r="I2157" s="297" t="s">
        <v>15</v>
      </c>
      <c r="J2157" s="310" t="s">
        <v>785</v>
      </c>
      <c r="K2157" s="295"/>
      <c r="L2157" s="451" t="s">
        <v>62</v>
      </c>
      <c r="M2157" s="234">
        <v>69.27</v>
      </c>
      <c r="N2157" s="237">
        <f>IFERROR(VLOOKUP(H2157&amp;"-"&amp;F2157,Blad7!A:D,4,0),0)</f>
        <v>0</v>
      </c>
      <c r="O2157" s="238">
        <v>1</v>
      </c>
      <c r="P2157" s="239">
        <f t="shared" si="46"/>
        <v>0</v>
      </c>
    </row>
    <row r="2158" spans="1:16" x14ac:dyDescent="0.3">
      <c r="A2158" s="294" t="s">
        <v>38</v>
      </c>
      <c r="B2158" s="236" t="s">
        <v>39</v>
      </c>
      <c r="C2158" s="236" t="s">
        <v>38</v>
      </c>
      <c r="D2158" s="293" t="str">
        <f t="shared" si="47"/>
        <v>Veldlaan</v>
      </c>
      <c r="E2158" s="294" t="s">
        <v>285</v>
      </c>
      <c r="F2158" s="236" t="s">
        <v>38</v>
      </c>
      <c r="G2158" s="295" t="s">
        <v>60</v>
      </c>
      <c r="H2158" s="295" t="s">
        <v>15</v>
      </c>
      <c r="I2158" s="297" t="s">
        <v>15</v>
      </c>
      <c r="J2158" s="310" t="s">
        <v>774</v>
      </c>
      <c r="K2158" s="295"/>
      <c r="L2158" s="451" t="s">
        <v>62</v>
      </c>
      <c r="M2158" s="234">
        <v>69.28</v>
      </c>
      <c r="N2158" s="237">
        <f>IFERROR(VLOOKUP(H2158&amp;"-"&amp;F2158,Blad7!A:D,4,0),0)</f>
        <v>0</v>
      </c>
      <c r="O2158" s="238">
        <v>1</v>
      </c>
      <c r="P2158" s="239">
        <f t="shared" si="46"/>
        <v>0</v>
      </c>
    </row>
    <row r="2159" spans="1:16" x14ac:dyDescent="0.3">
      <c r="A2159" s="294" t="s">
        <v>38</v>
      </c>
      <c r="B2159" s="236" t="s">
        <v>39</v>
      </c>
      <c r="C2159" s="236" t="s">
        <v>38</v>
      </c>
      <c r="D2159" s="293" t="str">
        <f t="shared" si="47"/>
        <v>Veldlaan</v>
      </c>
      <c r="E2159" s="294" t="s">
        <v>285</v>
      </c>
      <c r="F2159" s="236" t="s">
        <v>38</v>
      </c>
      <c r="G2159" s="295" t="s">
        <v>60</v>
      </c>
      <c r="H2159" s="295" t="s">
        <v>19</v>
      </c>
      <c r="I2159" s="241" t="s">
        <v>19</v>
      </c>
      <c r="J2159" s="310" t="s">
        <v>1750</v>
      </c>
      <c r="K2159" s="295"/>
      <c r="L2159" s="451" t="s">
        <v>44</v>
      </c>
      <c r="M2159" s="234">
        <v>7.78</v>
      </c>
      <c r="N2159" s="237">
        <f>IFERROR(VLOOKUP(H2159&amp;"-"&amp;F2159,Blad7!A:D,4,0),0)</f>
        <v>0</v>
      </c>
      <c r="O2159" s="238">
        <v>1</v>
      </c>
      <c r="P2159" s="239">
        <f t="shared" si="46"/>
        <v>0</v>
      </c>
    </row>
    <row r="2160" spans="1:16" x14ac:dyDescent="0.3">
      <c r="A2160" s="294" t="s">
        <v>38</v>
      </c>
      <c r="B2160" s="236" t="s">
        <v>39</v>
      </c>
      <c r="C2160" s="236" t="s">
        <v>38</v>
      </c>
      <c r="D2160" s="293" t="str">
        <f t="shared" si="47"/>
        <v>Veldlaan</v>
      </c>
      <c r="E2160" s="294" t="s">
        <v>285</v>
      </c>
      <c r="F2160" s="236" t="s">
        <v>38</v>
      </c>
      <c r="G2160" s="295" t="s">
        <v>60</v>
      </c>
      <c r="H2160" s="295" t="s">
        <v>15</v>
      </c>
      <c r="I2160" s="297" t="s">
        <v>15</v>
      </c>
      <c r="J2160" s="310" t="s">
        <v>1754</v>
      </c>
      <c r="K2160" s="295"/>
      <c r="L2160" s="451" t="s">
        <v>44</v>
      </c>
      <c r="M2160" s="234">
        <v>8.3000000000000007</v>
      </c>
      <c r="N2160" s="237">
        <f>IFERROR(VLOOKUP(H2160&amp;"-"&amp;F2160,Blad7!A:D,4,0),0)</f>
        <v>0</v>
      </c>
      <c r="O2160" s="238">
        <v>1</v>
      </c>
      <c r="P2160" s="239">
        <f t="shared" si="46"/>
        <v>0</v>
      </c>
    </row>
    <row r="2161" spans="1:16" x14ac:dyDescent="0.3">
      <c r="A2161" s="294" t="s">
        <v>38</v>
      </c>
      <c r="B2161" s="236" t="s">
        <v>39</v>
      </c>
      <c r="C2161" s="236" t="s">
        <v>38</v>
      </c>
      <c r="D2161" s="293" t="str">
        <f t="shared" si="47"/>
        <v>Veldlaan</v>
      </c>
      <c r="E2161" s="294" t="s">
        <v>285</v>
      </c>
      <c r="F2161" s="236" t="s">
        <v>38</v>
      </c>
      <c r="G2161" s="295" t="s">
        <v>60</v>
      </c>
      <c r="H2161" s="295" t="s">
        <v>19</v>
      </c>
      <c r="I2161" s="241" t="s">
        <v>19</v>
      </c>
      <c r="J2161" s="310" t="s">
        <v>794</v>
      </c>
      <c r="K2161" s="295"/>
      <c r="L2161" s="451" t="s">
        <v>62</v>
      </c>
      <c r="M2161" s="234">
        <v>8.74</v>
      </c>
      <c r="N2161" s="237">
        <f>IFERROR(VLOOKUP(H2161&amp;"-"&amp;F2161,Blad7!A:D,4,0),0)</f>
        <v>0</v>
      </c>
      <c r="O2161" s="238">
        <v>1</v>
      </c>
      <c r="P2161" s="239">
        <f t="shared" si="46"/>
        <v>0</v>
      </c>
    </row>
    <row r="2162" spans="1:16" x14ac:dyDescent="0.3">
      <c r="A2162" s="294" t="s">
        <v>38</v>
      </c>
      <c r="B2162" s="236" t="s">
        <v>39</v>
      </c>
      <c r="C2162" s="236" t="s">
        <v>38</v>
      </c>
      <c r="D2162" s="293" t="str">
        <f t="shared" si="47"/>
        <v>Veldlaan</v>
      </c>
      <c r="E2162" s="294" t="s">
        <v>285</v>
      </c>
      <c r="F2162" s="236" t="s">
        <v>38</v>
      </c>
      <c r="G2162" s="295" t="s">
        <v>60</v>
      </c>
      <c r="H2162" s="295" t="s">
        <v>15</v>
      </c>
      <c r="I2162" s="297" t="s">
        <v>15</v>
      </c>
      <c r="J2162" s="310" t="s">
        <v>1747</v>
      </c>
      <c r="K2162" s="295"/>
      <c r="L2162" s="451" t="s">
        <v>62</v>
      </c>
      <c r="M2162" s="234">
        <v>84</v>
      </c>
      <c r="N2162" s="237">
        <f>IFERROR(VLOOKUP(H2162&amp;"-"&amp;F2162,Blad7!A:D,4,0),0)</f>
        <v>0</v>
      </c>
      <c r="O2162" s="238">
        <v>1</v>
      </c>
      <c r="P2162" s="239">
        <f t="shared" si="46"/>
        <v>0</v>
      </c>
    </row>
    <row r="2163" spans="1:16" x14ac:dyDescent="0.3">
      <c r="A2163" s="294" t="s">
        <v>38</v>
      </c>
      <c r="B2163" s="236" t="s">
        <v>39</v>
      </c>
      <c r="C2163" s="236" t="s">
        <v>38</v>
      </c>
      <c r="D2163" s="293" t="str">
        <f t="shared" si="47"/>
        <v>Veldlaan</v>
      </c>
      <c r="E2163" s="294" t="s">
        <v>285</v>
      </c>
      <c r="F2163" s="236" t="s">
        <v>38</v>
      </c>
      <c r="G2163" s="295" t="s">
        <v>55</v>
      </c>
      <c r="H2163" s="295" t="s">
        <v>19</v>
      </c>
      <c r="I2163" s="245" t="s">
        <v>278</v>
      </c>
      <c r="J2163" s="312" t="s">
        <v>1073</v>
      </c>
      <c r="K2163" s="295"/>
      <c r="L2163" s="451"/>
      <c r="M2163" s="234">
        <v>3.53</v>
      </c>
      <c r="N2163" s="237">
        <f>IFERROR(VLOOKUP(H2163&amp;"-"&amp;F2163,Blad7!A:D,4,0),0)</f>
        <v>0</v>
      </c>
      <c r="O2163" s="238">
        <v>1</v>
      </c>
      <c r="P2163" s="239">
        <f t="shared" si="46"/>
        <v>0</v>
      </c>
    </row>
    <row r="2164" spans="1:16" x14ac:dyDescent="0.3">
      <c r="A2164" s="294" t="s">
        <v>38</v>
      </c>
      <c r="B2164" s="236" t="s">
        <v>39</v>
      </c>
      <c r="C2164" s="236" t="s">
        <v>38</v>
      </c>
      <c r="D2164" s="293" t="str">
        <f t="shared" si="47"/>
        <v>Veldlaan</v>
      </c>
      <c r="E2164" s="294" t="s">
        <v>285</v>
      </c>
      <c r="F2164" s="236" t="s">
        <v>38</v>
      </c>
      <c r="G2164" s="295" t="s">
        <v>55</v>
      </c>
      <c r="H2164" s="295" t="s">
        <v>19</v>
      </c>
      <c r="I2164" s="245" t="s">
        <v>64</v>
      </c>
      <c r="J2164" s="312" t="s">
        <v>1463</v>
      </c>
      <c r="K2164" s="295"/>
      <c r="L2164" s="451" t="s">
        <v>44</v>
      </c>
      <c r="M2164" s="234">
        <v>7.61</v>
      </c>
      <c r="N2164" s="237">
        <f>IFERROR(VLOOKUP(H2164&amp;"-"&amp;F2164,Blad7!A:D,4,0),0)</f>
        <v>0</v>
      </c>
      <c r="O2164" s="238">
        <v>1</v>
      </c>
      <c r="P2164" s="239">
        <f t="shared" si="46"/>
        <v>0</v>
      </c>
    </row>
    <row r="2165" spans="1:16" x14ac:dyDescent="0.3">
      <c r="A2165" s="294" t="s">
        <v>38</v>
      </c>
      <c r="B2165" s="236" t="s">
        <v>39</v>
      </c>
      <c r="C2165" s="236" t="s">
        <v>38</v>
      </c>
      <c r="D2165" s="293" t="str">
        <f t="shared" si="47"/>
        <v>Veldlaan</v>
      </c>
      <c r="E2165" s="294" t="s">
        <v>285</v>
      </c>
      <c r="F2165" s="236" t="s">
        <v>38</v>
      </c>
      <c r="G2165" s="295" t="s">
        <v>55</v>
      </c>
      <c r="H2165" s="295" t="s">
        <v>19</v>
      </c>
      <c r="I2165" s="245" t="s">
        <v>64</v>
      </c>
      <c r="J2165" s="312" t="s">
        <v>1464</v>
      </c>
      <c r="K2165" s="295"/>
      <c r="L2165" s="451" t="s">
        <v>44</v>
      </c>
      <c r="M2165" s="234">
        <v>12.92</v>
      </c>
      <c r="N2165" s="237">
        <f>IFERROR(VLOOKUP(H2165&amp;"-"&amp;F2165,Blad7!A:D,4,0),0)</f>
        <v>0</v>
      </c>
      <c r="O2165" s="238">
        <v>1</v>
      </c>
      <c r="P2165" s="239">
        <f t="shared" si="46"/>
        <v>0</v>
      </c>
    </row>
    <row r="2166" spans="1:16" x14ac:dyDescent="0.3">
      <c r="A2166" s="294" t="s">
        <v>38</v>
      </c>
      <c r="B2166" s="236" t="s">
        <v>39</v>
      </c>
      <c r="C2166" s="236" t="s">
        <v>38</v>
      </c>
      <c r="D2166" s="293" t="str">
        <f t="shared" si="47"/>
        <v>Veldlaan</v>
      </c>
      <c r="E2166" s="294" t="s">
        <v>285</v>
      </c>
      <c r="F2166" s="236" t="s">
        <v>38</v>
      </c>
      <c r="G2166" s="295" t="s">
        <v>55</v>
      </c>
      <c r="H2166" s="295" t="s">
        <v>41</v>
      </c>
      <c r="I2166" s="295" t="s">
        <v>1622</v>
      </c>
      <c r="J2166" s="465" t="s">
        <v>1465</v>
      </c>
      <c r="K2166" s="295"/>
      <c r="L2166" s="451" t="s">
        <v>62</v>
      </c>
      <c r="M2166" s="234">
        <v>20.66</v>
      </c>
      <c r="N2166" s="237">
        <f>IFERROR(VLOOKUP(H2166&amp;"-"&amp;F2166,Blad7!A:D,4,0),0)</f>
        <v>0</v>
      </c>
      <c r="O2166" s="238">
        <v>1</v>
      </c>
      <c r="P2166" s="239">
        <f t="shared" si="46"/>
        <v>0</v>
      </c>
    </row>
    <row r="2167" spans="1:16" x14ac:dyDescent="0.3">
      <c r="A2167" s="294" t="s">
        <v>38</v>
      </c>
      <c r="B2167" s="236" t="s">
        <v>39</v>
      </c>
      <c r="C2167" s="236" t="s">
        <v>38</v>
      </c>
      <c r="D2167" s="293" t="str">
        <f t="shared" si="47"/>
        <v>Veldlaan</v>
      </c>
      <c r="E2167" s="294" t="s">
        <v>285</v>
      </c>
      <c r="F2167" s="236" t="s">
        <v>38</v>
      </c>
      <c r="G2167" s="295" t="s">
        <v>55</v>
      </c>
      <c r="H2167" s="295" t="s">
        <v>15</v>
      </c>
      <c r="I2167" s="297" t="s">
        <v>15</v>
      </c>
      <c r="J2167" s="312" t="s">
        <v>185</v>
      </c>
      <c r="K2167" s="295"/>
      <c r="L2167" s="451" t="s">
        <v>62</v>
      </c>
      <c r="M2167" s="234">
        <v>27.89</v>
      </c>
      <c r="N2167" s="237">
        <f>IFERROR(VLOOKUP(H2167&amp;"-"&amp;F2167,Blad7!A:D,4,0),0)</f>
        <v>0</v>
      </c>
      <c r="O2167" s="238">
        <v>1</v>
      </c>
      <c r="P2167" s="239">
        <f t="shared" si="46"/>
        <v>0</v>
      </c>
    </row>
    <row r="2168" spans="1:16" x14ac:dyDescent="0.3">
      <c r="A2168" s="294" t="s">
        <v>38</v>
      </c>
      <c r="B2168" s="236" t="s">
        <v>39</v>
      </c>
      <c r="C2168" s="236" t="s">
        <v>38</v>
      </c>
      <c r="D2168" s="293" t="str">
        <f t="shared" ref="D2168:D2199" si="48">IF(E2168="Veldlaan 2","Veldlaan","")</f>
        <v>Veldlaan</v>
      </c>
      <c r="E2168" s="294" t="s">
        <v>285</v>
      </c>
      <c r="F2168" s="236" t="s">
        <v>38</v>
      </c>
      <c r="G2168" s="295" t="s">
        <v>55</v>
      </c>
      <c r="H2168" s="295" t="s">
        <v>46</v>
      </c>
      <c r="I2168" s="297" t="s">
        <v>46</v>
      </c>
      <c r="J2168" s="312" t="s">
        <v>122</v>
      </c>
      <c r="K2168" s="295"/>
      <c r="L2168" s="451" t="s">
        <v>44</v>
      </c>
      <c r="M2168" s="234">
        <v>50.47</v>
      </c>
      <c r="N2168" s="237">
        <f>IFERROR(VLOOKUP(H2168&amp;"-"&amp;F2168,Blad7!A:D,4,0),0)</f>
        <v>0</v>
      </c>
      <c r="O2168" s="238">
        <v>1</v>
      </c>
      <c r="P2168" s="239">
        <f t="shared" si="46"/>
        <v>0</v>
      </c>
    </row>
    <row r="2169" spans="1:16" x14ac:dyDescent="0.3">
      <c r="A2169" s="294" t="s">
        <v>38</v>
      </c>
      <c r="B2169" s="236" t="s">
        <v>39</v>
      </c>
      <c r="C2169" s="236" t="s">
        <v>38</v>
      </c>
      <c r="D2169" s="293" t="str">
        <f t="shared" si="48"/>
        <v>Veldlaan</v>
      </c>
      <c r="E2169" s="294" t="s">
        <v>285</v>
      </c>
      <c r="F2169" s="236" t="s">
        <v>38</v>
      </c>
      <c r="G2169" s="295" t="s">
        <v>55</v>
      </c>
      <c r="H2169" s="295" t="s">
        <v>19</v>
      </c>
      <c r="I2169" s="245" t="s">
        <v>19</v>
      </c>
      <c r="J2169" s="312" t="s">
        <v>99</v>
      </c>
      <c r="K2169" s="295"/>
      <c r="L2169" s="451" t="s">
        <v>62</v>
      </c>
      <c r="M2169" s="234">
        <v>51.84</v>
      </c>
      <c r="N2169" s="237">
        <f>IFERROR(VLOOKUP(H2169&amp;"-"&amp;F2169,Blad7!A:D,4,0),0)</f>
        <v>0</v>
      </c>
      <c r="O2169" s="238">
        <v>1</v>
      </c>
      <c r="P2169" s="239">
        <f t="shared" si="46"/>
        <v>0</v>
      </c>
    </row>
    <row r="2170" spans="1:16" x14ac:dyDescent="0.3">
      <c r="A2170" s="294" t="s">
        <v>38</v>
      </c>
      <c r="B2170" s="236" t="s">
        <v>39</v>
      </c>
      <c r="C2170" s="236" t="s">
        <v>38</v>
      </c>
      <c r="D2170" s="293" t="str">
        <f t="shared" si="48"/>
        <v>Veldlaan</v>
      </c>
      <c r="E2170" s="294" t="s">
        <v>285</v>
      </c>
      <c r="F2170" s="236" t="s">
        <v>38</v>
      </c>
      <c r="G2170" s="295" t="s">
        <v>55</v>
      </c>
      <c r="H2170" s="295" t="s">
        <v>15</v>
      </c>
      <c r="I2170" s="297" t="s">
        <v>15</v>
      </c>
      <c r="J2170" s="312" t="s">
        <v>132</v>
      </c>
      <c r="K2170" s="295"/>
      <c r="L2170" s="451" t="s">
        <v>44</v>
      </c>
      <c r="M2170" s="234">
        <v>64.400000000000006</v>
      </c>
      <c r="N2170" s="237">
        <f>IFERROR(VLOOKUP(H2170&amp;"-"&amp;F2170,Blad7!A:D,4,0),0)</f>
        <v>0</v>
      </c>
      <c r="O2170" s="238">
        <v>1</v>
      </c>
      <c r="P2170" s="239">
        <f t="shared" si="46"/>
        <v>0</v>
      </c>
    </row>
    <row r="2171" spans="1:16" x14ac:dyDescent="0.3">
      <c r="A2171" s="294" t="s">
        <v>38</v>
      </c>
      <c r="B2171" s="236" t="s">
        <v>39</v>
      </c>
      <c r="C2171" s="236" t="s">
        <v>38</v>
      </c>
      <c r="D2171" s="293" t="str">
        <f t="shared" si="48"/>
        <v>Veldlaan</v>
      </c>
      <c r="E2171" s="294" t="s">
        <v>285</v>
      </c>
      <c r="F2171" s="236" t="s">
        <v>38</v>
      </c>
      <c r="G2171" s="295" t="s">
        <v>55</v>
      </c>
      <c r="H2171" s="295" t="s">
        <v>15</v>
      </c>
      <c r="I2171" s="297" t="s">
        <v>15</v>
      </c>
      <c r="J2171" s="312" t="s">
        <v>169</v>
      </c>
      <c r="K2171" s="295"/>
      <c r="L2171" s="451" t="s">
        <v>44</v>
      </c>
      <c r="M2171" s="234">
        <v>65.319999999999993</v>
      </c>
      <c r="N2171" s="237">
        <f>IFERROR(VLOOKUP(H2171&amp;"-"&amp;F2171,Blad7!A:D,4,0),0)</f>
        <v>0</v>
      </c>
      <c r="O2171" s="238">
        <v>1</v>
      </c>
      <c r="P2171" s="239">
        <f t="shared" si="46"/>
        <v>0</v>
      </c>
    </row>
    <row r="2172" spans="1:16" x14ac:dyDescent="0.3">
      <c r="A2172" s="294" t="s">
        <v>38</v>
      </c>
      <c r="B2172" s="236" t="s">
        <v>39</v>
      </c>
      <c r="C2172" s="236" t="s">
        <v>38</v>
      </c>
      <c r="D2172" s="293" t="str">
        <f t="shared" si="48"/>
        <v>Veldlaan</v>
      </c>
      <c r="E2172" s="294" t="s">
        <v>285</v>
      </c>
      <c r="F2172" s="236" t="s">
        <v>38</v>
      </c>
      <c r="G2172" s="295" t="s">
        <v>55</v>
      </c>
      <c r="H2172" s="295" t="s">
        <v>18</v>
      </c>
      <c r="I2172" s="245" t="s">
        <v>18</v>
      </c>
      <c r="J2172" s="312" t="s">
        <v>148</v>
      </c>
      <c r="K2172" s="295"/>
      <c r="L2172" s="451" t="s">
        <v>62</v>
      </c>
      <c r="M2172" s="234">
        <v>65.319999999999993</v>
      </c>
      <c r="N2172" s="237">
        <f>IFERROR(VLOOKUP(H2172&amp;"-"&amp;F2172,Blad7!A:D,4,0),0)</f>
        <v>0</v>
      </c>
      <c r="O2172" s="238">
        <v>1</v>
      </c>
      <c r="P2172" s="239">
        <f t="shared" si="46"/>
        <v>0</v>
      </c>
    </row>
    <row r="2173" spans="1:16" x14ac:dyDescent="0.3">
      <c r="A2173" s="294" t="s">
        <v>38</v>
      </c>
      <c r="B2173" s="236" t="s">
        <v>39</v>
      </c>
      <c r="C2173" s="236" t="s">
        <v>38</v>
      </c>
      <c r="D2173" s="293" t="str">
        <f t="shared" si="48"/>
        <v>Veldlaan</v>
      </c>
      <c r="E2173" s="294" t="s">
        <v>285</v>
      </c>
      <c r="F2173" s="236" t="s">
        <v>38</v>
      </c>
      <c r="G2173" s="295" t="s">
        <v>55</v>
      </c>
      <c r="H2173" s="295" t="s">
        <v>2271</v>
      </c>
      <c r="I2173" s="295" t="s">
        <v>1716</v>
      </c>
      <c r="J2173" s="310" t="s">
        <v>2248</v>
      </c>
      <c r="K2173" s="295"/>
      <c r="L2173" s="457" t="s">
        <v>57</v>
      </c>
      <c r="M2173" s="234">
        <v>123.03</v>
      </c>
      <c r="N2173" s="237">
        <f>IFERROR(VLOOKUP(H2173&amp;"-"&amp;F2173,Blad7!A:D,4,0),0)</f>
        <v>0</v>
      </c>
      <c r="O2173" s="238">
        <v>1</v>
      </c>
      <c r="P2173" s="239">
        <f t="shared" si="46"/>
        <v>0</v>
      </c>
    </row>
    <row r="2174" spans="1:16" x14ac:dyDescent="0.3">
      <c r="A2174" s="294" t="s">
        <v>38</v>
      </c>
      <c r="B2174" s="236" t="s">
        <v>39</v>
      </c>
      <c r="C2174" s="236" t="s">
        <v>38</v>
      </c>
      <c r="D2174" s="293" t="str">
        <f t="shared" si="48"/>
        <v>Veldlaan</v>
      </c>
      <c r="E2174" s="294" t="s">
        <v>285</v>
      </c>
      <c r="F2174" s="236" t="s">
        <v>38</v>
      </c>
      <c r="G2174" s="295" t="s">
        <v>55</v>
      </c>
      <c r="H2174" s="295" t="s">
        <v>46</v>
      </c>
      <c r="I2174" s="297" t="s">
        <v>46</v>
      </c>
      <c r="J2174" s="312" t="s">
        <v>142</v>
      </c>
      <c r="K2174" s="295"/>
      <c r="L2174" s="451" t="s">
        <v>44</v>
      </c>
      <c r="M2174" s="234">
        <v>79.75</v>
      </c>
      <c r="N2174" s="237">
        <f>IFERROR(VLOOKUP(H2174&amp;"-"&amp;F2174,Blad7!A:D,4,0),0)</f>
        <v>0</v>
      </c>
      <c r="O2174" s="238">
        <v>1</v>
      </c>
      <c r="P2174" s="239">
        <f t="shared" si="46"/>
        <v>0</v>
      </c>
    </row>
    <row r="2175" spans="1:16" x14ac:dyDescent="0.3">
      <c r="A2175" s="294" t="s">
        <v>38</v>
      </c>
      <c r="B2175" s="236" t="s">
        <v>39</v>
      </c>
      <c r="C2175" s="236" t="s">
        <v>38</v>
      </c>
      <c r="D2175" s="293" t="str">
        <f t="shared" si="48"/>
        <v>Veldlaan</v>
      </c>
      <c r="E2175" s="294" t="s">
        <v>285</v>
      </c>
      <c r="F2175" s="236" t="s">
        <v>38</v>
      </c>
      <c r="G2175" s="295" t="s">
        <v>55</v>
      </c>
      <c r="H2175" s="295" t="s">
        <v>15</v>
      </c>
      <c r="I2175" s="297" t="s">
        <v>15</v>
      </c>
      <c r="J2175" s="312" t="s">
        <v>117</v>
      </c>
      <c r="K2175" s="295"/>
      <c r="L2175" s="451" t="s">
        <v>62</v>
      </c>
      <c r="M2175" s="234">
        <v>109.48</v>
      </c>
      <c r="N2175" s="237">
        <f>IFERROR(VLOOKUP(H2175&amp;"-"&amp;F2175,Blad7!A:D,4,0),0)</f>
        <v>0</v>
      </c>
      <c r="O2175" s="238">
        <v>1</v>
      </c>
      <c r="P2175" s="239">
        <f t="shared" si="46"/>
        <v>0</v>
      </c>
    </row>
    <row r="2176" spans="1:16" x14ac:dyDescent="0.3">
      <c r="A2176" s="294" t="s">
        <v>38</v>
      </c>
      <c r="B2176" s="236" t="s">
        <v>39</v>
      </c>
      <c r="C2176" s="236" t="s">
        <v>38</v>
      </c>
      <c r="D2176" s="293" t="str">
        <f t="shared" si="48"/>
        <v>Veldlaan</v>
      </c>
      <c r="E2176" s="294" t="s">
        <v>285</v>
      </c>
      <c r="F2176" s="236" t="s">
        <v>38</v>
      </c>
      <c r="G2176" s="295" t="s">
        <v>55</v>
      </c>
      <c r="H2176" s="295" t="s">
        <v>19</v>
      </c>
      <c r="I2176" s="245" t="s">
        <v>19</v>
      </c>
      <c r="J2176" s="312" t="s">
        <v>1726</v>
      </c>
      <c r="K2176" s="295"/>
      <c r="L2176" s="451" t="s">
        <v>62</v>
      </c>
      <c r="M2176" s="234">
        <v>248.75</v>
      </c>
      <c r="N2176" s="237">
        <f>IFERROR(VLOOKUP(H2176&amp;"-"&amp;F2176,Blad7!A:D,4,0),0)</f>
        <v>0</v>
      </c>
      <c r="O2176" s="238">
        <v>1</v>
      </c>
      <c r="P2176" s="239">
        <f t="shared" ref="P2176:P2239" si="49">IFERROR((N2176*M2176)*O2176,"")</f>
        <v>0</v>
      </c>
    </row>
    <row r="2177" spans="1:16" x14ac:dyDescent="0.3">
      <c r="A2177" s="294" t="s">
        <v>38</v>
      </c>
      <c r="B2177" s="236" t="s">
        <v>39</v>
      </c>
      <c r="C2177" s="236" t="s">
        <v>38</v>
      </c>
      <c r="D2177" s="293" t="str">
        <f t="shared" si="48"/>
        <v>Veldlaan</v>
      </c>
      <c r="E2177" s="294" t="s">
        <v>285</v>
      </c>
      <c r="F2177" s="236" t="s">
        <v>38</v>
      </c>
      <c r="G2177" s="295" t="s">
        <v>55</v>
      </c>
      <c r="H2177" s="295" t="s">
        <v>19</v>
      </c>
      <c r="I2177" s="245" t="s">
        <v>19</v>
      </c>
      <c r="J2177" s="312" t="s">
        <v>125</v>
      </c>
      <c r="K2177" s="295"/>
      <c r="L2177" s="451" t="s">
        <v>62</v>
      </c>
      <c r="M2177" s="234">
        <v>560.1</v>
      </c>
      <c r="N2177" s="237">
        <f>IFERROR(VLOOKUP(H2177&amp;"-"&amp;F2177,Blad7!A:D,4,0),0)</f>
        <v>0</v>
      </c>
      <c r="O2177" s="238">
        <v>1</v>
      </c>
      <c r="P2177" s="239">
        <f t="shared" si="49"/>
        <v>0</v>
      </c>
    </row>
    <row r="2178" spans="1:16" x14ac:dyDescent="0.3">
      <c r="A2178" s="294" t="s">
        <v>38</v>
      </c>
      <c r="B2178" s="236" t="s">
        <v>39</v>
      </c>
      <c r="C2178" s="236" t="s">
        <v>38</v>
      </c>
      <c r="D2178" s="293" t="str">
        <f t="shared" si="48"/>
        <v>Veldlaan</v>
      </c>
      <c r="E2178" s="294" t="s">
        <v>285</v>
      </c>
      <c r="F2178" s="236" t="s">
        <v>38</v>
      </c>
      <c r="G2178" s="295" t="s">
        <v>59</v>
      </c>
      <c r="H2178" s="295" t="s">
        <v>45</v>
      </c>
      <c r="I2178" s="295" t="s">
        <v>1021</v>
      </c>
      <c r="J2178" s="310" t="s">
        <v>755</v>
      </c>
      <c r="K2178" s="295"/>
      <c r="L2178" s="451" t="s">
        <v>1729</v>
      </c>
      <c r="M2178" s="234" t="s">
        <v>187</v>
      </c>
      <c r="N2178" s="237">
        <f>IFERROR(VLOOKUP(H2178&amp;"-"&amp;F2178,Blad7!A:D,4,0),0)</f>
        <v>0</v>
      </c>
      <c r="O2178" s="238">
        <v>1</v>
      </c>
      <c r="P2178" s="239" t="str">
        <f t="shared" si="49"/>
        <v/>
      </c>
    </row>
    <row r="2179" spans="1:16" x14ac:dyDescent="0.3">
      <c r="A2179" s="294" t="s">
        <v>38</v>
      </c>
      <c r="B2179" s="236" t="s">
        <v>39</v>
      </c>
      <c r="C2179" s="236" t="s">
        <v>38</v>
      </c>
      <c r="D2179" s="293" t="str">
        <f t="shared" si="48"/>
        <v>Veldlaan</v>
      </c>
      <c r="E2179" s="294" t="s">
        <v>285</v>
      </c>
      <c r="F2179" s="236" t="s">
        <v>38</v>
      </c>
      <c r="G2179" s="295" t="s">
        <v>55</v>
      </c>
      <c r="H2179" s="295" t="s">
        <v>41</v>
      </c>
      <c r="I2179" s="295" t="s">
        <v>1622</v>
      </c>
      <c r="J2179" s="465" t="s">
        <v>104</v>
      </c>
      <c r="K2179" s="295"/>
      <c r="L2179" s="451" t="s">
        <v>62</v>
      </c>
      <c r="M2179" s="234">
        <v>12.9</v>
      </c>
      <c r="N2179" s="237">
        <f>IFERROR(VLOOKUP(H2179&amp;"-"&amp;F2179,Blad7!A:D,4,0),0)</f>
        <v>0</v>
      </c>
      <c r="O2179" s="238">
        <v>1</v>
      </c>
      <c r="P2179" s="239">
        <f t="shared" si="49"/>
        <v>0</v>
      </c>
    </row>
    <row r="2180" spans="1:16" x14ac:dyDescent="0.3">
      <c r="A2180" s="294" t="s">
        <v>38</v>
      </c>
      <c r="B2180" s="236" t="s">
        <v>39</v>
      </c>
      <c r="C2180" s="236" t="s">
        <v>38</v>
      </c>
      <c r="D2180" s="293" t="str">
        <f t="shared" si="48"/>
        <v>Veldlaan</v>
      </c>
      <c r="E2180" s="294" t="s">
        <v>285</v>
      </c>
      <c r="F2180" s="236" t="s">
        <v>38</v>
      </c>
      <c r="G2180" s="295" t="s">
        <v>55</v>
      </c>
      <c r="H2180" s="295" t="s">
        <v>15</v>
      </c>
      <c r="I2180" s="297" t="s">
        <v>15</v>
      </c>
      <c r="J2180" s="312" t="s">
        <v>98</v>
      </c>
      <c r="K2180" s="295"/>
      <c r="L2180" s="451" t="s">
        <v>44</v>
      </c>
      <c r="M2180" s="234">
        <v>12.91</v>
      </c>
      <c r="N2180" s="237">
        <f>IFERROR(VLOOKUP(H2180&amp;"-"&amp;F2180,Blad7!A:D,4,0),0)</f>
        <v>0</v>
      </c>
      <c r="O2180" s="238">
        <v>1</v>
      </c>
      <c r="P2180" s="239">
        <f t="shared" si="49"/>
        <v>0</v>
      </c>
    </row>
    <row r="2181" spans="1:16" x14ac:dyDescent="0.3">
      <c r="A2181" s="294" t="s">
        <v>38</v>
      </c>
      <c r="B2181" s="236" t="s">
        <v>39</v>
      </c>
      <c r="C2181" s="236" t="s">
        <v>38</v>
      </c>
      <c r="D2181" s="293" t="str">
        <f t="shared" si="48"/>
        <v>Veldlaan</v>
      </c>
      <c r="E2181" s="294" t="s">
        <v>285</v>
      </c>
      <c r="F2181" s="236" t="s">
        <v>38</v>
      </c>
      <c r="G2181" s="295" t="s">
        <v>55</v>
      </c>
      <c r="H2181" s="295" t="s">
        <v>46</v>
      </c>
      <c r="I2181" s="297" t="s">
        <v>46</v>
      </c>
      <c r="J2181" s="312" t="s">
        <v>1069</v>
      </c>
      <c r="K2181" s="295"/>
      <c r="L2181" s="451" t="s">
        <v>57</v>
      </c>
      <c r="M2181" s="234">
        <v>123.31</v>
      </c>
      <c r="N2181" s="237">
        <f>IFERROR(VLOOKUP(H2181&amp;"-"&amp;F2181,Blad7!A:D,4,0),0)</f>
        <v>0</v>
      </c>
      <c r="O2181" s="238">
        <v>1</v>
      </c>
      <c r="P2181" s="239">
        <f t="shared" si="49"/>
        <v>0</v>
      </c>
    </row>
    <row r="2182" spans="1:16" x14ac:dyDescent="0.3">
      <c r="A2182" s="294" t="s">
        <v>38</v>
      </c>
      <c r="B2182" s="236" t="s">
        <v>39</v>
      </c>
      <c r="C2182" s="236" t="s">
        <v>38</v>
      </c>
      <c r="D2182" s="293" t="str">
        <f t="shared" si="48"/>
        <v>Veldlaan</v>
      </c>
      <c r="E2182" s="294" t="s">
        <v>285</v>
      </c>
      <c r="F2182" s="236" t="s">
        <v>38</v>
      </c>
      <c r="G2182" s="295" t="s">
        <v>55</v>
      </c>
      <c r="H2182" s="295" t="s">
        <v>46</v>
      </c>
      <c r="I2182" s="297" t="s">
        <v>46</v>
      </c>
      <c r="J2182" s="312" t="s">
        <v>1011</v>
      </c>
      <c r="K2182" s="295"/>
      <c r="L2182" s="451" t="s">
        <v>62</v>
      </c>
      <c r="M2182" s="234">
        <v>13.22</v>
      </c>
      <c r="N2182" s="237">
        <f>IFERROR(VLOOKUP(H2182&amp;"-"&amp;F2182,Blad7!A:D,4,0),0)</f>
        <v>0</v>
      </c>
      <c r="O2182" s="238">
        <v>1</v>
      </c>
      <c r="P2182" s="239">
        <f t="shared" si="49"/>
        <v>0</v>
      </c>
    </row>
    <row r="2183" spans="1:16" x14ac:dyDescent="0.3">
      <c r="A2183" s="294" t="s">
        <v>38</v>
      </c>
      <c r="B2183" s="236" t="s">
        <v>39</v>
      </c>
      <c r="C2183" s="236" t="s">
        <v>38</v>
      </c>
      <c r="D2183" s="293" t="str">
        <f t="shared" si="48"/>
        <v>Veldlaan</v>
      </c>
      <c r="E2183" s="294" t="s">
        <v>285</v>
      </c>
      <c r="F2183" s="236" t="s">
        <v>38</v>
      </c>
      <c r="G2183" s="295" t="s">
        <v>59</v>
      </c>
      <c r="H2183" s="295" t="s">
        <v>45</v>
      </c>
      <c r="I2183" s="295" t="s">
        <v>1021</v>
      </c>
      <c r="J2183" s="310" t="s">
        <v>763</v>
      </c>
      <c r="K2183" s="295"/>
      <c r="L2183" s="451" t="s">
        <v>42</v>
      </c>
      <c r="M2183" s="234" t="s">
        <v>187</v>
      </c>
      <c r="N2183" s="237">
        <f>IFERROR(VLOOKUP(H2183&amp;"-"&amp;F2183,Blad7!A:D,4,0),0)</f>
        <v>0</v>
      </c>
      <c r="O2183" s="238">
        <v>1</v>
      </c>
      <c r="P2183" s="239" t="str">
        <f t="shared" si="49"/>
        <v/>
      </c>
    </row>
    <row r="2184" spans="1:16" x14ac:dyDescent="0.3">
      <c r="A2184" s="294" t="s">
        <v>38</v>
      </c>
      <c r="B2184" s="236" t="s">
        <v>39</v>
      </c>
      <c r="C2184" s="236" t="s">
        <v>38</v>
      </c>
      <c r="D2184" s="293" t="str">
        <f t="shared" si="48"/>
        <v>Veldlaan</v>
      </c>
      <c r="E2184" s="294" t="s">
        <v>285</v>
      </c>
      <c r="F2184" s="236" t="s">
        <v>38</v>
      </c>
      <c r="G2184" s="295" t="s">
        <v>55</v>
      </c>
      <c r="H2184" s="295" t="s">
        <v>46</v>
      </c>
      <c r="I2184" s="297" t="s">
        <v>46</v>
      </c>
      <c r="J2184" s="312" t="s">
        <v>1068</v>
      </c>
      <c r="K2184" s="295"/>
      <c r="L2184" s="451" t="s">
        <v>62</v>
      </c>
      <c r="M2184" s="234">
        <v>14.55</v>
      </c>
      <c r="N2184" s="237">
        <f>IFERROR(VLOOKUP(H2184&amp;"-"&amp;F2184,Blad7!A:D,4,0),0)</f>
        <v>0</v>
      </c>
      <c r="O2184" s="238">
        <v>1</v>
      </c>
      <c r="P2184" s="239">
        <f t="shared" si="49"/>
        <v>0</v>
      </c>
    </row>
    <row r="2185" spans="1:16" x14ac:dyDescent="0.3">
      <c r="A2185" s="294" t="s">
        <v>38</v>
      </c>
      <c r="B2185" s="236" t="s">
        <v>39</v>
      </c>
      <c r="C2185" s="236" t="s">
        <v>38</v>
      </c>
      <c r="D2185" s="293" t="str">
        <f t="shared" si="48"/>
        <v>Veldlaan</v>
      </c>
      <c r="E2185" s="294" t="s">
        <v>285</v>
      </c>
      <c r="F2185" s="236" t="s">
        <v>38</v>
      </c>
      <c r="G2185" s="295" t="s">
        <v>55</v>
      </c>
      <c r="H2185" s="295" t="s">
        <v>45</v>
      </c>
      <c r="I2185" s="245" t="s">
        <v>696</v>
      </c>
      <c r="J2185" s="312" t="s">
        <v>96</v>
      </c>
      <c r="K2185" s="295"/>
      <c r="L2185" s="451" t="s">
        <v>57</v>
      </c>
      <c r="M2185" s="234" t="s">
        <v>187</v>
      </c>
      <c r="N2185" s="237">
        <f>IFERROR(VLOOKUP(H2185&amp;"-"&amp;F2185,Blad7!A:D,4,0),0)</f>
        <v>0</v>
      </c>
      <c r="O2185" s="238">
        <v>1</v>
      </c>
      <c r="P2185" s="239" t="str">
        <f t="shared" si="49"/>
        <v/>
      </c>
    </row>
    <row r="2186" spans="1:16" x14ac:dyDescent="0.3">
      <c r="A2186" s="294" t="s">
        <v>38</v>
      </c>
      <c r="B2186" s="236" t="s">
        <v>39</v>
      </c>
      <c r="C2186" s="236" t="s">
        <v>38</v>
      </c>
      <c r="D2186" s="293" t="str">
        <f t="shared" si="48"/>
        <v>Veldlaan</v>
      </c>
      <c r="E2186" s="294" t="s">
        <v>285</v>
      </c>
      <c r="F2186" s="236" t="s">
        <v>38</v>
      </c>
      <c r="G2186" s="295" t="s">
        <v>55</v>
      </c>
      <c r="H2186" s="295" t="s">
        <v>15</v>
      </c>
      <c r="I2186" s="297" t="s">
        <v>15</v>
      </c>
      <c r="J2186" s="312" t="s">
        <v>103</v>
      </c>
      <c r="K2186" s="295"/>
      <c r="L2186" s="451" t="s">
        <v>57</v>
      </c>
      <c r="M2186" s="234">
        <v>16.239999999999998</v>
      </c>
      <c r="N2186" s="237">
        <f>IFERROR(VLOOKUP(H2186&amp;"-"&amp;F2186,Blad7!A:D,4,0),0)</f>
        <v>0</v>
      </c>
      <c r="O2186" s="238">
        <v>1</v>
      </c>
      <c r="P2186" s="239">
        <f t="shared" si="49"/>
        <v>0</v>
      </c>
    </row>
    <row r="2187" spans="1:16" x14ac:dyDescent="0.3">
      <c r="A2187" s="294" t="s">
        <v>38</v>
      </c>
      <c r="B2187" s="236" t="s">
        <v>39</v>
      </c>
      <c r="C2187" s="236" t="s">
        <v>38</v>
      </c>
      <c r="D2187" s="293" t="str">
        <f t="shared" si="48"/>
        <v>Veldlaan</v>
      </c>
      <c r="E2187" s="294" t="s">
        <v>285</v>
      </c>
      <c r="F2187" s="236" t="s">
        <v>38</v>
      </c>
      <c r="G2187" s="295" t="s">
        <v>60</v>
      </c>
      <c r="H2187" s="295" t="s">
        <v>45</v>
      </c>
      <c r="I2187" s="295" t="s">
        <v>1021</v>
      </c>
      <c r="J2187" s="310" t="s">
        <v>1752</v>
      </c>
      <c r="K2187" s="295"/>
      <c r="L2187" s="457" t="s">
        <v>1729</v>
      </c>
      <c r="M2187" s="234" t="s">
        <v>187</v>
      </c>
      <c r="N2187" s="237">
        <f>IFERROR(VLOOKUP(H2187&amp;"-"&amp;F2187,Blad7!A:D,4,0),0)</f>
        <v>0</v>
      </c>
      <c r="O2187" s="238">
        <v>1</v>
      </c>
      <c r="P2187" s="239" t="str">
        <f t="shared" si="49"/>
        <v/>
      </c>
    </row>
    <row r="2188" spans="1:16" x14ac:dyDescent="0.3">
      <c r="A2188" s="294" t="s">
        <v>38</v>
      </c>
      <c r="B2188" s="236" t="s">
        <v>39</v>
      </c>
      <c r="C2188" s="236" t="s">
        <v>38</v>
      </c>
      <c r="D2188" s="293" t="str">
        <f t="shared" si="48"/>
        <v>Veldlaan</v>
      </c>
      <c r="E2188" s="294" t="s">
        <v>285</v>
      </c>
      <c r="F2188" s="236" t="s">
        <v>38</v>
      </c>
      <c r="G2188" s="295" t="s">
        <v>55</v>
      </c>
      <c r="H2188" s="295" t="s">
        <v>45</v>
      </c>
      <c r="I2188" s="295" t="s">
        <v>1021</v>
      </c>
      <c r="J2188" s="312" t="s">
        <v>187</v>
      </c>
      <c r="K2188" s="295"/>
      <c r="L2188" s="451" t="s">
        <v>1729</v>
      </c>
      <c r="M2188" s="234" t="s">
        <v>187</v>
      </c>
      <c r="N2188" s="237">
        <f>IFERROR(VLOOKUP(H2188&amp;"-"&amp;F2188,Blad7!A:D,4,0),0)</f>
        <v>0</v>
      </c>
      <c r="O2188" s="238">
        <v>1</v>
      </c>
      <c r="P2188" s="239" t="str">
        <f t="shared" si="49"/>
        <v/>
      </c>
    </row>
    <row r="2189" spans="1:16" x14ac:dyDescent="0.3">
      <c r="A2189" s="294" t="s">
        <v>38</v>
      </c>
      <c r="B2189" s="236" t="s">
        <v>39</v>
      </c>
      <c r="C2189" s="236" t="s">
        <v>38</v>
      </c>
      <c r="D2189" s="293" t="str">
        <f t="shared" si="48"/>
        <v>Veldlaan</v>
      </c>
      <c r="E2189" s="294" t="s">
        <v>285</v>
      </c>
      <c r="F2189" s="236" t="s">
        <v>38</v>
      </c>
      <c r="G2189" s="295" t="s">
        <v>55</v>
      </c>
      <c r="H2189" s="295" t="s">
        <v>19</v>
      </c>
      <c r="I2189" s="245" t="s">
        <v>19</v>
      </c>
      <c r="J2189" s="312" t="s">
        <v>182</v>
      </c>
      <c r="K2189" s="295"/>
      <c r="L2189" s="451" t="s">
        <v>42</v>
      </c>
      <c r="M2189" s="234">
        <v>2.74</v>
      </c>
      <c r="N2189" s="237">
        <f>IFERROR(VLOOKUP(H2189&amp;"-"&amp;F2189,Blad7!A:D,4,0),0)</f>
        <v>0</v>
      </c>
      <c r="O2189" s="238">
        <v>1</v>
      </c>
      <c r="P2189" s="239">
        <f t="shared" si="49"/>
        <v>0</v>
      </c>
    </row>
    <row r="2190" spans="1:16" x14ac:dyDescent="0.3">
      <c r="A2190" s="294" t="s">
        <v>38</v>
      </c>
      <c r="B2190" s="236" t="s">
        <v>39</v>
      </c>
      <c r="C2190" s="236" t="s">
        <v>38</v>
      </c>
      <c r="D2190" s="293" t="str">
        <f t="shared" si="48"/>
        <v>Veldlaan</v>
      </c>
      <c r="E2190" s="294" t="s">
        <v>285</v>
      </c>
      <c r="F2190" s="236" t="s">
        <v>38</v>
      </c>
      <c r="G2190" s="295" t="s">
        <v>55</v>
      </c>
      <c r="H2190" s="295" t="s">
        <v>19</v>
      </c>
      <c r="I2190" s="295" t="s">
        <v>61</v>
      </c>
      <c r="J2190" s="312" t="s">
        <v>203</v>
      </c>
      <c r="K2190" s="295"/>
      <c r="L2190" s="451" t="s">
        <v>62</v>
      </c>
      <c r="M2190" s="234">
        <v>20.69</v>
      </c>
      <c r="N2190" s="237">
        <f>IFERROR(VLOOKUP(H2190&amp;"-"&amp;F2190,Blad7!A:D,4,0),0)</f>
        <v>0</v>
      </c>
      <c r="O2190" s="238">
        <v>1</v>
      </c>
      <c r="P2190" s="239">
        <f t="shared" si="49"/>
        <v>0</v>
      </c>
    </row>
    <row r="2191" spans="1:16" x14ac:dyDescent="0.3">
      <c r="A2191" s="294" t="s">
        <v>38</v>
      </c>
      <c r="B2191" s="236" t="s">
        <v>39</v>
      </c>
      <c r="C2191" s="236" t="s">
        <v>38</v>
      </c>
      <c r="D2191" s="293" t="str">
        <f t="shared" si="48"/>
        <v>Veldlaan</v>
      </c>
      <c r="E2191" s="294" t="s">
        <v>285</v>
      </c>
      <c r="F2191" s="236" t="s">
        <v>38</v>
      </c>
      <c r="G2191" s="295" t="s">
        <v>55</v>
      </c>
      <c r="H2191" s="295" t="s">
        <v>45</v>
      </c>
      <c r="I2191" s="295" t="s">
        <v>45</v>
      </c>
      <c r="J2191" s="312" t="s">
        <v>177</v>
      </c>
      <c r="K2191" s="295"/>
      <c r="L2191" s="451"/>
      <c r="M2191" s="234" t="s">
        <v>187</v>
      </c>
      <c r="N2191" s="237">
        <f>IFERROR(VLOOKUP(H2191&amp;"-"&amp;F2191,Blad7!A:D,4,0),0)</f>
        <v>0</v>
      </c>
      <c r="O2191" s="238">
        <v>1</v>
      </c>
      <c r="P2191" s="239" t="str">
        <f t="shared" si="49"/>
        <v/>
      </c>
    </row>
    <row r="2192" spans="1:16" x14ac:dyDescent="0.3">
      <c r="A2192" s="294" t="s">
        <v>38</v>
      </c>
      <c r="B2192" s="236" t="s">
        <v>39</v>
      </c>
      <c r="C2192" s="236" t="s">
        <v>38</v>
      </c>
      <c r="D2192" s="293" t="str">
        <f t="shared" si="48"/>
        <v>Veldlaan</v>
      </c>
      <c r="E2192" s="294" t="s">
        <v>285</v>
      </c>
      <c r="F2192" s="236" t="s">
        <v>38</v>
      </c>
      <c r="G2192" s="295" t="s">
        <v>55</v>
      </c>
      <c r="H2192" s="295" t="s">
        <v>41</v>
      </c>
      <c r="I2192" s="245" t="s">
        <v>1622</v>
      </c>
      <c r="J2192" s="465" t="s">
        <v>88</v>
      </c>
      <c r="K2192" s="295"/>
      <c r="L2192" s="451" t="s">
        <v>62</v>
      </c>
      <c r="M2192" s="234">
        <v>26.88</v>
      </c>
      <c r="N2192" s="237">
        <f>IFERROR(VLOOKUP(H2192&amp;"-"&amp;F2192,Blad7!A:D,4,0),0)</f>
        <v>0</v>
      </c>
      <c r="O2192" s="238">
        <v>1</v>
      </c>
      <c r="P2192" s="239">
        <f t="shared" si="49"/>
        <v>0</v>
      </c>
    </row>
    <row r="2193" spans="1:16" x14ac:dyDescent="0.3">
      <c r="A2193" s="294" t="s">
        <v>38</v>
      </c>
      <c r="B2193" s="236" t="s">
        <v>39</v>
      </c>
      <c r="C2193" s="236" t="s">
        <v>38</v>
      </c>
      <c r="D2193" s="293" t="str">
        <f t="shared" si="48"/>
        <v>Veldlaan</v>
      </c>
      <c r="E2193" s="294" t="s">
        <v>285</v>
      </c>
      <c r="F2193" s="236" t="s">
        <v>38</v>
      </c>
      <c r="G2193" s="295" t="s">
        <v>55</v>
      </c>
      <c r="H2193" s="295" t="s">
        <v>46</v>
      </c>
      <c r="I2193" s="297" t="s">
        <v>46</v>
      </c>
      <c r="J2193" s="312" t="s">
        <v>1010</v>
      </c>
      <c r="K2193" s="295"/>
      <c r="L2193" s="451" t="s">
        <v>77</v>
      </c>
      <c r="M2193" s="234">
        <v>281.73</v>
      </c>
      <c r="N2193" s="237">
        <f>IFERROR(VLOOKUP(H2193&amp;"-"&amp;F2193,Blad7!A:D,4,0),0)</f>
        <v>0</v>
      </c>
      <c r="O2193" s="238">
        <v>1</v>
      </c>
      <c r="P2193" s="239">
        <f t="shared" si="49"/>
        <v>0</v>
      </c>
    </row>
    <row r="2194" spans="1:16" x14ac:dyDescent="0.3">
      <c r="A2194" s="294" t="s">
        <v>38</v>
      </c>
      <c r="B2194" s="236" t="s">
        <v>39</v>
      </c>
      <c r="C2194" s="236" t="s">
        <v>38</v>
      </c>
      <c r="D2194" s="293" t="str">
        <f t="shared" si="48"/>
        <v>Veldlaan</v>
      </c>
      <c r="E2194" s="294" t="s">
        <v>285</v>
      </c>
      <c r="F2194" s="236" t="s">
        <v>38</v>
      </c>
      <c r="G2194" s="295" t="s">
        <v>55</v>
      </c>
      <c r="H2194" s="295" t="s">
        <v>46</v>
      </c>
      <c r="I2194" s="297" t="s">
        <v>46</v>
      </c>
      <c r="J2194" s="312" t="s">
        <v>1009</v>
      </c>
      <c r="K2194" s="295"/>
      <c r="L2194" s="451" t="s">
        <v>42</v>
      </c>
      <c r="M2194" s="234">
        <v>29.97</v>
      </c>
      <c r="N2194" s="237">
        <f>IFERROR(VLOOKUP(H2194&amp;"-"&amp;F2194,Blad7!A:D,4,0),0)</f>
        <v>0</v>
      </c>
      <c r="O2194" s="238">
        <v>1</v>
      </c>
      <c r="P2194" s="239">
        <f t="shared" si="49"/>
        <v>0</v>
      </c>
    </row>
    <row r="2195" spans="1:16" x14ac:dyDescent="0.3">
      <c r="A2195" s="294" t="s">
        <v>38</v>
      </c>
      <c r="B2195" s="236" t="s">
        <v>39</v>
      </c>
      <c r="C2195" s="236" t="s">
        <v>38</v>
      </c>
      <c r="D2195" s="293" t="str">
        <f t="shared" si="48"/>
        <v>Veldlaan</v>
      </c>
      <c r="E2195" s="294" t="s">
        <v>285</v>
      </c>
      <c r="F2195" s="236" t="s">
        <v>38</v>
      </c>
      <c r="G2195" s="295" t="s">
        <v>55</v>
      </c>
      <c r="H2195" s="295" t="s">
        <v>16</v>
      </c>
      <c r="I2195" s="245" t="s">
        <v>51</v>
      </c>
      <c r="J2195" s="312" t="s">
        <v>1725</v>
      </c>
      <c r="K2195" s="295"/>
      <c r="L2195" s="451" t="s">
        <v>62</v>
      </c>
      <c r="M2195" s="234">
        <v>3.32</v>
      </c>
      <c r="N2195" s="237">
        <f>IFERROR(VLOOKUP(H2195&amp;"-"&amp;F2195,Blad7!A:D,4,0),0)</f>
        <v>0</v>
      </c>
      <c r="O2195" s="238">
        <v>1</v>
      </c>
      <c r="P2195" s="239">
        <f t="shared" si="49"/>
        <v>0</v>
      </c>
    </row>
    <row r="2196" spans="1:16" x14ac:dyDescent="0.3">
      <c r="A2196" s="294" t="s">
        <v>38</v>
      </c>
      <c r="B2196" s="236" t="s">
        <v>39</v>
      </c>
      <c r="C2196" s="236" t="s">
        <v>38</v>
      </c>
      <c r="D2196" s="293" t="str">
        <f t="shared" si="48"/>
        <v>Veldlaan</v>
      </c>
      <c r="E2196" s="294" t="s">
        <v>285</v>
      </c>
      <c r="F2196" s="236" t="s">
        <v>38</v>
      </c>
      <c r="G2196" s="295" t="s">
        <v>55</v>
      </c>
      <c r="H2196" s="295" t="s">
        <v>41</v>
      </c>
      <c r="I2196" s="295" t="s">
        <v>1622</v>
      </c>
      <c r="J2196" s="465" t="s">
        <v>113</v>
      </c>
      <c r="K2196" s="295"/>
      <c r="L2196" s="451" t="s">
        <v>62</v>
      </c>
      <c r="M2196" s="234">
        <v>32.22</v>
      </c>
      <c r="N2196" s="237">
        <f>IFERROR(VLOOKUP(H2196&amp;"-"&amp;F2196,Blad7!A:D,4,0),0)</f>
        <v>0</v>
      </c>
      <c r="O2196" s="238">
        <v>1</v>
      </c>
      <c r="P2196" s="239">
        <f t="shared" si="49"/>
        <v>0</v>
      </c>
    </row>
    <row r="2197" spans="1:16" x14ac:dyDescent="0.3">
      <c r="A2197" s="294" t="s">
        <v>38</v>
      </c>
      <c r="B2197" s="236" t="s">
        <v>39</v>
      </c>
      <c r="C2197" s="236" t="s">
        <v>38</v>
      </c>
      <c r="D2197" s="293" t="str">
        <f t="shared" si="48"/>
        <v>Veldlaan</v>
      </c>
      <c r="E2197" s="294" t="s">
        <v>285</v>
      </c>
      <c r="F2197" s="236" t="s">
        <v>38</v>
      </c>
      <c r="G2197" s="295" t="s">
        <v>55</v>
      </c>
      <c r="H2197" s="295" t="s">
        <v>46</v>
      </c>
      <c r="I2197" s="297" t="s">
        <v>46</v>
      </c>
      <c r="J2197" s="312" t="s">
        <v>1728</v>
      </c>
      <c r="K2197" s="295"/>
      <c r="L2197" s="451" t="s">
        <v>44</v>
      </c>
      <c r="M2197" s="234">
        <v>33.82</v>
      </c>
      <c r="N2197" s="237">
        <f>IFERROR(VLOOKUP(H2197&amp;"-"&amp;F2197,Blad7!A:D,4,0),0)</f>
        <v>0</v>
      </c>
      <c r="O2197" s="238">
        <v>1</v>
      </c>
      <c r="P2197" s="239">
        <f t="shared" si="49"/>
        <v>0</v>
      </c>
    </row>
    <row r="2198" spans="1:16" x14ac:dyDescent="0.3">
      <c r="A2198" s="294" t="s">
        <v>38</v>
      </c>
      <c r="B2198" s="236" t="s">
        <v>39</v>
      </c>
      <c r="C2198" s="236" t="s">
        <v>38</v>
      </c>
      <c r="D2198" s="293" t="str">
        <f t="shared" si="48"/>
        <v>Veldlaan</v>
      </c>
      <c r="E2198" s="294" t="s">
        <v>285</v>
      </c>
      <c r="F2198" s="236" t="s">
        <v>38</v>
      </c>
      <c r="G2198" s="295" t="s">
        <v>55</v>
      </c>
      <c r="H2198" s="295" t="s">
        <v>19</v>
      </c>
      <c r="I2198" s="241" t="s">
        <v>19</v>
      </c>
      <c r="J2198" s="312" t="s">
        <v>1067</v>
      </c>
      <c r="K2198" s="295"/>
      <c r="L2198" s="451" t="s">
        <v>42</v>
      </c>
      <c r="M2198" s="234">
        <v>35.450000000000003</v>
      </c>
      <c r="N2198" s="237">
        <f>IFERROR(VLOOKUP(H2198&amp;"-"&amp;F2198,Blad7!A:D,4,0),0)</f>
        <v>0</v>
      </c>
      <c r="O2198" s="238">
        <v>1</v>
      </c>
      <c r="P2198" s="239">
        <f t="shared" si="49"/>
        <v>0</v>
      </c>
    </row>
    <row r="2199" spans="1:16" x14ac:dyDescent="0.3">
      <c r="A2199" s="294" t="s">
        <v>38</v>
      </c>
      <c r="B2199" s="236" t="s">
        <v>39</v>
      </c>
      <c r="C2199" s="236" t="s">
        <v>38</v>
      </c>
      <c r="D2199" s="293" t="str">
        <f t="shared" si="48"/>
        <v>Veldlaan</v>
      </c>
      <c r="E2199" s="294" t="s">
        <v>285</v>
      </c>
      <c r="F2199" s="236" t="s">
        <v>38</v>
      </c>
      <c r="G2199" s="295" t="s">
        <v>55</v>
      </c>
      <c r="H2199" s="295" t="s">
        <v>41</v>
      </c>
      <c r="I2199" s="295" t="s">
        <v>1622</v>
      </c>
      <c r="J2199" s="465" t="s">
        <v>1063</v>
      </c>
      <c r="K2199" s="295"/>
      <c r="L2199" s="451" t="s">
        <v>1714</v>
      </c>
      <c r="M2199" s="234">
        <v>35.75</v>
      </c>
      <c r="N2199" s="237">
        <f>IFERROR(VLOOKUP(H2199&amp;"-"&amp;F2199,Blad7!A:D,4,0),0)</f>
        <v>0</v>
      </c>
      <c r="O2199" s="238">
        <v>1</v>
      </c>
      <c r="P2199" s="239">
        <f t="shared" si="49"/>
        <v>0</v>
      </c>
    </row>
    <row r="2200" spans="1:16" x14ac:dyDescent="0.3">
      <c r="A2200" s="294" t="s">
        <v>38</v>
      </c>
      <c r="B2200" s="236" t="s">
        <v>39</v>
      </c>
      <c r="C2200" s="236" t="s">
        <v>38</v>
      </c>
      <c r="D2200" s="293" t="str">
        <f t="shared" ref="D2200:D2228" si="50">IF(E2200="Veldlaan 2","Veldlaan","")</f>
        <v>Veldlaan</v>
      </c>
      <c r="E2200" s="294" t="s">
        <v>285</v>
      </c>
      <c r="F2200" s="236" t="s">
        <v>38</v>
      </c>
      <c r="G2200" s="295" t="s">
        <v>55</v>
      </c>
      <c r="H2200" s="295" t="s">
        <v>15</v>
      </c>
      <c r="I2200" s="297" t="s">
        <v>15</v>
      </c>
      <c r="J2200" s="312" t="s">
        <v>97</v>
      </c>
      <c r="K2200" s="295"/>
      <c r="L2200" s="451" t="s">
        <v>57</v>
      </c>
      <c r="M2200" s="234">
        <v>4.66</v>
      </c>
      <c r="N2200" s="237">
        <f>IFERROR(VLOOKUP(H2200&amp;"-"&amp;F2200,Blad7!A:D,4,0),0)</f>
        <v>0</v>
      </c>
      <c r="O2200" s="238">
        <v>1</v>
      </c>
      <c r="P2200" s="239">
        <f t="shared" si="49"/>
        <v>0</v>
      </c>
    </row>
    <row r="2201" spans="1:16" x14ac:dyDescent="0.3">
      <c r="A2201" s="294" t="s">
        <v>38</v>
      </c>
      <c r="B2201" s="236" t="s">
        <v>39</v>
      </c>
      <c r="C2201" s="236" t="s">
        <v>38</v>
      </c>
      <c r="D2201" s="293" t="str">
        <f t="shared" si="50"/>
        <v>Veldlaan</v>
      </c>
      <c r="E2201" s="294" t="s">
        <v>285</v>
      </c>
      <c r="F2201" s="236" t="s">
        <v>38</v>
      </c>
      <c r="G2201" s="295" t="s">
        <v>55</v>
      </c>
      <c r="H2201" s="295" t="s">
        <v>46</v>
      </c>
      <c r="I2201" s="245" t="s">
        <v>47</v>
      </c>
      <c r="J2201" s="312" t="s">
        <v>1070</v>
      </c>
      <c r="K2201" s="295"/>
      <c r="L2201" s="451" t="s">
        <v>62</v>
      </c>
      <c r="M2201" s="234">
        <v>4.7</v>
      </c>
      <c r="N2201" s="237">
        <f>IFERROR(VLOOKUP(H2201&amp;"-"&amp;F2201,Blad7!A:D,4,0),0)</f>
        <v>0</v>
      </c>
      <c r="O2201" s="238">
        <v>1</v>
      </c>
      <c r="P2201" s="239">
        <f t="shared" si="49"/>
        <v>0</v>
      </c>
    </row>
    <row r="2202" spans="1:16" x14ac:dyDescent="0.3">
      <c r="A2202" s="294" t="s">
        <v>38</v>
      </c>
      <c r="B2202" s="236" t="s">
        <v>39</v>
      </c>
      <c r="C2202" s="236" t="s">
        <v>38</v>
      </c>
      <c r="D2202" s="293" t="str">
        <f t="shared" si="50"/>
        <v>Veldlaan</v>
      </c>
      <c r="E2202" s="294" t="s">
        <v>285</v>
      </c>
      <c r="F2202" s="236" t="s">
        <v>38</v>
      </c>
      <c r="G2202" s="295" t="s">
        <v>55</v>
      </c>
      <c r="H2202" s="295" t="s">
        <v>19</v>
      </c>
      <c r="I2202" s="241" t="s">
        <v>64</v>
      </c>
      <c r="J2202" s="310" t="s">
        <v>1744</v>
      </c>
      <c r="K2202" s="295"/>
      <c r="L2202" s="451" t="s">
        <v>44</v>
      </c>
      <c r="M2202" s="234">
        <v>43.18</v>
      </c>
      <c r="N2202" s="237">
        <f>IFERROR(VLOOKUP(H2202&amp;"-"&amp;F2202,Blad7!A:D,4,0),0)</f>
        <v>0</v>
      </c>
      <c r="O2202" s="238">
        <v>1</v>
      </c>
      <c r="P2202" s="239">
        <f t="shared" si="49"/>
        <v>0</v>
      </c>
    </row>
    <row r="2203" spans="1:16" x14ac:dyDescent="0.3">
      <c r="A2203" s="294" t="s">
        <v>38</v>
      </c>
      <c r="B2203" s="236" t="s">
        <v>39</v>
      </c>
      <c r="C2203" s="236" t="s">
        <v>38</v>
      </c>
      <c r="D2203" s="293" t="str">
        <f t="shared" si="50"/>
        <v>Veldlaan</v>
      </c>
      <c r="E2203" s="294" t="s">
        <v>285</v>
      </c>
      <c r="F2203" s="236" t="s">
        <v>38</v>
      </c>
      <c r="G2203" s="295" t="s">
        <v>55</v>
      </c>
      <c r="H2203" s="295" t="s">
        <v>45</v>
      </c>
      <c r="I2203" s="295" t="s">
        <v>1021</v>
      </c>
      <c r="J2203" s="312" t="s">
        <v>1462</v>
      </c>
      <c r="K2203" s="295"/>
      <c r="L2203" s="459" t="s">
        <v>1729</v>
      </c>
      <c r="M2203" s="234" t="s">
        <v>187</v>
      </c>
      <c r="N2203" s="237">
        <f>IFERROR(VLOOKUP(H2203&amp;"-"&amp;F2203,Blad7!A:D,4,0),0)</f>
        <v>0</v>
      </c>
      <c r="O2203" s="238">
        <v>1</v>
      </c>
      <c r="P2203" s="239" t="str">
        <f t="shared" si="49"/>
        <v/>
      </c>
    </row>
    <row r="2204" spans="1:16" x14ac:dyDescent="0.3">
      <c r="A2204" s="294" t="s">
        <v>38</v>
      </c>
      <c r="B2204" s="236" t="s">
        <v>39</v>
      </c>
      <c r="C2204" s="236" t="s">
        <v>38</v>
      </c>
      <c r="D2204" s="293" t="str">
        <f t="shared" si="50"/>
        <v>Veldlaan</v>
      </c>
      <c r="E2204" s="294" t="s">
        <v>285</v>
      </c>
      <c r="F2204" s="236" t="s">
        <v>38</v>
      </c>
      <c r="G2204" s="295" t="s">
        <v>55</v>
      </c>
      <c r="H2204" s="295" t="s">
        <v>19</v>
      </c>
      <c r="I2204" s="245" t="s">
        <v>64</v>
      </c>
      <c r="J2204" s="312" t="s">
        <v>157</v>
      </c>
      <c r="K2204" s="295"/>
      <c r="L2204" s="451" t="s">
        <v>62</v>
      </c>
      <c r="M2204" s="234">
        <v>5</v>
      </c>
      <c r="N2204" s="237">
        <f>IFERROR(VLOOKUP(H2204&amp;"-"&amp;F2204,Blad7!A:D,4,0),0)</f>
        <v>0</v>
      </c>
      <c r="O2204" s="238">
        <v>1</v>
      </c>
      <c r="P2204" s="239">
        <f t="shared" si="49"/>
        <v>0</v>
      </c>
    </row>
    <row r="2205" spans="1:16" x14ac:dyDescent="0.3">
      <c r="A2205" s="294" t="s">
        <v>38</v>
      </c>
      <c r="B2205" s="236" t="s">
        <v>39</v>
      </c>
      <c r="C2205" s="236" t="s">
        <v>38</v>
      </c>
      <c r="D2205" s="293" t="str">
        <f t="shared" si="50"/>
        <v>Veldlaan</v>
      </c>
      <c r="E2205" s="294" t="s">
        <v>285</v>
      </c>
      <c r="F2205" s="236" t="s">
        <v>38</v>
      </c>
      <c r="G2205" s="295" t="s">
        <v>55</v>
      </c>
      <c r="H2205" s="295" t="s">
        <v>19</v>
      </c>
      <c r="I2205" s="245" t="s">
        <v>19</v>
      </c>
      <c r="J2205" s="312" t="s">
        <v>125</v>
      </c>
      <c r="K2205" s="295"/>
      <c r="L2205" s="451" t="s">
        <v>44</v>
      </c>
      <c r="M2205" s="234">
        <v>5.26</v>
      </c>
      <c r="N2205" s="237">
        <f>IFERROR(VLOOKUP(H2205&amp;"-"&amp;F2205,Blad7!A:D,4,0),0)</f>
        <v>0</v>
      </c>
      <c r="O2205" s="238">
        <v>1</v>
      </c>
      <c r="P2205" s="239">
        <f t="shared" si="49"/>
        <v>0</v>
      </c>
    </row>
    <row r="2206" spans="1:16" x14ac:dyDescent="0.3">
      <c r="A2206" s="294" t="s">
        <v>38</v>
      </c>
      <c r="B2206" s="236" t="s">
        <v>39</v>
      </c>
      <c r="C2206" s="236" t="s">
        <v>38</v>
      </c>
      <c r="D2206" s="293" t="str">
        <f t="shared" si="50"/>
        <v>Veldlaan</v>
      </c>
      <c r="E2206" s="294" t="s">
        <v>285</v>
      </c>
      <c r="F2206" s="236" t="s">
        <v>38</v>
      </c>
      <c r="G2206" s="295" t="s">
        <v>55</v>
      </c>
      <c r="H2206" s="295" t="s">
        <v>15</v>
      </c>
      <c r="I2206" s="297" t="s">
        <v>15</v>
      </c>
      <c r="J2206" s="312" t="s">
        <v>1062</v>
      </c>
      <c r="K2206" s="295"/>
      <c r="L2206" s="451" t="s">
        <v>62</v>
      </c>
      <c r="M2206" s="234">
        <v>5.42</v>
      </c>
      <c r="N2206" s="237">
        <f>IFERROR(VLOOKUP(H2206&amp;"-"&amp;F2206,Blad7!A:D,4,0),0)</f>
        <v>0</v>
      </c>
      <c r="O2206" s="238">
        <v>1</v>
      </c>
      <c r="P2206" s="239">
        <f t="shared" si="49"/>
        <v>0</v>
      </c>
    </row>
    <row r="2207" spans="1:16" x14ac:dyDescent="0.3">
      <c r="A2207" s="294" t="s">
        <v>38</v>
      </c>
      <c r="B2207" s="236" t="s">
        <v>39</v>
      </c>
      <c r="C2207" s="236" t="s">
        <v>38</v>
      </c>
      <c r="D2207" s="293" t="str">
        <f t="shared" si="50"/>
        <v>Veldlaan</v>
      </c>
      <c r="E2207" s="294" t="s">
        <v>285</v>
      </c>
      <c r="F2207" s="236" t="s">
        <v>38</v>
      </c>
      <c r="G2207" s="295" t="s">
        <v>55</v>
      </c>
      <c r="H2207" s="295" t="s">
        <v>45</v>
      </c>
      <c r="I2207" s="295" t="s">
        <v>1021</v>
      </c>
      <c r="J2207" s="312" t="s">
        <v>1461</v>
      </c>
      <c r="K2207" s="295"/>
      <c r="L2207" s="451" t="s">
        <v>218</v>
      </c>
      <c r="M2207" s="234" t="s">
        <v>187</v>
      </c>
      <c r="N2207" s="237">
        <f>IFERROR(VLOOKUP(H2207&amp;"-"&amp;F2207,Blad7!A:D,4,0),0)</f>
        <v>0</v>
      </c>
      <c r="O2207" s="238">
        <v>1</v>
      </c>
      <c r="P2207" s="239" t="str">
        <f t="shared" si="49"/>
        <v/>
      </c>
    </row>
    <row r="2208" spans="1:16" x14ac:dyDescent="0.3">
      <c r="A2208" s="294" t="s">
        <v>38</v>
      </c>
      <c r="B2208" s="236" t="s">
        <v>39</v>
      </c>
      <c r="C2208" s="236" t="s">
        <v>38</v>
      </c>
      <c r="D2208" s="293" t="str">
        <f t="shared" si="50"/>
        <v>Veldlaan</v>
      </c>
      <c r="E2208" s="294" t="s">
        <v>285</v>
      </c>
      <c r="F2208" s="236" t="s">
        <v>38</v>
      </c>
      <c r="G2208" s="295" t="s">
        <v>55</v>
      </c>
      <c r="H2208" s="295" t="s">
        <v>2271</v>
      </c>
      <c r="I2208" s="245" t="s">
        <v>1724</v>
      </c>
      <c r="J2208" s="312" t="s">
        <v>79</v>
      </c>
      <c r="K2208" s="295"/>
      <c r="L2208" s="451" t="s">
        <v>42</v>
      </c>
      <c r="M2208" s="234">
        <v>5.62</v>
      </c>
      <c r="N2208" s="237">
        <f>IFERROR(VLOOKUP(H2208&amp;"-"&amp;F2208,Blad7!A:D,4,0),0)</f>
        <v>0</v>
      </c>
      <c r="O2208" s="238">
        <v>1</v>
      </c>
      <c r="P2208" s="239">
        <f t="shared" si="49"/>
        <v>0</v>
      </c>
    </row>
    <row r="2209" spans="1:16" x14ac:dyDescent="0.3">
      <c r="A2209" s="294" t="s">
        <v>38</v>
      </c>
      <c r="B2209" s="236" t="s">
        <v>39</v>
      </c>
      <c r="C2209" s="236" t="s">
        <v>38</v>
      </c>
      <c r="D2209" s="293" t="str">
        <f t="shared" si="50"/>
        <v>Veldlaan</v>
      </c>
      <c r="E2209" s="294" t="s">
        <v>285</v>
      </c>
      <c r="F2209" s="236" t="s">
        <v>38</v>
      </c>
      <c r="G2209" s="295" t="s">
        <v>55</v>
      </c>
      <c r="H2209" s="295" t="s">
        <v>15</v>
      </c>
      <c r="I2209" s="297" t="s">
        <v>15</v>
      </c>
      <c r="J2209" s="312" t="s">
        <v>100</v>
      </c>
      <c r="K2209" s="295"/>
      <c r="L2209" s="451" t="s">
        <v>42</v>
      </c>
      <c r="M2209" s="234">
        <v>51.1</v>
      </c>
      <c r="N2209" s="237">
        <f>IFERROR(VLOOKUP(H2209&amp;"-"&amp;F2209,Blad7!A:D,4,0),0)</f>
        <v>0</v>
      </c>
      <c r="O2209" s="238">
        <v>1</v>
      </c>
      <c r="P2209" s="239">
        <f t="shared" si="49"/>
        <v>0</v>
      </c>
    </row>
    <row r="2210" spans="1:16" x14ac:dyDescent="0.3">
      <c r="A2210" s="294" t="s">
        <v>38</v>
      </c>
      <c r="B2210" s="236" t="s">
        <v>39</v>
      </c>
      <c r="C2210" s="236" t="s">
        <v>38</v>
      </c>
      <c r="D2210" s="293" t="str">
        <f t="shared" si="50"/>
        <v>Veldlaan</v>
      </c>
      <c r="E2210" s="294" t="s">
        <v>285</v>
      </c>
      <c r="F2210" s="236" t="s">
        <v>38</v>
      </c>
      <c r="G2210" s="295" t="s">
        <v>55</v>
      </c>
      <c r="H2210" s="295" t="s">
        <v>46</v>
      </c>
      <c r="I2210" s="297" t="s">
        <v>46</v>
      </c>
      <c r="J2210" s="312" t="s">
        <v>1727</v>
      </c>
      <c r="K2210" s="295"/>
      <c r="L2210" s="451" t="s">
        <v>44</v>
      </c>
      <c r="M2210" s="234">
        <v>51.1</v>
      </c>
      <c r="N2210" s="237">
        <f>IFERROR(VLOOKUP(H2210&amp;"-"&amp;F2210,Blad7!A:D,4,0),0)</f>
        <v>0</v>
      </c>
      <c r="O2210" s="238">
        <v>1</v>
      </c>
      <c r="P2210" s="239">
        <f t="shared" si="49"/>
        <v>0</v>
      </c>
    </row>
    <row r="2211" spans="1:16" x14ac:dyDescent="0.3">
      <c r="A2211" s="294" t="s">
        <v>38</v>
      </c>
      <c r="B2211" s="236" t="s">
        <v>39</v>
      </c>
      <c r="C2211" s="236" t="s">
        <v>38</v>
      </c>
      <c r="D2211" s="293" t="str">
        <f t="shared" si="50"/>
        <v>Veldlaan</v>
      </c>
      <c r="E2211" s="294" t="s">
        <v>285</v>
      </c>
      <c r="F2211" s="236" t="s">
        <v>38</v>
      </c>
      <c r="G2211" s="295" t="s">
        <v>55</v>
      </c>
      <c r="H2211" s="295" t="s">
        <v>46</v>
      </c>
      <c r="I2211" s="297" t="s">
        <v>46</v>
      </c>
      <c r="J2211" s="312" t="s">
        <v>128</v>
      </c>
      <c r="K2211" s="295"/>
      <c r="L2211" s="451" t="s">
        <v>44</v>
      </c>
      <c r="M2211" s="234">
        <v>51.46</v>
      </c>
      <c r="N2211" s="237">
        <f>IFERROR(VLOOKUP(H2211&amp;"-"&amp;F2211,Blad7!A:D,4,0),0)</f>
        <v>0</v>
      </c>
      <c r="O2211" s="238">
        <v>1</v>
      </c>
      <c r="P2211" s="239">
        <f t="shared" si="49"/>
        <v>0</v>
      </c>
    </row>
    <row r="2212" spans="1:16" x14ac:dyDescent="0.3">
      <c r="A2212" s="294" t="s">
        <v>38</v>
      </c>
      <c r="B2212" s="236" t="s">
        <v>39</v>
      </c>
      <c r="C2212" s="236" t="s">
        <v>38</v>
      </c>
      <c r="D2212" s="293" t="str">
        <f t="shared" si="50"/>
        <v>Veldlaan</v>
      </c>
      <c r="E2212" s="294" t="s">
        <v>285</v>
      </c>
      <c r="F2212" s="236" t="s">
        <v>38</v>
      </c>
      <c r="G2212" s="295" t="s">
        <v>55</v>
      </c>
      <c r="H2212" s="295" t="s">
        <v>45</v>
      </c>
      <c r="I2212" s="295" t="s">
        <v>1021</v>
      </c>
      <c r="J2212" s="312" t="s">
        <v>81</v>
      </c>
      <c r="K2212" s="295"/>
      <c r="L2212" s="451" t="s">
        <v>42</v>
      </c>
      <c r="M2212" s="234" t="s">
        <v>187</v>
      </c>
      <c r="N2212" s="237">
        <f>IFERROR(VLOOKUP(H2212&amp;"-"&amp;F2212,Blad7!A:D,4,0),0)</f>
        <v>0</v>
      </c>
      <c r="O2212" s="238">
        <v>1</v>
      </c>
      <c r="P2212" s="239" t="str">
        <f t="shared" si="49"/>
        <v/>
      </c>
    </row>
    <row r="2213" spans="1:16" x14ac:dyDescent="0.3">
      <c r="A2213" s="294" t="s">
        <v>38</v>
      </c>
      <c r="B2213" s="236" t="s">
        <v>39</v>
      </c>
      <c r="C2213" s="236" t="s">
        <v>38</v>
      </c>
      <c r="D2213" s="293" t="str">
        <f t="shared" si="50"/>
        <v>Veldlaan</v>
      </c>
      <c r="E2213" s="294" t="s">
        <v>285</v>
      </c>
      <c r="F2213" s="236" t="s">
        <v>38</v>
      </c>
      <c r="G2213" s="295" t="s">
        <v>55</v>
      </c>
      <c r="H2213" s="295" t="s">
        <v>41</v>
      </c>
      <c r="I2213" s="297" t="s">
        <v>2045</v>
      </c>
      <c r="J2213" s="465" t="s">
        <v>87</v>
      </c>
      <c r="K2213" s="295"/>
      <c r="L2213" s="451" t="s">
        <v>62</v>
      </c>
      <c r="M2213" s="234">
        <v>66.010000000000005</v>
      </c>
      <c r="N2213" s="237">
        <f>IFERROR(VLOOKUP(H2213&amp;"-"&amp;F2213,Blad7!A:D,4,0),0)</f>
        <v>0</v>
      </c>
      <c r="O2213" s="238">
        <v>1</v>
      </c>
      <c r="P2213" s="239">
        <f t="shared" si="49"/>
        <v>0</v>
      </c>
    </row>
    <row r="2214" spans="1:16" x14ac:dyDescent="0.3">
      <c r="A2214" s="294" t="s">
        <v>38</v>
      </c>
      <c r="B2214" s="236" t="s">
        <v>39</v>
      </c>
      <c r="C2214" s="236" t="s">
        <v>38</v>
      </c>
      <c r="D2214" s="293" t="str">
        <f t="shared" si="50"/>
        <v>Veldlaan</v>
      </c>
      <c r="E2214" s="294" t="s">
        <v>285</v>
      </c>
      <c r="F2214" s="236" t="s">
        <v>38</v>
      </c>
      <c r="G2214" s="295" t="s">
        <v>55</v>
      </c>
      <c r="H2214" s="295" t="s">
        <v>45</v>
      </c>
      <c r="I2214" s="295" t="s">
        <v>1021</v>
      </c>
      <c r="J2214" s="312" t="s">
        <v>75</v>
      </c>
      <c r="K2214" s="295"/>
      <c r="L2214" s="451" t="s">
        <v>1729</v>
      </c>
      <c r="M2214" s="234" t="s">
        <v>187</v>
      </c>
      <c r="N2214" s="237">
        <f>IFERROR(VLOOKUP(H2214&amp;"-"&amp;F2214,Blad7!A:D,4,0),0)</f>
        <v>0</v>
      </c>
      <c r="O2214" s="238">
        <v>1</v>
      </c>
      <c r="P2214" s="239" t="str">
        <f t="shared" si="49"/>
        <v/>
      </c>
    </row>
    <row r="2215" spans="1:16" x14ac:dyDescent="0.3">
      <c r="A2215" s="294" t="s">
        <v>38</v>
      </c>
      <c r="B2215" s="236" t="s">
        <v>39</v>
      </c>
      <c r="C2215" s="236" t="s">
        <v>38</v>
      </c>
      <c r="D2215" s="293" t="str">
        <f t="shared" si="50"/>
        <v>Veldlaan</v>
      </c>
      <c r="E2215" s="294" t="s">
        <v>285</v>
      </c>
      <c r="F2215" s="236" t="s">
        <v>38</v>
      </c>
      <c r="G2215" s="295" t="s">
        <v>55</v>
      </c>
      <c r="H2215" s="295" t="s">
        <v>45</v>
      </c>
      <c r="I2215" s="245" t="s">
        <v>1695</v>
      </c>
      <c r="J2215" s="312" t="s">
        <v>119</v>
      </c>
      <c r="K2215" s="295"/>
      <c r="L2215" s="451"/>
      <c r="M2215" s="234" t="s">
        <v>187</v>
      </c>
      <c r="N2215" s="237">
        <f>IFERROR(VLOOKUP(H2215&amp;"-"&amp;F2215,Blad7!A:D,4,0),0)</f>
        <v>0</v>
      </c>
      <c r="O2215" s="238">
        <v>1</v>
      </c>
      <c r="P2215" s="239" t="str">
        <f t="shared" si="49"/>
        <v/>
      </c>
    </row>
    <row r="2216" spans="1:16" x14ac:dyDescent="0.3">
      <c r="A2216" s="294" t="s">
        <v>38</v>
      </c>
      <c r="B2216" s="236" t="s">
        <v>39</v>
      </c>
      <c r="C2216" s="236" t="s">
        <v>38</v>
      </c>
      <c r="D2216" s="293" t="str">
        <f t="shared" si="50"/>
        <v>Veldlaan</v>
      </c>
      <c r="E2216" s="294" t="s">
        <v>285</v>
      </c>
      <c r="F2216" s="236" t="s">
        <v>38</v>
      </c>
      <c r="G2216" s="295" t="s">
        <v>55</v>
      </c>
      <c r="H2216" s="295" t="s">
        <v>46</v>
      </c>
      <c r="I2216" s="297" t="s">
        <v>46</v>
      </c>
      <c r="J2216" s="312" t="s">
        <v>154</v>
      </c>
      <c r="K2216" s="295"/>
      <c r="L2216" s="451" t="s">
        <v>62</v>
      </c>
      <c r="M2216" s="234">
        <v>93.45</v>
      </c>
      <c r="N2216" s="237">
        <f>IFERROR(VLOOKUP(H2216&amp;"-"&amp;F2216,Blad7!A:D,4,0),0)</f>
        <v>0</v>
      </c>
      <c r="O2216" s="238">
        <v>1</v>
      </c>
      <c r="P2216" s="239">
        <f t="shared" si="49"/>
        <v>0</v>
      </c>
    </row>
    <row r="2217" spans="1:16" x14ac:dyDescent="0.3">
      <c r="A2217" s="294" t="s">
        <v>38</v>
      </c>
      <c r="B2217" s="236" t="s">
        <v>39</v>
      </c>
      <c r="C2217" s="236" t="s">
        <v>38</v>
      </c>
      <c r="D2217" s="293" t="str">
        <f t="shared" si="50"/>
        <v>Veldlaan</v>
      </c>
      <c r="E2217" s="294" t="s">
        <v>285</v>
      </c>
      <c r="F2217" s="236" t="s">
        <v>38</v>
      </c>
      <c r="G2217" s="295"/>
      <c r="H2217" s="295" t="s">
        <v>15</v>
      </c>
      <c r="I2217" s="297" t="s">
        <v>15</v>
      </c>
      <c r="J2217" s="310" t="s">
        <v>1739</v>
      </c>
      <c r="K2217" s="295"/>
      <c r="L2217" s="451" t="s">
        <v>44</v>
      </c>
      <c r="M2217" s="234">
        <v>11.73</v>
      </c>
      <c r="N2217" s="237">
        <f>IFERROR(VLOOKUP(H2217&amp;"-"&amp;F2217,Blad7!A:D,4,0),0)</f>
        <v>0</v>
      </c>
      <c r="O2217" s="238">
        <v>1</v>
      </c>
      <c r="P2217" s="239">
        <f t="shared" si="49"/>
        <v>0</v>
      </c>
    </row>
    <row r="2218" spans="1:16" x14ac:dyDescent="0.3">
      <c r="A2218" s="294" t="s">
        <v>38</v>
      </c>
      <c r="B2218" s="236" t="s">
        <v>39</v>
      </c>
      <c r="C2218" s="236" t="s">
        <v>38</v>
      </c>
      <c r="D2218" s="293" t="str">
        <f t="shared" si="50"/>
        <v>Veldlaan</v>
      </c>
      <c r="E2218" s="294" t="s">
        <v>285</v>
      </c>
      <c r="F2218" s="236" t="s">
        <v>38</v>
      </c>
      <c r="G2218" s="295"/>
      <c r="H2218" s="295" t="s">
        <v>15</v>
      </c>
      <c r="I2218" s="297" t="s">
        <v>15</v>
      </c>
      <c r="J2218" s="310" t="s">
        <v>645</v>
      </c>
      <c r="K2218" s="295"/>
      <c r="L2218" s="451" t="s">
        <v>44</v>
      </c>
      <c r="M2218" s="234">
        <v>19.7</v>
      </c>
      <c r="N2218" s="237">
        <f>IFERROR(VLOOKUP(H2218&amp;"-"&amp;F2218,Blad7!A:D,4,0),0)</f>
        <v>0</v>
      </c>
      <c r="O2218" s="238">
        <v>1</v>
      </c>
      <c r="P2218" s="239">
        <f t="shared" si="49"/>
        <v>0</v>
      </c>
    </row>
    <row r="2219" spans="1:16" x14ac:dyDescent="0.3">
      <c r="A2219" s="294" t="s">
        <v>38</v>
      </c>
      <c r="B2219" s="236" t="s">
        <v>39</v>
      </c>
      <c r="C2219" s="236" t="s">
        <v>38</v>
      </c>
      <c r="D2219" s="293" t="str">
        <f t="shared" si="50"/>
        <v>Veldlaan</v>
      </c>
      <c r="E2219" s="294" t="s">
        <v>285</v>
      </c>
      <c r="F2219" s="236" t="s">
        <v>38</v>
      </c>
      <c r="G2219" s="295"/>
      <c r="H2219" s="295" t="s">
        <v>15</v>
      </c>
      <c r="I2219" s="297" t="s">
        <v>15</v>
      </c>
      <c r="J2219" s="310" t="s">
        <v>642</v>
      </c>
      <c r="K2219" s="295"/>
      <c r="L2219" s="451" t="s">
        <v>44</v>
      </c>
      <c r="M2219" s="234">
        <v>21.28</v>
      </c>
      <c r="N2219" s="237">
        <f>IFERROR(VLOOKUP(H2219&amp;"-"&amp;F2219,Blad7!A:D,4,0),0)</f>
        <v>0</v>
      </c>
      <c r="O2219" s="238">
        <v>1</v>
      </c>
      <c r="P2219" s="239">
        <f t="shared" si="49"/>
        <v>0</v>
      </c>
    </row>
    <row r="2220" spans="1:16" x14ac:dyDescent="0.3">
      <c r="A2220" s="294" t="s">
        <v>38</v>
      </c>
      <c r="B2220" s="236" t="s">
        <v>39</v>
      </c>
      <c r="C2220" s="236" t="s">
        <v>38</v>
      </c>
      <c r="D2220" s="293" t="str">
        <f t="shared" si="50"/>
        <v>Veldlaan</v>
      </c>
      <c r="E2220" s="294" t="s">
        <v>285</v>
      </c>
      <c r="F2220" s="236" t="s">
        <v>38</v>
      </c>
      <c r="G2220" s="295"/>
      <c r="H2220" s="295" t="s">
        <v>15</v>
      </c>
      <c r="I2220" s="297" t="s">
        <v>15</v>
      </c>
      <c r="J2220" s="310" t="s">
        <v>1732</v>
      </c>
      <c r="K2220" s="295"/>
      <c r="L2220" s="451" t="s">
        <v>62</v>
      </c>
      <c r="M2220" s="234">
        <v>268.86</v>
      </c>
      <c r="N2220" s="237">
        <f>IFERROR(VLOOKUP(H2220&amp;"-"&amp;F2220,Blad7!A:D,4,0),0)</f>
        <v>0</v>
      </c>
      <c r="O2220" s="238">
        <v>1</v>
      </c>
      <c r="P2220" s="239">
        <f t="shared" si="49"/>
        <v>0</v>
      </c>
    </row>
    <row r="2221" spans="1:16" x14ac:dyDescent="0.3">
      <c r="A2221" s="294" t="s">
        <v>38</v>
      </c>
      <c r="B2221" s="236" t="s">
        <v>39</v>
      </c>
      <c r="C2221" s="236" t="s">
        <v>38</v>
      </c>
      <c r="D2221" s="293" t="str">
        <f t="shared" si="50"/>
        <v>Veldlaan</v>
      </c>
      <c r="E2221" s="294" t="s">
        <v>285</v>
      </c>
      <c r="F2221" s="236" t="s">
        <v>38</v>
      </c>
      <c r="G2221" s="295"/>
      <c r="H2221" s="295" t="s">
        <v>15</v>
      </c>
      <c r="I2221" s="297" t="s">
        <v>15</v>
      </c>
      <c r="J2221" s="310" t="s">
        <v>641</v>
      </c>
      <c r="K2221" s="295"/>
      <c r="L2221" s="451" t="s">
        <v>44</v>
      </c>
      <c r="M2221" s="234">
        <v>27.34</v>
      </c>
      <c r="N2221" s="237">
        <f>IFERROR(VLOOKUP(H2221&amp;"-"&amp;F2221,Blad7!A:D,4,0),0)</f>
        <v>0</v>
      </c>
      <c r="O2221" s="238">
        <v>1</v>
      </c>
      <c r="P2221" s="239">
        <f t="shared" si="49"/>
        <v>0</v>
      </c>
    </row>
    <row r="2222" spans="1:16" x14ac:dyDescent="0.3">
      <c r="A2222" s="294" t="s">
        <v>38</v>
      </c>
      <c r="B2222" s="236" t="s">
        <v>39</v>
      </c>
      <c r="C2222" s="236" t="s">
        <v>38</v>
      </c>
      <c r="D2222" s="293" t="str">
        <f t="shared" si="50"/>
        <v>Veldlaan</v>
      </c>
      <c r="E2222" s="294" t="s">
        <v>285</v>
      </c>
      <c r="F2222" s="236" t="s">
        <v>38</v>
      </c>
      <c r="G2222" s="295"/>
      <c r="H2222" s="295" t="s">
        <v>15</v>
      </c>
      <c r="I2222" s="297" t="s">
        <v>15</v>
      </c>
      <c r="J2222" s="310" t="s">
        <v>647</v>
      </c>
      <c r="K2222" s="295"/>
      <c r="L2222" s="451" t="s">
        <v>62</v>
      </c>
      <c r="M2222" s="234">
        <v>31.11</v>
      </c>
      <c r="N2222" s="237">
        <f>IFERROR(VLOOKUP(H2222&amp;"-"&amp;F2222,Blad7!A:D,4,0),0)</f>
        <v>0</v>
      </c>
      <c r="O2222" s="238">
        <v>1</v>
      </c>
      <c r="P2222" s="239">
        <f t="shared" si="49"/>
        <v>0</v>
      </c>
    </row>
    <row r="2223" spans="1:16" x14ac:dyDescent="0.3">
      <c r="A2223" s="294" t="s">
        <v>38</v>
      </c>
      <c r="B2223" s="236" t="s">
        <v>39</v>
      </c>
      <c r="C2223" s="236" t="s">
        <v>38</v>
      </c>
      <c r="D2223" s="293" t="str">
        <f t="shared" si="50"/>
        <v>Veldlaan</v>
      </c>
      <c r="E2223" s="294" t="s">
        <v>285</v>
      </c>
      <c r="F2223" s="236" t="s">
        <v>38</v>
      </c>
      <c r="G2223" s="295"/>
      <c r="H2223" s="295" t="s">
        <v>15</v>
      </c>
      <c r="I2223" s="297" t="s">
        <v>15</v>
      </c>
      <c r="J2223" s="310" t="s">
        <v>1738</v>
      </c>
      <c r="K2223" s="295"/>
      <c r="L2223" s="451" t="s">
        <v>44</v>
      </c>
      <c r="M2223" s="234">
        <v>33.26</v>
      </c>
      <c r="N2223" s="237">
        <f>IFERROR(VLOOKUP(H2223&amp;"-"&amp;F2223,Blad7!A:D,4,0),0)</f>
        <v>0</v>
      </c>
      <c r="O2223" s="238">
        <v>1</v>
      </c>
      <c r="P2223" s="239">
        <f t="shared" si="49"/>
        <v>0</v>
      </c>
    </row>
    <row r="2224" spans="1:16" x14ac:dyDescent="0.3">
      <c r="A2224" s="294" t="s">
        <v>38</v>
      </c>
      <c r="B2224" s="236" t="s">
        <v>39</v>
      </c>
      <c r="C2224" s="236" t="s">
        <v>38</v>
      </c>
      <c r="D2224" s="293" t="str">
        <f t="shared" si="50"/>
        <v>Veldlaan</v>
      </c>
      <c r="E2224" s="294" t="s">
        <v>285</v>
      </c>
      <c r="F2224" s="236" t="s">
        <v>38</v>
      </c>
      <c r="G2224" s="295"/>
      <c r="H2224" s="295" t="s">
        <v>15</v>
      </c>
      <c r="I2224" s="297" t="s">
        <v>15</v>
      </c>
      <c r="J2224" s="310" t="s">
        <v>1735</v>
      </c>
      <c r="K2224" s="295"/>
      <c r="L2224" s="451" t="s">
        <v>44</v>
      </c>
      <c r="M2224" s="234">
        <v>33.82</v>
      </c>
      <c r="N2224" s="237">
        <f>IFERROR(VLOOKUP(H2224&amp;"-"&amp;F2224,Blad7!A:D,4,0),0)</f>
        <v>0</v>
      </c>
      <c r="O2224" s="238">
        <v>1</v>
      </c>
      <c r="P2224" s="239">
        <f t="shared" si="49"/>
        <v>0</v>
      </c>
    </row>
    <row r="2225" spans="1:16" x14ac:dyDescent="0.3">
      <c r="A2225" s="294" t="s">
        <v>38</v>
      </c>
      <c r="B2225" s="236" t="s">
        <v>39</v>
      </c>
      <c r="C2225" s="236" t="s">
        <v>38</v>
      </c>
      <c r="D2225" s="293" t="str">
        <f t="shared" si="50"/>
        <v>Veldlaan</v>
      </c>
      <c r="E2225" s="294" t="s">
        <v>285</v>
      </c>
      <c r="F2225" s="236" t="s">
        <v>38</v>
      </c>
      <c r="G2225" s="295" t="s">
        <v>55</v>
      </c>
      <c r="H2225" s="295" t="s">
        <v>45</v>
      </c>
      <c r="I2225" s="295" t="s">
        <v>1021</v>
      </c>
      <c r="J2225" s="312" t="s">
        <v>181</v>
      </c>
      <c r="K2225" s="295"/>
      <c r="L2225" s="451" t="s">
        <v>62</v>
      </c>
      <c r="M2225" s="234" t="s">
        <v>187</v>
      </c>
      <c r="N2225" s="237">
        <f>IFERROR(VLOOKUP(H2225&amp;"-"&amp;F2225,Blad7!A:D,4,0),0)</f>
        <v>0</v>
      </c>
      <c r="O2225" s="238">
        <v>1</v>
      </c>
      <c r="P2225" s="239" t="str">
        <f t="shared" si="49"/>
        <v/>
      </c>
    </row>
    <row r="2226" spans="1:16" x14ac:dyDescent="0.3">
      <c r="A2226" s="294" t="s">
        <v>38</v>
      </c>
      <c r="B2226" s="236" t="s">
        <v>39</v>
      </c>
      <c r="C2226" s="236" t="s">
        <v>38</v>
      </c>
      <c r="D2226" s="293" t="str">
        <f t="shared" si="50"/>
        <v>Veldlaan</v>
      </c>
      <c r="E2226" s="294" t="s">
        <v>285</v>
      </c>
      <c r="F2226" s="236" t="s">
        <v>38</v>
      </c>
      <c r="G2226" s="295" t="s">
        <v>55</v>
      </c>
      <c r="H2226" s="295" t="s">
        <v>45</v>
      </c>
      <c r="I2226" s="245" t="s">
        <v>1695</v>
      </c>
      <c r="J2226" s="310" t="s">
        <v>649</v>
      </c>
      <c r="K2226" s="295"/>
      <c r="L2226" s="451" t="s">
        <v>44</v>
      </c>
      <c r="M2226" s="234" t="s">
        <v>187</v>
      </c>
      <c r="N2226" s="237">
        <f>IFERROR(VLOOKUP(H2226&amp;"-"&amp;F2226,Blad7!A:D,4,0),0)</f>
        <v>0</v>
      </c>
      <c r="O2226" s="238">
        <v>1</v>
      </c>
      <c r="P2226" s="239" t="str">
        <f t="shared" si="49"/>
        <v/>
      </c>
    </row>
    <row r="2227" spans="1:16" x14ac:dyDescent="0.3">
      <c r="A2227" s="294" t="s">
        <v>38</v>
      </c>
      <c r="B2227" s="236" t="s">
        <v>39</v>
      </c>
      <c r="C2227" s="236" t="s">
        <v>38</v>
      </c>
      <c r="D2227" s="293" t="str">
        <f t="shared" si="50"/>
        <v>Veldlaan</v>
      </c>
      <c r="E2227" s="294" t="s">
        <v>285</v>
      </c>
      <c r="F2227" s="236" t="s">
        <v>38</v>
      </c>
      <c r="G2227" s="295" t="s">
        <v>55</v>
      </c>
      <c r="H2227" s="295" t="s">
        <v>45</v>
      </c>
      <c r="I2227" s="295" t="s">
        <v>1021</v>
      </c>
      <c r="J2227" s="312" t="s">
        <v>80</v>
      </c>
      <c r="K2227" s="295"/>
      <c r="L2227" s="451" t="s">
        <v>62</v>
      </c>
      <c r="M2227" s="234" t="s">
        <v>187</v>
      </c>
      <c r="N2227" s="237">
        <f>IFERROR(VLOOKUP(H2227&amp;"-"&amp;F2227,Blad7!A:D,4,0),0)</f>
        <v>0</v>
      </c>
      <c r="O2227" s="238">
        <v>1</v>
      </c>
      <c r="P2227" s="239" t="str">
        <f t="shared" si="49"/>
        <v/>
      </c>
    </row>
    <row r="2228" spans="1:16" x14ac:dyDescent="0.3">
      <c r="A2228" s="294" t="s">
        <v>38</v>
      </c>
      <c r="B2228" s="236" t="s">
        <v>39</v>
      </c>
      <c r="C2228" s="236" t="s">
        <v>38</v>
      </c>
      <c r="D2228" s="293" t="str">
        <f t="shared" si="50"/>
        <v>Veldlaan</v>
      </c>
      <c r="E2228" s="294" t="s">
        <v>285</v>
      </c>
      <c r="F2228" s="236" t="s">
        <v>38</v>
      </c>
      <c r="G2228" s="295" t="s">
        <v>55</v>
      </c>
      <c r="H2228" s="295" t="s">
        <v>45</v>
      </c>
      <c r="I2228" s="295" t="s">
        <v>1021</v>
      </c>
      <c r="J2228" s="312" t="s">
        <v>184</v>
      </c>
      <c r="K2228" s="295"/>
      <c r="L2228" s="451" t="s">
        <v>44</v>
      </c>
      <c r="M2228" s="234" t="s">
        <v>187</v>
      </c>
      <c r="N2228" s="237">
        <f>IFERROR(VLOOKUP(H2228&amp;"-"&amp;F2228,Blad7!A:D,4,0),0)</f>
        <v>0</v>
      </c>
      <c r="O2228" s="238">
        <v>1</v>
      </c>
      <c r="P2228" s="239" t="str">
        <f t="shared" si="49"/>
        <v/>
      </c>
    </row>
    <row r="2229" spans="1:16" x14ac:dyDescent="0.3">
      <c r="A2229" s="294" t="s">
        <v>52</v>
      </c>
      <c r="B2229" s="236" t="s">
        <v>586</v>
      </c>
      <c r="C2229" s="236" t="s">
        <v>52</v>
      </c>
      <c r="D2229" s="293" t="s">
        <v>1045</v>
      </c>
      <c r="E2229" s="294" t="s">
        <v>599</v>
      </c>
      <c r="F2229" s="233" t="s">
        <v>52</v>
      </c>
      <c r="G2229" s="295" t="s">
        <v>59</v>
      </c>
      <c r="H2229" s="295" t="s">
        <v>19</v>
      </c>
      <c r="I2229" s="295" t="s">
        <v>61</v>
      </c>
      <c r="J2229" s="308"/>
      <c r="K2229" s="295"/>
      <c r="L2229" s="451" t="s">
        <v>155</v>
      </c>
      <c r="M2229" s="234">
        <v>3.1</v>
      </c>
      <c r="N2229" s="237">
        <f>IFERROR(VLOOKUP(H2229&amp;"-"&amp;F2229,Blad7!A:D,4,0),0)</f>
        <v>0</v>
      </c>
      <c r="O2229" s="238">
        <v>1</v>
      </c>
      <c r="P2229" s="239">
        <f t="shared" si="49"/>
        <v>0</v>
      </c>
    </row>
    <row r="2230" spans="1:16" x14ac:dyDescent="0.3">
      <c r="A2230" s="294" t="s">
        <v>52</v>
      </c>
      <c r="B2230" s="236" t="s">
        <v>586</v>
      </c>
      <c r="C2230" s="236" t="s">
        <v>52</v>
      </c>
      <c r="D2230" s="293" t="s">
        <v>1045</v>
      </c>
      <c r="E2230" s="294" t="s">
        <v>599</v>
      </c>
      <c r="F2230" s="233" t="s">
        <v>52</v>
      </c>
      <c r="G2230" s="295" t="s">
        <v>59</v>
      </c>
      <c r="H2230" s="295" t="s">
        <v>46</v>
      </c>
      <c r="I2230" s="295" t="s">
        <v>47</v>
      </c>
      <c r="J2230" s="308"/>
      <c r="K2230" s="295"/>
      <c r="L2230" s="451" t="s">
        <v>44</v>
      </c>
      <c r="M2230" s="234">
        <v>4.7</v>
      </c>
      <c r="N2230" s="237">
        <f>IFERROR(VLOOKUP(H2230&amp;"-"&amp;F2230,Blad7!A:D,4,0),0)</f>
        <v>0</v>
      </c>
      <c r="O2230" s="238">
        <v>1</v>
      </c>
      <c r="P2230" s="239">
        <f t="shared" si="49"/>
        <v>0</v>
      </c>
    </row>
    <row r="2231" spans="1:16" x14ac:dyDescent="0.3">
      <c r="A2231" s="294" t="s">
        <v>52</v>
      </c>
      <c r="B2231" s="236" t="s">
        <v>586</v>
      </c>
      <c r="C2231" s="236" t="s">
        <v>52</v>
      </c>
      <c r="D2231" s="293" t="s">
        <v>1045</v>
      </c>
      <c r="E2231" s="294" t="s">
        <v>599</v>
      </c>
      <c r="F2231" s="233" t="s">
        <v>52</v>
      </c>
      <c r="G2231" s="295" t="s">
        <v>59</v>
      </c>
      <c r="H2231" s="295" t="s">
        <v>19</v>
      </c>
      <c r="I2231" s="295" t="s">
        <v>64</v>
      </c>
      <c r="J2231" s="308"/>
      <c r="K2231" s="295"/>
      <c r="L2231" s="451" t="s">
        <v>155</v>
      </c>
      <c r="M2231" s="234">
        <v>4.8</v>
      </c>
      <c r="N2231" s="237">
        <f>IFERROR(VLOOKUP(H2231&amp;"-"&amp;F2231,Blad7!A:D,4,0),0)</f>
        <v>0</v>
      </c>
      <c r="O2231" s="238">
        <v>1</v>
      </c>
      <c r="P2231" s="239">
        <f t="shared" si="49"/>
        <v>0</v>
      </c>
    </row>
    <row r="2232" spans="1:16" x14ac:dyDescent="0.3">
      <c r="A2232" s="294" t="s">
        <v>52</v>
      </c>
      <c r="B2232" s="236" t="s">
        <v>586</v>
      </c>
      <c r="C2232" s="236" t="s">
        <v>52</v>
      </c>
      <c r="D2232" s="293" t="s">
        <v>1045</v>
      </c>
      <c r="E2232" s="294" t="s">
        <v>599</v>
      </c>
      <c r="F2232" s="233" t="s">
        <v>52</v>
      </c>
      <c r="G2232" s="295" t="s">
        <v>59</v>
      </c>
      <c r="H2232" s="295" t="s">
        <v>19</v>
      </c>
      <c r="I2232" s="295" t="s">
        <v>64</v>
      </c>
      <c r="J2232" s="308"/>
      <c r="K2232" s="295"/>
      <c r="L2232" s="451" t="s">
        <v>155</v>
      </c>
      <c r="M2232" s="234">
        <v>5.2</v>
      </c>
      <c r="N2232" s="237">
        <f>IFERROR(VLOOKUP(H2232&amp;"-"&amp;F2232,Blad7!A:D,4,0),0)</f>
        <v>0</v>
      </c>
      <c r="O2232" s="238">
        <v>1</v>
      </c>
      <c r="P2232" s="239">
        <f t="shared" si="49"/>
        <v>0</v>
      </c>
    </row>
    <row r="2233" spans="1:16" x14ac:dyDescent="0.3">
      <c r="A2233" s="294" t="s">
        <v>52</v>
      </c>
      <c r="B2233" s="236" t="s">
        <v>586</v>
      </c>
      <c r="C2233" s="236" t="s">
        <v>52</v>
      </c>
      <c r="D2233" s="293" t="s">
        <v>1045</v>
      </c>
      <c r="E2233" s="294" t="s">
        <v>599</v>
      </c>
      <c r="F2233" s="233" t="s">
        <v>52</v>
      </c>
      <c r="G2233" s="295" t="s">
        <v>59</v>
      </c>
      <c r="H2233" s="295" t="s">
        <v>41</v>
      </c>
      <c r="I2233" s="295" t="s">
        <v>1622</v>
      </c>
      <c r="J2233" s="463"/>
      <c r="K2233" s="295"/>
      <c r="L2233" s="451" t="s">
        <v>63</v>
      </c>
      <c r="M2233" s="234">
        <v>5.2</v>
      </c>
      <c r="N2233" s="237">
        <f>IFERROR(VLOOKUP(H2233&amp;"-"&amp;F2233,Blad7!A:D,4,0),0)</f>
        <v>0</v>
      </c>
      <c r="O2233" s="238">
        <v>1</v>
      </c>
      <c r="P2233" s="239">
        <f t="shared" si="49"/>
        <v>0</v>
      </c>
    </row>
    <row r="2234" spans="1:16" x14ac:dyDescent="0.3">
      <c r="A2234" s="294" t="s">
        <v>52</v>
      </c>
      <c r="B2234" s="236" t="s">
        <v>586</v>
      </c>
      <c r="C2234" s="236" t="s">
        <v>52</v>
      </c>
      <c r="D2234" s="293" t="s">
        <v>1045</v>
      </c>
      <c r="E2234" s="294" t="s">
        <v>599</v>
      </c>
      <c r="F2234" s="233" t="s">
        <v>52</v>
      </c>
      <c r="G2234" s="295" t="s">
        <v>59</v>
      </c>
      <c r="H2234" s="295" t="s">
        <v>41</v>
      </c>
      <c r="I2234" s="295" t="s">
        <v>1622</v>
      </c>
      <c r="J2234" s="463"/>
      <c r="K2234" s="295"/>
      <c r="L2234" s="451" t="s">
        <v>63</v>
      </c>
      <c r="M2234" s="234">
        <v>5.8</v>
      </c>
      <c r="N2234" s="237">
        <f>IFERROR(VLOOKUP(H2234&amp;"-"&amp;F2234,Blad7!A:D,4,0),0)</f>
        <v>0</v>
      </c>
      <c r="O2234" s="238">
        <v>1</v>
      </c>
      <c r="P2234" s="239">
        <f t="shared" si="49"/>
        <v>0</v>
      </c>
    </row>
    <row r="2235" spans="1:16" x14ac:dyDescent="0.3">
      <c r="A2235" s="294" t="s">
        <v>52</v>
      </c>
      <c r="B2235" s="236" t="s">
        <v>586</v>
      </c>
      <c r="C2235" s="236" t="s">
        <v>52</v>
      </c>
      <c r="D2235" s="293" t="s">
        <v>1045</v>
      </c>
      <c r="E2235" s="294" t="s">
        <v>599</v>
      </c>
      <c r="F2235" s="233" t="s">
        <v>52</v>
      </c>
      <c r="G2235" s="295" t="s">
        <v>59</v>
      </c>
      <c r="H2235" s="295" t="s">
        <v>46</v>
      </c>
      <c r="I2235" s="295" t="s">
        <v>47</v>
      </c>
      <c r="J2235" s="308"/>
      <c r="K2235" s="295"/>
      <c r="L2235" s="451" t="s">
        <v>44</v>
      </c>
      <c r="M2235" s="234">
        <v>6.7</v>
      </c>
      <c r="N2235" s="237">
        <f>IFERROR(VLOOKUP(H2235&amp;"-"&amp;F2235,Blad7!A:D,4,0),0)</f>
        <v>0</v>
      </c>
      <c r="O2235" s="238">
        <v>1</v>
      </c>
      <c r="P2235" s="239">
        <f t="shared" si="49"/>
        <v>0</v>
      </c>
    </row>
    <row r="2236" spans="1:16" x14ac:dyDescent="0.3">
      <c r="A2236" s="294" t="s">
        <v>52</v>
      </c>
      <c r="B2236" s="236" t="s">
        <v>586</v>
      </c>
      <c r="C2236" s="236" t="s">
        <v>52</v>
      </c>
      <c r="D2236" s="293" t="s">
        <v>1045</v>
      </c>
      <c r="E2236" s="294" t="s">
        <v>599</v>
      </c>
      <c r="F2236" s="233" t="s">
        <v>52</v>
      </c>
      <c r="G2236" s="295" t="s">
        <v>59</v>
      </c>
      <c r="H2236" s="295" t="s">
        <v>15</v>
      </c>
      <c r="I2236" s="297" t="s">
        <v>15</v>
      </c>
      <c r="J2236" s="308"/>
      <c r="K2236" s="295"/>
      <c r="L2236" s="451" t="s">
        <v>155</v>
      </c>
      <c r="M2236" s="234">
        <v>15.6</v>
      </c>
      <c r="N2236" s="237">
        <f>IFERROR(VLOOKUP(H2236&amp;"-"&amp;F2236,Blad7!A:D,4,0),0)</f>
        <v>0</v>
      </c>
      <c r="O2236" s="238">
        <v>1</v>
      </c>
      <c r="P2236" s="239">
        <f t="shared" si="49"/>
        <v>0</v>
      </c>
    </row>
    <row r="2237" spans="1:16" x14ac:dyDescent="0.3">
      <c r="A2237" s="294" t="s">
        <v>52</v>
      </c>
      <c r="B2237" s="236" t="s">
        <v>586</v>
      </c>
      <c r="C2237" s="236" t="s">
        <v>52</v>
      </c>
      <c r="D2237" s="293" t="s">
        <v>1045</v>
      </c>
      <c r="E2237" s="294" t="s">
        <v>599</v>
      </c>
      <c r="F2237" s="233" t="s">
        <v>52</v>
      </c>
      <c r="G2237" s="295" t="s">
        <v>59</v>
      </c>
      <c r="H2237" s="295" t="s">
        <v>46</v>
      </c>
      <c r="I2237" s="295" t="s">
        <v>47</v>
      </c>
      <c r="J2237" s="308"/>
      <c r="K2237" s="295"/>
      <c r="L2237" s="451" t="s">
        <v>44</v>
      </c>
      <c r="M2237" s="234">
        <v>18.2</v>
      </c>
      <c r="N2237" s="237">
        <f>IFERROR(VLOOKUP(H2237&amp;"-"&amp;F2237,Blad7!A:D,4,0),0)</f>
        <v>0</v>
      </c>
      <c r="O2237" s="238">
        <v>1</v>
      </c>
      <c r="P2237" s="239">
        <f t="shared" si="49"/>
        <v>0</v>
      </c>
    </row>
    <row r="2238" spans="1:16" x14ac:dyDescent="0.3">
      <c r="A2238" s="294" t="s">
        <v>52</v>
      </c>
      <c r="B2238" s="236" t="s">
        <v>586</v>
      </c>
      <c r="C2238" s="236" t="s">
        <v>52</v>
      </c>
      <c r="D2238" s="293" t="s">
        <v>1045</v>
      </c>
      <c r="E2238" s="294" t="s">
        <v>599</v>
      </c>
      <c r="F2238" s="233" t="s">
        <v>52</v>
      </c>
      <c r="G2238" s="295" t="s">
        <v>59</v>
      </c>
      <c r="H2238" s="295" t="s">
        <v>46</v>
      </c>
      <c r="I2238" s="295" t="s">
        <v>47</v>
      </c>
      <c r="J2238" s="308"/>
      <c r="K2238" s="295"/>
      <c r="L2238" s="451" t="s">
        <v>44</v>
      </c>
      <c r="M2238" s="234">
        <v>18.2</v>
      </c>
      <c r="N2238" s="237">
        <f>IFERROR(VLOOKUP(H2238&amp;"-"&amp;F2238,Blad7!A:D,4,0),0)</f>
        <v>0</v>
      </c>
      <c r="O2238" s="238">
        <v>1</v>
      </c>
      <c r="P2238" s="239">
        <f t="shared" si="49"/>
        <v>0</v>
      </c>
    </row>
    <row r="2239" spans="1:16" x14ac:dyDescent="0.3">
      <c r="A2239" s="294" t="s">
        <v>52</v>
      </c>
      <c r="B2239" s="236" t="s">
        <v>586</v>
      </c>
      <c r="C2239" s="236" t="s">
        <v>52</v>
      </c>
      <c r="D2239" s="293" t="s">
        <v>1045</v>
      </c>
      <c r="E2239" s="294" t="s">
        <v>599</v>
      </c>
      <c r="F2239" s="233" t="s">
        <v>52</v>
      </c>
      <c r="G2239" s="295" t="s">
        <v>59</v>
      </c>
      <c r="H2239" s="295" t="s">
        <v>19</v>
      </c>
      <c r="I2239" s="295" t="s">
        <v>64</v>
      </c>
      <c r="J2239" s="308"/>
      <c r="K2239" s="295"/>
      <c r="L2239" s="451" t="s">
        <v>44</v>
      </c>
      <c r="M2239" s="234">
        <v>20.9</v>
      </c>
      <c r="N2239" s="237">
        <f>IFERROR(VLOOKUP(H2239&amp;"-"&amp;F2239,Blad7!A:D,4,0),0)</f>
        <v>0</v>
      </c>
      <c r="O2239" s="238">
        <v>1</v>
      </c>
      <c r="P2239" s="239">
        <f t="shared" si="49"/>
        <v>0</v>
      </c>
    </row>
    <row r="2240" spans="1:16" x14ac:dyDescent="0.3">
      <c r="A2240" s="294" t="s">
        <v>52</v>
      </c>
      <c r="B2240" s="236" t="s">
        <v>586</v>
      </c>
      <c r="C2240" s="236" t="s">
        <v>52</v>
      </c>
      <c r="D2240" s="293" t="s">
        <v>1045</v>
      </c>
      <c r="E2240" s="294" t="s">
        <v>599</v>
      </c>
      <c r="F2240" s="233" t="s">
        <v>52</v>
      </c>
      <c r="G2240" s="295" t="s">
        <v>59</v>
      </c>
      <c r="H2240" s="295" t="s">
        <v>19</v>
      </c>
      <c r="I2240" s="295" t="s">
        <v>64</v>
      </c>
      <c r="J2240" s="308"/>
      <c r="K2240" s="295"/>
      <c r="L2240" s="451" t="s">
        <v>44</v>
      </c>
      <c r="M2240" s="234">
        <v>21.7</v>
      </c>
      <c r="N2240" s="237">
        <f>IFERROR(VLOOKUP(H2240&amp;"-"&amp;F2240,Blad7!A:D,4,0),0)</f>
        <v>0</v>
      </c>
      <c r="O2240" s="238">
        <v>1</v>
      </c>
      <c r="P2240" s="239">
        <f t="shared" ref="P2240:P2303" si="51">IFERROR((N2240*M2240)*O2240,"")</f>
        <v>0</v>
      </c>
    </row>
    <row r="2241" spans="1:16" x14ac:dyDescent="0.3">
      <c r="A2241" s="294" t="s">
        <v>52</v>
      </c>
      <c r="B2241" s="236" t="s">
        <v>586</v>
      </c>
      <c r="C2241" s="236" t="s">
        <v>52</v>
      </c>
      <c r="D2241" s="293" t="s">
        <v>1045</v>
      </c>
      <c r="E2241" s="294" t="s">
        <v>599</v>
      </c>
      <c r="F2241" s="233" t="s">
        <v>52</v>
      </c>
      <c r="G2241" s="295" t="s">
        <v>59</v>
      </c>
      <c r="H2241" s="295" t="s">
        <v>46</v>
      </c>
      <c r="I2241" s="295" t="s">
        <v>47</v>
      </c>
      <c r="J2241" s="308"/>
      <c r="K2241" s="295"/>
      <c r="L2241" s="451" t="s">
        <v>44</v>
      </c>
      <c r="M2241" s="234">
        <v>22.9</v>
      </c>
      <c r="N2241" s="237">
        <f>IFERROR(VLOOKUP(H2241&amp;"-"&amp;F2241,Blad7!A:D,4,0),0)</f>
        <v>0</v>
      </c>
      <c r="O2241" s="238">
        <v>1</v>
      </c>
      <c r="P2241" s="239">
        <f t="shared" si="51"/>
        <v>0</v>
      </c>
    </row>
    <row r="2242" spans="1:16" x14ac:dyDescent="0.3">
      <c r="A2242" s="294" t="s">
        <v>52</v>
      </c>
      <c r="B2242" s="236" t="s">
        <v>586</v>
      </c>
      <c r="C2242" s="236" t="s">
        <v>52</v>
      </c>
      <c r="D2242" s="293" t="s">
        <v>1045</v>
      </c>
      <c r="E2242" s="294" t="s">
        <v>599</v>
      </c>
      <c r="F2242" s="233" t="s">
        <v>52</v>
      </c>
      <c r="G2242" s="295" t="s">
        <v>59</v>
      </c>
      <c r="H2242" s="295" t="s">
        <v>46</v>
      </c>
      <c r="I2242" s="295" t="s">
        <v>47</v>
      </c>
      <c r="J2242" s="308"/>
      <c r="K2242" s="295"/>
      <c r="L2242" s="451" t="s">
        <v>44</v>
      </c>
      <c r="M2242" s="234">
        <v>23.6</v>
      </c>
      <c r="N2242" s="237">
        <f>IFERROR(VLOOKUP(H2242&amp;"-"&amp;F2242,Blad7!A:D,4,0),0)</f>
        <v>0</v>
      </c>
      <c r="O2242" s="238">
        <v>1</v>
      </c>
      <c r="P2242" s="239">
        <f t="shared" si="51"/>
        <v>0</v>
      </c>
    </row>
    <row r="2243" spans="1:16" x14ac:dyDescent="0.3">
      <c r="A2243" s="294" t="s">
        <v>52</v>
      </c>
      <c r="B2243" s="236" t="s">
        <v>586</v>
      </c>
      <c r="C2243" s="236" t="s">
        <v>52</v>
      </c>
      <c r="D2243" s="293" t="s">
        <v>1045</v>
      </c>
      <c r="E2243" s="294" t="s">
        <v>599</v>
      </c>
      <c r="F2243" s="233" t="s">
        <v>52</v>
      </c>
      <c r="G2243" s="295" t="s">
        <v>59</v>
      </c>
      <c r="H2243" s="295" t="s">
        <v>15</v>
      </c>
      <c r="I2243" s="297" t="s">
        <v>15</v>
      </c>
      <c r="J2243" s="308"/>
      <c r="K2243" s="295"/>
      <c r="L2243" s="451" t="s">
        <v>44</v>
      </c>
      <c r="M2243" s="234">
        <v>41.8</v>
      </c>
      <c r="N2243" s="237">
        <f>IFERROR(VLOOKUP(H2243&amp;"-"&amp;F2243,Blad7!A:D,4,0),0)</f>
        <v>0</v>
      </c>
      <c r="O2243" s="238">
        <v>1</v>
      </c>
      <c r="P2243" s="239">
        <f t="shared" si="51"/>
        <v>0</v>
      </c>
    </row>
    <row r="2244" spans="1:16" x14ac:dyDescent="0.3">
      <c r="A2244" s="294" t="s">
        <v>52</v>
      </c>
      <c r="B2244" s="236" t="s">
        <v>586</v>
      </c>
      <c r="C2244" s="236" t="s">
        <v>52</v>
      </c>
      <c r="D2244" s="293" t="s">
        <v>1045</v>
      </c>
      <c r="E2244" s="294" t="s">
        <v>599</v>
      </c>
      <c r="F2244" s="233" t="s">
        <v>52</v>
      </c>
      <c r="G2244" s="295" t="s">
        <v>59</v>
      </c>
      <c r="H2244" s="295" t="s">
        <v>15</v>
      </c>
      <c r="I2244" s="297" t="s">
        <v>15</v>
      </c>
      <c r="J2244" s="308"/>
      <c r="K2244" s="295"/>
      <c r="L2244" s="451" t="s">
        <v>44</v>
      </c>
      <c r="M2244" s="234">
        <v>46.4</v>
      </c>
      <c r="N2244" s="237">
        <f>IFERROR(VLOOKUP(H2244&amp;"-"&amp;F2244,Blad7!A:D,4,0),0)</f>
        <v>0</v>
      </c>
      <c r="O2244" s="238">
        <v>1</v>
      </c>
      <c r="P2244" s="239">
        <f t="shared" si="51"/>
        <v>0</v>
      </c>
    </row>
    <row r="2245" spans="1:16" x14ac:dyDescent="0.3">
      <c r="A2245" s="294" t="s">
        <v>52</v>
      </c>
      <c r="B2245" s="236" t="s">
        <v>586</v>
      </c>
      <c r="C2245" s="236" t="s">
        <v>52</v>
      </c>
      <c r="D2245" s="293" t="s">
        <v>1045</v>
      </c>
      <c r="E2245" s="294" t="s">
        <v>599</v>
      </c>
      <c r="F2245" s="233" t="s">
        <v>52</v>
      </c>
      <c r="G2245" s="295" t="s">
        <v>59</v>
      </c>
      <c r="H2245" s="295" t="s">
        <v>15</v>
      </c>
      <c r="I2245" s="297" t="s">
        <v>15</v>
      </c>
      <c r="J2245" s="308"/>
      <c r="K2245" s="295"/>
      <c r="L2245" s="451" t="s">
        <v>44</v>
      </c>
      <c r="M2245" s="234">
        <v>46.7</v>
      </c>
      <c r="N2245" s="237">
        <f>IFERROR(VLOOKUP(H2245&amp;"-"&amp;F2245,Blad7!A:D,4,0),0)</f>
        <v>0</v>
      </c>
      <c r="O2245" s="238">
        <v>1</v>
      </c>
      <c r="P2245" s="239">
        <f t="shared" si="51"/>
        <v>0</v>
      </c>
    </row>
    <row r="2246" spans="1:16" x14ac:dyDescent="0.3">
      <c r="A2246" s="294" t="s">
        <v>52</v>
      </c>
      <c r="B2246" s="236" t="s">
        <v>586</v>
      </c>
      <c r="C2246" s="236" t="s">
        <v>52</v>
      </c>
      <c r="D2246" s="293" t="s">
        <v>1045</v>
      </c>
      <c r="E2246" s="294" t="s">
        <v>599</v>
      </c>
      <c r="F2246" s="233" t="s">
        <v>52</v>
      </c>
      <c r="G2246" s="295" t="s">
        <v>59</v>
      </c>
      <c r="H2246" s="295" t="s">
        <v>15</v>
      </c>
      <c r="I2246" s="297" t="s">
        <v>15</v>
      </c>
      <c r="J2246" s="308"/>
      <c r="K2246" s="295"/>
      <c r="L2246" s="451" t="s">
        <v>44</v>
      </c>
      <c r="M2246" s="234">
        <v>48.8</v>
      </c>
      <c r="N2246" s="237">
        <f>IFERROR(VLOOKUP(H2246&amp;"-"&amp;F2246,Blad7!A:D,4,0),0)</f>
        <v>0</v>
      </c>
      <c r="O2246" s="238">
        <v>1</v>
      </c>
      <c r="P2246" s="239">
        <f t="shared" si="51"/>
        <v>0</v>
      </c>
    </row>
    <row r="2247" spans="1:16" x14ac:dyDescent="0.3">
      <c r="A2247" s="294" t="s">
        <v>52</v>
      </c>
      <c r="B2247" s="236" t="s">
        <v>586</v>
      </c>
      <c r="C2247" s="236" t="s">
        <v>52</v>
      </c>
      <c r="D2247" s="293" t="s">
        <v>1045</v>
      </c>
      <c r="E2247" s="294" t="s">
        <v>599</v>
      </c>
      <c r="F2247" s="233" t="s">
        <v>52</v>
      </c>
      <c r="G2247" s="295" t="s">
        <v>59</v>
      </c>
      <c r="H2247" s="295" t="s">
        <v>15</v>
      </c>
      <c r="I2247" s="297" t="s">
        <v>15</v>
      </c>
      <c r="J2247" s="308"/>
      <c r="K2247" s="295"/>
      <c r="L2247" s="451" t="s">
        <v>62</v>
      </c>
      <c r="M2247" s="234">
        <v>49.9</v>
      </c>
      <c r="N2247" s="237">
        <f>IFERROR(VLOOKUP(H2247&amp;"-"&amp;F2247,Blad7!A:D,4,0),0)</f>
        <v>0</v>
      </c>
      <c r="O2247" s="238">
        <v>1</v>
      </c>
      <c r="P2247" s="239">
        <f t="shared" si="51"/>
        <v>0</v>
      </c>
    </row>
    <row r="2248" spans="1:16" x14ac:dyDescent="0.3">
      <c r="A2248" s="294" t="s">
        <v>52</v>
      </c>
      <c r="B2248" s="236" t="s">
        <v>586</v>
      </c>
      <c r="C2248" s="236" t="s">
        <v>52</v>
      </c>
      <c r="D2248" s="293" t="s">
        <v>1045</v>
      </c>
      <c r="E2248" s="294" t="s">
        <v>599</v>
      </c>
      <c r="F2248" s="233" t="s">
        <v>52</v>
      </c>
      <c r="G2248" s="295" t="s">
        <v>59</v>
      </c>
      <c r="H2248" s="295" t="s">
        <v>15</v>
      </c>
      <c r="I2248" s="297" t="s">
        <v>15</v>
      </c>
      <c r="J2248" s="308"/>
      <c r="K2248" s="295"/>
      <c r="L2248" s="451" t="s">
        <v>44</v>
      </c>
      <c r="M2248" s="234">
        <v>53.4</v>
      </c>
      <c r="N2248" s="237">
        <f>IFERROR(VLOOKUP(H2248&amp;"-"&amp;F2248,Blad7!A:D,4,0),0)</f>
        <v>0</v>
      </c>
      <c r="O2248" s="238">
        <v>1</v>
      </c>
      <c r="P2248" s="239">
        <f t="shared" si="51"/>
        <v>0</v>
      </c>
    </row>
    <row r="2249" spans="1:16" x14ac:dyDescent="0.3">
      <c r="A2249" s="294" t="s">
        <v>52</v>
      </c>
      <c r="B2249" s="236" t="s">
        <v>586</v>
      </c>
      <c r="C2249" s="236" t="s">
        <v>52</v>
      </c>
      <c r="D2249" s="293" t="s">
        <v>1045</v>
      </c>
      <c r="E2249" s="294" t="s">
        <v>599</v>
      </c>
      <c r="F2249" s="233" t="s">
        <v>52</v>
      </c>
      <c r="G2249" s="295" t="s">
        <v>59</v>
      </c>
      <c r="H2249" s="295" t="s">
        <v>15</v>
      </c>
      <c r="I2249" s="297" t="s">
        <v>15</v>
      </c>
      <c r="J2249" s="308"/>
      <c r="K2249" s="295"/>
      <c r="L2249" s="451" t="s">
        <v>44</v>
      </c>
      <c r="M2249" s="234">
        <v>63.7</v>
      </c>
      <c r="N2249" s="237">
        <f>IFERROR(VLOOKUP(H2249&amp;"-"&amp;F2249,Blad7!A:D,4,0),0)</f>
        <v>0</v>
      </c>
      <c r="O2249" s="238">
        <v>1</v>
      </c>
      <c r="P2249" s="239">
        <f t="shared" si="51"/>
        <v>0</v>
      </c>
    </row>
    <row r="2250" spans="1:16" x14ac:dyDescent="0.3">
      <c r="A2250" s="294" t="s">
        <v>52</v>
      </c>
      <c r="B2250" s="236" t="s">
        <v>586</v>
      </c>
      <c r="C2250" s="236" t="s">
        <v>52</v>
      </c>
      <c r="D2250" s="293" t="s">
        <v>1045</v>
      </c>
      <c r="E2250" s="294" t="s">
        <v>599</v>
      </c>
      <c r="F2250" s="233" t="s">
        <v>52</v>
      </c>
      <c r="G2250" s="295" t="s">
        <v>59</v>
      </c>
      <c r="H2250" s="295" t="s">
        <v>15</v>
      </c>
      <c r="I2250" s="297" t="s">
        <v>15</v>
      </c>
      <c r="J2250" s="308"/>
      <c r="K2250" s="295"/>
      <c r="L2250" s="451" t="s">
        <v>155</v>
      </c>
      <c r="M2250" s="234">
        <v>69.3</v>
      </c>
      <c r="N2250" s="237">
        <f>IFERROR(VLOOKUP(H2250&amp;"-"&amp;F2250,Blad7!A:D,4,0),0)</f>
        <v>0</v>
      </c>
      <c r="O2250" s="238">
        <v>1</v>
      </c>
      <c r="P2250" s="239">
        <f t="shared" si="51"/>
        <v>0</v>
      </c>
    </row>
    <row r="2251" spans="1:16" x14ac:dyDescent="0.3">
      <c r="A2251" s="294" t="s">
        <v>52</v>
      </c>
      <c r="B2251" s="236" t="s">
        <v>586</v>
      </c>
      <c r="C2251" s="236" t="s">
        <v>52</v>
      </c>
      <c r="D2251" s="293" t="s">
        <v>1045</v>
      </c>
      <c r="E2251" s="294" t="s">
        <v>599</v>
      </c>
      <c r="F2251" s="233" t="s">
        <v>52</v>
      </c>
      <c r="G2251" s="295" t="s">
        <v>59</v>
      </c>
      <c r="H2251" s="295" t="s">
        <v>15</v>
      </c>
      <c r="I2251" s="297" t="s">
        <v>15</v>
      </c>
      <c r="J2251" s="308"/>
      <c r="K2251" s="295"/>
      <c r="L2251" s="451" t="s">
        <v>155</v>
      </c>
      <c r="M2251" s="234">
        <v>83.6</v>
      </c>
      <c r="N2251" s="237">
        <f>IFERROR(VLOOKUP(H2251&amp;"-"&amp;F2251,Blad7!A:D,4,0),0)</f>
        <v>0</v>
      </c>
      <c r="O2251" s="238">
        <v>1</v>
      </c>
      <c r="P2251" s="239">
        <f t="shared" si="51"/>
        <v>0</v>
      </c>
    </row>
    <row r="2252" spans="1:16" x14ac:dyDescent="0.3">
      <c r="A2252" s="294" t="s">
        <v>52</v>
      </c>
      <c r="B2252" s="236" t="s">
        <v>586</v>
      </c>
      <c r="C2252" s="236" t="s">
        <v>52</v>
      </c>
      <c r="D2252" s="293" t="s">
        <v>1045</v>
      </c>
      <c r="E2252" s="294" t="s">
        <v>599</v>
      </c>
      <c r="F2252" s="233" t="s">
        <v>52</v>
      </c>
      <c r="G2252" s="295" t="s">
        <v>59</v>
      </c>
      <c r="H2252" s="295" t="s">
        <v>19</v>
      </c>
      <c r="I2252" s="295" t="s">
        <v>56</v>
      </c>
      <c r="J2252" s="308"/>
      <c r="K2252" s="295"/>
      <c r="L2252" s="451" t="s">
        <v>44</v>
      </c>
      <c r="M2252" s="234">
        <v>224.2</v>
      </c>
      <c r="N2252" s="237">
        <f>IFERROR(VLOOKUP(H2252&amp;"-"&amp;F2252,Blad7!A:D,4,0),0)</f>
        <v>0</v>
      </c>
      <c r="O2252" s="238">
        <v>1</v>
      </c>
      <c r="P2252" s="239">
        <f t="shared" si="51"/>
        <v>0</v>
      </c>
    </row>
    <row r="2253" spans="1:16" x14ac:dyDescent="0.3">
      <c r="A2253" s="294" t="s">
        <v>52</v>
      </c>
      <c r="B2253" s="236" t="s">
        <v>586</v>
      </c>
      <c r="C2253" s="236" t="s">
        <v>52</v>
      </c>
      <c r="D2253" s="293" t="s">
        <v>1045</v>
      </c>
      <c r="E2253" s="294" t="s">
        <v>599</v>
      </c>
      <c r="F2253" s="233" t="s">
        <v>52</v>
      </c>
      <c r="G2253" s="295" t="s">
        <v>59</v>
      </c>
      <c r="H2253" s="295" t="s">
        <v>45</v>
      </c>
      <c r="I2253" s="295" t="s">
        <v>1021</v>
      </c>
      <c r="J2253" s="308"/>
      <c r="K2253" s="295"/>
      <c r="L2253" s="451" t="s">
        <v>155</v>
      </c>
      <c r="M2253" s="234" t="s">
        <v>187</v>
      </c>
      <c r="N2253" s="237">
        <f>IFERROR(VLOOKUP(H2253&amp;"-"&amp;F2253,Blad7!A:D,4,0),0)</f>
        <v>0</v>
      </c>
      <c r="O2253" s="238">
        <v>1</v>
      </c>
      <c r="P2253" s="239" t="str">
        <f t="shared" si="51"/>
        <v/>
      </c>
    </row>
    <row r="2254" spans="1:16" x14ac:dyDescent="0.3">
      <c r="A2254" s="294" t="s">
        <v>52</v>
      </c>
      <c r="B2254" s="236" t="s">
        <v>586</v>
      </c>
      <c r="C2254" s="236" t="s">
        <v>52</v>
      </c>
      <c r="D2254" s="293" t="s">
        <v>1045</v>
      </c>
      <c r="E2254" s="294" t="s">
        <v>599</v>
      </c>
      <c r="F2254" s="233" t="s">
        <v>52</v>
      </c>
      <c r="G2254" s="295" t="s">
        <v>60</v>
      </c>
      <c r="H2254" s="295" t="s">
        <v>19</v>
      </c>
      <c r="I2254" s="295" t="s">
        <v>61</v>
      </c>
      <c r="J2254" s="308"/>
      <c r="K2254" s="295"/>
      <c r="L2254" s="451" t="s">
        <v>155</v>
      </c>
      <c r="M2254" s="234">
        <v>3.3</v>
      </c>
      <c r="N2254" s="237">
        <f>IFERROR(VLOOKUP(H2254&amp;"-"&amp;F2254,Blad7!A:D,4,0),0)</f>
        <v>0</v>
      </c>
      <c r="O2254" s="238">
        <v>1</v>
      </c>
      <c r="P2254" s="239">
        <f t="shared" si="51"/>
        <v>0</v>
      </c>
    </row>
    <row r="2255" spans="1:16" x14ac:dyDescent="0.3">
      <c r="A2255" s="294" t="s">
        <v>52</v>
      </c>
      <c r="B2255" s="236" t="s">
        <v>586</v>
      </c>
      <c r="C2255" s="236" t="s">
        <v>52</v>
      </c>
      <c r="D2255" s="293" t="s">
        <v>1045</v>
      </c>
      <c r="E2255" s="294" t="s">
        <v>599</v>
      </c>
      <c r="F2255" s="233" t="s">
        <v>52</v>
      </c>
      <c r="G2255" s="295" t="s">
        <v>60</v>
      </c>
      <c r="H2255" s="295" t="s">
        <v>41</v>
      </c>
      <c r="I2255" s="295" t="s">
        <v>1622</v>
      </c>
      <c r="J2255" s="463"/>
      <c r="K2255" s="295"/>
      <c r="L2255" s="451" t="s">
        <v>63</v>
      </c>
      <c r="M2255" s="234">
        <v>5.3</v>
      </c>
      <c r="N2255" s="237">
        <f>IFERROR(VLOOKUP(H2255&amp;"-"&amp;F2255,Blad7!A:D,4,0),0)</f>
        <v>0</v>
      </c>
      <c r="O2255" s="238">
        <v>1</v>
      </c>
      <c r="P2255" s="239">
        <f t="shared" si="51"/>
        <v>0</v>
      </c>
    </row>
    <row r="2256" spans="1:16" x14ac:dyDescent="0.3">
      <c r="A2256" s="294" t="s">
        <v>52</v>
      </c>
      <c r="B2256" s="236" t="s">
        <v>586</v>
      </c>
      <c r="C2256" s="236" t="s">
        <v>52</v>
      </c>
      <c r="D2256" s="293" t="s">
        <v>1045</v>
      </c>
      <c r="E2256" s="294" t="s">
        <v>599</v>
      </c>
      <c r="F2256" s="233" t="s">
        <v>52</v>
      </c>
      <c r="G2256" s="295" t="s">
        <v>60</v>
      </c>
      <c r="H2256" s="295" t="s">
        <v>19</v>
      </c>
      <c r="I2256" s="295" t="s">
        <v>64</v>
      </c>
      <c r="J2256" s="308"/>
      <c r="K2256" s="295"/>
      <c r="L2256" s="451" t="s">
        <v>155</v>
      </c>
      <c r="M2256" s="234">
        <v>5.5</v>
      </c>
      <c r="N2256" s="237">
        <f>IFERROR(VLOOKUP(H2256&amp;"-"&amp;F2256,Blad7!A:D,4,0),0)</f>
        <v>0</v>
      </c>
      <c r="O2256" s="238">
        <v>1</v>
      </c>
      <c r="P2256" s="239">
        <f t="shared" si="51"/>
        <v>0</v>
      </c>
    </row>
    <row r="2257" spans="1:16" x14ac:dyDescent="0.3">
      <c r="A2257" s="294" t="s">
        <v>52</v>
      </c>
      <c r="B2257" s="236" t="s">
        <v>586</v>
      </c>
      <c r="C2257" s="236" t="s">
        <v>52</v>
      </c>
      <c r="D2257" s="293" t="s">
        <v>1045</v>
      </c>
      <c r="E2257" s="294" t="s">
        <v>599</v>
      </c>
      <c r="F2257" s="233" t="s">
        <v>52</v>
      </c>
      <c r="G2257" s="295" t="s">
        <v>60</v>
      </c>
      <c r="H2257" s="295" t="s">
        <v>19</v>
      </c>
      <c r="I2257" s="295" t="s">
        <v>64</v>
      </c>
      <c r="J2257" s="308"/>
      <c r="K2257" s="295"/>
      <c r="L2257" s="451" t="s">
        <v>155</v>
      </c>
      <c r="M2257" s="234">
        <v>5.7</v>
      </c>
      <c r="N2257" s="237">
        <f>IFERROR(VLOOKUP(H2257&amp;"-"&amp;F2257,Blad7!A:D,4,0),0)</f>
        <v>0</v>
      </c>
      <c r="O2257" s="238">
        <v>1</v>
      </c>
      <c r="P2257" s="239">
        <f t="shared" si="51"/>
        <v>0</v>
      </c>
    </row>
    <row r="2258" spans="1:16" x14ac:dyDescent="0.3">
      <c r="A2258" s="294" t="s">
        <v>52</v>
      </c>
      <c r="B2258" s="236" t="s">
        <v>586</v>
      </c>
      <c r="C2258" s="236" t="s">
        <v>52</v>
      </c>
      <c r="D2258" s="293" t="s">
        <v>1045</v>
      </c>
      <c r="E2258" s="294" t="s">
        <v>599</v>
      </c>
      <c r="F2258" s="233" t="s">
        <v>52</v>
      </c>
      <c r="G2258" s="295" t="s">
        <v>60</v>
      </c>
      <c r="H2258" s="295" t="s">
        <v>41</v>
      </c>
      <c r="I2258" s="295" t="s">
        <v>1622</v>
      </c>
      <c r="J2258" s="463"/>
      <c r="K2258" s="295"/>
      <c r="L2258" s="451" t="s">
        <v>63</v>
      </c>
      <c r="M2258" s="234">
        <v>5.7</v>
      </c>
      <c r="N2258" s="237">
        <f>IFERROR(VLOOKUP(H2258&amp;"-"&amp;F2258,Blad7!A:D,4,0),0)</f>
        <v>0</v>
      </c>
      <c r="O2258" s="238">
        <v>1</v>
      </c>
      <c r="P2258" s="239">
        <f t="shared" si="51"/>
        <v>0</v>
      </c>
    </row>
    <row r="2259" spans="1:16" x14ac:dyDescent="0.3">
      <c r="A2259" s="294" t="s">
        <v>52</v>
      </c>
      <c r="B2259" s="236" t="s">
        <v>586</v>
      </c>
      <c r="C2259" s="236" t="s">
        <v>52</v>
      </c>
      <c r="D2259" s="293" t="s">
        <v>1045</v>
      </c>
      <c r="E2259" s="294" t="s">
        <v>599</v>
      </c>
      <c r="F2259" s="233" t="s">
        <v>52</v>
      </c>
      <c r="G2259" s="295" t="s">
        <v>59</v>
      </c>
      <c r="H2259" s="295" t="s">
        <v>45</v>
      </c>
      <c r="I2259" s="295" t="s">
        <v>1021</v>
      </c>
      <c r="J2259" s="308"/>
      <c r="K2259" s="295"/>
      <c r="L2259" s="451" t="s">
        <v>155</v>
      </c>
      <c r="M2259" s="234" t="s">
        <v>187</v>
      </c>
      <c r="N2259" s="237">
        <f>IFERROR(VLOOKUP(H2259&amp;"-"&amp;F2259,Blad7!A:D,4,0),0)</f>
        <v>0</v>
      </c>
      <c r="O2259" s="238">
        <v>1</v>
      </c>
      <c r="P2259" s="239" t="str">
        <f t="shared" si="51"/>
        <v/>
      </c>
    </row>
    <row r="2260" spans="1:16" x14ac:dyDescent="0.3">
      <c r="A2260" s="294" t="s">
        <v>52</v>
      </c>
      <c r="B2260" s="236" t="s">
        <v>586</v>
      </c>
      <c r="C2260" s="236" t="s">
        <v>52</v>
      </c>
      <c r="D2260" s="293" t="s">
        <v>1045</v>
      </c>
      <c r="E2260" s="294" t="s">
        <v>599</v>
      </c>
      <c r="F2260" s="233" t="s">
        <v>52</v>
      </c>
      <c r="G2260" s="295" t="s">
        <v>60</v>
      </c>
      <c r="H2260" s="295" t="s">
        <v>46</v>
      </c>
      <c r="I2260" s="295" t="s">
        <v>47</v>
      </c>
      <c r="J2260" s="308"/>
      <c r="K2260" s="295"/>
      <c r="L2260" s="451" t="s">
        <v>44</v>
      </c>
      <c r="M2260" s="234">
        <v>16.7</v>
      </c>
      <c r="N2260" s="237">
        <f>IFERROR(VLOOKUP(H2260&amp;"-"&amp;F2260,Blad7!A:D,4,0),0)</f>
        <v>0</v>
      </c>
      <c r="O2260" s="238">
        <v>1</v>
      </c>
      <c r="P2260" s="239">
        <f t="shared" si="51"/>
        <v>0</v>
      </c>
    </row>
    <row r="2261" spans="1:16" x14ac:dyDescent="0.3">
      <c r="A2261" s="294" t="s">
        <v>52</v>
      </c>
      <c r="B2261" s="236" t="s">
        <v>586</v>
      </c>
      <c r="C2261" s="236" t="s">
        <v>52</v>
      </c>
      <c r="D2261" s="293" t="s">
        <v>1045</v>
      </c>
      <c r="E2261" s="294" t="s">
        <v>599</v>
      </c>
      <c r="F2261" s="233" t="s">
        <v>52</v>
      </c>
      <c r="G2261" s="295" t="s">
        <v>60</v>
      </c>
      <c r="H2261" s="295" t="s">
        <v>46</v>
      </c>
      <c r="I2261" s="295" t="s">
        <v>47</v>
      </c>
      <c r="J2261" s="308"/>
      <c r="K2261" s="295"/>
      <c r="L2261" s="451" t="s">
        <v>44</v>
      </c>
      <c r="M2261" s="234">
        <v>16.8</v>
      </c>
      <c r="N2261" s="237">
        <f>IFERROR(VLOOKUP(H2261&amp;"-"&amp;F2261,Blad7!A:D,4,0),0)</f>
        <v>0</v>
      </c>
      <c r="O2261" s="238">
        <v>1</v>
      </c>
      <c r="P2261" s="239">
        <f t="shared" si="51"/>
        <v>0</v>
      </c>
    </row>
    <row r="2262" spans="1:16" x14ac:dyDescent="0.3">
      <c r="A2262" s="294" t="s">
        <v>52</v>
      </c>
      <c r="B2262" s="236" t="s">
        <v>586</v>
      </c>
      <c r="C2262" s="236" t="s">
        <v>52</v>
      </c>
      <c r="D2262" s="293" t="s">
        <v>1045</v>
      </c>
      <c r="E2262" s="294" t="s">
        <v>599</v>
      </c>
      <c r="F2262" s="233" t="s">
        <v>52</v>
      </c>
      <c r="G2262" s="295" t="s">
        <v>59</v>
      </c>
      <c r="H2262" s="295" t="s">
        <v>45</v>
      </c>
      <c r="I2262" s="295" t="s">
        <v>1021</v>
      </c>
      <c r="J2262" s="308"/>
      <c r="K2262" s="295"/>
      <c r="L2262" s="451" t="s">
        <v>155</v>
      </c>
      <c r="M2262" s="234" t="s">
        <v>187</v>
      </c>
      <c r="N2262" s="237">
        <f>IFERROR(VLOOKUP(H2262&amp;"-"&amp;F2262,Blad7!A:D,4,0),0)</f>
        <v>0</v>
      </c>
      <c r="O2262" s="238">
        <v>1</v>
      </c>
      <c r="P2262" s="239" t="str">
        <f t="shared" si="51"/>
        <v/>
      </c>
    </row>
    <row r="2263" spans="1:16" x14ac:dyDescent="0.3">
      <c r="A2263" s="294" t="s">
        <v>52</v>
      </c>
      <c r="B2263" s="236" t="s">
        <v>586</v>
      </c>
      <c r="C2263" s="236" t="s">
        <v>52</v>
      </c>
      <c r="D2263" s="293" t="s">
        <v>1045</v>
      </c>
      <c r="E2263" s="294" t="s">
        <v>599</v>
      </c>
      <c r="F2263" s="233" t="s">
        <v>52</v>
      </c>
      <c r="G2263" s="295" t="s">
        <v>60</v>
      </c>
      <c r="H2263" s="295" t="s">
        <v>46</v>
      </c>
      <c r="I2263" s="295" t="s">
        <v>47</v>
      </c>
      <c r="J2263" s="308"/>
      <c r="K2263" s="295"/>
      <c r="L2263" s="451" t="s">
        <v>44</v>
      </c>
      <c r="M2263" s="234">
        <v>17.899999999999999</v>
      </c>
      <c r="N2263" s="237">
        <f>IFERROR(VLOOKUP(H2263&amp;"-"&amp;F2263,Blad7!A:D,4,0),0)</f>
        <v>0</v>
      </c>
      <c r="O2263" s="238">
        <v>1</v>
      </c>
      <c r="P2263" s="239">
        <f t="shared" si="51"/>
        <v>0</v>
      </c>
    </row>
    <row r="2264" spans="1:16" x14ac:dyDescent="0.3">
      <c r="A2264" s="294" t="s">
        <v>52</v>
      </c>
      <c r="B2264" s="236" t="s">
        <v>586</v>
      </c>
      <c r="C2264" s="236" t="s">
        <v>52</v>
      </c>
      <c r="D2264" s="293" t="s">
        <v>1045</v>
      </c>
      <c r="E2264" s="294" t="s">
        <v>599</v>
      </c>
      <c r="F2264" s="233" t="s">
        <v>52</v>
      </c>
      <c r="G2264" s="295" t="s">
        <v>60</v>
      </c>
      <c r="H2264" s="295" t="s">
        <v>19</v>
      </c>
      <c r="I2264" s="295" t="s">
        <v>64</v>
      </c>
      <c r="J2264" s="308"/>
      <c r="K2264" s="295"/>
      <c r="L2264" s="451" t="s">
        <v>44</v>
      </c>
      <c r="M2264" s="234">
        <v>21.3</v>
      </c>
      <c r="N2264" s="237">
        <f>IFERROR(VLOOKUP(H2264&amp;"-"&amp;F2264,Blad7!A:D,4,0),0)</f>
        <v>0</v>
      </c>
      <c r="O2264" s="238">
        <v>1</v>
      </c>
      <c r="P2264" s="239">
        <f t="shared" si="51"/>
        <v>0</v>
      </c>
    </row>
    <row r="2265" spans="1:16" x14ac:dyDescent="0.3">
      <c r="A2265" s="294" t="s">
        <v>52</v>
      </c>
      <c r="B2265" s="236" t="s">
        <v>586</v>
      </c>
      <c r="C2265" s="236" t="s">
        <v>52</v>
      </c>
      <c r="D2265" s="293" t="s">
        <v>1045</v>
      </c>
      <c r="E2265" s="294" t="s">
        <v>599</v>
      </c>
      <c r="F2265" s="233" t="s">
        <v>52</v>
      </c>
      <c r="G2265" s="295" t="s">
        <v>60</v>
      </c>
      <c r="H2265" s="295" t="s">
        <v>19</v>
      </c>
      <c r="I2265" s="295" t="s">
        <v>64</v>
      </c>
      <c r="J2265" s="308"/>
      <c r="K2265" s="295"/>
      <c r="L2265" s="451" t="s">
        <v>44</v>
      </c>
      <c r="M2265" s="234">
        <v>22.1</v>
      </c>
      <c r="N2265" s="237">
        <f>IFERROR(VLOOKUP(H2265&amp;"-"&amp;F2265,Blad7!A:D,4,0),0)</f>
        <v>0</v>
      </c>
      <c r="O2265" s="238">
        <v>1</v>
      </c>
      <c r="P2265" s="239">
        <f t="shared" si="51"/>
        <v>0</v>
      </c>
    </row>
    <row r="2266" spans="1:16" x14ac:dyDescent="0.3">
      <c r="A2266" s="294" t="s">
        <v>52</v>
      </c>
      <c r="B2266" s="236" t="s">
        <v>586</v>
      </c>
      <c r="C2266" s="236" t="s">
        <v>52</v>
      </c>
      <c r="D2266" s="293" t="s">
        <v>1045</v>
      </c>
      <c r="E2266" s="294" t="s">
        <v>599</v>
      </c>
      <c r="F2266" s="233" t="s">
        <v>52</v>
      </c>
      <c r="G2266" s="295" t="s">
        <v>59</v>
      </c>
      <c r="H2266" s="295" t="s">
        <v>45</v>
      </c>
      <c r="I2266" s="295" t="s">
        <v>1021</v>
      </c>
      <c r="J2266" s="308"/>
      <c r="K2266" s="295"/>
      <c r="L2266" s="451" t="s">
        <v>155</v>
      </c>
      <c r="M2266" s="234" t="s">
        <v>187</v>
      </c>
      <c r="N2266" s="237">
        <f>IFERROR(VLOOKUP(H2266&amp;"-"&amp;F2266,Blad7!A:D,4,0),0)</f>
        <v>0</v>
      </c>
      <c r="O2266" s="238">
        <v>1</v>
      </c>
      <c r="P2266" s="239" t="str">
        <f t="shared" si="51"/>
        <v/>
      </c>
    </row>
    <row r="2267" spans="1:16" x14ac:dyDescent="0.3">
      <c r="A2267" s="294" t="s">
        <v>52</v>
      </c>
      <c r="B2267" s="236" t="s">
        <v>586</v>
      </c>
      <c r="C2267" s="236" t="s">
        <v>52</v>
      </c>
      <c r="D2267" s="293" t="s">
        <v>1045</v>
      </c>
      <c r="E2267" s="294" t="s">
        <v>599</v>
      </c>
      <c r="F2267" s="233" t="s">
        <v>52</v>
      </c>
      <c r="G2267" s="295" t="s">
        <v>60</v>
      </c>
      <c r="H2267" s="295" t="s">
        <v>45</v>
      </c>
      <c r="I2267" s="295" t="s">
        <v>1021</v>
      </c>
      <c r="J2267" s="308"/>
      <c r="K2267" s="295"/>
      <c r="L2267" s="451" t="s">
        <v>63</v>
      </c>
      <c r="M2267" s="234" t="s">
        <v>187</v>
      </c>
      <c r="N2267" s="237">
        <f>IFERROR(VLOOKUP(H2267&amp;"-"&amp;F2267,Blad7!A:D,4,0),0)</f>
        <v>0</v>
      </c>
      <c r="O2267" s="238">
        <v>1</v>
      </c>
      <c r="P2267" s="239" t="str">
        <f t="shared" si="51"/>
        <v/>
      </c>
    </row>
    <row r="2268" spans="1:16" x14ac:dyDescent="0.3">
      <c r="A2268" s="294" t="s">
        <v>52</v>
      </c>
      <c r="B2268" s="236" t="s">
        <v>586</v>
      </c>
      <c r="C2268" s="236" t="s">
        <v>52</v>
      </c>
      <c r="D2268" s="293" t="s">
        <v>1045</v>
      </c>
      <c r="E2268" s="294" t="s">
        <v>599</v>
      </c>
      <c r="F2268" s="233" t="s">
        <v>52</v>
      </c>
      <c r="G2268" s="295" t="s">
        <v>60</v>
      </c>
      <c r="H2268" s="295" t="s">
        <v>15</v>
      </c>
      <c r="I2268" s="297" t="s">
        <v>15</v>
      </c>
      <c r="J2268" s="308"/>
      <c r="K2268" s="295"/>
      <c r="L2268" s="451" t="s">
        <v>44</v>
      </c>
      <c r="M2268" s="234">
        <v>36.5</v>
      </c>
      <c r="N2268" s="237">
        <f>IFERROR(VLOOKUP(H2268&amp;"-"&amp;F2268,Blad7!A:D,4,0),0)</f>
        <v>0</v>
      </c>
      <c r="O2268" s="238">
        <v>1</v>
      </c>
      <c r="P2268" s="239">
        <f t="shared" si="51"/>
        <v>0</v>
      </c>
    </row>
    <row r="2269" spans="1:16" x14ac:dyDescent="0.3">
      <c r="A2269" s="294" t="s">
        <v>52</v>
      </c>
      <c r="B2269" s="236" t="s">
        <v>586</v>
      </c>
      <c r="C2269" s="236" t="s">
        <v>52</v>
      </c>
      <c r="D2269" s="293" t="s">
        <v>1045</v>
      </c>
      <c r="E2269" s="294" t="s">
        <v>599</v>
      </c>
      <c r="F2269" s="233" t="s">
        <v>52</v>
      </c>
      <c r="G2269" s="295" t="s">
        <v>60</v>
      </c>
      <c r="H2269" s="295" t="s">
        <v>15</v>
      </c>
      <c r="I2269" s="297" t="s">
        <v>15</v>
      </c>
      <c r="J2269" s="308"/>
      <c r="K2269" s="295"/>
      <c r="L2269" s="451" t="s">
        <v>44</v>
      </c>
      <c r="M2269" s="234">
        <v>41.2</v>
      </c>
      <c r="N2269" s="237">
        <f>IFERROR(VLOOKUP(H2269&amp;"-"&amp;F2269,Blad7!A:D,4,0),0)</f>
        <v>0</v>
      </c>
      <c r="O2269" s="238">
        <v>1</v>
      </c>
      <c r="P2269" s="239">
        <f t="shared" si="51"/>
        <v>0</v>
      </c>
    </row>
    <row r="2270" spans="1:16" x14ac:dyDescent="0.3">
      <c r="A2270" s="294" t="s">
        <v>52</v>
      </c>
      <c r="B2270" s="236" t="s">
        <v>586</v>
      </c>
      <c r="C2270" s="236" t="s">
        <v>52</v>
      </c>
      <c r="D2270" s="293" t="s">
        <v>1045</v>
      </c>
      <c r="E2270" s="294" t="s">
        <v>599</v>
      </c>
      <c r="F2270" s="233" t="s">
        <v>52</v>
      </c>
      <c r="G2270" s="295" t="s">
        <v>60</v>
      </c>
      <c r="H2270" s="295" t="s">
        <v>15</v>
      </c>
      <c r="I2270" s="297" t="s">
        <v>15</v>
      </c>
      <c r="J2270" s="308"/>
      <c r="K2270" s="295"/>
      <c r="L2270" s="451" t="s">
        <v>44</v>
      </c>
      <c r="M2270" s="234">
        <v>47.9</v>
      </c>
      <c r="N2270" s="237">
        <f>IFERROR(VLOOKUP(H2270&amp;"-"&amp;F2270,Blad7!A:D,4,0),0)</f>
        <v>0</v>
      </c>
      <c r="O2270" s="238">
        <v>1</v>
      </c>
      <c r="P2270" s="239">
        <f t="shared" si="51"/>
        <v>0</v>
      </c>
    </row>
    <row r="2271" spans="1:16" x14ac:dyDescent="0.3">
      <c r="A2271" s="294" t="s">
        <v>52</v>
      </c>
      <c r="B2271" s="236" t="s">
        <v>586</v>
      </c>
      <c r="C2271" s="236" t="s">
        <v>52</v>
      </c>
      <c r="D2271" s="293" t="s">
        <v>1045</v>
      </c>
      <c r="E2271" s="294" t="s">
        <v>599</v>
      </c>
      <c r="F2271" s="233" t="s">
        <v>52</v>
      </c>
      <c r="G2271" s="295" t="s">
        <v>60</v>
      </c>
      <c r="H2271" s="295" t="s">
        <v>15</v>
      </c>
      <c r="I2271" s="297" t="s">
        <v>15</v>
      </c>
      <c r="J2271" s="308"/>
      <c r="K2271" s="295"/>
      <c r="L2271" s="451" t="s">
        <v>155</v>
      </c>
      <c r="M2271" s="234">
        <v>48</v>
      </c>
      <c r="N2271" s="237">
        <f>IFERROR(VLOOKUP(H2271&amp;"-"&amp;F2271,Blad7!A:D,4,0),0)</f>
        <v>0</v>
      </c>
      <c r="O2271" s="238">
        <v>1</v>
      </c>
      <c r="P2271" s="239">
        <f t="shared" si="51"/>
        <v>0</v>
      </c>
    </row>
    <row r="2272" spans="1:16" x14ac:dyDescent="0.3">
      <c r="A2272" s="294" t="s">
        <v>52</v>
      </c>
      <c r="B2272" s="236" t="s">
        <v>586</v>
      </c>
      <c r="C2272" s="236" t="s">
        <v>52</v>
      </c>
      <c r="D2272" s="293" t="s">
        <v>1045</v>
      </c>
      <c r="E2272" s="294" t="s">
        <v>599</v>
      </c>
      <c r="F2272" s="233" t="s">
        <v>52</v>
      </c>
      <c r="G2272" s="295" t="s">
        <v>60</v>
      </c>
      <c r="H2272" s="295" t="s">
        <v>15</v>
      </c>
      <c r="I2272" s="297" t="s">
        <v>15</v>
      </c>
      <c r="J2272" s="308"/>
      <c r="K2272" s="295"/>
      <c r="L2272" s="451" t="s">
        <v>44</v>
      </c>
      <c r="M2272" s="234">
        <v>48.1</v>
      </c>
      <c r="N2272" s="237">
        <f>IFERROR(VLOOKUP(H2272&amp;"-"&amp;F2272,Blad7!A:D,4,0),0)</f>
        <v>0</v>
      </c>
      <c r="O2272" s="238">
        <v>1</v>
      </c>
      <c r="P2272" s="239">
        <f t="shared" si="51"/>
        <v>0</v>
      </c>
    </row>
    <row r="2273" spans="1:16" x14ac:dyDescent="0.3">
      <c r="A2273" s="294" t="s">
        <v>52</v>
      </c>
      <c r="B2273" s="236" t="s">
        <v>586</v>
      </c>
      <c r="C2273" s="236" t="s">
        <v>52</v>
      </c>
      <c r="D2273" s="293" t="s">
        <v>1045</v>
      </c>
      <c r="E2273" s="294" t="s">
        <v>599</v>
      </c>
      <c r="F2273" s="233" t="s">
        <v>52</v>
      </c>
      <c r="G2273" s="295" t="s">
        <v>60</v>
      </c>
      <c r="H2273" s="295" t="s">
        <v>15</v>
      </c>
      <c r="I2273" s="297" t="s">
        <v>15</v>
      </c>
      <c r="J2273" s="308"/>
      <c r="K2273" s="295"/>
      <c r="L2273" s="451" t="s">
        <v>44</v>
      </c>
      <c r="M2273" s="234">
        <v>48.9</v>
      </c>
      <c r="N2273" s="237">
        <f>IFERROR(VLOOKUP(H2273&amp;"-"&amp;F2273,Blad7!A:D,4,0),0)</f>
        <v>0</v>
      </c>
      <c r="O2273" s="238">
        <v>1</v>
      </c>
      <c r="P2273" s="239">
        <f t="shared" si="51"/>
        <v>0</v>
      </c>
    </row>
    <row r="2274" spans="1:16" x14ac:dyDescent="0.3">
      <c r="A2274" s="294" t="s">
        <v>52</v>
      </c>
      <c r="B2274" s="236" t="s">
        <v>586</v>
      </c>
      <c r="C2274" s="236" t="s">
        <v>52</v>
      </c>
      <c r="D2274" s="293" t="s">
        <v>1045</v>
      </c>
      <c r="E2274" s="294" t="s">
        <v>599</v>
      </c>
      <c r="F2274" s="233" t="s">
        <v>52</v>
      </c>
      <c r="G2274" s="295" t="s">
        <v>60</v>
      </c>
      <c r="H2274" s="295" t="s">
        <v>15</v>
      </c>
      <c r="I2274" s="297" t="s">
        <v>15</v>
      </c>
      <c r="J2274" s="308"/>
      <c r="K2274" s="295"/>
      <c r="L2274" s="451" t="s">
        <v>44</v>
      </c>
      <c r="M2274" s="234">
        <v>49.5</v>
      </c>
      <c r="N2274" s="237">
        <f>IFERROR(VLOOKUP(H2274&amp;"-"&amp;F2274,Blad7!A:D,4,0),0)</f>
        <v>0</v>
      </c>
      <c r="O2274" s="238">
        <v>1</v>
      </c>
      <c r="P2274" s="239">
        <f t="shared" si="51"/>
        <v>0</v>
      </c>
    </row>
    <row r="2275" spans="1:16" x14ac:dyDescent="0.3">
      <c r="A2275" s="294" t="s">
        <v>52</v>
      </c>
      <c r="B2275" s="236" t="s">
        <v>586</v>
      </c>
      <c r="C2275" s="236" t="s">
        <v>52</v>
      </c>
      <c r="D2275" s="293" t="s">
        <v>1045</v>
      </c>
      <c r="E2275" s="294" t="s">
        <v>599</v>
      </c>
      <c r="F2275" s="233" t="s">
        <v>52</v>
      </c>
      <c r="G2275" s="295" t="s">
        <v>60</v>
      </c>
      <c r="H2275" s="295" t="s">
        <v>15</v>
      </c>
      <c r="I2275" s="297" t="s">
        <v>15</v>
      </c>
      <c r="J2275" s="308"/>
      <c r="K2275" s="295"/>
      <c r="L2275" s="451" t="s">
        <v>44</v>
      </c>
      <c r="M2275" s="234">
        <v>51.1</v>
      </c>
      <c r="N2275" s="237">
        <f>IFERROR(VLOOKUP(H2275&amp;"-"&amp;F2275,Blad7!A:D,4,0),0)</f>
        <v>0</v>
      </c>
      <c r="O2275" s="238">
        <v>1</v>
      </c>
      <c r="P2275" s="239">
        <f t="shared" si="51"/>
        <v>0</v>
      </c>
    </row>
    <row r="2276" spans="1:16" x14ac:dyDescent="0.3">
      <c r="A2276" s="294" t="s">
        <v>52</v>
      </c>
      <c r="B2276" s="236" t="s">
        <v>586</v>
      </c>
      <c r="C2276" s="236" t="s">
        <v>52</v>
      </c>
      <c r="D2276" s="293" t="s">
        <v>1045</v>
      </c>
      <c r="E2276" s="294" t="s">
        <v>599</v>
      </c>
      <c r="F2276" s="233" t="s">
        <v>52</v>
      </c>
      <c r="G2276" s="295" t="s">
        <v>60</v>
      </c>
      <c r="H2276" s="295" t="s">
        <v>15</v>
      </c>
      <c r="I2276" s="297" t="s">
        <v>15</v>
      </c>
      <c r="J2276" s="308"/>
      <c r="K2276" s="295"/>
      <c r="L2276" s="451" t="s">
        <v>155</v>
      </c>
      <c r="M2276" s="234">
        <v>61.3</v>
      </c>
      <c r="N2276" s="237">
        <f>IFERROR(VLOOKUP(H2276&amp;"-"&amp;F2276,Blad7!A:D,4,0),0)</f>
        <v>0</v>
      </c>
      <c r="O2276" s="238">
        <v>1</v>
      </c>
      <c r="P2276" s="239">
        <f t="shared" si="51"/>
        <v>0</v>
      </c>
    </row>
    <row r="2277" spans="1:16" x14ac:dyDescent="0.3">
      <c r="A2277" s="294" t="s">
        <v>52</v>
      </c>
      <c r="B2277" s="236" t="s">
        <v>586</v>
      </c>
      <c r="C2277" s="236" t="s">
        <v>52</v>
      </c>
      <c r="D2277" s="293" t="s">
        <v>1045</v>
      </c>
      <c r="E2277" s="294" t="s">
        <v>599</v>
      </c>
      <c r="F2277" s="233" t="s">
        <v>52</v>
      </c>
      <c r="G2277" s="295" t="s">
        <v>60</v>
      </c>
      <c r="H2277" s="295" t="s">
        <v>15</v>
      </c>
      <c r="I2277" s="297" t="s">
        <v>15</v>
      </c>
      <c r="J2277" s="308"/>
      <c r="K2277" s="295"/>
      <c r="L2277" s="451" t="s">
        <v>155</v>
      </c>
      <c r="M2277" s="234">
        <v>74.2</v>
      </c>
      <c r="N2277" s="237">
        <f>IFERROR(VLOOKUP(H2277&amp;"-"&amp;F2277,Blad7!A:D,4,0),0)</f>
        <v>0</v>
      </c>
      <c r="O2277" s="238">
        <v>1</v>
      </c>
      <c r="P2277" s="239">
        <f t="shared" si="51"/>
        <v>0</v>
      </c>
    </row>
    <row r="2278" spans="1:16" x14ac:dyDescent="0.3">
      <c r="A2278" s="294" t="s">
        <v>52</v>
      </c>
      <c r="B2278" s="236" t="s">
        <v>586</v>
      </c>
      <c r="C2278" s="236" t="s">
        <v>52</v>
      </c>
      <c r="D2278" s="293" t="s">
        <v>1045</v>
      </c>
      <c r="E2278" s="294" t="s">
        <v>599</v>
      </c>
      <c r="F2278" s="233" t="s">
        <v>52</v>
      </c>
      <c r="G2278" s="295" t="s">
        <v>60</v>
      </c>
      <c r="H2278" s="295" t="s">
        <v>19</v>
      </c>
      <c r="I2278" s="295" t="s">
        <v>56</v>
      </c>
      <c r="J2278" s="308"/>
      <c r="K2278" s="295"/>
      <c r="L2278" s="451" t="s">
        <v>44</v>
      </c>
      <c r="M2278" s="234">
        <v>232.3</v>
      </c>
      <c r="N2278" s="237">
        <f>IFERROR(VLOOKUP(H2278&amp;"-"&amp;F2278,Blad7!A:D,4,0),0)</f>
        <v>0</v>
      </c>
      <c r="O2278" s="238">
        <v>1</v>
      </c>
      <c r="P2278" s="239">
        <f t="shared" si="51"/>
        <v>0</v>
      </c>
    </row>
    <row r="2279" spans="1:16" x14ac:dyDescent="0.3">
      <c r="A2279" s="294" t="s">
        <v>52</v>
      </c>
      <c r="B2279" s="236" t="s">
        <v>586</v>
      </c>
      <c r="C2279" s="236" t="s">
        <v>52</v>
      </c>
      <c r="D2279" s="293" t="s">
        <v>1045</v>
      </c>
      <c r="E2279" s="294" t="s">
        <v>599</v>
      </c>
      <c r="F2279" s="233" t="s">
        <v>52</v>
      </c>
      <c r="G2279" s="295" t="s">
        <v>60</v>
      </c>
      <c r="H2279" s="295" t="s">
        <v>45</v>
      </c>
      <c r="I2279" s="295" t="s">
        <v>1021</v>
      </c>
      <c r="J2279" s="308"/>
      <c r="K2279" s="295"/>
      <c r="L2279" s="451" t="s">
        <v>155</v>
      </c>
      <c r="M2279" s="234" t="s">
        <v>187</v>
      </c>
      <c r="N2279" s="237">
        <f>IFERROR(VLOOKUP(H2279&amp;"-"&amp;F2279,Blad7!A:D,4,0),0)</f>
        <v>0</v>
      </c>
      <c r="O2279" s="238">
        <v>1</v>
      </c>
      <c r="P2279" s="239" t="str">
        <f t="shared" si="51"/>
        <v/>
      </c>
    </row>
    <row r="2280" spans="1:16" x14ac:dyDescent="0.3">
      <c r="A2280" s="294" t="s">
        <v>52</v>
      </c>
      <c r="B2280" s="236" t="s">
        <v>586</v>
      </c>
      <c r="C2280" s="236" t="s">
        <v>52</v>
      </c>
      <c r="D2280" s="293" t="s">
        <v>1045</v>
      </c>
      <c r="E2280" s="294" t="s">
        <v>599</v>
      </c>
      <c r="F2280" s="233" t="s">
        <v>52</v>
      </c>
      <c r="G2280" s="295" t="s">
        <v>60</v>
      </c>
      <c r="H2280" s="295" t="s">
        <v>45</v>
      </c>
      <c r="I2280" s="295" t="s">
        <v>1021</v>
      </c>
      <c r="J2280" s="308"/>
      <c r="K2280" s="295"/>
      <c r="L2280" s="451" t="s">
        <v>155</v>
      </c>
      <c r="M2280" s="234" t="s">
        <v>187</v>
      </c>
      <c r="N2280" s="237">
        <f>IFERROR(VLOOKUP(H2280&amp;"-"&amp;F2280,Blad7!A:D,4,0),0)</f>
        <v>0</v>
      </c>
      <c r="O2280" s="238">
        <v>1</v>
      </c>
      <c r="P2280" s="239" t="str">
        <f t="shared" si="51"/>
        <v/>
      </c>
    </row>
    <row r="2281" spans="1:16" ht="12" customHeight="1" x14ac:dyDescent="0.3">
      <c r="A2281" s="294" t="s">
        <v>52</v>
      </c>
      <c r="B2281" s="236" t="s">
        <v>586</v>
      </c>
      <c r="C2281" s="236" t="s">
        <v>52</v>
      </c>
      <c r="D2281" s="293" t="s">
        <v>1045</v>
      </c>
      <c r="E2281" s="294" t="s">
        <v>599</v>
      </c>
      <c r="F2281" s="233" t="s">
        <v>52</v>
      </c>
      <c r="G2281" s="295" t="s">
        <v>60</v>
      </c>
      <c r="H2281" s="295" t="s">
        <v>45</v>
      </c>
      <c r="I2281" s="295" t="s">
        <v>1021</v>
      </c>
      <c r="J2281" s="308"/>
      <c r="K2281" s="295"/>
      <c r="L2281" s="451" t="s">
        <v>155</v>
      </c>
      <c r="M2281" s="234" t="s">
        <v>187</v>
      </c>
      <c r="N2281" s="237">
        <f>IFERROR(VLOOKUP(H2281&amp;"-"&amp;F2281,Blad7!A:D,4,0),0)</f>
        <v>0</v>
      </c>
      <c r="O2281" s="238">
        <v>1</v>
      </c>
      <c r="P2281" s="239" t="str">
        <f t="shared" si="51"/>
        <v/>
      </c>
    </row>
    <row r="2282" spans="1:16" x14ac:dyDescent="0.3">
      <c r="A2282" s="294" t="s">
        <v>52</v>
      </c>
      <c r="B2282" s="236" t="s">
        <v>586</v>
      </c>
      <c r="C2282" s="236" t="s">
        <v>52</v>
      </c>
      <c r="D2282" s="293" t="s">
        <v>1045</v>
      </c>
      <c r="E2282" s="294" t="s">
        <v>599</v>
      </c>
      <c r="F2282" s="233" t="s">
        <v>52</v>
      </c>
      <c r="G2282" s="295" t="s">
        <v>60</v>
      </c>
      <c r="H2282" s="295" t="s">
        <v>45</v>
      </c>
      <c r="I2282" s="295" t="s">
        <v>1021</v>
      </c>
      <c r="J2282" s="308"/>
      <c r="K2282" s="295"/>
      <c r="L2282" s="451" t="s">
        <v>63</v>
      </c>
      <c r="M2282" s="234" t="s">
        <v>187</v>
      </c>
      <c r="N2282" s="237">
        <f>IFERROR(VLOOKUP(H2282&amp;"-"&amp;F2282,Blad7!A:D,4,0),0)</f>
        <v>0</v>
      </c>
      <c r="O2282" s="238">
        <v>1</v>
      </c>
      <c r="P2282" s="239" t="str">
        <f t="shared" si="51"/>
        <v/>
      </c>
    </row>
    <row r="2283" spans="1:16" x14ac:dyDescent="0.3">
      <c r="A2283" s="294" t="s">
        <v>52</v>
      </c>
      <c r="B2283" s="236" t="s">
        <v>586</v>
      </c>
      <c r="C2283" s="236" t="s">
        <v>52</v>
      </c>
      <c r="D2283" s="293" t="s">
        <v>1045</v>
      </c>
      <c r="E2283" s="294" t="s">
        <v>599</v>
      </c>
      <c r="F2283" s="233" t="s">
        <v>52</v>
      </c>
      <c r="G2283" s="295" t="s">
        <v>589</v>
      </c>
      <c r="H2283" s="295" t="s">
        <v>19</v>
      </c>
      <c r="I2283" s="295" t="s">
        <v>61</v>
      </c>
      <c r="J2283" s="308"/>
      <c r="K2283" s="295"/>
      <c r="L2283" s="451" t="s">
        <v>155</v>
      </c>
      <c r="M2283" s="234">
        <v>2.7</v>
      </c>
      <c r="N2283" s="237">
        <f>IFERROR(VLOOKUP(H2283&amp;"-"&amp;F2283,Blad7!A:D,4,0),0)</f>
        <v>0</v>
      </c>
      <c r="O2283" s="238">
        <v>1</v>
      </c>
      <c r="P2283" s="239">
        <f t="shared" si="51"/>
        <v>0</v>
      </c>
    </row>
    <row r="2284" spans="1:16" x14ac:dyDescent="0.3">
      <c r="A2284" s="294" t="s">
        <v>52</v>
      </c>
      <c r="B2284" s="236" t="s">
        <v>586</v>
      </c>
      <c r="C2284" s="236" t="s">
        <v>52</v>
      </c>
      <c r="D2284" s="293" t="s">
        <v>1045</v>
      </c>
      <c r="E2284" s="294" t="s">
        <v>599</v>
      </c>
      <c r="F2284" s="233" t="s">
        <v>52</v>
      </c>
      <c r="G2284" s="295" t="s">
        <v>589</v>
      </c>
      <c r="H2284" s="295" t="s">
        <v>41</v>
      </c>
      <c r="I2284" s="295" t="s">
        <v>1622</v>
      </c>
      <c r="J2284" s="463"/>
      <c r="K2284" s="295"/>
      <c r="L2284" s="451" t="s">
        <v>63</v>
      </c>
      <c r="M2284" s="234">
        <v>4.4000000000000004</v>
      </c>
      <c r="N2284" s="237">
        <f>IFERROR(VLOOKUP(H2284&amp;"-"&amp;F2284,Blad7!A:D,4,0),0)</f>
        <v>0</v>
      </c>
      <c r="O2284" s="238">
        <v>1</v>
      </c>
      <c r="P2284" s="239">
        <f t="shared" si="51"/>
        <v>0</v>
      </c>
    </row>
    <row r="2285" spans="1:16" x14ac:dyDescent="0.3">
      <c r="A2285" s="294" t="s">
        <v>52</v>
      </c>
      <c r="B2285" s="236" t="s">
        <v>586</v>
      </c>
      <c r="C2285" s="236" t="s">
        <v>52</v>
      </c>
      <c r="D2285" s="293" t="s">
        <v>1045</v>
      </c>
      <c r="E2285" s="294" t="s">
        <v>599</v>
      </c>
      <c r="F2285" s="233" t="s">
        <v>52</v>
      </c>
      <c r="G2285" s="295" t="s">
        <v>589</v>
      </c>
      <c r="H2285" s="295" t="s">
        <v>41</v>
      </c>
      <c r="I2285" s="295" t="s">
        <v>1622</v>
      </c>
      <c r="J2285" s="463"/>
      <c r="K2285" s="295"/>
      <c r="L2285" s="451" t="s">
        <v>63</v>
      </c>
      <c r="M2285" s="234">
        <v>4.9000000000000004</v>
      </c>
      <c r="N2285" s="237">
        <f>IFERROR(VLOOKUP(H2285&amp;"-"&amp;F2285,Blad7!A:D,4,0),0)</f>
        <v>0</v>
      </c>
      <c r="O2285" s="238">
        <v>1</v>
      </c>
      <c r="P2285" s="239">
        <f t="shared" si="51"/>
        <v>0</v>
      </c>
    </row>
    <row r="2286" spans="1:16" x14ac:dyDescent="0.3">
      <c r="A2286" s="294" t="s">
        <v>52</v>
      </c>
      <c r="B2286" s="236" t="s">
        <v>586</v>
      </c>
      <c r="C2286" s="236" t="s">
        <v>52</v>
      </c>
      <c r="D2286" s="293" t="s">
        <v>1045</v>
      </c>
      <c r="E2286" s="294" t="s">
        <v>599</v>
      </c>
      <c r="F2286" s="233" t="s">
        <v>52</v>
      </c>
      <c r="G2286" s="295" t="s">
        <v>589</v>
      </c>
      <c r="H2286" s="295" t="s">
        <v>41</v>
      </c>
      <c r="I2286" s="295" t="s">
        <v>1622</v>
      </c>
      <c r="J2286" s="463"/>
      <c r="K2286" s="295"/>
      <c r="L2286" s="451" t="s">
        <v>63</v>
      </c>
      <c r="M2286" s="234">
        <v>5</v>
      </c>
      <c r="N2286" s="237">
        <f>IFERROR(VLOOKUP(H2286&amp;"-"&amp;F2286,Blad7!A:D,4,0),0)</f>
        <v>0</v>
      </c>
      <c r="O2286" s="238">
        <v>1</v>
      </c>
      <c r="P2286" s="239">
        <f t="shared" si="51"/>
        <v>0</v>
      </c>
    </row>
    <row r="2287" spans="1:16" x14ac:dyDescent="0.3">
      <c r="A2287" s="294" t="s">
        <v>52</v>
      </c>
      <c r="B2287" s="236" t="s">
        <v>586</v>
      </c>
      <c r="C2287" s="236" t="s">
        <v>52</v>
      </c>
      <c r="D2287" s="293" t="s">
        <v>1045</v>
      </c>
      <c r="E2287" s="294" t="s">
        <v>599</v>
      </c>
      <c r="F2287" s="233" t="s">
        <v>52</v>
      </c>
      <c r="G2287" s="295" t="s">
        <v>589</v>
      </c>
      <c r="H2287" s="295" t="s">
        <v>19</v>
      </c>
      <c r="I2287" s="295" t="s">
        <v>56</v>
      </c>
      <c r="J2287" s="308"/>
      <c r="K2287" s="295"/>
      <c r="L2287" s="451" t="s">
        <v>44</v>
      </c>
      <c r="M2287" s="234">
        <v>5.2</v>
      </c>
      <c r="N2287" s="237">
        <f>IFERROR(VLOOKUP(H2287&amp;"-"&amp;F2287,Blad7!A:D,4,0),0)</f>
        <v>0</v>
      </c>
      <c r="O2287" s="238">
        <v>1</v>
      </c>
      <c r="P2287" s="239">
        <f t="shared" si="51"/>
        <v>0</v>
      </c>
    </row>
    <row r="2288" spans="1:16" x14ac:dyDescent="0.3">
      <c r="A2288" s="294" t="s">
        <v>52</v>
      </c>
      <c r="B2288" s="236" t="s">
        <v>586</v>
      </c>
      <c r="C2288" s="236" t="s">
        <v>52</v>
      </c>
      <c r="D2288" s="293" t="s">
        <v>1045</v>
      </c>
      <c r="E2288" s="294" t="s">
        <v>599</v>
      </c>
      <c r="F2288" s="233" t="s">
        <v>52</v>
      </c>
      <c r="G2288" s="295" t="s">
        <v>589</v>
      </c>
      <c r="H2288" s="295" t="s">
        <v>19</v>
      </c>
      <c r="I2288" s="295" t="s">
        <v>64</v>
      </c>
      <c r="J2288" s="308"/>
      <c r="K2288" s="295"/>
      <c r="L2288" s="451" t="s">
        <v>155</v>
      </c>
      <c r="M2288" s="234">
        <v>5.7</v>
      </c>
      <c r="N2288" s="237">
        <f>IFERROR(VLOOKUP(H2288&amp;"-"&amp;F2288,Blad7!A:D,4,0),0)</f>
        <v>0</v>
      </c>
      <c r="O2288" s="238">
        <v>1</v>
      </c>
      <c r="P2288" s="239">
        <f t="shared" si="51"/>
        <v>0</v>
      </c>
    </row>
    <row r="2289" spans="1:16" x14ac:dyDescent="0.3">
      <c r="A2289" s="294" t="s">
        <v>52</v>
      </c>
      <c r="B2289" s="236" t="s">
        <v>586</v>
      </c>
      <c r="C2289" s="236" t="s">
        <v>52</v>
      </c>
      <c r="D2289" s="293" t="s">
        <v>1045</v>
      </c>
      <c r="E2289" s="294" t="s">
        <v>599</v>
      </c>
      <c r="F2289" s="233" t="s">
        <v>52</v>
      </c>
      <c r="G2289" s="295" t="s">
        <v>589</v>
      </c>
      <c r="H2289" s="295" t="s">
        <v>19</v>
      </c>
      <c r="I2289" s="295" t="s">
        <v>64</v>
      </c>
      <c r="J2289" s="308"/>
      <c r="K2289" s="295"/>
      <c r="L2289" s="451" t="s">
        <v>155</v>
      </c>
      <c r="M2289" s="234">
        <v>6.1</v>
      </c>
      <c r="N2289" s="237">
        <f>IFERROR(VLOOKUP(H2289&amp;"-"&amp;F2289,Blad7!A:D,4,0),0)</f>
        <v>0</v>
      </c>
      <c r="O2289" s="238">
        <v>1</v>
      </c>
      <c r="P2289" s="239">
        <f t="shared" si="51"/>
        <v>0</v>
      </c>
    </row>
    <row r="2290" spans="1:16" x14ac:dyDescent="0.3">
      <c r="A2290" s="294" t="s">
        <v>52</v>
      </c>
      <c r="B2290" s="236" t="s">
        <v>586</v>
      </c>
      <c r="C2290" s="236" t="s">
        <v>52</v>
      </c>
      <c r="D2290" s="293" t="s">
        <v>1045</v>
      </c>
      <c r="E2290" s="294" t="s">
        <v>599</v>
      </c>
      <c r="F2290" s="233" t="s">
        <v>52</v>
      </c>
      <c r="G2290" s="295" t="s">
        <v>589</v>
      </c>
      <c r="H2290" s="295" t="s">
        <v>46</v>
      </c>
      <c r="I2290" s="295" t="s">
        <v>47</v>
      </c>
      <c r="J2290" s="308"/>
      <c r="K2290" s="295"/>
      <c r="L2290" s="451" t="s">
        <v>155</v>
      </c>
      <c r="M2290" s="234">
        <v>8.5</v>
      </c>
      <c r="N2290" s="237">
        <f>IFERROR(VLOOKUP(H2290&amp;"-"&amp;F2290,Blad7!A:D,4,0),0)</f>
        <v>0</v>
      </c>
      <c r="O2290" s="238">
        <v>1</v>
      </c>
      <c r="P2290" s="239">
        <f t="shared" si="51"/>
        <v>0</v>
      </c>
    </row>
    <row r="2291" spans="1:16" x14ac:dyDescent="0.3">
      <c r="A2291" s="294" t="s">
        <v>52</v>
      </c>
      <c r="B2291" s="236" t="s">
        <v>586</v>
      </c>
      <c r="C2291" s="236" t="s">
        <v>52</v>
      </c>
      <c r="D2291" s="293" t="s">
        <v>1045</v>
      </c>
      <c r="E2291" s="294" t="s">
        <v>599</v>
      </c>
      <c r="F2291" s="233" t="s">
        <v>52</v>
      </c>
      <c r="G2291" s="295" t="s">
        <v>589</v>
      </c>
      <c r="H2291" s="295" t="s">
        <v>2271</v>
      </c>
      <c r="I2291" s="295" t="s">
        <v>1724</v>
      </c>
      <c r="J2291" s="308"/>
      <c r="K2291" s="295"/>
      <c r="L2291" s="451" t="s">
        <v>63</v>
      </c>
      <c r="M2291" s="234">
        <v>8.6999999999999993</v>
      </c>
      <c r="N2291" s="237">
        <f>IFERROR(VLOOKUP(H2291&amp;"-"&amp;F2291,Blad7!A:D,4,0),0)</f>
        <v>0</v>
      </c>
      <c r="O2291" s="238">
        <v>1</v>
      </c>
      <c r="P2291" s="239">
        <f t="shared" si="51"/>
        <v>0</v>
      </c>
    </row>
    <row r="2292" spans="1:16" x14ac:dyDescent="0.3">
      <c r="A2292" s="294" t="s">
        <v>52</v>
      </c>
      <c r="B2292" s="236" t="s">
        <v>586</v>
      </c>
      <c r="C2292" s="236" t="s">
        <v>52</v>
      </c>
      <c r="D2292" s="293" t="s">
        <v>1045</v>
      </c>
      <c r="E2292" s="294" t="s">
        <v>599</v>
      </c>
      <c r="F2292" s="233" t="s">
        <v>52</v>
      </c>
      <c r="G2292" s="295" t="s">
        <v>589</v>
      </c>
      <c r="H2292" s="295" t="s">
        <v>46</v>
      </c>
      <c r="I2292" s="295" t="s">
        <v>596</v>
      </c>
      <c r="J2292" s="308"/>
      <c r="K2292" s="295"/>
      <c r="L2292" s="451" t="s">
        <v>44</v>
      </c>
      <c r="M2292" s="234">
        <v>10</v>
      </c>
      <c r="N2292" s="237">
        <f>IFERROR(VLOOKUP(H2292&amp;"-"&amp;F2292,Blad7!A:D,4,0),0)</f>
        <v>0</v>
      </c>
      <c r="O2292" s="238">
        <v>1</v>
      </c>
      <c r="P2292" s="239">
        <f t="shared" si="51"/>
        <v>0</v>
      </c>
    </row>
    <row r="2293" spans="1:16" x14ac:dyDescent="0.3">
      <c r="A2293" s="294" t="s">
        <v>52</v>
      </c>
      <c r="B2293" s="236" t="s">
        <v>586</v>
      </c>
      <c r="C2293" s="236" t="s">
        <v>52</v>
      </c>
      <c r="D2293" s="293" t="s">
        <v>1045</v>
      </c>
      <c r="E2293" s="294" t="s">
        <v>599</v>
      </c>
      <c r="F2293" s="233" t="s">
        <v>52</v>
      </c>
      <c r="G2293" s="295" t="s">
        <v>589</v>
      </c>
      <c r="H2293" s="295" t="s">
        <v>16</v>
      </c>
      <c r="I2293" s="295" t="s">
        <v>50</v>
      </c>
      <c r="J2293" s="308"/>
      <c r="K2293" s="295"/>
      <c r="L2293" s="451" t="s">
        <v>44</v>
      </c>
      <c r="M2293" s="234">
        <v>10.4</v>
      </c>
      <c r="N2293" s="237">
        <f>IFERROR(VLOOKUP(H2293&amp;"-"&amp;F2293,Blad7!A:D,4,0),0)</f>
        <v>0</v>
      </c>
      <c r="O2293" s="238">
        <v>1</v>
      </c>
      <c r="P2293" s="239">
        <f t="shared" si="51"/>
        <v>0</v>
      </c>
    </row>
    <row r="2294" spans="1:16" x14ac:dyDescent="0.3">
      <c r="A2294" s="294" t="s">
        <v>52</v>
      </c>
      <c r="B2294" s="236" t="s">
        <v>586</v>
      </c>
      <c r="C2294" s="236" t="s">
        <v>52</v>
      </c>
      <c r="D2294" s="293" t="s">
        <v>1045</v>
      </c>
      <c r="E2294" s="294" t="s">
        <v>599</v>
      </c>
      <c r="F2294" s="233" t="s">
        <v>52</v>
      </c>
      <c r="G2294" s="295" t="s">
        <v>589</v>
      </c>
      <c r="H2294" s="295" t="s">
        <v>45</v>
      </c>
      <c r="I2294" s="295" t="s">
        <v>1021</v>
      </c>
      <c r="J2294" s="308"/>
      <c r="K2294" s="295"/>
      <c r="L2294" s="451" t="s">
        <v>155</v>
      </c>
      <c r="M2294" s="234" t="s">
        <v>187</v>
      </c>
      <c r="N2294" s="237">
        <f>IFERROR(VLOOKUP(H2294&amp;"-"&amp;F2294,Blad7!A:D,4,0),0)</f>
        <v>0</v>
      </c>
      <c r="O2294" s="238">
        <v>1</v>
      </c>
      <c r="P2294" s="239" t="str">
        <f t="shared" si="51"/>
        <v/>
      </c>
    </row>
    <row r="2295" spans="1:16" x14ac:dyDescent="0.3">
      <c r="A2295" s="294" t="s">
        <v>52</v>
      </c>
      <c r="B2295" s="236" t="s">
        <v>586</v>
      </c>
      <c r="C2295" s="236" t="s">
        <v>52</v>
      </c>
      <c r="D2295" s="293" t="s">
        <v>1045</v>
      </c>
      <c r="E2295" s="294" t="s">
        <v>599</v>
      </c>
      <c r="F2295" s="233" t="s">
        <v>52</v>
      </c>
      <c r="G2295" s="295" t="s">
        <v>589</v>
      </c>
      <c r="H2295" s="295" t="s">
        <v>45</v>
      </c>
      <c r="I2295" s="295" t="s">
        <v>1021</v>
      </c>
      <c r="J2295" s="308"/>
      <c r="K2295" s="295"/>
      <c r="L2295" s="451" t="s">
        <v>155</v>
      </c>
      <c r="M2295" s="234" t="s">
        <v>187</v>
      </c>
      <c r="N2295" s="237">
        <f>IFERROR(VLOOKUP(H2295&amp;"-"&amp;F2295,Blad7!A:D,4,0),0)</f>
        <v>0</v>
      </c>
      <c r="O2295" s="238">
        <v>1</v>
      </c>
      <c r="P2295" s="239" t="str">
        <f t="shared" si="51"/>
        <v/>
      </c>
    </row>
    <row r="2296" spans="1:16" x14ac:dyDescent="0.3">
      <c r="A2296" s="294" t="s">
        <v>52</v>
      </c>
      <c r="B2296" s="236" t="s">
        <v>586</v>
      </c>
      <c r="C2296" s="236" t="s">
        <v>52</v>
      </c>
      <c r="D2296" s="293" t="s">
        <v>1045</v>
      </c>
      <c r="E2296" s="294" t="s">
        <v>599</v>
      </c>
      <c r="F2296" s="233" t="s">
        <v>52</v>
      </c>
      <c r="G2296" s="295" t="s">
        <v>589</v>
      </c>
      <c r="H2296" s="295" t="s">
        <v>45</v>
      </c>
      <c r="I2296" s="295" t="s">
        <v>1021</v>
      </c>
      <c r="J2296" s="308"/>
      <c r="K2296" s="295"/>
      <c r="L2296" s="451" t="s">
        <v>155</v>
      </c>
      <c r="M2296" s="234" t="s">
        <v>187</v>
      </c>
      <c r="N2296" s="237">
        <f>IFERROR(VLOOKUP(H2296&amp;"-"&amp;F2296,Blad7!A:D,4,0),0)</f>
        <v>0</v>
      </c>
      <c r="O2296" s="238">
        <v>1</v>
      </c>
      <c r="P2296" s="239" t="str">
        <f t="shared" si="51"/>
        <v/>
      </c>
    </row>
    <row r="2297" spans="1:16" x14ac:dyDescent="0.3">
      <c r="A2297" s="294" t="s">
        <v>52</v>
      </c>
      <c r="B2297" s="236" t="s">
        <v>586</v>
      </c>
      <c r="C2297" s="236" t="s">
        <v>52</v>
      </c>
      <c r="D2297" s="293" t="s">
        <v>1045</v>
      </c>
      <c r="E2297" s="294" t="s">
        <v>599</v>
      </c>
      <c r="F2297" s="233" t="s">
        <v>52</v>
      </c>
      <c r="G2297" s="295" t="s">
        <v>589</v>
      </c>
      <c r="H2297" s="295" t="s">
        <v>46</v>
      </c>
      <c r="I2297" s="295" t="s">
        <v>130</v>
      </c>
      <c r="J2297" s="308"/>
      <c r="K2297" s="295"/>
      <c r="L2297" s="451" t="s">
        <v>44</v>
      </c>
      <c r="M2297" s="234">
        <v>16.3</v>
      </c>
      <c r="N2297" s="237">
        <f>IFERROR(VLOOKUP(H2297&amp;"-"&amp;F2297,Blad7!A:D,4,0),0)</f>
        <v>0</v>
      </c>
      <c r="O2297" s="238">
        <v>1</v>
      </c>
      <c r="P2297" s="239">
        <f t="shared" si="51"/>
        <v>0</v>
      </c>
    </row>
    <row r="2298" spans="1:16" x14ac:dyDescent="0.3">
      <c r="A2298" s="294" t="s">
        <v>52</v>
      </c>
      <c r="B2298" s="236" t="s">
        <v>586</v>
      </c>
      <c r="C2298" s="236" t="s">
        <v>52</v>
      </c>
      <c r="D2298" s="293" t="s">
        <v>1045</v>
      </c>
      <c r="E2298" s="294" t="s">
        <v>599</v>
      </c>
      <c r="F2298" s="233" t="s">
        <v>52</v>
      </c>
      <c r="G2298" s="295" t="s">
        <v>589</v>
      </c>
      <c r="H2298" s="295" t="s">
        <v>19</v>
      </c>
      <c r="I2298" s="295" t="s">
        <v>204</v>
      </c>
      <c r="J2298" s="308"/>
      <c r="K2298" s="295"/>
      <c r="L2298" s="451" t="s">
        <v>44</v>
      </c>
      <c r="M2298" s="234">
        <v>16.399999999999999</v>
      </c>
      <c r="N2298" s="237">
        <f>IFERROR(VLOOKUP(H2298&amp;"-"&amp;F2298,Blad7!A:D,4,0),0)</f>
        <v>0</v>
      </c>
      <c r="O2298" s="238">
        <v>1</v>
      </c>
      <c r="P2298" s="239">
        <f t="shared" si="51"/>
        <v>0</v>
      </c>
    </row>
    <row r="2299" spans="1:16" x14ac:dyDescent="0.3">
      <c r="A2299" s="294" t="s">
        <v>52</v>
      </c>
      <c r="B2299" s="236" t="s">
        <v>586</v>
      </c>
      <c r="C2299" s="236" t="s">
        <v>52</v>
      </c>
      <c r="D2299" s="293" t="s">
        <v>1045</v>
      </c>
      <c r="E2299" s="294" t="s">
        <v>599</v>
      </c>
      <c r="F2299" s="233" t="s">
        <v>52</v>
      </c>
      <c r="G2299" s="295" t="s">
        <v>589</v>
      </c>
      <c r="H2299" s="295" t="s">
        <v>2271</v>
      </c>
      <c r="I2299" s="295" t="s">
        <v>1724</v>
      </c>
      <c r="J2299" s="308"/>
      <c r="K2299" s="295"/>
      <c r="L2299" s="451" t="s">
        <v>63</v>
      </c>
      <c r="M2299" s="234">
        <v>16.7</v>
      </c>
      <c r="N2299" s="237">
        <f>IFERROR(VLOOKUP(H2299&amp;"-"&amp;F2299,Blad7!A:D,4,0),0)</f>
        <v>0</v>
      </c>
      <c r="O2299" s="238">
        <v>1</v>
      </c>
      <c r="P2299" s="239">
        <f t="shared" si="51"/>
        <v>0</v>
      </c>
    </row>
    <row r="2300" spans="1:16" x14ac:dyDescent="0.3">
      <c r="A2300" s="294" t="s">
        <v>52</v>
      </c>
      <c r="B2300" s="236" t="s">
        <v>586</v>
      </c>
      <c r="C2300" s="236" t="s">
        <v>52</v>
      </c>
      <c r="D2300" s="293" t="s">
        <v>1045</v>
      </c>
      <c r="E2300" s="294" t="s">
        <v>599</v>
      </c>
      <c r="F2300" s="233" t="s">
        <v>52</v>
      </c>
      <c r="G2300" s="295" t="s">
        <v>589</v>
      </c>
      <c r="H2300" s="295" t="s">
        <v>45</v>
      </c>
      <c r="I2300" s="295" t="s">
        <v>1021</v>
      </c>
      <c r="J2300" s="308"/>
      <c r="K2300" s="295"/>
      <c r="L2300" s="451" t="s">
        <v>155</v>
      </c>
      <c r="M2300" s="234" t="s">
        <v>187</v>
      </c>
      <c r="N2300" s="237">
        <f>IFERROR(VLOOKUP(H2300&amp;"-"&amp;F2300,Blad7!A:D,4,0),0)</f>
        <v>0</v>
      </c>
      <c r="O2300" s="238">
        <v>1</v>
      </c>
      <c r="P2300" s="239" t="str">
        <f t="shared" si="51"/>
        <v/>
      </c>
    </row>
    <row r="2301" spans="1:16" x14ac:dyDescent="0.3">
      <c r="A2301" s="294" t="s">
        <v>52</v>
      </c>
      <c r="B2301" s="236" t="s">
        <v>586</v>
      </c>
      <c r="C2301" s="236" t="s">
        <v>52</v>
      </c>
      <c r="D2301" s="293" t="s">
        <v>1045</v>
      </c>
      <c r="E2301" s="294" t="s">
        <v>599</v>
      </c>
      <c r="F2301" s="233" t="s">
        <v>52</v>
      </c>
      <c r="G2301" s="295" t="s">
        <v>589</v>
      </c>
      <c r="H2301" s="295" t="s">
        <v>41</v>
      </c>
      <c r="I2301" s="295" t="s">
        <v>1622</v>
      </c>
      <c r="J2301" s="463"/>
      <c r="K2301" s="295"/>
      <c r="L2301" s="451" t="s">
        <v>63</v>
      </c>
      <c r="M2301" s="234">
        <v>17.5</v>
      </c>
      <c r="N2301" s="237">
        <f>IFERROR(VLOOKUP(H2301&amp;"-"&amp;F2301,Blad7!A:D,4,0),0)</f>
        <v>0</v>
      </c>
      <c r="O2301" s="238">
        <v>1</v>
      </c>
      <c r="P2301" s="239">
        <f t="shared" si="51"/>
        <v>0</v>
      </c>
    </row>
    <row r="2302" spans="1:16" x14ac:dyDescent="0.3">
      <c r="A2302" s="294" t="s">
        <v>52</v>
      </c>
      <c r="B2302" s="236" t="s">
        <v>586</v>
      </c>
      <c r="C2302" s="236" t="s">
        <v>52</v>
      </c>
      <c r="D2302" s="293" t="s">
        <v>1045</v>
      </c>
      <c r="E2302" s="294" t="s">
        <v>599</v>
      </c>
      <c r="F2302" s="233" t="s">
        <v>52</v>
      </c>
      <c r="G2302" s="295" t="s">
        <v>589</v>
      </c>
      <c r="H2302" s="295" t="s">
        <v>19</v>
      </c>
      <c r="I2302" s="295" t="s">
        <v>64</v>
      </c>
      <c r="J2302" s="308"/>
      <c r="K2302" s="295"/>
      <c r="L2302" s="451" t="s">
        <v>155</v>
      </c>
      <c r="M2302" s="234">
        <v>21</v>
      </c>
      <c r="N2302" s="237">
        <f>IFERROR(VLOOKUP(H2302&amp;"-"&amp;F2302,Blad7!A:D,4,0),0)</f>
        <v>0</v>
      </c>
      <c r="O2302" s="238">
        <v>1</v>
      </c>
      <c r="P2302" s="239">
        <f t="shared" si="51"/>
        <v>0</v>
      </c>
    </row>
    <row r="2303" spans="1:16" x14ac:dyDescent="0.3">
      <c r="A2303" s="294" t="s">
        <v>52</v>
      </c>
      <c r="B2303" s="236" t="s">
        <v>586</v>
      </c>
      <c r="C2303" s="236" t="s">
        <v>52</v>
      </c>
      <c r="D2303" s="293" t="s">
        <v>1045</v>
      </c>
      <c r="E2303" s="294" t="s">
        <v>599</v>
      </c>
      <c r="F2303" s="233" t="s">
        <v>52</v>
      </c>
      <c r="G2303" s="295" t="s">
        <v>589</v>
      </c>
      <c r="H2303" s="295" t="s">
        <v>19</v>
      </c>
      <c r="I2303" s="295" t="s">
        <v>19</v>
      </c>
      <c r="J2303" s="308"/>
      <c r="K2303" s="295"/>
      <c r="L2303" s="451" t="s">
        <v>44</v>
      </c>
      <c r="M2303" s="234">
        <v>21</v>
      </c>
      <c r="N2303" s="237">
        <f>IFERROR(VLOOKUP(H2303&amp;"-"&amp;F2303,Blad7!A:D,4,0),0)</f>
        <v>0</v>
      </c>
      <c r="O2303" s="238">
        <v>1</v>
      </c>
      <c r="P2303" s="239">
        <f t="shared" si="51"/>
        <v>0</v>
      </c>
    </row>
    <row r="2304" spans="1:16" x14ac:dyDescent="0.3">
      <c r="A2304" s="294" t="s">
        <v>52</v>
      </c>
      <c r="B2304" s="236" t="s">
        <v>586</v>
      </c>
      <c r="C2304" s="236" t="s">
        <v>52</v>
      </c>
      <c r="D2304" s="293" t="s">
        <v>1045</v>
      </c>
      <c r="E2304" s="294" t="s">
        <v>599</v>
      </c>
      <c r="F2304" s="233" t="s">
        <v>52</v>
      </c>
      <c r="G2304" s="295" t="s">
        <v>589</v>
      </c>
      <c r="H2304" s="295" t="s">
        <v>41</v>
      </c>
      <c r="I2304" s="295" t="s">
        <v>1622</v>
      </c>
      <c r="J2304" s="463"/>
      <c r="K2304" s="295"/>
      <c r="L2304" s="451" t="s">
        <v>63</v>
      </c>
      <c r="M2304" s="234">
        <v>22.8</v>
      </c>
      <c r="N2304" s="237">
        <f>IFERROR(VLOOKUP(H2304&amp;"-"&amp;F2304,Blad7!A:D,4,0),0)</f>
        <v>0</v>
      </c>
      <c r="O2304" s="238">
        <v>1</v>
      </c>
      <c r="P2304" s="239">
        <f t="shared" ref="P2304:P2367" si="52">IFERROR((N2304*M2304)*O2304,"")</f>
        <v>0</v>
      </c>
    </row>
    <row r="2305" spans="1:16" x14ac:dyDescent="0.3">
      <c r="A2305" s="294" t="s">
        <v>52</v>
      </c>
      <c r="B2305" s="236" t="s">
        <v>586</v>
      </c>
      <c r="C2305" s="236" t="s">
        <v>52</v>
      </c>
      <c r="D2305" s="293" t="s">
        <v>1045</v>
      </c>
      <c r="E2305" s="294" t="s">
        <v>599</v>
      </c>
      <c r="F2305" s="233" t="s">
        <v>52</v>
      </c>
      <c r="G2305" s="295" t="s">
        <v>589</v>
      </c>
      <c r="H2305" s="295" t="s">
        <v>19</v>
      </c>
      <c r="I2305" s="295" t="s">
        <v>64</v>
      </c>
      <c r="J2305" s="308"/>
      <c r="K2305" s="295"/>
      <c r="L2305" s="451" t="s">
        <v>155</v>
      </c>
      <c r="M2305" s="234">
        <v>22.9</v>
      </c>
      <c r="N2305" s="237">
        <f>IFERROR(VLOOKUP(H2305&amp;"-"&amp;F2305,Blad7!A:D,4,0),0)</f>
        <v>0</v>
      </c>
      <c r="O2305" s="238">
        <v>1</v>
      </c>
      <c r="P2305" s="239">
        <f t="shared" si="52"/>
        <v>0</v>
      </c>
    </row>
    <row r="2306" spans="1:16" x14ac:dyDescent="0.3">
      <c r="A2306" s="294" t="s">
        <v>52</v>
      </c>
      <c r="B2306" s="236" t="s">
        <v>586</v>
      </c>
      <c r="C2306" s="236" t="s">
        <v>52</v>
      </c>
      <c r="D2306" s="293" t="s">
        <v>1045</v>
      </c>
      <c r="E2306" s="294" t="s">
        <v>599</v>
      </c>
      <c r="F2306" s="233" t="s">
        <v>52</v>
      </c>
      <c r="G2306" s="295" t="s">
        <v>589</v>
      </c>
      <c r="H2306" s="295" t="s">
        <v>45</v>
      </c>
      <c r="I2306" s="295" t="s">
        <v>1021</v>
      </c>
      <c r="J2306" s="308"/>
      <c r="K2306" s="295"/>
      <c r="L2306" s="451" t="s">
        <v>155</v>
      </c>
      <c r="M2306" s="234" t="s">
        <v>187</v>
      </c>
      <c r="N2306" s="237">
        <f>IFERROR(VLOOKUP(H2306&amp;"-"&amp;F2306,Blad7!A:D,4,0),0)</f>
        <v>0</v>
      </c>
      <c r="O2306" s="238">
        <v>1</v>
      </c>
      <c r="P2306" s="239" t="str">
        <f t="shared" si="52"/>
        <v/>
      </c>
    </row>
    <row r="2307" spans="1:16" x14ac:dyDescent="0.3">
      <c r="A2307" s="294" t="s">
        <v>52</v>
      </c>
      <c r="B2307" s="236" t="s">
        <v>586</v>
      </c>
      <c r="C2307" s="236" t="s">
        <v>52</v>
      </c>
      <c r="D2307" s="293" t="s">
        <v>1045</v>
      </c>
      <c r="E2307" s="294" t="s">
        <v>599</v>
      </c>
      <c r="F2307" s="233" t="s">
        <v>52</v>
      </c>
      <c r="G2307" s="295" t="s">
        <v>589</v>
      </c>
      <c r="H2307" s="295" t="s">
        <v>46</v>
      </c>
      <c r="I2307" s="295" t="s">
        <v>47</v>
      </c>
      <c r="J2307" s="308"/>
      <c r="K2307" s="295"/>
      <c r="L2307" s="451" t="s">
        <v>44</v>
      </c>
      <c r="M2307" s="234">
        <v>33.200000000000003</v>
      </c>
      <c r="N2307" s="237">
        <f>IFERROR(VLOOKUP(H2307&amp;"-"&amp;F2307,Blad7!A:D,4,0),0)</f>
        <v>0</v>
      </c>
      <c r="O2307" s="238">
        <v>1</v>
      </c>
      <c r="P2307" s="239">
        <f t="shared" si="52"/>
        <v>0</v>
      </c>
    </row>
    <row r="2308" spans="1:16" x14ac:dyDescent="0.3">
      <c r="A2308" s="294" t="s">
        <v>52</v>
      </c>
      <c r="B2308" s="236" t="s">
        <v>586</v>
      </c>
      <c r="C2308" s="236" t="s">
        <v>52</v>
      </c>
      <c r="D2308" s="293" t="s">
        <v>1045</v>
      </c>
      <c r="E2308" s="294" t="s">
        <v>599</v>
      </c>
      <c r="F2308" s="233" t="s">
        <v>52</v>
      </c>
      <c r="G2308" s="295" t="s">
        <v>589</v>
      </c>
      <c r="H2308" s="295" t="s">
        <v>45</v>
      </c>
      <c r="I2308" s="295" t="s">
        <v>1021</v>
      </c>
      <c r="J2308" s="308"/>
      <c r="K2308" s="295"/>
      <c r="L2308" s="451" t="s">
        <v>155</v>
      </c>
      <c r="M2308" s="234" t="s">
        <v>187</v>
      </c>
      <c r="N2308" s="237">
        <f>IFERROR(VLOOKUP(H2308&amp;"-"&amp;F2308,Blad7!A:D,4,0),0)</f>
        <v>0</v>
      </c>
      <c r="O2308" s="238">
        <v>1</v>
      </c>
      <c r="P2308" s="239" t="str">
        <f t="shared" si="52"/>
        <v/>
      </c>
    </row>
    <row r="2309" spans="1:16" x14ac:dyDescent="0.3">
      <c r="A2309" s="294" t="s">
        <v>52</v>
      </c>
      <c r="B2309" s="236" t="s">
        <v>586</v>
      </c>
      <c r="C2309" s="236" t="s">
        <v>52</v>
      </c>
      <c r="D2309" s="293" t="s">
        <v>1045</v>
      </c>
      <c r="E2309" s="294" t="s">
        <v>599</v>
      </c>
      <c r="F2309" s="233" t="s">
        <v>52</v>
      </c>
      <c r="G2309" s="295" t="s">
        <v>589</v>
      </c>
      <c r="H2309" s="295" t="s">
        <v>16</v>
      </c>
      <c r="I2309" s="295" t="s">
        <v>1022</v>
      </c>
      <c r="J2309" s="308"/>
      <c r="K2309" s="295"/>
      <c r="L2309" s="451" t="s">
        <v>44</v>
      </c>
      <c r="M2309" s="234">
        <v>35.4</v>
      </c>
      <c r="N2309" s="237">
        <f>IFERROR(VLOOKUP(H2309&amp;"-"&amp;F2309,Blad7!A:D,4,0),0)</f>
        <v>0</v>
      </c>
      <c r="O2309" s="238">
        <v>1</v>
      </c>
      <c r="P2309" s="239">
        <f t="shared" si="52"/>
        <v>0</v>
      </c>
    </row>
    <row r="2310" spans="1:16" x14ac:dyDescent="0.3">
      <c r="A2310" s="294" t="s">
        <v>52</v>
      </c>
      <c r="B2310" s="236" t="s">
        <v>586</v>
      </c>
      <c r="C2310" s="236" t="s">
        <v>52</v>
      </c>
      <c r="D2310" s="293" t="s">
        <v>1045</v>
      </c>
      <c r="E2310" s="294" t="s">
        <v>599</v>
      </c>
      <c r="F2310" s="233" t="s">
        <v>52</v>
      </c>
      <c r="G2310" s="295" t="s">
        <v>589</v>
      </c>
      <c r="H2310" s="295" t="s">
        <v>18</v>
      </c>
      <c r="I2310" s="295" t="s">
        <v>78</v>
      </c>
      <c r="J2310" s="308"/>
      <c r="K2310" s="295"/>
      <c r="L2310" s="451" t="s">
        <v>63</v>
      </c>
      <c r="M2310" s="234">
        <v>35.5</v>
      </c>
      <c r="N2310" s="237">
        <f>IFERROR(VLOOKUP(H2310&amp;"-"&amp;F2310,Blad7!A:D,4,0),0)</f>
        <v>0</v>
      </c>
      <c r="O2310" s="238">
        <v>1</v>
      </c>
      <c r="P2310" s="239">
        <f t="shared" si="52"/>
        <v>0</v>
      </c>
    </row>
    <row r="2311" spans="1:16" x14ac:dyDescent="0.3">
      <c r="A2311" s="294" t="s">
        <v>52</v>
      </c>
      <c r="B2311" s="236" t="s">
        <v>586</v>
      </c>
      <c r="C2311" s="236" t="s">
        <v>52</v>
      </c>
      <c r="D2311" s="293" t="s">
        <v>1045</v>
      </c>
      <c r="E2311" s="294" t="s">
        <v>599</v>
      </c>
      <c r="F2311" s="233" t="s">
        <v>52</v>
      </c>
      <c r="G2311" s="295" t="s">
        <v>589</v>
      </c>
      <c r="H2311" s="295" t="s">
        <v>19</v>
      </c>
      <c r="I2311" s="295" t="s">
        <v>873</v>
      </c>
      <c r="J2311" s="308"/>
      <c r="K2311" s="295"/>
      <c r="L2311" s="451" t="s">
        <v>44</v>
      </c>
      <c r="M2311" s="234">
        <v>36.1</v>
      </c>
      <c r="N2311" s="237">
        <f>IFERROR(VLOOKUP(H2311&amp;"-"&amp;F2311,Blad7!A:D,4,0),0)</f>
        <v>0</v>
      </c>
      <c r="O2311" s="238">
        <v>1</v>
      </c>
      <c r="P2311" s="239">
        <f t="shared" si="52"/>
        <v>0</v>
      </c>
    </row>
    <row r="2312" spans="1:16" x14ac:dyDescent="0.3">
      <c r="A2312" s="294" t="s">
        <v>52</v>
      </c>
      <c r="B2312" s="236" t="s">
        <v>586</v>
      </c>
      <c r="C2312" s="236" t="s">
        <v>52</v>
      </c>
      <c r="D2312" s="293" t="s">
        <v>1045</v>
      </c>
      <c r="E2312" s="294" t="s">
        <v>599</v>
      </c>
      <c r="F2312" s="233" t="s">
        <v>52</v>
      </c>
      <c r="G2312" s="295" t="s">
        <v>589</v>
      </c>
      <c r="H2312" s="295" t="s">
        <v>46</v>
      </c>
      <c r="I2312" s="295" t="s">
        <v>47</v>
      </c>
      <c r="J2312" s="308"/>
      <c r="K2312" s="295"/>
      <c r="L2312" s="451" t="s">
        <v>44</v>
      </c>
      <c r="M2312" s="234">
        <v>44.5</v>
      </c>
      <c r="N2312" s="237">
        <f>IFERROR(VLOOKUP(H2312&amp;"-"&amp;F2312,Blad7!A:D,4,0),0)</f>
        <v>0</v>
      </c>
      <c r="O2312" s="238">
        <v>1</v>
      </c>
      <c r="P2312" s="239">
        <f t="shared" si="52"/>
        <v>0</v>
      </c>
    </row>
    <row r="2313" spans="1:16" x14ac:dyDescent="0.3">
      <c r="A2313" s="294" t="s">
        <v>52</v>
      </c>
      <c r="B2313" s="236" t="s">
        <v>586</v>
      </c>
      <c r="C2313" s="236" t="s">
        <v>52</v>
      </c>
      <c r="D2313" s="293" t="s">
        <v>1045</v>
      </c>
      <c r="E2313" s="294" t="s">
        <v>599</v>
      </c>
      <c r="F2313" s="233" t="s">
        <v>52</v>
      </c>
      <c r="G2313" s="295" t="s">
        <v>589</v>
      </c>
      <c r="H2313" s="295" t="s">
        <v>46</v>
      </c>
      <c r="I2313" s="295" t="s">
        <v>47</v>
      </c>
      <c r="J2313" s="308"/>
      <c r="K2313" s="295"/>
      <c r="L2313" s="451" t="s">
        <v>44</v>
      </c>
      <c r="M2313" s="234">
        <v>46.2</v>
      </c>
      <c r="N2313" s="237">
        <f>IFERROR(VLOOKUP(H2313&amp;"-"&amp;F2313,Blad7!A:D,4,0),0)</f>
        <v>0</v>
      </c>
      <c r="O2313" s="238">
        <v>1</v>
      </c>
      <c r="P2313" s="239">
        <f t="shared" si="52"/>
        <v>0</v>
      </c>
    </row>
    <row r="2314" spans="1:16" x14ac:dyDescent="0.3">
      <c r="A2314" s="294" t="s">
        <v>52</v>
      </c>
      <c r="B2314" s="236" t="s">
        <v>586</v>
      </c>
      <c r="C2314" s="236" t="s">
        <v>52</v>
      </c>
      <c r="D2314" s="293" t="s">
        <v>1045</v>
      </c>
      <c r="E2314" s="294" t="s">
        <v>599</v>
      </c>
      <c r="F2314" s="233" t="s">
        <v>52</v>
      </c>
      <c r="G2314" s="295" t="s">
        <v>589</v>
      </c>
      <c r="H2314" s="295" t="s">
        <v>15</v>
      </c>
      <c r="I2314" s="297" t="s">
        <v>15</v>
      </c>
      <c r="J2314" s="308"/>
      <c r="K2314" s="295"/>
      <c r="L2314" s="451" t="s">
        <v>62</v>
      </c>
      <c r="M2314" s="234">
        <v>67.900000000000006</v>
      </c>
      <c r="N2314" s="237">
        <f>IFERROR(VLOOKUP(H2314&amp;"-"&amp;F2314,Blad7!A:D,4,0),0)</f>
        <v>0</v>
      </c>
      <c r="O2314" s="238">
        <v>1</v>
      </c>
      <c r="P2314" s="239">
        <f t="shared" si="52"/>
        <v>0</v>
      </c>
    </row>
    <row r="2315" spans="1:16" x14ac:dyDescent="0.3">
      <c r="A2315" s="294" t="s">
        <v>52</v>
      </c>
      <c r="B2315" s="236" t="s">
        <v>586</v>
      </c>
      <c r="C2315" s="236" t="s">
        <v>52</v>
      </c>
      <c r="D2315" s="293" t="s">
        <v>1045</v>
      </c>
      <c r="E2315" s="294" t="s">
        <v>599</v>
      </c>
      <c r="F2315" s="233" t="s">
        <v>52</v>
      </c>
      <c r="G2315" s="295" t="s">
        <v>589</v>
      </c>
      <c r="H2315" s="295" t="s">
        <v>16</v>
      </c>
      <c r="I2315" s="295" t="s">
        <v>50</v>
      </c>
      <c r="J2315" s="308"/>
      <c r="K2315" s="295"/>
      <c r="L2315" s="451" t="s">
        <v>44</v>
      </c>
      <c r="M2315" s="234">
        <v>68.400000000000006</v>
      </c>
      <c r="N2315" s="237">
        <f>IFERROR(VLOOKUP(H2315&amp;"-"&amp;F2315,Blad7!A:D,4,0),0)</f>
        <v>0</v>
      </c>
      <c r="O2315" s="238">
        <v>1</v>
      </c>
      <c r="P2315" s="239">
        <f t="shared" si="52"/>
        <v>0</v>
      </c>
    </row>
    <row r="2316" spans="1:16" x14ac:dyDescent="0.3">
      <c r="A2316" s="294" t="s">
        <v>52</v>
      </c>
      <c r="B2316" s="236" t="s">
        <v>586</v>
      </c>
      <c r="C2316" s="236" t="s">
        <v>52</v>
      </c>
      <c r="D2316" s="293" t="s">
        <v>1045</v>
      </c>
      <c r="E2316" s="294" t="s">
        <v>599</v>
      </c>
      <c r="F2316" s="233" t="s">
        <v>52</v>
      </c>
      <c r="G2316" s="295" t="s">
        <v>589</v>
      </c>
      <c r="H2316" s="295" t="s">
        <v>15</v>
      </c>
      <c r="I2316" s="297" t="s">
        <v>15</v>
      </c>
      <c r="J2316" s="308"/>
      <c r="K2316" s="295"/>
      <c r="L2316" s="451" t="s">
        <v>44</v>
      </c>
      <c r="M2316" s="234">
        <v>71.599999999999994</v>
      </c>
      <c r="N2316" s="237">
        <f>IFERROR(VLOOKUP(H2316&amp;"-"&amp;F2316,Blad7!A:D,4,0),0)</f>
        <v>0</v>
      </c>
      <c r="O2316" s="238">
        <v>1</v>
      </c>
      <c r="P2316" s="239">
        <f t="shared" si="52"/>
        <v>0</v>
      </c>
    </row>
    <row r="2317" spans="1:16" x14ac:dyDescent="0.3">
      <c r="A2317" s="294" t="s">
        <v>52</v>
      </c>
      <c r="B2317" s="236" t="s">
        <v>586</v>
      </c>
      <c r="C2317" s="236" t="s">
        <v>52</v>
      </c>
      <c r="D2317" s="293" t="s">
        <v>1045</v>
      </c>
      <c r="E2317" s="294" t="s">
        <v>599</v>
      </c>
      <c r="F2317" s="233" t="s">
        <v>52</v>
      </c>
      <c r="G2317" s="295" t="s">
        <v>589</v>
      </c>
      <c r="H2317" s="295" t="s">
        <v>19</v>
      </c>
      <c r="I2317" s="295" t="s">
        <v>873</v>
      </c>
      <c r="J2317" s="308"/>
      <c r="K2317" s="295"/>
      <c r="L2317" s="451" t="s">
        <v>44</v>
      </c>
      <c r="M2317" s="234">
        <v>73</v>
      </c>
      <c r="N2317" s="237">
        <f>IFERROR(VLOOKUP(H2317&amp;"-"&amp;F2317,Blad7!A:D,4,0),0)</f>
        <v>0</v>
      </c>
      <c r="O2317" s="238">
        <v>1</v>
      </c>
      <c r="P2317" s="239">
        <f t="shared" si="52"/>
        <v>0</v>
      </c>
    </row>
    <row r="2318" spans="1:16" x14ac:dyDescent="0.3">
      <c r="A2318" s="294" t="s">
        <v>52</v>
      </c>
      <c r="B2318" s="236" t="s">
        <v>586</v>
      </c>
      <c r="C2318" s="236" t="s">
        <v>52</v>
      </c>
      <c r="D2318" s="293" t="s">
        <v>1045</v>
      </c>
      <c r="E2318" s="294" t="s">
        <v>599</v>
      </c>
      <c r="F2318" s="233" t="s">
        <v>52</v>
      </c>
      <c r="G2318" s="295" t="s">
        <v>589</v>
      </c>
      <c r="H2318" s="295" t="s">
        <v>15</v>
      </c>
      <c r="I2318" s="297" t="s">
        <v>15</v>
      </c>
      <c r="J2318" s="308"/>
      <c r="K2318" s="295"/>
      <c r="L2318" s="451" t="s">
        <v>155</v>
      </c>
      <c r="M2318" s="234">
        <v>84.2</v>
      </c>
      <c r="N2318" s="237">
        <f>IFERROR(VLOOKUP(H2318&amp;"-"&amp;F2318,Blad7!A:D,4,0),0)</f>
        <v>0</v>
      </c>
      <c r="O2318" s="238">
        <v>1</v>
      </c>
      <c r="P2318" s="239">
        <f t="shared" si="52"/>
        <v>0</v>
      </c>
    </row>
    <row r="2319" spans="1:16" x14ac:dyDescent="0.3">
      <c r="A2319" s="294" t="s">
        <v>52</v>
      </c>
      <c r="B2319" s="236" t="s">
        <v>586</v>
      </c>
      <c r="C2319" s="236" t="s">
        <v>52</v>
      </c>
      <c r="D2319" s="293" t="s">
        <v>1045</v>
      </c>
      <c r="E2319" s="294" t="s">
        <v>599</v>
      </c>
      <c r="F2319" s="233" t="s">
        <v>52</v>
      </c>
      <c r="G2319" s="295" t="s">
        <v>589</v>
      </c>
      <c r="H2319" s="295" t="s">
        <v>15</v>
      </c>
      <c r="I2319" s="297" t="s">
        <v>15</v>
      </c>
      <c r="J2319" s="308"/>
      <c r="K2319" s="295"/>
      <c r="L2319" s="451" t="s">
        <v>155</v>
      </c>
      <c r="M2319" s="234">
        <v>84.7</v>
      </c>
      <c r="N2319" s="237">
        <f>IFERROR(VLOOKUP(H2319&amp;"-"&amp;F2319,Blad7!A:D,4,0),0)</f>
        <v>0</v>
      </c>
      <c r="O2319" s="238">
        <v>1</v>
      </c>
      <c r="P2319" s="239">
        <f t="shared" si="52"/>
        <v>0</v>
      </c>
    </row>
    <row r="2320" spans="1:16" x14ac:dyDescent="0.3">
      <c r="A2320" s="294" t="s">
        <v>52</v>
      </c>
      <c r="B2320" s="236" t="s">
        <v>586</v>
      </c>
      <c r="C2320" s="236" t="s">
        <v>52</v>
      </c>
      <c r="D2320" s="293" t="s">
        <v>1045</v>
      </c>
      <c r="E2320" s="294" t="s">
        <v>599</v>
      </c>
      <c r="F2320" s="233" t="s">
        <v>52</v>
      </c>
      <c r="G2320" s="295" t="s">
        <v>589</v>
      </c>
      <c r="H2320" s="295" t="s">
        <v>15</v>
      </c>
      <c r="I2320" s="297" t="s">
        <v>15</v>
      </c>
      <c r="J2320" s="308"/>
      <c r="K2320" s="295"/>
      <c r="L2320" s="451" t="s">
        <v>155</v>
      </c>
      <c r="M2320" s="234">
        <v>87.1</v>
      </c>
      <c r="N2320" s="237">
        <f>IFERROR(VLOOKUP(H2320&amp;"-"&amp;F2320,Blad7!A:D,4,0),0)</f>
        <v>0</v>
      </c>
      <c r="O2320" s="238">
        <v>1</v>
      </c>
      <c r="P2320" s="239">
        <f t="shared" si="52"/>
        <v>0</v>
      </c>
    </row>
    <row r="2321" spans="1:16" x14ac:dyDescent="0.3">
      <c r="A2321" s="294" t="s">
        <v>52</v>
      </c>
      <c r="B2321" s="236" t="s">
        <v>586</v>
      </c>
      <c r="C2321" s="236" t="s">
        <v>52</v>
      </c>
      <c r="D2321" s="293" t="s">
        <v>1045</v>
      </c>
      <c r="E2321" s="294" t="s">
        <v>599</v>
      </c>
      <c r="F2321" s="233" t="s">
        <v>52</v>
      </c>
      <c r="G2321" s="295" t="s">
        <v>589</v>
      </c>
      <c r="H2321" s="295" t="s">
        <v>19</v>
      </c>
      <c r="I2321" s="295" t="s">
        <v>56</v>
      </c>
      <c r="J2321" s="308"/>
      <c r="K2321" s="295"/>
      <c r="L2321" s="451" t="s">
        <v>155</v>
      </c>
      <c r="M2321" s="234">
        <v>87.5</v>
      </c>
      <c r="N2321" s="237">
        <f>IFERROR(VLOOKUP(H2321&amp;"-"&amp;F2321,Blad7!A:D,4,0),0)</f>
        <v>0</v>
      </c>
      <c r="O2321" s="238">
        <v>1</v>
      </c>
      <c r="P2321" s="239">
        <f t="shared" si="52"/>
        <v>0</v>
      </c>
    </row>
    <row r="2322" spans="1:16" x14ac:dyDescent="0.3">
      <c r="A2322" s="294" t="s">
        <v>52</v>
      </c>
      <c r="B2322" s="236" t="s">
        <v>586</v>
      </c>
      <c r="C2322" s="236" t="s">
        <v>52</v>
      </c>
      <c r="D2322" s="293" t="s">
        <v>1045</v>
      </c>
      <c r="E2322" s="294" t="s">
        <v>599</v>
      </c>
      <c r="F2322" s="233" t="s">
        <v>52</v>
      </c>
      <c r="G2322" s="295" t="s">
        <v>589</v>
      </c>
      <c r="H2322" s="295" t="s">
        <v>15</v>
      </c>
      <c r="I2322" s="297" t="s">
        <v>15</v>
      </c>
      <c r="J2322" s="308"/>
      <c r="K2322" s="295"/>
      <c r="L2322" s="451" t="s">
        <v>155</v>
      </c>
      <c r="M2322" s="234">
        <v>89.1</v>
      </c>
      <c r="N2322" s="237">
        <f>IFERROR(VLOOKUP(H2322&amp;"-"&amp;F2322,Blad7!A:D,4,0),0)</f>
        <v>0</v>
      </c>
      <c r="O2322" s="238">
        <v>1</v>
      </c>
      <c r="P2322" s="239">
        <f t="shared" si="52"/>
        <v>0</v>
      </c>
    </row>
    <row r="2323" spans="1:16" x14ac:dyDescent="0.3">
      <c r="A2323" s="294" t="s">
        <v>52</v>
      </c>
      <c r="B2323" s="236" t="s">
        <v>586</v>
      </c>
      <c r="C2323" s="236" t="s">
        <v>52</v>
      </c>
      <c r="D2323" s="293" t="s">
        <v>1045</v>
      </c>
      <c r="E2323" s="294" t="s">
        <v>599</v>
      </c>
      <c r="F2323" s="233" t="s">
        <v>52</v>
      </c>
      <c r="G2323" s="295" t="s">
        <v>589</v>
      </c>
      <c r="H2323" s="295" t="s">
        <v>2271</v>
      </c>
      <c r="I2323" s="245" t="s">
        <v>1716</v>
      </c>
      <c r="J2323" s="308" t="s">
        <v>1721</v>
      </c>
      <c r="K2323" s="295"/>
      <c r="L2323" s="451" t="s">
        <v>62</v>
      </c>
      <c r="M2323" s="234">
        <v>108.6</v>
      </c>
      <c r="N2323" s="237">
        <f>IFERROR(VLOOKUP(H2323&amp;"-"&amp;F2323,Blad7!A:D,4,0),0)</f>
        <v>0</v>
      </c>
      <c r="O2323" s="238">
        <v>1</v>
      </c>
      <c r="P2323" s="239">
        <f t="shared" si="52"/>
        <v>0</v>
      </c>
    </row>
    <row r="2324" spans="1:16" x14ac:dyDescent="0.3">
      <c r="A2324" s="294" t="s">
        <v>52</v>
      </c>
      <c r="B2324" s="236" t="s">
        <v>586</v>
      </c>
      <c r="C2324" s="236" t="s">
        <v>52</v>
      </c>
      <c r="D2324" s="293" t="s">
        <v>1045</v>
      </c>
      <c r="E2324" s="294" t="s">
        <v>599</v>
      </c>
      <c r="F2324" s="233" t="s">
        <v>52</v>
      </c>
      <c r="G2324" s="295" t="s">
        <v>589</v>
      </c>
      <c r="H2324" s="295" t="s">
        <v>2271</v>
      </c>
      <c r="I2324" s="245" t="s">
        <v>1716</v>
      </c>
      <c r="J2324" s="308" t="s">
        <v>1722</v>
      </c>
      <c r="K2324" s="295"/>
      <c r="L2324" s="451" t="s">
        <v>62</v>
      </c>
      <c r="M2324" s="234">
        <v>109</v>
      </c>
      <c r="N2324" s="237">
        <f>IFERROR(VLOOKUP(H2324&amp;"-"&amp;F2324,Blad7!A:D,4,0),0)</f>
        <v>0</v>
      </c>
      <c r="O2324" s="238">
        <v>1</v>
      </c>
      <c r="P2324" s="239">
        <f t="shared" si="52"/>
        <v>0</v>
      </c>
    </row>
    <row r="2325" spans="1:16" x14ac:dyDescent="0.3">
      <c r="A2325" s="294" t="s">
        <v>52</v>
      </c>
      <c r="B2325" s="236" t="s">
        <v>586</v>
      </c>
      <c r="C2325" s="236" t="s">
        <v>52</v>
      </c>
      <c r="D2325" s="293" t="s">
        <v>1045</v>
      </c>
      <c r="E2325" s="294" t="s">
        <v>599</v>
      </c>
      <c r="F2325" s="233" t="s">
        <v>52</v>
      </c>
      <c r="G2325" s="295" t="s">
        <v>589</v>
      </c>
      <c r="H2325" s="295" t="s">
        <v>16</v>
      </c>
      <c r="I2325" s="295" t="s">
        <v>51</v>
      </c>
      <c r="J2325" s="308"/>
      <c r="K2325" s="295"/>
      <c r="L2325" s="451" t="s">
        <v>155</v>
      </c>
      <c r="M2325" s="234">
        <v>350.2</v>
      </c>
      <c r="N2325" s="237">
        <f>IFERROR(VLOOKUP(H2325&amp;"-"&amp;F2325,Blad7!A:D,4,0),0)</f>
        <v>0</v>
      </c>
      <c r="O2325" s="238">
        <v>1</v>
      </c>
      <c r="P2325" s="239">
        <f t="shared" si="52"/>
        <v>0</v>
      </c>
    </row>
    <row r="2326" spans="1:16" x14ac:dyDescent="0.3">
      <c r="A2326" s="294" t="s">
        <v>52</v>
      </c>
      <c r="B2326" s="236" t="s">
        <v>586</v>
      </c>
      <c r="C2326" s="236" t="s">
        <v>52</v>
      </c>
      <c r="D2326" s="293" t="s">
        <v>1045</v>
      </c>
      <c r="E2326" s="294" t="s">
        <v>599</v>
      </c>
      <c r="F2326" s="233" t="s">
        <v>52</v>
      </c>
      <c r="G2326" s="295" t="s">
        <v>589</v>
      </c>
      <c r="H2326" s="295" t="s">
        <v>45</v>
      </c>
      <c r="I2326" s="295" t="s">
        <v>1021</v>
      </c>
      <c r="J2326" s="308"/>
      <c r="K2326" s="295"/>
      <c r="L2326" s="451" t="s">
        <v>155</v>
      </c>
      <c r="M2326" s="234" t="s">
        <v>187</v>
      </c>
      <c r="N2326" s="237">
        <f>IFERROR(VLOOKUP(H2326&amp;"-"&amp;F2326,Blad7!A:D,4,0),0)</f>
        <v>0</v>
      </c>
      <c r="O2326" s="238">
        <v>1</v>
      </c>
      <c r="P2326" s="239" t="str">
        <f t="shared" si="52"/>
        <v/>
      </c>
    </row>
    <row r="2327" spans="1:16" x14ac:dyDescent="0.3">
      <c r="A2327" s="294" t="s">
        <v>52</v>
      </c>
      <c r="B2327" s="236" t="s">
        <v>586</v>
      </c>
      <c r="C2327" s="236" t="s">
        <v>52</v>
      </c>
      <c r="D2327" s="293" t="s">
        <v>1045</v>
      </c>
      <c r="E2327" s="294" t="s">
        <v>599</v>
      </c>
      <c r="F2327" s="233" t="s">
        <v>52</v>
      </c>
      <c r="G2327" s="295" t="s">
        <v>589</v>
      </c>
      <c r="H2327" s="295" t="s">
        <v>45</v>
      </c>
      <c r="I2327" s="295" t="s">
        <v>45</v>
      </c>
      <c r="J2327" s="308"/>
      <c r="K2327" s="295"/>
      <c r="L2327" s="451" t="s">
        <v>63</v>
      </c>
      <c r="M2327" s="234" t="s">
        <v>187</v>
      </c>
      <c r="N2327" s="237">
        <f>IFERROR(VLOOKUP(H2327&amp;"-"&amp;F2327,Blad7!A:D,4,0),0)</f>
        <v>0</v>
      </c>
      <c r="O2327" s="238">
        <v>1</v>
      </c>
      <c r="P2327" s="239" t="str">
        <f t="shared" si="52"/>
        <v/>
      </c>
    </row>
    <row r="2328" spans="1:16" x14ac:dyDescent="0.3">
      <c r="A2328" s="294" t="s">
        <v>52</v>
      </c>
      <c r="B2328" s="236" t="s">
        <v>586</v>
      </c>
      <c r="C2328" s="236" t="s">
        <v>52</v>
      </c>
      <c r="D2328" s="293" t="s">
        <v>1045</v>
      </c>
      <c r="E2328" s="294" t="s">
        <v>599</v>
      </c>
      <c r="F2328" s="233" t="s">
        <v>52</v>
      </c>
      <c r="G2328" s="295" t="s">
        <v>857</v>
      </c>
      <c r="H2328" s="295" t="s">
        <v>41</v>
      </c>
      <c r="I2328" s="295" t="s">
        <v>1622</v>
      </c>
      <c r="J2328" s="463"/>
      <c r="K2328" s="295"/>
      <c r="L2328" s="451" t="s">
        <v>63</v>
      </c>
      <c r="M2328" s="234">
        <v>3.2</v>
      </c>
      <c r="N2328" s="237">
        <f>IFERROR(VLOOKUP(H2328&amp;"-"&amp;F2328,Blad7!A:D,4,0),0)</f>
        <v>0</v>
      </c>
      <c r="O2328" s="238">
        <v>1</v>
      </c>
      <c r="P2328" s="239">
        <f t="shared" si="52"/>
        <v>0</v>
      </c>
    </row>
    <row r="2329" spans="1:16" x14ac:dyDescent="0.3">
      <c r="A2329" s="294" t="s">
        <v>52</v>
      </c>
      <c r="B2329" s="236" t="s">
        <v>586</v>
      </c>
      <c r="C2329" s="236" t="s">
        <v>52</v>
      </c>
      <c r="D2329" s="293" t="s">
        <v>1045</v>
      </c>
      <c r="E2329" s="294" t="s">
        <v>599</v>
      </c>
      <c r="F2329" s="233" t="s">
        <v>52</v>
      </c>
      <c r="G2329" s="295" t="s">
        <v>857</v>
      </c>
      <c r="H2329" s="295" t="s">
        <v>41</v>
      </c>
      <c r="I2329" s="295" t="s">
        <v>1622</v>
      </c>
      <c r="J2329" s="463"/>
      <c r="K2329" s="295"/>
      <c r="L2329" s="451" t="s">
        <v>63</v>
      </c>
      <c r="M2329" s="234">
        <v>4.4000000000000004</v>
      </c>
      <c r="N2329" s="237">
        <f>IFERROR(VLOOKUP(H2329&amp;"-"&amp;F2329,Blad7!A:D,4,0),0)</f>
        <v>0</v>
      </c>
      <c r="O2329" s="238">
        <v>1</v>
      </c>
      <c r="P2329" s="239">
        <f t="shared" si="52"/>
        <v>0</v>
      </c>
    </row>
    <row r="2330" spans="1:16" x14ac:dyDescent="0.3">
      <c r="A2330" s="294" t="s">
        <v>52</v>
      </c>
      <c r="B2330" s="236" t="s">
        <v>586</v>
      </c>
      <c r="C2330" s="236" t="s">
        <v>52</v>
      </c>
      <c r="D2330" s="293" t="s">
        <v>1045</v>
      </c>
      <c r="E2330" s="294" t="s">
        <v>599</v>
      </c>
      <c r="F2330" s="233" t="s">
        <v>52</v>
      </c>
      <c r="G2330" s="295" t="s">
        <v>857</v>
      </c>
      <c r="H2330" s="295" t="s">
        <v>41</v>
      </c>
      <c r="I2330" s="295" t="s">
        <v>1622</v>
      </c>
      <c r="J2330" s="463"/>
      <c r="K2330" s="295"/>
      <c r="L2330" s="451" t="s">
        <v>63</v>
      </c>
      <c r="M2330" s="234">
        <v>4.7</v>
      </c>
      <c r="N2330" s="237">
        <f>IFERROR(VLOOKUP(H2330&amp;"-"&amp;F2330,Blad7!A:D,4,0),0)</f>
        <v>0</v>
      </c>
      <c r="O2330" s="238">
        <v>1</v>
      </c>
      <c r="P2330" s="239">
        <f t="shared" si="52"/>
        <v>0</v>
      </c>
    </row>
    <row r="2331" spans="1:16" x14ac:dyDescent="0.3">
      <c r="A2331" s="294" t="s">
        <v>52</v>
      </c>
      <c r="B2331" s="236" t="s">
        <v>586</v>
      </c>
      <c r="C2331" s="236" t="s">
        <v>52</v>
      </c>
      <c r="D2331" s="293" t="s">
        <v>1045</v>
      </c>
      <c r="E2331" s="294" t="s">
        <v>599</v>
      </c>
      <c r="F2331" s="233" t="s">
        <v>52</v>
      </c>
      <c r="G2331" s="295" t="s">
        <v>589</v>
      </c>
      <c r="H2331" s="295" t="s">
        <v>45</v>
      </c>
      <c r="I2331" s="295" t="s">
        <v>45</v>
      </c>
      <c r="J2331" s="308"/>
      <c r="K2331" s="295"/>
      <c r="L2331" s="451" t="s">
        <v>63</v>
      </c>
      <c r="M2331" s="234" t="s">
        <v>187</v>
      </c>
      <c r="N2331" s="237">
        <f>IFERROR(VLOOKUP(H2331&amp;"-"&amp;F2331,Blad7!A:D,4,0),0)</f>
        <v>0</v>
      </c>
      <c r="O2331" s="238">
        <v>1</v>
      </c>
      <c r="P2331" s="239" t="str">
        <f t="shared" si="52"/>
        <v/>
      </c>
    </row>
    <row r="2332" spans="1:16" x14ac:dyDescent="0.3">
      <c r="A2332" s="294" t="s">
        <v>52</v>
      </c>
      <c r="B2332" s="236" t="s">
        <v>586</v>
      </c>
      <c r="C2332" s="236" t="s">
        <v>52</v>
      </c>
      <c r="D2332" s="293" t="s">
        <v>1045</v>
      </c>
      <c r="E2332" s="294" t="s">
        <v>599</v>
      </c>
      <c r="F2332" s="233" t="s">
        <v>52</v>
      </c>
      <c r="G2332" s="295" t="s">
        <v>857</v>
      </c>
      <c r="H2332" s="295" t="s">
        <v>46</v>
      </c>
      <c r="I2332" s="295" t="s">
        <v>47</v>
      </c>
      <c r="J2332" s="308"/>
      <c r="K2332" s="295"/>
      <c r="L2332" s="451" t="s">
        <v>155</v>
      </c>
      <c r="M2332" s="234">
        <v>27.7</v>
      </c>
      <c r="N2332" s="237">
        <f>IFERROR(VLOOKUP(H2332&amp;"-"&amp;F2332,Blad7!A:D,4,0),0)</f>
        <v>0</v>
      </c>
      <c r="O2332" s="238">
        <v>1</v>
      </c>
      <c r="P2332" s="239">
        <f t="shared" si="52"/>
        <v>0</v>
      </c>
    </row>
    <row r="2333" spans="1:16" x14ac:dyDescent="0.3">
      <c r="A2333" s="294" t="s">
        <v>52</v>
      </c>
      <c r="B2333" s="236" t="s">
        <v>586</v>
      </c>
      <c r="C2333" s="236" t="s">
        <v>52</v>
      </c>
      <c r="D2333" s="293" t="s">
        <v>1045</v>
      </c>
      <c r="E2333" s="294" t="s">
        <v>599</v>
      </c>
      <c r="F2333" s="233" t="s">
        <v>52</v>
      </c>
      <c r="G2333" s="295" t="s">
        <v>857</v>
      </c>
      <c r="H2333" s="295" t="s">
        <v>19</v>
      </c>
      <c r="I2333" s="295" t="s">
        <v>56</v>
      </c>
      <c r="J2333" s="308"/>
      <c r="K2333" s="295"/>
      <c r="L2333" s="451" t="s">
        <v>155</v>
      </c>
      <c r="M2333" s="234">
        <v>27.9</v>
      </c>
      <c r="N2333" s="237">
        <f>IFERROR(VLOOKUP(H2333&amp;"-"&amp;F2333,Blad7!A:D,4,0),0)</f>
        <v>0</v>
      </c>
      <c r="O2333" s="238">
        <v>1</v>
      </c>
      <c r="P2333" s="239">
        <f t="shared" si="52"/>
        <v>0</v>
      </c>
    </row>
    <row r="2334" spans="1:16" x14ac:dyDescent="0.3">
      <c r="A2334" s="294" t="s">
        <v>52</v>
      </c>
      <c r="B2334" s="236" t="s">
        <v>586</v>
      </c>
      <c r="C2334" s="236" t="s">
        <v>52</v>
      </c>
      <c r="D2334" s="293" t="s">
        <v>1045</v>
      </c>
      <c r="E2334" s="294" t="s">
        <v>599</v>
      </c>
      <c r="F2334" s="233" t="s">
        <v>52</v>
      </c>
      <c r="G2334" s="295" t="s">
        <v>857</v>
      </c>
      <c r="H2334" s="295" t="s">
        <v>15</v>
      </c>
      <c r="I2334" s="297" t="s">
        <v>15</v>
      </c>
      <c r="J2334" s="308"/>
      <c r="K2334" s="295"/>
      <c r="L2334" s="451" t="s">
        <v>155</v>
      </c>
      <c r="M2334" s="234">
        <v>40.299999999999997</v>
      </c>
      <c r="N2334" s="237">
        <f>IFERROR(VLOOKUP(H2334&amp;"-"&amp;F2334,Blad7!A:D,4,0),0)</f>
        <v>0</v>
      </c>
      <c r="O2334" s="238">
        <v>1</v>
      </c>
      <c r="P2334" s="239">
        <f t="shared" si="52"/>
        <v>0</v>
      </c>
    </row>
    <row r="2335" spans="1:16" x14ac:dyDescent="0.3">
      <c r="A2335" s="294" t="s">
        <v>52</v>
      </c>
      <c r="B2335" s="236" t="s">
        <v>586</v>
      </c>
      <c r="C2335" s="236" t="s">
        <v>52</v>
      </c>
      <c r="D2335" s="293" t="s">
        <v>1045</v>
      </c>
      <c r="E2335" s="294" t="s">
        <v>599</v>
      </c>
      <c r="F2335" s="233" t="s">
        <v>52</v>
      </c>
      <c r="G2335" s="295" t="s">
        <v>857</v>
      </c>
      <c r="H2335" s="295" t="s">
        <v>15</v>
      </c>
      <c r="I2335" s="297" t="s">
        <v>15</v>
      </c>
      <c r="J2335" s="308"/>
      <c r="K2335" s="295"/>
      <c r="L2335" s="451" t="s">
        <v>155</v>
      </c>
      <c r="M2335" s="234">
        <v>40.700000000000003</v>
      </c>
      <c r="N2335" s="237">
        <f>IFERROR(VLOOKUP(H2335&amp;"-"&amp;F2335,Blad7!A:D,4,0),0)</f>
        <v>0</v>
      </c>
      <c r="O2335" s="238">
        <v>1</v>
      </c>
      <c r="P2335" s="239">
        <f t="shared" si="52"/>
        <v>0</v>
      </c>
    </row>
    <row r="2336" spans="1:16" x14ac:dyDescent="0.3">
      <c r="A2336" s="294" t="s">
        <v>52</v>
      </c>
      <c r="B2336" s="236" t="s">
        <v>586</v>
      </c>
      <c r="C2336" s="236" t="s">
        <v>52</v>
      </c>
      <c r="D2336" s="293" t="s">
        <v>1045</v>
      </c>
      <c r="E2336" s="294" t="s">
        <v>599</v>
      </c>
      <c r="F2336" s="233" t="s">
        <v>52</v>
      </c>
      <c r="G2336" s="295" t="s">
        <v>589</v>
      </c>
      <c r="H2336" s="295" t="s">
        <v>45</v>
      </c>
      <c r="I2336" s="295" t="s">
        <v>1021</v>
      </c>
      <c r="J2336" s="308"/>
      <c r="K2336" s="295"/>
      <c r="L2336" s="451" t="s">
        <v>63</v>
      </c>
      <c r="M2336" s="234" t="s">
        <v>187</v>
      </c>
      <c r="N2336" s="237">
        <f>IFERROR(VLOOKUP(H2336&amp;"-"&amp;F2336,Blad7!A:D,4,0),0)</f>
        <v>0</v>
      </c>
      <c r="O2336" s="238">
        <v>1</v>
      </c>
      <c r="P2336" s="239" t="str">
        <f t="shared" si="52"/>
        <v/>
      </c>
    </row>
    <row r="2337" spans="1:16" x14ac:dyDescent="0.3">
      <c r="A2337" s="294" t="s">
        <v>52</v>
      </c>
      <c r="B2337" s="236" t="s">
        <v>586</v>
      </c>
      <c r="C2337" s="236" t="s">
        <v>52</v>
      </c>
      <c r="D2337" s="293" t="s">
        <v>1045</v>
      </c>
      <c r="E2337" s="294" t="s">
        <v>599</v>
      </c>
      <c r="F2337" s="233" t="s">
        <v>52</v>
      </c>
      <c r="G2337" s="295" t="s">
        <v>857</v>
      </c>
      <c r="H2337" s="295" t="s">
        <v>15</v>
      </c>
      <c r="I2337" s="297" t="s">
        <v>15</v>
      </c>
      <c r="J2337" s="308"/>
      <c r="K2337" s="295"/>
      <c r="L2337" s="451" t="s">
        <v>155</v>
      </c>
      <c r="M2337" s="234">
        <v>44.6</v>
      </c>
      <c r="N2337" s="237">
        <f>IFERROR(VLOOKUP(H2337&amp;"-"&amp;F2337,Blad7!A:D,4,0),0)</f>
        <v>0</v>
      </c>
      <c r="O2337" s="238">
        <v>1</v>
      </c>
      <c r="P2337" s="239">
        <f t="shared" si="52"/>
        <v>0</v>
      </c>
    </row>
    <row r="2338" spans="1:16" x14ac:dyDescent="0.3">
      <c r="A2338" s="294" t="s">
        <v>52</v>
      </c>
      <c r="B2338" s="365" t="s">
        <v>586</v>
      </c>
      <c r="C2338" s="236" t="s">
        <v>52</v>
      </c>
      <c r="D2338" s="293" t="s">
        <v>1045</v>
      </c>
      <c r="E2338" s="294" t="s">
        <v>599</v>
      </c>
      <c r="F2338" s="233" t="s">
        <v>52</v>
      </c>
      <c r="G2338" s="295" t="s">
        <v>857</v>
      </c>
      <c r="H2338" s="295" t="s">
        <v>15</v>
      </c>
      <c r="I2338" s="297" t="s">
        <v>15</v>
      </c>
      <c r="J2338" s="308"/>
      <c r="K2338" s="295"/>
      <c r="L2338" s="451" t="s">
        <v>155</v>
      </c>
      <c r="M2338" s="234">
        <v>44.8</v>
      </c>
      <c r="N2338" s="237">
        <f>IFERROR(VLOOKUP(H2338&amp;"-"&amp;F2338,Blad7!A:D,4,0),0)</f>
        <v>0</v>
      </c>
      <c r="O2338" s="238">
        <v>1</v>
      </c>
      <c r="P2338" s="239">
        <f t="shared" si="52"/>
        <v>0</v>
      </c>
    </row>
    <row r="2339" spans="1:16" x14ac:dyDescent="0.3">
      <c r="A2339" s="294" t="s">
        <v>52</v>
      </c>
      <c r="B2339" s="365" t="s">
        <v>586</v>
      </c>
      <c r="C2339" s="236" t="s">
        <v>52</v>
      </c>
      <c r="D2339" s="293" t="s">
        <v>1045</v>
      </c>
      <c r="E2339" s="294" t="s">
        <v>599</v>
      </c>
      <c r="F2339" s="233" t="s">
        <v>52</v>
      </c>
      <c r="G2339" s="295" t="s">
        <v>857</v>
      </c>
      <c r="H2339" s="295" t="s">
        <v>45</v>
      </c>
      <c r="I2339" s="295" t="s">
        <v>1021</v>
      </c>
      <c r="J2339" s="308"/>
      <c r="K2339" s="295"/>
      <c r="L2339" s="451" t="s">
        <v>63</v>
      </c>
      <c r="M2339" s="234" t="s">
        <v>187</v>
      </c>
      <c r="N2339" s="237">
        <f>IFERROR(VLOOKUP(H2339&amp;"-"&amp;F2339,Blad7!A:D,4,0),0)</f>
        <v>0</v>
      </c>
      <c r="O2339" s="238">
        <v>1</v>
      </c>
      <c r="P2339" s="239" t="str">
        <f t="shared" si="52"/>
        <v/>
      </c>
    </row>
    <row r="2340" spans="1:16" x14ac:dyDescent="0.3">
      <c r="A2340" s="294" t="s">
        <v>52</v>
      </c>
      <c r="B2340" s="365" t="s">
        <v>586</v>
      </c>
      <c r="C2340" s="236" t="s">
        <v>52</v>
      </c>
      <c r="D2340" s="293" t="s">
        <v>1045</v>
      </c>
      <c r="E2340" s="294" t="s">
        <v>599</v>
      </c>
      <c r="F2340" s="233" t="s">
        <v>52</v>
      </c>
      <c r="G2340" s="295" t="s">
        <v>857</v>
      </c>
      <c r="H2340" s="295" t="s">
        <v>15</v>
      </c>
      <c r="I2340" s="297" t="s">
        <v>15</v>
      </c>
      <c r="J2340" s="308"/>
      <c r="K2340" s="295"/>
      <c r="L2340" s="451" t="s">
        <v>63</v>
      </c>
      <c r="M2340" s="234">
        <v>73.400000000000006</v>
      </c>
      <c r="N2340" s="237">
        <f>IFERROR(VLOOKUP(H2340&amp;"-"&amp;F2340,Blad7!A:D,4,0),0)</f>
        <v>0</v>
      </c>
      <c r="O2340" s="238">
        <v>1</v>
      </c>
      <c r="P2340" s="239">
        <f t="shared" si="52"/>
        <v>0</v>
      </c>
    </row>
    <row r="2341" spans="1:16" x14ac:dyDescent="0.3">
      <c r="A2341" s="294" t="s">
        <v>52</v>
      </c>
      <c r="B2341" s="365" t="s">
        <v>586</v>
      </c>
      <c r="C2341" s="236" t="s">
        <v>52</v>
      </c>
      <c r="D2341" s="293" t="s">
        <v>1045</v>
      </c>
      <c r="E2341" s="294" t="s">
        <v>599</v>
      </c>
      <c r="F2341" s="233" t="s">
        <v>52</v>
      </c>
      <c r="G2341" s="295" t="s">
        <v>857</v>
      </c>
      <c r="H2341" s="295" t="s">
        <v>19</v>
      </c>
      <c r="I2341" s="295" t="s">
        <v>56</v>
      </c>
      <c r="J2341" s="308"/>
      <c r="K2341" s="295"/>
      <c r="L2341" s="451" t="s">
        <v>155</v>
      </c>
      <c r="M2341" s="234">
        <v>73.5</v>
      </c>
      <c r="N2341" s="237">
        <f>IFERROR(VLOOKUP(H2341&amp;"-"&amp;F2341,Blad7!A:D,4,0),0)</f>
        <v>0</v>
      </c>
      <c r="O2341" s="238">
        <v>1</v>
      </c>
      <c r="P2341" s="239">
        <f t="shared" si="52"/>
        <v>0</v>
      </c>
    </row>
    <row r="2342" spans="1:16" x14ac:dyDescent="0.3">
      <c r="A2342" s="294" t="s">
        <v>52</v>
      </c>
      <c r="B2342" s="365" t="s">
        <v>586</v>
      </c>
      <c r="C2342" s="236" t="s">
        <v>52</v>
      </c>
      <c r="D2342" s="293" t="s">
        <v>1045</v>
      </c>
      <c r="E2342" s="294" t="s">
        <v>599</v>
      </c>
      <c r="F2342" s="233" t="s">
        <v>52</v>
      </c>
      <c r="G2342" s="295" t="s">
        <v>857</v>
      </c>
      <c r="H2342" s="295" t="s">
        <v>45</v>
      </c>
      <c r="I2342" s="295" t="s">
        <v>1021</v>
      </c>
      <c r="J2342" s="308"/>
      <c r="K2342" s="295"/>
      <c r="L2342" s="451" t="s">
        <v>155</v>
      </c>
      <c r="M2342" s="234" t="s">
        <v>187</v>
      </c>
      <c r="N2342" s="237">
        <f>IFERROR(VLOOKUP(H2342&amp;"-"&amp;F2342,Blad7!A:D,4,0),0)</f>
        <v>0</v>
      </c>
      <c r="O2342" s="238">
        <v>1</v>
      </c>
      <c r="P2342" s="239" t="str">
        <f t="shared" si="52"/>
        <v/>
      </c>
    </row>
    <row r="2343" spans="1:16" x14ac:dyDescent="0.3">
      <c r="A2343" s="294" t="s">
        <v>52</v>
      </c>
      <c r="B2343" s="365" t="s">
        <v>586</v>
      </c>
      <c r="C2343" s="236" t="s">
        <v>52</v>
      </c>
      <c r="D2343" s="293" t="s">
        <v>1045</v>
      </c>
      <c r="E2343" s="294" t="s">
        <v>599</v>
      </c>
      <c r="F2343" s="233" t="s">
        <v>52</v>
      </c>
      <c r="G2343" s="295" t="s">
        <v>857</v>
      </c>
      <c r="H2343" s="295" t="s">
        <v>45</v>
      </c>
      <c r="I2343" s="295" t="s">
        <v>1021</v>
      </c>
      <c r="J2343" s="308"/>
      <c r="K2343" s="295"/>
      <c r="L2343" s="451" t="s">
        <v>63</v>
      </c>
      <c r="M2343" s="234" t="s">
        <v>187</v>
      </c>
      <c r="N2343" s="237">
        <f>IFERROR(VLOOKUP(H2343&amp;"-"&amp;F2343,Blad7!A:D,4,0),0)</f>
        <v>0</v>
      </c>
      <c r="O2343" s="238">
        <v>1</v>
      </c>
      <c r="P2343" s="239" t="str">
        <f t="shared" si="52"/>
        <v/>
      </c>
    </row>
    <row r="2344" spans="1:16" x14ac:dyDescent="0.3">
      <c r="A2344" s="294" t="s">
        <v>52</v>
      </c>
      <c r="B2344" s="365" t="s">
        <v>586</v>
      </c>
      <c r="C2344" s="236" t="s">
        <v>52</v>
      </c>
      <c r="D2344" s="293" t="s">
        <v>1045</v>
      </c>
      <c r="E2344" s="294" t="s">
        <v>599</v>
      </c>
      <c r="F2344" s="233" t="s">
        <v>52</v>
      </c>
      <c r="G2344" s="295" t="s">
        <v>857</v>
      </c>
      <c r="H2344" s="295" t="s">
        <v>19</v>
      </c>
      <c r="I2344" s="295" t="s">
        <v>56</v>
      </c>
      <c r="J2344" s="308"/>
      <c r="K2344" s="295"/>
      <c r="L2344" s="451" t="s">
        <v>63</v>
      </c>
      <c r="M2344" s="234">
        <v>226.5</v>
      </c>
      <c r="N2344" s="237">
        <f>IFERROR(VLOOKUP(H2344&amp;"-"&amp;F2344,Blad7!A:D,4,0),0)</f>
        <v>0</v>
      </c>
      <c r="O2344" s="238">
        <v>1</v>
      </c>
      <c r="P2344" s="239">
        <f t="shared" si="52"/>
        <v>0</v>
      </c>
    </row>
    <row r="2345" spans="1:16" x14ac:dyDescent="0.3">
      <c r="A2345" s="294" t="s">
        <v>52</v>
      </c>
      <c r="B2345" s="365" t="s">
        <v>586</v>
      </c>
      <c r="C2345" s="236" t="s">
        <v>52</v>
      </c>
      <c r="D2345" s="293" t="s">
        <v>1045</v>
      </c>
      <c r="E2345" s="294" t="s">
        <v>599</v>
      </c>
      <c r="F2345" s="233" t="s">
        <v>52</v>
      </c>
      <c r="G2345" s="295" t="s">
        <v>857</v>
      </c>
      <c r="H2345" s="295" t="s">
        <v>45</v>
      </c>
      <c r="I2345" s="295" t="s">
        <v>656</v>
      </c>
      <c r="J2345" s="308"/>
      <c r="K2345" s="295"/>
      <c r="L2345" s="451" t="s">
        <v>63</v>
      </c>
      <c r="M2345" s="234" t="s">
        <v>187</v>
      </c>
      <c r="N2345" s="237">
        <f>IFERROR(VLOOKUP(H2345&amp;"-"&amp;F2345,Blad7!A:D,4,0),0)</f>
        <v>0</v>
      </c>
      <c r="O2345" s="238">
        <v>1</v>
      </c>
      <c r="P2345" s="239" t="str">
        <f t="shared" si="52"/>
        <v/>
      </c>
    </row>
    <row r="2346" spans="1:16" x14ac:dyDescent="0.3">
      <c r="A2346" s="294" t="s">
        <v>52</v>
      </c>
      <c r="B2346" s="365" t="s">
        <v>586</v>
      </c>
      <c r="C2346" s="236" t="s">
        <v>52</v>
      </c>
      <c r="D2346" s="293" t="s">
        <v>1045</v>
      </c>
      <c r="E2346" s="294" t="s">
        <v>599</v>
      </c>
      <c r="F2346" s="233" t="s">
        <v>52</v>
      </c>
      <c r="G2346" s="295" t="s">
        <v>857</v>
      </c>
      <c r="H2346" s="295" t="s">
        <v>45</v>
      </c>
      <c r="I2346" s="295" t="s">
        <v>1021</v>
      </c>
      <c r="J2346" s="308"/>
      <c r="K2346" s="295"/>
      <c r="L2346" s="451" t="s">
        <v>63</v>
      </c>
      <c r="M2346" s="234" t="s">
        <v>187</v>
      </c>
      <c r="N2346" s="237">
        <f>IFERROR(VLOOKUP(H2346&amp;"-"&amp;F2346,Blad7!A:D,4,0),0)</f>
        <v>0</v>
      </c>
      <c r="O2346" s="238">
        <v>1</v>
      </c>
      <c r="P2346" s="239" t="str">
        <f t="shared" si="52"/>
        <v/>
      </c>
    </row>
    <row r="2347" spans="1:16" x14ac:dyDescent="0.3">
      <c r="A2347" s="294" t="s">
        <v>52</v>
      </c>
      <c r="B2347" s="365" t="s">
        <v>586</v>
      </c>
      <c r="C2347" s="236" t="s">
        <v>52</v>
      </c>
      <c r="D2347" s="293" t="s">
        <v>1045</v>
      </c>
      <c r="E2347" s="294" t="s">
        <v>599</v>
      </c>
      <c r="F2347" s="233" t="s">
        <v>52</v>
      </c>
      <c r="G2347" s="295" t="s">
        <v>857</v>
      </c>
      <c r="H2347" s="295" t="s">
        <v>45</v>
      </c>
      <c r="I2347" s="295" t="s">
        <v>656</v>
      </c>
      <c r="J2347" s="308"/>
      <c r="K2347" s="295"/>
      <c r="L2347" s="451" t="s">
        <v>63</v>
      </c>
      <c r="M2347" s="234" t="s">
        <v>187</v>
      </c>
      <c r="N2347" s="237">
        <f>IFERROR(VLOOKUP(H2347&amp;"-"&amp;F2347,Blad7!A:D,4,0),0)</f>
        <v>0</v>
      </c>
      <c r="O2347" s="238">
        <v>1</v>
      </c>
      <c r="P2347" s="239" t="str">
        <f t="shared" si="52"/>
        <v/>
      </c>
    </row>
    <row r="2348" spans="1:16" x14ac:dyDescent="0.3">
      <c r="A2348" s="294" t="s">
        <v>52</v>
      </c>
      <c r="B2348" s="365" t="s">
        <v>586</v>
      </c>
      <c r="C2348" s="236" t="s">
        <v>52</v>
      </c>
      <c r="D2348" s="293" t="s">
        <v>1045</v>
      </c>
      <c r="E2348" s="294" t="s">
        <v>599</v>
      </c>
      <c r="F2348" s="233" t="s">
        <v>52</v>
      </c>
      <c r="G2348" s="295" t="s">
        <v>857</v>
      </c>
      <c r="H2348" s="295" t="s">
        <v>45</v>
      </c>
      <c r="I2348" s="295" t="s">
        <v>688</v>
      </c>
      <c r="J2348" s="308"/>
      <c r="K2348" s="295"/>
      <c r="L2348" s="451" t="s">
        <v>63</v>
      </c>
      <c r="M2348" s="234" t="s">
        <v>187</v>
      </c>
      <c r="N2348" s="237">
        <f>IFERROR(VLOOKUP(H2348&amp;"-"&amp;F2348,Blad7!A:D,4,0),0)</f>
        <v>0</v>
      </c>
      <c r="O2348" s="238">
        <v>1</v>
      </c>
      <c r="P2348" s="239" t="str">
        <f t="shared" si="52"/>
        <v/>
      </c>
    </row>
    <row r="2349" spans="1:16" x14ac:dyDescent="0.3">
      <c r="A2349" s="294" t="s">
        <v>52</v>
      </c>
      <c r="B2349" s="365" t="s">
        <v>586</v>
      </c>
      <c r="C2349" s="236" t="s">
        <v>52</v>
      </c>
      <c r="D2349" s="293" t="s">
        <v>598</v>
      </c>
      <c r="E2349" s="294" t="s">
        <v>1719</v>
      </c>
      <c r="F2349" s="233" t="s">
        <v>52</v>
      </c>
      <c r="G2349" s="295" t="s">
        <v>589</v>
      </c>
      <c r="H2349" s="295" t="s">
        <v>45</v>
      </c>
      <c r="I2349" s="295" t="s">
        <v>1021</v>
      </c>
      <c r="J2349" s="308"/>
      <c r="K2349" s="295"/>
      <c r="L2349" s="451" t="s">
        <v>63</v>
      </c>
      <c r="M2349" s="234" t="s">
        <v>187</v>
      </c>
      <c r="N2349" s="237">
        <f>IFERROR(VLOOKUP(H2349&amp;"-"&amp;F2349,Blad7!A:D,4,0),0)</f>
        <v>0</v>
      </c>
      <c r="O2349" s="238">
        <v>1</v>
      </c>
      <c r="P2349" s="239" t="str">
        <f t="shared" si="52"/>
        <v/>
      </c>
    </row>
    <row r="2350" spans="1:16" x14ac:dyDescent="0.3">
      <c r="A2350" s="294" t="s">
        <v>52</v>
      </c>
      <c r="B2350" s="365" t="s">
        <v>586</v>
      </c>
      <c r="C2350" s="236" t="s">
        <v>52</v>
      </c>
      <c r="D2350" s="293" t="s">
        <v>598</v>
      </c>
      <c r="E2350" s="294" t="s">
        <v>1719</v>
      </c>
      <c r="F2350" s="233" t="s">
        <v>52</v>
      </c>
      <c r="G2350" s="295" t="s">
        <v>589</v>
      </c>
      <c r="H2350" s="295" t="s">
        <v>45</v>
      </c>
      <c r="I2350" s="295" t="s">
        <v>1021</v>
      </c>
      <c r="J2350" s="308"/>
      <c r="K2350" s="295"/>
      <c r="L2350" s="451" t="s">
        <v>63</v>
      </c>
      <c r="M2350" s="234" t="s">
        <v>187</v>
      </c>
      <c r="N2350" s="237">
        <f>IFERROR(VLOOKUP(H2350&amp;"-"&amp;F2350,Blad7!A:D,4,0),0)</f>
        <v>0</v>
      </c>
      <c r="O2350" s="238">
        <v>1</v>
      </c>
      <c r="P2350" s="239" t="str">
        <f t="shared" si="52"/>
        <v/>
      </c>
    </row>
    <row r="2351" spans="1:16" x14ac:dyDescent="0.3">
      <c r="A2351" s="294" t="s">
        <v>52</v>
      </c>
      <c r="B2351" s="365" t="s">
        <v>586</v>
      </c>
      <c r="C2351" s="236" t="s">
        <v>52</v>
      </c>
      <c r="D2351" s="293" t="s">
        <v>598</v>
      </c>
      <c r="E2351" s="294" t="s">
        <v>1719</v>
      </c>
      <c r="F2351" s="233" t="s">
        <v>52</v>
      </c>
      <c r="G2351" s="295" t="s">
        <v>589</v>
      </c>
      <c r="H2351" s="295" t="s">
        <v>45</v>
      </c>
      <c r="I2351" s="295" t="s">
        <v>1021</v>
      </c>
      <c r="J2351" s="308"/>
      <c r="K2351" s="295"/>
      <c r="L2351" s="451" t="s">
        <v>63</v>
      </c>
      <c r="M2351" s="234" t="s">
        <v>187</v>
      </c>
      <c r="N2351" s="237">
        <f>IFERROR(VLOOKUP(H2351&amp;"-"&amp;F2351,Blad7!A:D,4,0),0)</f>
        <v>0</v>
      </c>
      <c r="O2351" s="238">
        <v>1</v>
      </c>
      <c r="P2351" s="239" t="str">
        <f t="shared" si="52"/>
        <v/>
      </c>
    </row>
    <row r="2352" spans="1:16" x14ac:dyDescent="0.3">
      <c r="A2352" s="294" t="s">
        <v>52</v>
      </c>
      <c r="B2352" s="365" t="s">
        <v>586</v>
      </c>
      <c r="C2352" s="236" t="s">
        <v>52</v>
      </c>
      <c r="D2352" s="293" t="s">
        <v>598</v>
      </c>
      <c r="E2352" s="294" t="s">
        <v>1719</v>
      </c>
      <c r="F2352" s="233" t="s">
        <v>52</v>
      </c>
      <c r="G2352" s="295" t="s">
        <v>589</v>
      </c>
      <c r="H2352" s="295" t="s">
        <v>45</v>
      </c>
      <c r="I2352" s="295" t="s">
        <v>1021</v>
      </c>
      <c r="J2352" s="308"/>
      <c r="K2352" s="295"/>
      <c r="L2352" s="451" t="s">
        <v>77</v>
      </c>
      <c r="M2352" s="234" t="s">
        <v>187</v>
      </c>
      <c r="N2352" s="237">
        <f>IFERROR(VLOOKUP(H2352&amp;"-"&amp;F2352,Blad7!A:D,4,0),0)</f>
        <v>0</v>
      </c>
      <c r="O2352" s="238">
        <v>1</v>
      </c>
      <c r="P2352" s="239" t="str">
        <f t="shared" si="52"/>
        <v/>
      </c>
    </row>
    <row r="2353" spans="1:16" x14ac:dyDescent="0.3">
      <c r="A2353" s="294" t="s">
        <v>52</v>
      </c>
      <c r="B2353" s="365" t="s">
        <v>586</v>
      </c>
      <c r="C2353" s="236" t="s">
        <v>52</v>
      </c>
      <c r="D2353" s="293" t="s">
        <v>598</v>
      </c>
      <c r="E2353" s="294" t="s">
        <v>1719</v>
      </c>
      <c r="F2353" s="233" t="s">
        <v>52</v>
      </c>
      <c r="G2353" s="295" t="s">
        <v>589</v>
      </c>
      <c r="H2353" s="295" t="s">
        <v>41</v>
      </c>
      <c r="I2353" s="295" t="s">
        <v>1622</v>
      </c>
      <c r="J2353" s="463"/>
      <c r="K2353" s="295"/>
      <c r="L2353" s="451" t="s">
        <v>63</v>
      </c>
      <c r="M2353" s="234">
        <v>1.5</v>
      </c>
      <c r="N2353" s="237">
        <f>IFERROR(VLOOKUP(H2353&amp;"-"&amp;F2353,Blad7!A:D,4,0),0)</f>
        <v>0</v>
      </c>
      <c r="O2353" s="238">
        <v>1</v>
      </c>
      <c r="P2353" s="239">
        <f t="shared" si="52"/>
        <v>0</v>
      </c>
    </row>
    <row r="2354" spans="1:16" ht="13.5" customHeight="1" x14ac:dyDescent="0.3">
      <c r="A2354" s="294" t="s">
        <v>52</v>
      </c>
      <c r="B2354" s="365" t="s">
        <v>586</v>
      </c>
      <c r="C2354" s="236" t="s">
        <v>52</v>
      </c>
      <c r="D2354" s="293" t="s">
        <v>598</v>
      </c>
      <c r="E2354" s="294" t="s">
        <v>1719</v>
      </c>
      <c r="F2354" s="233" t="s">
        <v>52</v>
      </c>
      <c r="G2354" s="295" t="s">
        <v>589</v>
      </c>
      <c r="H2354" s="295" t="s">
        <v>41</v>
      </c>
      <c r="I2354" s="295" t="s">
        <v>1622</v>
      </c>
      <c r="J2354" s="463"/>
      <c r="K2354" s="295"/>
      <c r="L2354" s="451" t="s">
        <v>63</v>
      </c>
      <c r="M2354" s="234">
        <v>2</v>
      </c>
      <c r="N2354" s="237">
        <f>IFERROR(VLOOKUP(H2354&amp;"-"&amp;F2354,Blad7!A:D,4,0),0)</f>
        <v>0</v>
      </c>
      <c r="O2354" s="238">
        <v>1</v>
      </c>
      <c r="P2354" s="239">
        <f t="shared" si="52"/>
        <v>0</v>
      </c>
    </row>
    <row r="2355" spans="1:16" ht="15.75" customHeight="1" x14ac:dyDescent="0.3">
      <c r="A2355" s="294" t="s">
        <v>52</v>
      </c>
      <c r="B2355" s="365" t="s">
        <v>586</v>
      </c>
      <c r="C2355" s="236" t="s">
        <v>52</v>
      </c>
      <c r="D2355" s="293" t="s">
        <v>598</v>
      </c>
      <c r="E2355" s="294" t="s">
        <v>1719</v>
      </c>
      <c r="F2355" s="233" t="s">
        <v>52</v>
      </c>
      <c r="G2355" s="295" t="s">
        <v>589</v>
      </c>
      <c r="H2355" s="295" t="s">
        <v>41</v>
      </c>
      <c r="I2355" s="295" t="s">
        <v>1622</v>
      </c>
      <c r="J2355" s="463"/>
      <c r="K2355" s="295"/>
      <c r="L2355" s="451" t="s">
        <v>63</v>
      </c>
      <c r="M2355" s="234">
        <v>2</v>
      </c>
      <c r="N2355" s="237">
        <f>IFERROR(VLOOKUP(H2355&amp;"-"&amp;F2355,Blad7!A:D,4,0),0)</f>
        <v>0</v>
      </c>
      <c r="O2355" s="238">
        <v>1</v>
      </c>
      <c r="P2355" s="239">
        <f t="shared" si="52"/>
        <v>0</v>
      </c>
    </row>
    <row r="2356" spans="1:16" ht="13" customHeight="1" x14ac:dyDescent="0.3">
      <c r="A2356" s="294" t="s">
        <v>52</v>
      </c>
      <c r="B2356" s="365" t="s">
        <v>586</v>
      </c>
      <c r="C2356" s="236" t="s">
        <v>52</v>
      </c>
      <c r="D2356" s="293" t="s">
        <v>598</v>
      </c>
      <c r="E2356" s="294" t="s">
        <v>1719</v>
      </c>
      <c r="F2356" s="233" t="s">
        <v>52</v>
      </c>
      <c r="G2356" s="295" t="s">
        <v>589</v>
      </c>
      <c r="H2356" s="295" t="s">
        <v>19</v>
      </c>
      <c r="I2356" s="295" t="s">
        <v>61</v>
      </c>
      <c r="J2356" s="308"/>
      <c r="K2356" s="295"/>
      <c r="L2356" s="451" t="s">
        <v>62</v>
      </c>
      <c r="M2356" s="234">
        <v>2</v>
      </c>
      <c r="N2356" s="237">
        <f>IFERROR(VLOOKUP(H2356&amp;"-"&amp;F2356,Blad7!A:D,4,0),0)</f>
        <v>0</v>
      </c>
      <c r="O2356" s="238">
        <v>1</v>
      </c>
      <c r="P2356" s="239">
        <f t="shared" si="52"/>
        <v>0</v>
      </c>
    </row>
    <row r="2357" spans="1:16" x14ac:dyDescent="0.3">
      <c r="A2357" s="294" t="s">
        <v>52</v>
      </c>
      <c r="B2357" s="365" t="s">
        <v>586</v>
      </c>
      <c r="C2357" s="236" t="s">
        <v>52</v>
      </c>
      <c r="D2357" s="293" t="s">
        <v>598</v>
      </c>
      <c r="E2357" s="294" t="s">
        <v>1719</v>
      </c>
      <c r="F2357" s="233" t="s">
        <v>52</v>
      </c>
      <c r="G2357" s="295" t="s">
        <v>589</v>
      </c>
      <c r="H2357" s="295" t="s">
        <v>41</v>
      </c>
      <c r="I2357" s="295" t="s">
        <v>1622</v>
      </c>
      <c r="J2357" s="463"/>
      <c r="K2357" s="295"/>
      <c r="L2357" s="451" t="s">
        <v>63</v>
      </c>
      <c r="M2357" s="234">
        <v>2</v>
      </c>
      <c r="N2357" s="237">
        <f>IFERROR(VLOOKUP(H2357&amp;"-"&amp;F2357,Blad7!A:D,4,0),0)</f>
        <v>0</v>
      </c>
      <c r="O2357" s="238">
        <v>1</v>
      </c>
      <c r="P2357" s="239">
        <f t="shared" si="52"/>
        <v>0</v>
      </c>
    </row>
    <row r="2358" spans="1:16" x14ac:dyDescent="0.3">
      <c r="A2358" s="294" t="s">
        <v>52</v>
      </c>
      <c r="B2358" s="365" t="s">
        <v>586</v>
      </c>
      <c r="C2358" s="236" t="s">
        <v>52</v>
      </c>
      <c r="D2358" s="293" t="s">
        <v>598</v>
      </c>
      <c r="E2358" s="294" t="s">
        <v>1719</v>
      </c>
      <c r="F2358" s="233" t="s">
        <v>52</v>
      </c>
      <c r="G2358" s="295" t="s">
        <v>589</v>
      </c>
      <c r="H2358" s="295" t="s">
        <v>41</v>
      </c>
      <c r="I2358" s="295" t="s">
        <v>1622</v>
      </c>
      <c r="J2358" s="463"/>
      <c r="K2358" s="295"/>
      <c r="L2358" s="451" t="s">
        <v>63</v>
      </c>
      <c r="M2358" s="234">
        <v>2</v>
      </c>
      <c r="N2358" s="237">
        <f>IFERROR(VLOOKUP(H2358&amp;"-"&amp;F2358,Blad7!A:D,4,0),0)</f>
        <v>0</v>
      </c>
      <c r="O2358" s="238">
        <v>1</v>
      </c>
      <c r="P2358" s="239">
        <f t="shared" si="52"/>
        <v>0</v>
      </c>
    </row>
    <row r="2359" spans="1:16" x14ac:dyDescent="0.3">
      <c r="A2359" s="294" t="s">
        <v>52</v>
      </c>
      <c r="B2359" s="365" t="s">
        <v>586</v>
      </c>
      <c r="C2359" s="236" t="s">
        <v>52</v>
      </c>
      <c r="D2359" s="293" t="s">
        <v>598</v>
      </c>
      <c r="E2359" s="294" t="s">
        <v>1719</v>
      </c>
      <c r="F2359" s="233" t="s">
        <v>52</v>
      </c>
      <c r="G2359" s="295" t="s">
        <v>589</v>
      </c>
      <c r="H2359" s="295" t="s">
        <v>41</v>
      </c>
      <c r="I2359" s="295" t="s">
        <v>1622</v>
      </c>
      <c r="J2359" s="463"/>
      <c r="K2359" s="295"/>
      <c r="L2359" s="451" t="s">
        <v>63</v>
      </c>
      <c r="M2359" s="234">
        <v>2.5</v>
      </c>
      <c r="N2359" s="237">
        <f>IFERROR(VLOOKUP(H2359&amp;"-"&amp;F2359,Blad7!A:D,4,0),0)</f>
        <v>0</v>
      </c>
      <c r="O2359" s="238">
        <v>1</v>
      </c>
      <c r="P2359" s="239">
        <f t="shared" si="52"/>
        <v>0</v>
      </c>
    </row>
    <row r="2360" spans="1:16" x14ac:dyDescent="0.3">
      <c r="A2360" s="294" t="s">
        <v>52</v>
      </c>
      <c r="B2360" s="365" t="s">
        <v>586</v>
      </c>
      <c r="C2360" s="236" t="s">
        <v>52</v>
      </c>
      <c r="D2360" s="293" t="s">
        <v>598</v>
      </c>
      <c r="E2360" s="294" t="s">
        <v>1719</v>
      </c>
      <c r="F2360" s="233" t="s">
        <v>52</v>
      </c>
      <c r="G2360" s="295" t="s">
        <v>589</v>
      </c>
      <c r="H2360" s="295" t="s">
        <v>41</v>
      </c>
      <c r="I2360" s="295" t="s">
        <v>1622</v>
      </c>
      <c r="J2360" s="463"/>
      <c r="K2360" s="295"/>
      <c r="L2360" s="451" t="s">
        <v>63</v>
      </c>
      <c r="M2360" s="234">
        <v>2.5</v>
      </c>
      <c r="N2360" s="237">
        <f>IFERROR(VLOOKUP(H2360&amp;"-"&amp;F2360,Blad7!A:D,4,0),0)</f>
        <v>0</v>
      </c>
      <c r="O2360" s="238">
        <v>1</v>
      </c>
      <c r="P2360" s="239">
        <f t="shared" si="52"/>
        <v>0</v>
      </c>
    </row>
    <row r="2361" spans="1:16" x14ac:dyDescent="0.3">
      <c r="A2361" s="294" t="s">
        <v>52</v>
      </c>
      <c r="B2361" s="365" t="s">
        <v>586</v>
      </c>
      <c r="C2361" s="236" t="s">
        <v>52</v>
      </c>
      <c r="D2361" s="293" t="s">
        <v>598</v>
      </c>
      <c r="E2361" s="294" t="s">
        <v>1719</v>
      </c>
      <c r="F2361" s="233" t="s">
        <v>52</v>
      </c>
      <c r="G2361" s="295" t="s">
        <v>589</v>
      </c>
      <c r="H2361" s="295" t="s">
        <v>41</v>
      </c>
      <c r="I2361" s="295" t="s">
        <v>1622</v>
      </c>
      <c r="J2361" s="463"/>
      <c r="K2361" s="295"/>
      <c r="L2361" s="451" t="s">
        <v>63</v>
      </c>
      <c r="M2361" s="234">
        <v>4</v>
      </c>
      <c r="N2361" s="237">
        <f>IFERROR(VLOOKUP(H2361&amp;"-"&amp;F2361,Blad7!A:D,4,0),0)</f>
        <v>0</v>
      </c>
      <c r="O2361" s="238">
        <v>1</v>
      </c>
      <c r="P2361" s="239">
        <f t="shared" si="52"/>
        <v>0</v>
      </c>
    </row>
    <row r="2362" spans="1:16" x14ac:dyDescent="0.3">
      <c r="A2362" s="294" t="s">
        <v>52</v>
      </c>
      <c r="B2362" s="365" t="s">
        <v>586</v>
      </c>
      <c r="C2362" s="236" t="s">
        <v>52</v>
      </c>
      <c r="D2362" s="293" t="s">
        <v>598</v>
      </c>
      <c r="E2362" s="294" t="s">
        <v>1719</v>
      </c>
      <c r="F2362" s="233" t="s">
        <v>52</v>
      </c>
      <c r="G2362" s="295" t="s">
        <v>589</v>
      </c>
      <c r="H2362" s="295" t="s">
        <v>45</v>
      </c>
      <c r="I2362" s="295" t="s">
        <v>1021</v>
      </c>
      <c r="J2362" s="308"/>
      <c r="K2362" s="295"/>
      <c r="L2362" s="451" t="s">
        <v>63</v>
      </c>
      <c r="M2362" s="234" t="s">
        <v>187</v>
      </c>
      <c r="N2362" s="237">
        <f>IFERROR(VLOOKUP(H2362&amp;"-"&amp;F2362,Blad7!A:D,4,0),0)</f>
        <v>0</v>
      </c>
      <c r="O2362" s="238">
        <v>1</v>
      </c>
      <c r="P2362" s="239" t="str">
        <f t="shared" si="52"/>
        <v/>
      </c>
    </row>
    <row r="2363" spans="1:16" x14ac:dyDescent="0.3">
      <c r="A2363" s="294" t="s">
        <v>52</v>
      </c>
      <c r="B2363" s="365" t="s">
        <v>586</v>
      </c>
      <c r="C2363" s="236" t="s">
        <v>52</v>
      </c>
      <c r="D2363" s="293" t="s">
        <v>598</v>
      </c>
      <c r="E2363" s="294" t="s">
        <v>1719</v>
      </c>
      <c r="F2363" s="233" t="s">
        <v>52</v>
      </c>
      <c r="G2363" s="295" t="s">
        <v>589</v>
      </c>
      <c r="H2363" s="295" t="s">
        <v>45</v>
      </c>
      <c r="I2363" s="295" t="s">
        <v>1021</v>
      </c>
      <c r="J2363" s="308"/>
      <c r="K2363" s="295"/>
      <c r="L2363" s="451" t="s">
        <v>63</v>
      </c>
      <c r="M2363" s="234" t="s">
        <v>187</v>
      </c>
      <c r="N2363" s="237">
        <f>IFERROR(VLOOKUP(H2363&amp;"-"&amp;F2363,Blad7!A:D,4,0),0)</f>
        <v>0</v>
      </c>
      <c r="O2363" s="238">
        <v>1</v>
      </c>
      <c r="P2363" s="239" t="str">
        <f t="shared" si="52"/>
        <v/>
      </c>
    </row>
    <row r="2364" spans="1:16" x14ac:dyDescent="0.3">
      <c r="A2364" s="294" t="s">
        <v>52</v>
      </c>
      <c r="B2364" s="365" t="s">
        <v>586</v>
      </c>
      <c r="C2364" s="236" t="s">
        <v>52</v>
      </c>
      <c r="D2364" s="293" t="s">
        <v>598</v>
      </c>
      <c r="E2364" s="294" t="s">
        <v>1719</v>
      </c>
      <c r="F2364" s="233" t="s">
        <v>52</v>
      </c>
      <c r="G2364" s="295" t="s">
        <v>589</v>
      </c>
      <c r="H2364" s="295" t="s">
        <v>45</v>
      </c>
      <c r="I2364" s="295" t="s">
        <v>1021</v>
      </c>
      <c r="J2364" s="308"/>
      <c r="K2364" s="295"/>
      <c r="L2364" s="451" t="s">
        <v>63</v>
      </c>
      <c r="M2364" s="234" t="s">
        <v>187</v>
      </c>
      <c r="N2364" s="237">
        <f>IFERROR(VLOOKUP(H2364&amp;"-"&amp;F2364,Blad7!A:D,4,0),0)</f>
        <v>0</v>
      </c>
      <c r="O2364" s="238">
        <v>1</v>
      </c>
      <c r="P2364" s="239" t="str">
        <f t="shared" si="52"/>
        <v/>
      </c>
    </row>
    <row r="2365" spans="1:16" x14ac:dyDescent="0.3">
      <c r="A2365" s="294" t="s">
        <v>52</v>
      </c>
      <c r="B2365" s="365" t="s">
        <v>586</v>
      </c>
      <c r="C2365" s="236" t="s">
        <v>52</v>
      </c>
      <c r="D2365" s="293" t="s">
        <v>598</v>
      </c>
      <c r="E2365" s="294" t="s">
        <v>1719</v>
      </c>
      <c r="F2365" s="233" t="s">
        <v>52</v>
      </c>
      <c r="G2365" s="295" t="s">
        <v>589</v>
      </c>
      <c r="H2365" s="295" t="s">
        <v>45</v>
      </c>
      <c r="I2365" s="295" t="s">
        <v>1021</v>
      </c>
      <c r="J2365" s="308"/>
      <c r="K2365" s="295"/>
      <c r="L2365" s="451" t="s">
        <v>63</v>
      </c>
      <c r="M2365" s="234" t="s">
        <v>187</v>
      </c>
      <c r="N2365" s="237">
        <f>IFERROR(VLOOKUP(H2365&amp;"-"&amp;F2365,Blad7!A:D,4,0),0)</f>
        <v>0</v>
      </c>
      <c r="O2365" s="238">
        <v>1</v>
      </c>
      <c r="P2365" s="239" t="str">
        <f t="shared" si="52"/>
        <v/>
      </c>
    </row>
    <row r="2366" spans="1:16" ht="12.65" customHeight="1" x14ac:dyDescent="0.3">
      <c r="A2366" s="294" t="s">
        <v>52</v>
      </c>
      <c r="B2366" s="365" t="s">
        <v>586</v>
      </c>
      <c r="C2366" s="236" t="s">
        <v>52</v>
      </c>
      <c r="D2366" s="293" t="s">
        <v>598</v>
      </c>
      <c r="E2366" s="294" t="s">
        <v>1719</v>
      </c>
      <c r="F2366" s="233" t="s">
        <v>52</v>
      </c>
      <c r="G2366" s="295" t="s">
        <v>589</v>
      </c>
      <c r="H2366" s="295" t="s">
        <v>41</v>
      </c>
      <c r="I2366" s="295" t="s">
        <v>1622</v>
      </c>
      <c r="J2366" s="463"/>
      <c r="K2366" s="295"/>
      <c r="L2366" s="451" t="s">
        <v>63</v>
      </c>
      <c r="M2366" s="234">
        <v>5.5</v>
      </c>
      <c r="N2366" s="237">
        <f>IFERROR(VLOOKUP(H2366&amp;"-"&amp;F2366,Blad7!A:D,4,0),0)</f>
        <v>0</v>
      </c>
      <c r="O2366" s="238">
        <v>1</v>
      </c>
      <c r="P2366" s="239">
        <f t="shared" si="52"/>
        <v>0</v>
      </c>
    </row>
    <row r="2367" spans="1:16" x14ac:dyDescent="0.3">
      <c r="A2367" s="294" t="s">
        <v>52</v>
      </c>
      <c r="B2367" s="365" t="s">
        <v>586</v>
      </c>
      <c r="C2367" s="236" t="s">
        <v>52</v>
      </c>
      <c r="D2367" s="293" t="s">
        <v>598</v>
      </c>
      <c r="E2367" s="294" t="s">
        <v>1719</v>
      </c>
      <c r="F2367" s="233" t="s">
        <v>52</v>
      </c>
      <c r="G2367" s="295" t="s">
        <v>589</v>
      </c>
      <c r="H2367" s="295" t="s">
        <v>16</v>
      </c>
      <c r="I2367" s="295" t="s">
        <v>51</v>
      </c>
      <c r="J2367" s="308"/>
      <c r="K2367" s="295"/>
      <c r="L2367" s="451" t="s">
        <v>63</v>
      </c>
      <c r="M2367" s="234">
        <v>5.5</v>
      </c>
      <c r="N2367" s="237">
        <f>IFERROR(VLOOKUP(H2367&amp;"-"&amp;F2367,Blad7!A:D,4,0),0)</f>
        <v>0</v>
      </c>
      <c r="O2367" s="238">
        <v>1</v>
      </c>
      <c r="P2367" s="239">
        <f t="shared" si="52"/>
        <v>0</v>
      </c>
    </row>
    <row r="2368" spans="1:16" x14ac:dyDescent="0.3">
      <c r="A2368" s="294" t="s">
        <v>52</v>
      </c>
      <c r="B2368" s="365" t="s">
        <v>586</v>
      </c>
      <c r="C2368" s="236" t="s">
        <v>52</v>
      </c>
      <c r="D2368" s="293" t="s">
        <v>598</v>
      </c>
      <c r="E2368" s="294" t="s">
        <v>1719</v>
      </c>
      <c r="F2368" s="233" t="s">
        <v>52</v>
      </c>
      <c r="G2368" s="295" t="s">
        <v>589</v>
      </c>
      <c r="H2368" s="295" t="s">
        <v>19</v>
      </c>
      <c r="I2368" s="295" t="s">
        <v>56</v>
      </c>
      <c r="J2368" s="308"/>
      <c r="K2368" s="295"/>
      <c r="L2368" s="451" t="s">
        <v>62</v>
      </c>
      <c r="M2368" s="234">
        <v>6</v>
      </c>
      <c r="N2368" s="237">
        <f>IFERROR(VLOOKUP(H2368&amp;"-"&amp;F2368,Blad7!A:D,4,0),0)</f>
        <v>0</v>
      </c>
      <c r="O2368" s="238">
        <v>1</v>
      </c>
      <c r="P2368" s="239">
        <f t="shared" ref="P2368:P2431" si="53">IFERROR((N2368*M2368)*O2368,"")</f>
        <v>0</v>
      </c>
    </row>
    <row r="2369" spans="1:16" x14ac:dyDescent="0.3">
      <c r="A2369" s="294" t="s">
        <v>52</v>
      </c>
      <c r="B2369" s="365" t="s">
        <v>586</v>
      </c>
      <c r="C2369" s="236" t="s">
        <v>52</v>
      </c>
      <c r="D2369" s="293" t="s">
        <v>598</v>
      </c>
      <c r="E2369" s="294" t="s">
        <v>1719</v>
      </c>
      <c r="F2369" s="233" t="s">
        <v>52</v>
      </c>
      <c r="G2369" s="295" t="s">
        <v>589</v>
      </c>
      <c r="H2369" s="295" t="s">
        <v>45</v>
      </c>
      <c r="I2369" s="295" t="s">
        <v>208</v>
      </c>
      <c r="J2369" s="308"/>
      <c r="K2369" s="295"/>
      <c r="L2369" s="451" t="s">
        <v>63</v>
      </c>
      <c r="M2369" s="234" t="s">
        <v>187</v>
      </c>
      <c r="N2369" s="237">
        <f>IFERROR(VLOOKUP(H2369&amp;"-"&amp;F2369,Blad7!A:D,4,0),0)</f>
        <v>0</v>
      </c>
      <c r="O2369" s="238">
        <v>1</v>
      </c>
      <c r="P2369" s="239" t="str">
        <f t="shared" si="53"/>
        <v/>
      </c>
    </row>
    <row r="2370" spans="1:16" x14ac:dyDescent="0.3">
      <c r="A2370" s="294" t="s">
        <v>52</v>
      </c>
      <c r="B2370" s="365" t="s">
        <v>586</v>
      </c>
      <c r="C2370" s="236" t="s">
        <v>52</v>
      </c>
      <c r="D2370" s="293" t="s">
        <v>598</v>
      </c>
      <c r="E2370" s="294" t="s">
        <v>1719</v>
      </c>
      <c r="F2370" s="233" t="s">
        <v>52</v>
      </c>
      <c r="G2370" s="295" t="s">
        <v>589</v>
      </c>
      <c r="H2370" s="295" t="s">
        <v>45</v>
      </c>
      <c r="I2370" s="295" t="s">
        <v>1021</v>
      </c>
      <c r="J2370" s="308"/>
      <c r="K2370" s="295"/>
      <c r="L2370" s="451" t="s">
        <v>63</v>
      </c>
      <c r="M2370" s="234" t="s">
        <v>187</v>
      </c>
      <c r="N2370" s="237">
        <f>IFERROR(VLOOKUP(H2370&amp;"-"&amp;F2370,Blad7!A:D,4,0),0)</f>
        <v>0</v>
      </c>
      <c r="O2370" s="238">
        <v>1</v>
      </c>
      <c r="P2370" s="239" t="str">
        <f t="shared" si="53"/>
        <v/>
      </c>
    </row>
    <row r="2371" spans="1:16" x14ac:dyDescent="0.3">
      <c r="A2371" s="294" t="s">
        <v>52</v>
      </c>
      <c r="B2371" s="365" t="s">
        <v>586</v>
      </c>
      <c r="C2371" s="236" t="s">
        <v>52</v>
      </c>
      <c r="D2371" s="293" t="s">
        <v>598</v>
      </c>
      <c r="E2371" s="294" t="s">
        <v>1719</v>
      </c>
      <c r="F2371" s="233" t="s">
        <v>52</v>
      </c>
      <c r="G2371" s="295" t="s">
        <v>589</v>
      </c>
      <c r="H2371" s="295" t="s">
        <v>19</v>
      </c>
      <c r="I2371" s="295" t="s">
        <v>43</v>
      </c>
      <c r="J2371" s="308"/>
      <c r="K2371" s="295"/>
      <c r="L2371" s="451" t="s">
        <v>63</v>
      </c>
      <c r="M2371" s="234">
        <v>7.8</v>
      </c>
      <c r="N2371" s="237">
        <f>IFERROR(VLOOKUP(H2371&amp;"-"&amp;F2371,Blad7!A:D,4,0),0)</f>
        <v>0</v>
      </c>
      <c r="O2371" s="238">
        <v>1</v>
      </c>
      <c r="P2371" s="239">
        <f t="shared" si="53"/>
        <v>0</v>
      </c>
    </row>
    <row r="2372" spans="1:16" x14ac:dyDescent="0.3">
      <c r="A2372" s="294" t="s">
        <v>52</v>
      </c>
      <c r="B2372" s="365" t="s">
        <v>586</v>
      </c>
      <c r="C2372" s="236" t="s">
        <v>52</v>
      </c>
      <c r="D2372" s="293" t="s">
        <v>598</v>
      </c>
      <c r="E2372" s="294" t="s">
        <v>1719</v>
      </c>
      <c r="F2372" s="233" t="s">
        <v>52</v>
      </c>
      <c r="G2372" s="295" t="s">
        <v>589</v>
      </c>
      <c r="H2372" s="295" t="s">
        <v>41</v>
      </c>
      <c r="I2372" s="295" t="s">
        <v>1622</v>
      </c>
      <c r="J2372" s="463"/>
      <c r="K2372" s="295"/>
      <c r="L2372" s="451" t="s">
        <v>63</v>
      </c>
      <c r="M2372" s="234">
        <v>8</v>
      </c>
      <c r="N2372" s="237">
        <f>IFERROR(VLOOKUP(H2372&amp;"-"&amp;F2372,Blad7!A:D,4,0),0)</f>
        <v>0</v>
      </c>
      <c r="O2372" s="238">
        <v>1</v>
      </c>
      <c r="P2372" s="239">
        <f t="shared" si="53"/>
        <v>0</v>
      </c>
    </row>
    <row r="2373" spans="1:16" x14ac:dyDescent="0.3">
      <c r="A2373" s="294" t="s">
        <v>52</v>
      </c>
      <c r="B2373" s="365" t="s">
        <v>586</v>
      </c>
      <c r="C2373" s="236" t="s">
        <v>52</v>
      </c>
      <c r="D2373" s="293" t="s">
        <v>598</v>
      </c>
      <c r="E2373" s="294" t="s">
        <v>1719</v>
      </c>
      <c r="F2373" s="233" t="s">
        <v>52</v>
      </c>
      <c r="G2373" s="295" t="s">
        <v>589</v>
      </c>
      <c r="H2373" s="295" t="s">
        <v>16</v>
      </c>
      <c r="I2373" s="295" t="s">
        <v>1022</v>
      </c>
      <c r="J2373" s="308"/>
      <c r="K2373" s="295"/>
      <c r="L2373" s="451" t="s">
        <v>62</v>
      </c>
      <c r="M2373" s="234">
        <v>8.5</v>
      </c>
      <c r="N2373" s="237">
        <f>IFERROR(VLOOKUP(H2373&amp;"-"&amp;F2373,Blad7!A:D,4,0),0)</f>
        <v>0</v>
      </c>
      <c r="O2373" s="238">
        <v>1</v>
      </c>
      <c r="P2373" s="239">
        <f t="shared" si="53"/>
        <v>0</v>
      </c>
    </row>
    <row r="2374" spans="1:16" x14ac:dyDescent="0.3">
      <c r="A2374" s="294" t="s">
        <v>52</v>
      </c>
      <c r="B2374" s="365" t="s">
        <v>586</v>
      </c>
      <c r="C2374" s="236" t="s">
        <v>52</v>
      </c>
      <c r="D2374" s="293" t="s">
        <v>598</v>
      </c>
      <c r="E2374" s="294" t="s">
        <v>1719</v>
      </c>
      <c r="F2374" s="233" t="s">
        <v>52</v>
      </c>
      <c r="G2374" s="295" t="s">
        <v>589</v>
      </c>
      <c r="H2374" s="295" t="s">
        <v>41</v>
      </c>
      <c r="I2374" s="295" t="s">
        <v>1622</v>
      </c>
      <c r="J2374" s="463"/>
      <c r="K2374" s="295"/>
      <c r="L2374" s="451" t="s">
        <v>63</v>
      </c>
      <c r="M2374" s="234">
        <v>9</v>
      </c>
      <c r="N2374" s="237">
        <f>IFERROR(VLOOKUP(H2374&amp;"-"&amp;F2374,Blad7!A:D,4,0),0)</f>
        <v>0</v>
      </c>
      <c r="O2374" s="238">
        <v>1</v>
      </c>
      <c r="P2374" s="239">
        <f t="shared" si="53"/>
        <v>0</v>
      </c>
    </row>
    <row r="2375" spans="1:16" x14ac:dyDescent="0.3">
      <c r="A2375" s="294" t="s">
        <v>52</v>
      </c>
      <c r="B2375" s="365" t="s">
        <v>586</v>
      </c>
      <c r="C2375" s="236" t="s">
        <v>52</v>
      </c>
      <c r="D2375" s="293" t="s">
        <v>598</v>
      </c>
      <c r="E2375" s="294" t="s">
        <v>1719</v>
      </c>
      <c r="F2375" s="233" t="s">
        <v>52</v>
      </c>
      <c r="G2375" s="295" t="s">
        <v>589</v>
      </c>
      <c r="H2375" s="297" t="s">
        <v>1694</v>
      </c>
      <c r="I2375" s="295" t="s">
        <v>65</v>
      </c>
      <c r="J2375" s="463"/>
      <c r="K2375" s="295"/>
      <c r="L2375" s="451" t="s">
        <v>63</v>
      </c>
      <c r="M2375" s="234">
        <v>11</v>
      </c>
      <c r="N2375" s="237">
        <f>IFERROR(VLOOKUP(H2375&amp;"-"&amp;F2375,Blad7!A:D,4,0),0)</f>
        <v>0</v>
      </c>
      <c r="O2375" s="238">
        <v>1</v>
      </c>
      <c r="P2375" s="239">
        <f t="shared" si="53"/>
        <v>0</v>
      </c>
    </row>
    <row r="2376" spans="1:16" x14ac:dyDescent="0.3">
      <c r="A2376" s="294" t="s">
        <v>52</v>
      </c>
      <c r="B2376" s="365" t="s">
        <v>586</v>
      </c>
      <c r="C2376" s="236" t="s">
        <v>52</v>
      </c>
      <c r="D2376" s="293" t="s">
        <v>598</v>
      </c>
      <c r="E2376" s="294" t="s">
        <v>1719</v>
      </c>
      <c r="F2376" s="233" t="s">
        <v>52</v>
      </c>
      <c r="G2376" s="295" t="s">
        <v>589</v>
      </c>
      <c r="H2376" s="295" t="s">
        <v>41</v>
      </c>
      <c r="I2376" s="295" t="s">
        <v>1622</v>
      </c>
      <c r="J2376" s="463"/>
      <c r="K2376" s="295"/>
      <c r="L2376" s="451" t="s">
        <v>63</v>
      </c>
      <c r="M2376" s="234">
        <v>11</v>
      </c>
      <c r="N2376" s="237">
        <f>IFERROR(VLOOKUP(H2376&amp;"-"&amp;F2376,Blad7!A:D,4,0),0)</f>
        <v>0</v>
      </c>
      <c r="O2376" s="238">
        <v>1</v>
      </c>
      <c r="P2376" s="239">
        <f t="shared" si="53"/>
        <v>0</v>
      </c>
    </row>
    <row r="2377" spans="1:16" x14ac:dyDescent="0.3">
      <c r="A2377" s="294" t="s">
        <v>52</v>
      </c>
      <c r="B2377" s="365" t="s">
        <v>586</v>
      </c>
      <c r="C2377" s="236" t="s">
        <v>52</v>
      </c>
      <c r="D2377" s="293" t="s">
        <v>598</v>
      </c>
      <c r="E2377" s="294" t="s">
        <v>1719</v>
      </c>
      <c r="F2377" s="233" t="s">
        <v>52</v>
      </c>
      <c r="G2377" s="295" t="s">
        <v>589</v>
      </c>
      <c r="H2377" s="295" t="s">
        <v>45</v>
      </c>
      <c r="I2377" s="295" t="s">
        <v>1021</v>
      </c>
      <c r="J2377" s="308"/>
      <c r="K2377" s="295"/>
      <c r="L2377" s="451" t="s">
        <v>62</v>
      </c>
      <c r="M2377" s="234" t="s">
        <v>187</v>
      </c>
      <c r="N2377" s="237">
        <f>IFERROR(VLOOKUP(H2377&amp;"-"&amp;F2377,Blad7!A:D,4,0),0)</f>
        <v>0</v>
      </c>
      <c r="O2377" s="238">
        <v>1</v>
      </c>
      <c r="P2377" s="239" t="str">
        <f t="shared" si="53"/>
        <v/>
      </c>
    </row>
    <row r="2378" spans="1:16" x14ac:dyDescent="0.3">
      <c r="A2378" s="294" t="s">
        <v>52</v>
      </c>
      <c r="B2378" s="365" t="s">
        <v>586</v>
      </c>
      <c r="C2378" s="236" t="s">
        <v>52</v>
      </c>
      <c r="D2378" s="293" t="s">
        <v>598</v>
      </c>
      <c r="E2378" s="294" t="s">
        <v>1719</v>
      </c>
      <c r="F2378" s="233" t="s">
        <v>52</v>
      </c>
      <c r="G2378" s="295" t="s">
        <v>589</v>
      </c>
      <c r="H2378" s="295" t="s">
        <v>45</v>
      </c>
      <c r="I2378" s="295" t="s">
        <v>45</v>
      </c>
      <c r="J2378" s="308"/>
      <c r="K2378" s="295"/>
      <c r="L2378" s="451" t="s">
        <v>63</v>
      </c>
      <c r="M2378" s="234" t="s">
        <v>187</v>
      </c>
      <c r="N2378" s="237">
        <f>IFERROR(VLOOKUP(H2378&amp;"-"&amp;F2378,Blad7!A:D,4,0),0)</f>
        <v>0</v>
      </c>
      <c r="O2378" s="238">
        <v>1</v>
      </c>
      <c r="P2378" s="239" t="str">
        <f t="shared" si="53"/>
        <v/>
      </c>
    </row>
    <row r="2379" spans="1:16" x14ac:dyDescent="0.3">
      <c r="A2379" s="294" t="s">
        <v>52</v>
      </c>
      <c r="B2379" s="365" t="s">
        <v>586</v>
      </c>
      <c r="C2379" s="236" t="s">
        <v>52</v>
      </c>
      <c r="D2379" s="293" t="s">
        <v>598</v>
      </c>
      <c r="E2379" s="294" t="s">
        <v>1719</v>
      </c>
      <c r="F2379" s="233" t="s">
        <v>52</v>
      </c>
      <c r="G2379" s="295" t="s">
        <v>589</v>
      </c>
      <c r="H2379" s="295" t="s">
        <v>19</v>
      </c>
      <c r="I2379" s="295" t="s">
        <v>64</v>
      </c>
      <c r="J2379" s="308"/>
      <c r="K2379" s="295"/>
      <c r="L2379" s="451" t="s">
        <v>63</v>
      </c>
      <c r="M2379" s="234">
        <v>15</v>
      </c>
      <c r="N2379" s="237">
        <f>IFERROR(VLOOKUP(H2379&amp;"-"&amp;F2379,Blad7!A:D,4,0),0)</f>
        <v>0</v>
      </c>
      <c r="O2379" s="238">
        <v>1</v>
      </c>
      <c r="P2379" s="239">
        <f t="shared" si="53"/>
        <v>0</v>
      </c>
    </row>
    <row r="2380" spans="1:16" x14ac:dyDescent="0.3">
      <c r="A2380" s="294" t="s">
        <v>52</v>
      </c>
      <c r="B2380" s="365" t="s">
        <v>586</v>
      </c>
      <c r="C2380" s="236" t="s">
        <v>52</v>
      </c>
      <c r="D2380" s="293" t="s">
        <v>598</v>
      </c>
      <c r="E2380" s="294" t="s">
        <v>1719</v>
      </c>
      <c r="F2380" s="233" t="s">
        <v>52</v>
      </c>
      <c r="G2380" s="295" t="s">
        <v>589</v>
      </c>
      <c r="H2380" s="295" t="s">
        <v>46</v>
      </c>
      <c r="I2380" s="295" t="s">
        <v>47</v>
      </c>
      <c r="J2380" s="308"/>
      <c r="K2380" s="295"/>
      <c r="L2380" s="451" t="s">
        <v>44</v>
      </c>
      <c r="M2380" s="234">
        <v>15</v>
      </c>
      <c r="N2380" s="237">
        <f>IFERROR(VLOOKUP(H2380&amp;"-"&amp;F2380,Blad7!A:D,4,0),0)</f>
        <v>0</v>
      </c>
      <c r="O2380" s="238">
        <v>1</v>
      </c>
      <c r="P2380" s="239">
        <f t="shared" si="53"/>
        <v>0</v>
      </c>
    </row>
    <row r="2381" spans="1:16" x14ac:dyDescent="0.3">
      <c r="A2381" s="294" t="s">
        <v>52</v>
      </c>
      <c r="B2381" s="365" t="s">
        <v>586</v>
      </c>
      <c r="C2381" s="236" t="s">
        <v>52</v>
      </c>
      <c r="D2381" s="293" t="s">
        <v>598</v>
      </c>
      <c r="E2381" s="294" t="s">
        <v>1719</v>
      </c>
      <c r="F2381" s="233" t="s">
        <v>52</v>
      </c>
      <c r="G2381" s="295" t="s">
        <v>589</v>
      </c>
      <c r="H2381" s="295" t="s">
        <v>46</v>
      </c>
      <c r="I2381" s="295" t="s">
        <v>47</v>
      </c>
      <c r="J2381" s="308"/>
      <c r="K2381" s="295"/>
      <c r="L2381" s="451" t="s">
        <v>44</v>
      </c>
      <c r="M2381" s="234">
        <v>15</v>
      </c>
      <c r="N2381" s="237">
        <f>IFERROR(VLOOKUP(H2381&amp;"-"&amp;F2381,Blad7!A:D,4,0),0)</f>
        <v>0</v>
      </c>
      <c r="O2381" s="238">
        <v>1</v>
      </c>
      <c r="P2381" s="239">
        <f t="shared" si="53"/>
        <v>0</v>
      </c>
    </row>
    <row r="2382" spans="1:16" x14ac:dyDescent="0.3">
      <c r="A2382" s="294" t="s">
        <v>52</v>
      </c>
      <c r="B2382" s="365" t="s">
        <v>586</v>
      </c>
      <c r="C2382" s="236" t="s">
        <v>52</v>
      </c>
      <c r="D2382" s="293" t="s">
        <v>598</v>
      </c>
      <c r="E2382" s="294" t="s">
        <v>1719</v>
      </c>
      <c r="F2382" s="233" t="s">
        <v>52</v>
      </c>
      <c r="G2382" s="295" t="s">
        <v>589</v>
      </c>
      <c r="H2382" s="295" t="s">
        <v>16</v>
      </c>
      <c r="I2382" s="295" t="s">
        <v>1022</v>
      </c>
      <c r="J2382" s="308"/>
      <c r="K2382" s="295"/>
      <c r="L2382" s="451" t="s">
        <v>62</v>
      </c>
      <c r="M2382" s="234">
        <v>17</v>
      </c>
      <c r="N2382" s="237">
        <f>IFERROR(VLOOKUP(H2382&amp;"-"&amp;F2382,Blad7!A:D,4,0),0)</f>
        <v>0</v>
      </c>
      <c r="O2382" s="238">
        <v>1</v>
      </c>
      <c r="P2382" s="239">
        <f t="shared" si="53"/>
        <v>0</v>
      </c>
    </row>
    <row r="2383" spans="1:16" x14ac:dyDescent="0.3">
      <c r="A2383" s="294" t="s">
        <v>52</v>
      </c>
      <c r="B2383" s="365" t="s">
        <v>586</v>
      </c>
      <c r="C2383" s="236" t="s">
        <v>52</v>
      </c>
      <c r="D2383" s="293" t="s">
        <v>598</v>
      </c>
      <c r="E2383" s="294" t="s">
        <v>1719</v>
      </c>
      <c r="F2383" s="233" t="s">
        <v>52</v>
      </c>
      <c r="G2383" s="295" t="s">
        <v>589</v>
      </c>
      <c r="H2383" s="295" t="s">
        <v>19</v>
      </c>
      <c r="I2383" s="295" t="s">
        <v>56</v>
      </c>
      <c r="J2383" s="308"/>
      <c r="K2383" s="295"/>
      <c r="L2383" s="451" t="s">
        <v>63</v>
      </c>
      <c r="M2383" s="234">
        <v>18</v>
      </c>
      <c r="N2383" s="237">
        <f>IFERROR(VLOOKUP(H2383&amp;"-"&amp;F2383,Blad7!A:D,4,0),0)</f>
        <v>0</v>
      </c>
      <c r="O2383" s="238">
        <v>1</v>
      </c>
      <c r="P2383" s="239">
        <f t="shared" si="53"/>
        <v>0</v>
      </c>
    </row>
    <row r="2384" spans="1:16" x14ac:dyDescent="0.3">
      <c r="A2384" s="294" t="s">
        <v>52</v>
      </c>
      <c r="B2384" s="365" t="s">
        <v>586</v>
      </c>
      <c r="C2384" s="236" t="s">
        <v>52</v>
      </c>
      <c r="D2384" s="293" t="s">
        <v>598</v>
      </c>
      <c r="E2384" s="294" t="s">
        <v>1719</v>
      </c>
      <c r="F2384" s="233" t="s">
        <v>52</v>
      </c>
      <c r="G2384" s="295" t="s">
        <v>589</v>
      </c>
      <c r="H2384" s="295" t="s">
        <v>46</v>
      </c>
      <c r="I2384" s="295" t="s">
        <v>596</v>
      </c>
      <c r="J2384" s="308"/>
      <c r="K2384" s="295"/>
      <c r="L2384" s="451" t="s">
        <v>63</v>
      </c>
      <c r="M2384" s="234">
        <v>26.5</v>
      </c>
      <c r="N2384" s="237">
        <f>IFERROR(VLOOKUP(H2384&amp;"-"&amp;F2384,Blad7!A:D,4,0),0)</f>
        <v>0</v>
      </c>
      <c r="O2384" s="238">
        <v>1</v>
      </c>
      <c r="P2384" s="239">
        <f t="shared" si="53"/>
        <v>0</v>
      </c>
    </row>
    <row r="2385" spans="1:16" x14ac:dyDescent="0.3">
      <c r="A2385" s="294" t="s">
        <v>52</v>
      </c>
      <c r="B2385" s="365" t="s">
        <v>586</v>
      </c>
      <c r="C2385" s="236" t="s">
        <v>52</v>
      </c>
      <c r="D2385" s="293" t="s">
        <v>598</v>
      </c>
      <c r="E2385" s="294" t="s">
        <v>1719</v>
      </c>
      <c r="F2385" s="233" t="s">
        <v>52</v>
      </c>
      <c r="G2385" s="295" t="s">
        <v>589</v>
      </c>
      <c r="H2385" s="295" t="s">
        <v>19</v>
      </c>
      <c r="I2385" s="295" t="s">
        <v>56</v>
      </c>
      <c r="J2385" s="308"/>
      <c r="K2385" s="295"/>
      <c r="L2385" s="451" t="s">
        <v>63</v>
      </c>
      <c r="M2385" s="234">
        <v>162.5</v>
      </c>
      <c r="N2385" s="237">
        <f>IFERROR(VLOOKUP(H2385&amp;"-"&amp;F2385,Blad7!A:D,4,0),0)</f>
        <v>0</v>
      </c>
      <c r="O2385" s="238">
        <v>1</v>
      </c>
      <c r="P2385" s="239">
        <f t="shared" si="53"/>
        <v>0</v>
      </c>
    </row>
    <row r="2386" spans="1:16" x14ac:dyDescent="0.3">
      <c r="A2386" s="294" t="s">
        <v>52</v>
      </c>
      <c r="B2386" s="365" t="s">
        <v>586</v>
      </c>
      <c r="C2386" s="236" t="s">
        <v>52</v>
      </c>
      <c r="D2386" s="293" t="s">
        <v>598</v>
      </c>
      <c r="E2386" s="294" t="s">
        <v>1719</v>
      </c>
      <c r="F2386" s="233" t="s">
        <v>52</v>
      </c>
      <c r="G2386" s="295" t="s">
        <v>589</v>
      </c>
      <c r="H2386" s="295" t="s">
        <v>19</v>
      </c>
      <c r="I2386" s="295" t="s">
        <v>597</v>
      </c>
      <c r="J2386" s="308"/>
      <c r="K2386" s="295"/>
      <c r="L2386" s="451" t="s">
        <v>63</v>
      </c>
      <c r="M2386" s="234">
        <v>180</v>
      </c>
      <c r="N2386" s="237">
        <f>IFERROR(VLOOKUP(H2386&amp;"-"&amp;F2386,Blad7!A:D,4,0),0)</f>
        <v>0</v>
      </c>
      <c r="O2386" s="238">
        <v>1</v>
      </c>
      <c r="P2386" s="239">
        <f t="shared" si="53"/>
        <v>0</v>
      </c>
    </row>
    <row r="2387" spans="1:16" x14ac:dyDescent="0.3">
      <c r="A2387" s="294" t="s">
        <v>52</v>
      </c>
      <c r="B2387" s="365" t="s">
        <v>586</v>
      </c>
      <c r="C2387" s="236" t="s">
        <v>52</v>
      </c>
      <c r="D2387" s="293" t="s">
        <v>598</v>
      </c>
      <c r="E2387" s="294" t="s">
        <v>1719</v>
      </c>
      <c r="F2387" s="233" t="s">
        <v>52</v>
      </c>
      <c r="G2387" s="295" t="s">
        <v>589</v>
      </c>
      <c r="H2387" s="295" t="s">
        <v>45</v>
      </c>
      <c r="I2387" s="295" t="s">
        <v>687</v>
      </c>
      <c r="J2387" s="308"/>
      <c r="K2387" s="295"/>
      <c r="L2387" s="451" t="s">
        <v>63</v>
      </c>
      <c r="M2387" s="234" t="s">
        <v>187</v>
      </c>
      <c r="N2387" s="237">
        <f>IFERROR(VLOOKUP(H2387&amp;"-"&amp;F2387,Blad7!A:D,4,0),0)</f>
        <v>0</v>
      </c>
      <c r="O2387" s="238">
        <v>1</v>
      </c>
      <c r="P2387" s="239" t="str">
        <f t="shared" si="53"/>
        <v/>
      </c>
    </row>
    <row r="2388" spans="1:16" x14ac:dyDescent="0.3">
      <c r="A2388" s="294" t="s">
        <v>52</v>
      </c>
      <c r="B2388" s="365" t="s">
        <v>586</v>
      </c>
      <c r="C2388" s="236" t="s">
        <v>52</v>
      </c>
      <c r="D2388" s="293" t="s">
        <v>598</v>
      </c>
      <c r="E2388" s="294" t="s">
        <v>1719</v>
      </c>
      <c r="F2388" s="233" t="s">
        <v>52</v>
      </c>
      <c r="G2388" s="295" t="s">
        <v>589</v>
      </c>
      <c r="H2388" s="295" t="s">
        <v>45</v>
      </c>
      <c r="I2388" s="295" t="s">
        <v>1021</v>
      </c>
      <c r="J2388" s="308"/>
      <c r="K2388" s="295"/>
      <c r="L2388" s="451" t="s">
        <v>63</v>
      </c>
      <c r="M2388" s="234" t="s">
        <v>187</v>
      </c>
      <c r="N2388" s="237">
        <f>IFERROR(VLOOKUP(H2388&amp;"-"&amp;F2388,Blad7!A:D,4,0),0)</f>
        <v>0</v>
      </c>
      <c r="O2388" s="238">
        <v>1</v>
      </c>
      <c r="P2388" s="239" t="str">
        <f t="shared" si="53"/>
        <v/>
      </c>
    </row>
    <row r="2389" spans="1:16" x14ac:dyDescent="0.3">
      <c r="A2389" s="294" t="s">
        <v>52</v>
      </c>
      <c r="B2389" s="365" t="s">
        <v>586</v>
      </c>
      <c r="C2389" s="236" t="s">
        <v>52</v>
      </c>
      <c r="D2389" s="293" t="s">
        <v>598</v>
      </c>
      <c r="E2389" s="294" t="s">
        <v>1719</v>
      </c>
      <c r="F2389" s="233" t="s">
        <v>52</v>
      </c>
      <c r="G2389" s="295" t="s">
        <v>589</v>
      </c>
      <c r="H2389" s="295" t="s">
        <v>45</v>
      </c>
      <c r="I2389" s="295" t="s">
        <v>712</v>
      </c>
      <c r="J2389" s="308"/>
      <c r="K2389" s="295"/>
      <c r="L2389" s="451" t="s">
        <v>63</v>
      </c>
      <c r="M2389" s="234" t="s">
        <v>187</v>
      </c>
      <c r="N2389" s="237">
        <f>IFERROR(VLOOKUP(H2389&amp;"-"&amp;F2389,Blad7!A:D,4,0),0)</f>
        <v>0</v>
      </c>
      <c r="O2389" s="238">
        <v>1</v>
      </c>
      <c r="P2389" s="239" t="str">
        <f t="shared" si="53"/>
        <v/>
      </c>
    </row>
    <row r="2390" spans="1:16" x14ac:dyDescent="0.3">
      <c r="A2390" s="294" t="s">
        <v>52</v>
      </c>
      <c r="B2390" s="365" t="s">
        <v>586</v>
      </c>
      <c r="C2390" s="236" t="s">
        <v>52</v>
      </c>
      <c r="D2390" s="293" t="s">
        <v>598</v>
      </c>
      <c r="E2390" s="294" t="s">
        <v>1719</v>
      </c>
      <c r="F2390" s="233" t="s">
        <v>52</v>
      </c>
      <c r="G2390" s="295" t="s">
        <v>589</v>
      </c>
      <c r="H2390" s="295" t="s">
        <v>45</v>
      </c>
      <c r="I2390" s="295" t="s">
        <v>687</v>
      </c>
      <c r="J2390" s="308"/>
      <c r="K2390" s="295"/>
      <c r="L2390" s="451" t="s">
        <v>63</v>
      </c>
      <c r="M2390" s="234" t="s">
        <v>187</v>
      </c>
      <c r="N2390" s="237">
        <f>IFERROR(VLOOKUP(H2390&amp;"-"&amp;F2390,Blad7!A:D,4,0),0)</f>
        <v>0</v>
      </c>
      <c r="O2390" s="238">
        <v>1</v>
      </c>
      <c r="P2390" s="239" t="str">
        <f t="shared" si="53"/>
        <v/>
      </c>
    </row>
    <row r="2391" spans="1:16" x14ac:dyDescent="0.3">
      <c r="A2391" s="294" t="s">
        <v>52</v>
      </c>
      <c r="B2391" s="365" t="s">
        <v>586</v>
      </c>
      <c r="C2391" s="236" t="s">
        <v>52</v>
      </c>
      <c r="D2391" s="293" t="s">
        <v>598</v>
      </c>
      <c r="E2391" s="294" t="s">
        <v>1719</v>
      </c>
      <c r="F2391" s="233" t="s">
        <v>52</v>
      </c>
      <c r="G2391" s="295" t="s">
        <v>287</v>
      </c>
      <c r="H2391" s="295" t="s">
        <v>1694</v>
      </c>
      <c r="I2391" s="295" t="s">
        <v>485</v>
      </c>
      <c r="J2391" s="308"/>
      <c r="K2391" s="295"/>
      <c r="L2391" s="451" t="s">
        <v>63</v>
      </c>
      <c r="M2391" s="234">
        <v>26.5</v>
      </c>
      <c r="N2391" s="237">
        <f>IFERROR(VLOOKUP(H2391&amp;"-"&amp;F2391,Blad7!A:D,4,0),0)</f>
        <v>0</v>
      </c>
      <c r="O2391" s="238">
        <v>1</v>
      </c>
      <c r="P2391" s="239">
        <f t="shared" si="53"/>
        <v>0</v>
      </c>
    </row>
    <row r="2392" spans="1:16" x14ac:dyDescent="0.3">
      <c r="A2392" s="294" t="s">
        <v>52</v>
      </c>
      <c r="B2392" s="365" t="s">
        <v>586</v>
      </c>
      <c r="C2392" s="236" t="s">
        <v>52</v>
      </c>
      <c r="D2392" s="293" t="s">
        <v>598</v>
      </c>
      <c r="E2392" s="294" t="s">
        <v>1719</v>
      </c>
      <c r="F2392" s="233" t="s">
        <v>52</v>
      </c>
      <c r="G2392" s="295" t="s">
        <v>589</v>
      </c>
      <c r="H2392" s="295" t="s">
        <v>19</v>
      </c>
      <c r="I2392" s="295" t="s">
        <v>56</v>
      </c>
      <c r="J2392" s="308"/>
      <c r="K2392" s="295"/>
      <c r="L2392" s="451" t="s">
        <v>63</v>
      </c>
      <c r="M2392" s="234">
        <v>43</v>
      </c>
      <c r="N2392" s="237">
        <f>IFERROR(VLOOKUP(H2392&amp;"-"&amp;F2392,Blad7!A:D,4,0),0)</f>
        <v>0</v>
      </c>
      <c r="O2392" s="238">
        <v>1</v>
      </c>
      <c r="P2392" s="239">
        <f t="shared" si="53"/>
        <v>0</v>
      </c>
    </row>
    <row r="2393" spans="1:16" x14ac:dyDescent="0.3">
      <c r="A2393" s="294" t="s">
        <v>52</v>
      </c>
      <c r="B2393" s="365" t="s">
        <v>586</v>
      </c>
      <c r="C2393" s="236" t="s">
        <v>52</v>
      </c>
      <c r="D2393" s="293" t="s">
        <v>598</v>
      </c>
      <c r="E2393" s="294" t="s">
        <v>1719</v>
      </c>
      <c r="F2393" s="233" t="s">
        <v>52</v>
      </c>
      <c r="G2393" s="295" t="s">
        <v>589</v>
      </c>
      <c r="H2393" s="295" t="s">
        <v>19</v>
      </c>
      <c r="I2393" s="295" t="s">
        <v>56</v>
      </c>
      <c r="J2393" s="308"/>
      <c r="K2393" s="295"/>
      <c r="L2393" s="451" t="s">
        <v>63</v>
      </c>
      <c r="M2393" s="234">
        <v>44.5</v>
      </c>
      <c r="N2393" s="237">
        <f>IFERROR(VLOOKUP(H2393&amp;"-"&amp;F2393,Blad7!A:D,4,0),0)</f>
        <v>0</v>
      </c>
      <c r="O2393" s="238">
        <v>1</v>
      </c>
      <c r="P2393" s="239">
        <f t="shared" si="53"/>
        <v>0</v>
      </c>
    </row>
    <row r="2394" spans="1:16" x14ac:dyDescent="0.3">
      <c r="A2394" s="294" t="s">
        <v>52</v>
      </c>
      <c r="B2394" s="365" t="s">
        <v>586</v>
      </c>
      <c r="C2394" s="236" t="s">
        <v>52</v>
      </c>
      <c r="D2394" s="293" t="s">
        <v>598</v>
      </c>
      <c r="E2394" s="294" t="s">
        <v>1719</v>
      </c>
      <c r="F2394" s="233" t="s">
        <v>52</v>
      </c>
      <c r="G2394" s="295" t="s">
        <v>589</v>
      </c>
      <c r="H2394" s="295" t="s">
        <v>19</v>
      </c>
      <c r="I2394" s="295" t="s">
        <v>56</v>
      </c>
      <c r="J2394" s="308"/>
      <c r="K2394" s="295"/>
      <c r="L2394" s="451" t="s">
        <v>62</v>
      </c>
      <c r="M2394" s="234">
        <v>60</v>
      </c>
      <c r="N2394" s="237">
        <f>IFERROR(VLOOKUP(H2394&amp;"-"&amp;F2394,Blad7!A:D,4,0),0)</f>
        <v>0</v>
      </c>
      <c r="O2394" s="238">
        <v>1</v>
      </c>
      <c r="P2394" s="239">
        <f t="shared" si="53"/>
        <v>0</v>
      </c>
    </row>
    <row r="2395" spans="1:16" x14ac:dyDescent="0.3">
      <c r="A2395" s="294" t="s">
        <v>52</v>
      </c>
      <c r="B2395" s="365" t="s">
        <v>586</v>
      </c>
      <c r="C2395" s="236" t="s">
        <v>52</v>
      </c>
      <c r="D2395" s="293" t="s">
        <v>598</v>
      </c>
      <c r="E2395" s="294" t="s">
        <v>1719</v>
      </c>
      <c r="F2395" s="233" t="s">
        <v>52</v>
      </c>
      <c r="G2395" s="295" t="s">
        <v>589</v>
      </c>
      <c r="H2395" s="297" t="s">
        <v>1694</v>
      </c>
      <c r="I2395" s="295" t="s">
        <v>65</v>
      </c>
      <c r="J2395" s="308"/>
      <c r="K2395" s="295"/>
      <c r="L2395" s="451" t="s">
        <v>63</v>
      </c>
      <c r="M2395" s="234">
        <v>11.5</v>
      </c>
      <c r="N2395" s="237">
        <f>IFERROR(VLOOKUP(H2395&amp;"-"&amp;F2395,Blad7!A:D,4,0),0)</f>
        <v>0</v>
      </c>
      <c r="O2395" s="238">
        <v>1</v>
      </c>
      <c r="P2395" s="239">
        <f t="shared" si="53"/>
        <v>0</v>
      </c>
    </row>
    <row r="2396" spans="1:16" x14ac:dyDescent="0.3">
      <c r="A2396" s="294" t="s">
        <v>52</v>
      </c>
      <c r="B2396" s="365" t="s">
        <v>586</v>
      </c>
      <c r="C2396" s="236" t="s">
        <v>52</v>
      </c>
      <c r="D2396" s="293" t="s">
        <v>598</v>
      </c>
      <c r="E2396" s="294" t="s">
        <v>1719</v>
      </c>
      <c r="F2396" s="233" t="s">
        <v>52</v>
      </c>
      <c r="G2396" s="295" t="s">
        <v>589</v>
      </c>
      <c r="H2396" s="297" t="s">
        <v>1694</v>
      </c>
      <c r="I2396" s="295" t="s">
        <v>65</v>
      </c>
      <c r="J2396" s="308"/>
      <c r="K2396" s="295"/>
      <c r="L2396" s="451" t="s">
        <v>63</v>
      </c>
      <c r="M2396" s="234">
        <v>11.5</v>
      </c>
      <c r="N2396" s="237">
        <f>IFERROR(VLOOKUP(H2396&amp;"-"&amp;F2396,Blad7!A:D,4,0),0)</f>
        <v>0</v>
      </c>
      <c r="O2396" s="238">
        <v>1</v>
      </c>
      <c r="P2396" s="239">
        <f t="shared" si="53"/>
        <v>0</v>
      </c>
    </row>
    <row r="2397" spans="1:16" x14ac:dyDescent="0.3">
      <c r="A2397" s="294" t="s">
        <v>52</v>
      </c>
      <c r="B2397" s="365" t="s">
        <v>586</v>
      </c>
      <c r="C2397" s="236" t="s">
        <v>52</v>
      </c>
      <c r="D2397" s="293" t="s">
        <v>598</v>
      </c>
      <c r="E2397" s="294" t="s">
        <v>1719</v>
      </c>
      <c r="F2397" s="233" t="s">
        <v>52</v>
      </c>
      <c r="G2397" s="295" t="s">
        <v>589</v>
      </c>
      <c r="H2397" s="297" t="s">
        <v>1694</v>
      </c>
      <c r="I2397" s="295" t="s">
        <v>65</v>
      </c>
      <c r="J2397" s="308"/>
      <c r="K2397" s="295"/>
      <c r="L2397" s="451" t="s">
        <v>63</v>
      </c>
      <c r="M2397" s="234">
        <v>21</v>
      </c>
      <c r="N2397" s="237">
        <f>IFERROR(VLOOKUP(H2397&amp;"-"&amp;F2397,Blad7!A:D,4,0),0)</f>
        <v>0</v>
      </c>
      <c r="O2397" s="238">
        <v>1</v>
      </c>
      <c r="P2397" s="239">
        <f t="shared" si="53"/>
        <v>0</v>
      </c>
    </row>
    <row r="2398" spans="1:16" x14ac:dyDescent="0.3">
      <c r="A2398" s="294" t="s">
        <v>52</v>
      </c>
      <c r="B2398" s="365" t="s">
        <v>586</v>
      </c>
      <c r="C2398" s="236" t="s">
        <v>52</v>
      </c>
      <c r="D2398" s="293" t="s">
        <v>598</v>
      </c>
      <c r="E2398" s="294" t="str">
        <f>E2397</f>
        <v>Vredeveldseweg 57</v>
      </c>
      <c r="F2398" s="233" t="s">
        <v>52</v>
      </c>
      <c r="G2398" s="295" t="s">
        <v>589</v>
      </c>
      <c r="H2398" s="295" t="s">
        <v>19</v>
      </c>
      <c r="I2398" s="295" t="s">
        <v>56</v>
      </c>
      <c r="J2398" s="308"/>
      <c r="K2398" s="295"/>
      <c r="L2398" s="451" t="s">
        <v>63</v>
      </c>
      <c r="M2398" s="234">
        <v>21.5</v>
      </c>
      <c r="N2398" s="237">
        <f>IFERROR(VLOOKUP(H2398&amp;"-"&amp;F2398,Blad7!A:D,4,0),0)</f>
        <v>0</v>
      </c>
      <c r="O2398" s="238">
        <v>1</v>
      </c>
      <c r="P2398" s="239">
        <f t="shared" si="53"/>
        <v>0</v>
      </c>
    </row>
    <row r="2399" spans="1:16" x14ac:dyDescent="0.3">
      <c r="A2399" s="294" t="s">
        <v>52</v>
      </c>
      <c r="B2399" s="365" t="s">
        <v>586</v>
      </c>
      <c r="C2399" s="236" t="s">
        <v>52</v>
      </c>
      <c r="D2399" s="293" t="s">
        <v>598</v>
      </c>
      <c r="E2399" s="294" t="s">
        <v>1719</v>
      </c>
      <c r="F2399" s="233" t="s">
        <v>52</v>
      </c>
      <c r="G2399" s="295" t="s">
        <v>589</v>
      </c>
      <c r="H2399" s="297" t="s">
        <v>1694</v>
      </c>
      <c r="I2399" s="295" t="s">
        <v>65</v>
      </c>
      <c r="J2399" s="308"/>
      <c r="K2399" s="295"/>
      <c r="L2399" s="451" t="s">
        <v>63</v>
      </c>
      <c r="M2399" s="234">
        <v>22.5</v>
      </c>
      <c r="N2399" s="237">
        <f>IFERROR(VLOOKUP(H2399&amp;"-"&amp;F2399,Blad7!A:D,4,0),0)</f>
        <v>0</v>
      </c>
      <c r="O2399" s="238">
        <v>1</v>
      </c>
      <c r="P2399" s="239">
        <f t="shared" si="53"/>
        <v>0</v>
      </c>
    </row>
    <row r="2400" spans="1:16" x14ac:dyDescent="0.3">
      <c r="A2400" s="294" t="s">
        <v>52</v>
      </c>
      <c r="B2400" s="365" t="s">
        <v>586</v>
      </c>
      <c r="C2400" s="236" t="s">
        <v>52</v>
      </c>
      <c r="D2400" s="293" t="s">
        <v>598</v>
      </c>
      <c r="E2400" s="294" t="str">
        <f>E2399</f>
        <v>Vredeveldseweg 57</v>
      </c>
      <c r="F2400" s="233" t="s">
        <v>52</v>
      </c>
      <c r="G2400" s="368" t="s">
        <v>589</v>
      </c>
      <c r="H2400" s="368" t="s">
        <v>46</v>
      </c>
      <c r="I2400" s="368" t="s">
        <v>47</v>
      </c>
      <c r="J2400" s="399"/>
      <c r="K2400" s="368"/>
      <c r="L2400" s="454" t="s">
        <v>44</v>
      </c>
      <c r="M2400" s="234">
        <v>24</v>
      </c>
      <c r="N2400" s="237">
        <f>IFERROR(VLOOKUP(H2400&amp;"-"&amp;F2400,Blad7!A:D,4,0),0)</f>
        <v>0</v>
      </c>
      <c r="O2400" s="238">
        <v>1</v>
      </c>
      <c r="P2400" s="239">
        <f t="shared" si="53"/>
        <v>0</v>
      </c>
    </row>
    <row r="2401" spans="1:16" x14ac:dyDescent="0.3">
      <c r="A2401" s="294" t="s">
        <v>52</v>
      </c>
      <c r="B2401" s="365" t="s">
        <v>586</v>
      </c>
      <c r="C2401" s="236" t="s">
        <v>52</v>
      </c>
      <c r="D2401" s="293" t="s">
        <v>598</v>
      </c>
      <c r="E2401" s="294" t="s">
        <v>1719</v>
      </c>
      <c r="F2401" s="233" t="s">
        <v>52</v>
      </c>
      <c r="G2401" s="376" t="s">
        <v>589</v>
      </c>
      <c r="H2401" s="297" t="s">
        <v>1694</v>
      </c>
      <c r="I2401" s="376" t="s">
        <v>65</v>
      </c>
      <c r="J2401" s="398"/>
      <c r="K2401" s="376"/>
      <c r="L2401" s="460" t="s">
        <v>63</v>
      </c>
      <c r="M2401" s="234">
        <v>24.5</v>
      </c>
      <c r="N2401" s="237">
        <f>IFERROR(VLOOKUP(H2401&amp;"-"&amp;F2401,Blad7!A:D,4,0),0)</f>
        <v>0</v>
      </c>
      <c r="O2401" s="238">
        <v>1</v>
      </c>
      <c r="P2401" s="239">
        <f t="shared" si="53"/>
        <v>0</v>
      </c>
    </row>
    <row r="2402" spans="1:16" x14ac:dyDescent="0.3">
      <c r="A2402" s="294" t="s">
        <v>52</v>
      </c>
      <c r="B2402" s="365" t="s">
        <v>586</v>
      </c>
      <c r="C2402" s="236" t="s">
        <v>52</v>
      </c>
      <c r="D2402" s="293" t="s">
        <v>598</v>
      </c>
      <c r="E2402" s="294" t="s">
        <v>1719</v>
      </c>
      <c r="F2402" s="233" t="s">
        <v>52</v>
      </c>
      <c r="G2402" s="376" t="s">
        <v>589</v>
      </c>
      <c r="H2402" s="297" t="s">
        <v>1694</v>
      </c>
      <c r="I2402" s="376" t="s">
        <v>65</v>
      </c>
      <c r="J2402" s="398"/>
      <c r="K2402" s="376"/>
      <c r="L2402" s="460" t="s">
        <v>63</v>
      </c>
      <c r="M2402" s="234">
        <v>28</v>
      </c>
      <c r="N2402" s="237">
        <f>IFERROR(VLOOKUP(H2402&amp;"-"&amp;F2402,Blad7!A:D,4,0),0)</f>
        <v>0</v>
      </c>
      <c r="O2402" s="238">
        <v>1</v>
      </c>
      <c r="P2402" s="239">
        <f t="shared" si="53"/>
        <v>0</v>
      </c>
    </row>
    <row r="2403" spans="1:16" x14ac:dyDescent="0.3">
      <c r="A2403" s="294" t="s">
        <v>52</v>
      </c>
      <c r="B2403" s="369" t="s">
        <v>586</v>
      </c>
      <c r="C2403" s="236" t="s">
        <v>52</v>
      </c>
      <c r="D2403" s="293" t="s">
        <v>598</v>
      </c>
      <c r="E2403" s="294" t="s">
        <v>1719</v>
      </c>
      <c r="F2403" s="370" t="s">
        <v>52</v>
      </c>
      <c r="G2403" s="371" t="s">
        <v>589</v>
      </c>
      <c r="H2403" s="297" t="s">
        <v>1694</v>
      </c>
      <c r="I2403" s="371" t="s">
        <v>65</v>
      </c>
      <c r="J2403" s="400"/>
      <c r="K2403" s="371"/>
      <c r="L2403" s="456" t="s">
        <v>63</v>
      </c>
      <c r="M2403" s="234">
        <v>28</v>
      </c>
      <c r="N2403" s="237">
        <f>IFERROR(VLOOKUP(H2403&amp;"-"&amp;F2403,Blad7!A:D,4,0),0)</f>
        <v>0</v>
      </c>
      <c r="O2403" s="238">
        <v>1</v>
      </c>
      <c r="P2403" s="239">
        <f t="shared" si="53"/>
        <v>0</v>
      </c>
    </row>
    <row r="2404" spans="1:16" x14ac:dyDescent="0.3">
      <c r="A2404" s="294" t="s">
        <v>52</v>
      </c>
      <c r="B2404" s="365" t="s">
        <v>586</v>
      </c>
      <c r="C2404" s="236" t="s">
        <v>52</v>
      </c>
      <c r="D2404" s="293" t="s">
        <v>598</v>
      </c>
      <c r="E2404" s="294" t="s">
        <v>1719</v>
      </c>
      <c r="F2404" s="233" t="s">
        <v>52</v>
      </c>
      <c r="G2404" s="295" t="s">
        <v>589</v>
      </c>
      <c r="H2404" s="297" t="s">
        <v>1694</v>
      </c>
      <c r="I2404" s="295" t="s">
        <v>65</v>
      </c>
      <c r="J2404" s="308"/>
      <c r="K2404" s="295"/>
      <c r="L2404" s="451" t="s">
        <v>63</v>
      </c>
      <c r="M2404" s="234">
        <v>28.5</v>
      </c>
      <c r="N2404" s="237">
        <f>IFERROR(VLOOKUP(H2404&amp;"-"&amp;F2404,Blad7!A:D,4,0),0)</f>
        <v>0</v>
      </c>
      <c r="O2404" s="238">
        <v>1</v>
      </c>
      <c r="P2404" s="239">
        <f t="shared" si="53"/>
        <v>0</v>
      </c>
    </row>
    <row r="2405" spans="1:16" x14ac:dyDescent="0.3">
      <c r="A2405" s="294" t="s">
        <v>52</v>
      </c>
      <c r="B2405" s="365" t="s">
        <v>586</v>
      </c>
      <c r="C2405" s="236" t="s">
        <v>52</v>
      </c>
      <c r="D2405" s="293" t="s">
        <v>598</v>
      </c>
      <c r="E2405" s="294" t="str">
        <f>E2404</f>
        <v>Vredeveldseweg 57</v>
      </c>
      <c r="F2405" s="233" t="s">
        <v>52</v>
      </c>
      <c r="G2405" s="295" t="s">
        <v>589</v>
      </c>
      <c r="H2405" s="295" t="s">
        <v>19</v>
      </c>
      <c r="I2405" s="295" t="s">
        <v>19</v>
      </c>
      <c r="J2405" s="308"/>
      <c r="K2405" s="295"/>
      <c r="L2405" s="451" t="s">
        <v>63</v>
      </c>
      <c r="M2405" s="234">
        <v>38.5</v>
      </c>
      <c r="N2405" s="237">
        <f>IFERROR(VLOOKUP(H2405&amp;"-"&amp;F2405,Blad7!A:D,4,0),0)</f>
        <v>0</v>
      </c>
      <c r="O2405" s="238">
        <v>1</v>
      </c>
      <c r="P2405" s="239">
        <f t="shared" si="53"/>
        <v>0</v>
      </c>
    </row>
    <row r="2406" spans="1:16" x14ac:dyDescent="0.3">
      <c r="A2406" s="294" t="s">
        <v>52</v>
      </c>
      <c r="B2406" s="365" t="s">
        <v>586</v>
      </c>
      <c r="C2406" s="236" t="s">
        <v>52</v>
      </c>
      <c r="D2406" s="293" t="s">
        <v>598</v>
      </c>
      <c r="E2406" s="294" t="s">
        <v>1719</v>
      </c>
      <c r="F2406" s="233" t="s">
        <v>52</v>
      </c>
      <c r="G2406" s="295" t="s">
        <v>589</v>
      </c>
      <c r="H2406" s="295" t="s">
        <v>16</v>
      </c>
      <c r="I2406" s="295" t="s">
        <v>51</v>
      </c>
      <c r="J2406" s="308"/>
      <c r="K2406" s="295"/>
      <c r="L2406" s="451" t="s">
        <v>77</v>
      </c>
      <c r="M2406" s="234">
        <v>267</v>
      </c>
      <c r="N2406" s="237">
        <f>IFERROR(VLOOKUP(H2406&amp;"-"&amp;F2406,Blad7!A:D,4,0),0)</f>
        <v>0</v>
      </c>
      <c r="O2406" s="238">
        <v>1</v>
      </c>
      <c r="P2406" s="239">
        <f t="shared" si="53"/>
        <v>0</v>
      </c>
    </row>
    <row r="2407" spans="1:16" x14ac:dyDescent="0.3">
      <c r="A2407" s="294" t="s">
        <v>52</v>
      </c>
      <c r="B2407" s="365" t="s">
        <v>586</v>
      </c>
      <c r="C2407" s="236" t="s">
        <v>52</v>
      </c>
      <c r="D2407" s="293" t="s">
        <v>598</v>
      </c>
      <c r="E2407" s="294" t="s">
        <v>1719</v>
      </c>
      <c r="F2407" s="233" t="s">
        <v>52</v>
      </c>
      <c r="G2407" s="295" t="s">
        <v>287</v>
      </c>
      <c r="H2407" s="295" t="s">
        <v>1694</v>
      </c>
      <c r="I2407" s="295" t="s">
        <v>485</v>
      </c>
      <c r="J2407" s="308"/>
      <c r="K2407" s="295"/>
      <c r="L2407" s="451" t="s">
        <v>63</v>
      </c>
      <c r="M2407" s="234">
        <v>3</v>
      </c>
      <c r="N2407" s="237">
        <f>IFERROR(VLOOKUP(H2407&amp;"-"&amp;F2407,Blad7!A:D,4,0),0)</f>
        <v>0</v>
      </c>
      <c r="O2407" s="238">
        <v>1</v>
      </c>
      <c r="P2407" s="239">
        <f t="shared" si="53"/>
        <v>0</v>
      </c>
    </row>
    <row r="2408" spans="1:16" x14ac:dyDescent="0.3">
      <c r="A2408" s="294" t="s">
        <v>52</v>
      </c>
      <c r="B2408" s="365" t="s">
        <v>586</v>
      </c>
      <c r="C2408" s="236" t="s">
        <v>52</v>
      </c>
      <c r="D2408" s="293" t="s">
        <v>598</v>
      </c>
      <c r="E2408" s="294" t="str">
        <f>E2407</f>
        <v>Vredeveldseweg 57</v>
      </c>
      <c r="F2408" s="233" t="s">
        <v>52</v>
      </c>
      <c r="G2408" s="295" t="s">
        <v>287</v>
      </c>
      <c r="H2408" s="295" t="s">
        <v>1694</v>
      </c>
      <c r="I2408" s="295" t="s">
        <v>485</v>
      </c>
      <c r="J2408" s="308"/>
      <c r="K2408" s="295"/>
      <c r="L2408" s="451" t="s">
        <v>63</v>
      </c>
      <c r="M2408" s="234">
        <v>13</v>
      </c>
      <c r="N2408" s="237">
        <f>IFERROR(VLOOKUP(H2408&amp;"-"&amp;F2408,Blad7!A:D,4,0),0)</f>
        <v>0</v>
      </c>
      <c r="O2408" s="238">
        <v>1</v>
      </c>
      <c r="P2408" s="239">
        <f t="shared" si="53"/>
        <v>0</v>
      </c>
    </row>
    <row r="2409" spans="1:16" x14ac:dyDescent="0.3">
      <c r="A2409" s="294" t="s">
        <v>52</v>
      </c>
      <c r="B2409" s="365" t="s">
        <v>586</v>
      </c>
      <c r="C2409" s="236" t="s">
        <v>52</v>
      </c>
      <c r="D2409" s="293" t="s">
        <v>598</v>
      </c>
      <c r="E2409" s="294" t="str">
        <f>E2408</f>
        <v>Vredeveldseweg 57</v>
      </c>
      <c r="F2409" s="233" t="s">
        <v>52</v>
      </c>
      <c r="G2409" s="295" t="s">
        <v>287</v>
      </c>
      <c r="H2409" s="295" t="s">
        <v>1694</v>
      </c>
      <c r="I2409" s="295" t="s">
        <v>485</v>
      </c>
      <c r="J2409" s="308"/>
      <c r="K2409" s="295"/>
      <c r="L2409" s="451" t="s">
        <v>63</v>
      </c>
      <c r="M2409" s="234">
        <v>20</v>
      </c>
      <c r="N2409" s="237">
        <f>IFERROR(VLOOKUP(H2409&amp;"-"&amp;F2409,Blad7!A:D,4,0),0)</f>
        <v>0</v>
      </c>
      <c r="O2409" s="238">
        <v>1</v>
      </c>
      <c r="P2409" s="239">
        <f t="shared" si="53"/>
        <v>0</v>
      </c>
    </row>
    <row r="2410" spans="1:16" x14ac:dyDescent="0.3">
      <c r="A2410" s="294" t="s">
        <v>52</v>
      </c>
      <c r="B2410" s="365" t="s">
        <v>586</v>
      </c>
      <c r="C2410" s="236" t="s">
        <v>52</v>
      </c>
      <c r="D2410" s="293" t="s">
        <v>598</v>
      </c>
      <c r="E2410" s="294" t="s">
        <v>1719</v>
      </c>
      <c r="F2410" s="233" t="s">
        <v>52</v>
      </c>
      <c r="G2410" s="295" t="s">
        <v>287</v>
      </c>
      <c r="H2410" s="295" t="s">
        <v>1694</v>
      </c>
      <c r="I2410" s="295" t="s">
        <v>684</v>
      </c>
      <c r="J2410" s="308"/>
      <c r="K2410" s="295"/>
      <c r="L2410" s="451" t="s">
        <v>63</v>
      </c>
      <c r="M2410" s="234">
        <v>42.5</v>
      </c>
      <c r="N2410" s="237">
        <f>IFERROR(VLOOKUP(H2410&amp;"-"&amp;F2410,Blad7!A:D,4,0),0)</f>
        <v>0</v>
      </c>
      <c r="O2410" s="238">
        <v>1</v>
      </c>
      <c r="P2410" s="239">
        <f t="shared" si="53"/>
        <v>0</v>
      </c>
    </row>
    <row r="2411" spans="1:16" x14ac:dyDescent="0.3">
      <c r="A2411" s="294" t="s">
        <v>52</v>
      </c>
      <c r="B2411" s="365" t="s">
        <v>586</v>
      </c>
      <c r="C2411" s="236" t="s">
        <v>52</v>
      </c>
      <c r="D2411" s="293" t="s">
        <v>598</v>
      </c>
      <c r="E2411" s="294" t="s">
        <v>1719</v>
      </c>
      <c r="F2411" s="233" t="s">
        <v>52</v>
      </c>
      <c r="G2411" s="295" t="s">
        <v>287</v>
      </c>
      <c r="H2411" s="295" t="s">
        <v>1694</v>
      </c>
      <c r="I2411" s="295" t="s">
        <v>684</v>
      </c>
      <c r="J2411" s="308"/>
      <c r="K2411" s="295"/>
      <c r="L2411" s="451" t="s">
        <v>77</v>
      </c>
      <c r="M2411" s="234">
        <v>137</v>
      </c>
      <c r="N2411" s="237">
        <f>IFERROR(VLOOKUP(H2411&amp;"-"&amp;F2411,Blad7!A:D,4,0),0)</f>
        <v>0</v>
      </c>
      <c r="O2411" s="238">
        <v>1</v>
      </c>
      <c r="P2411" s="239">
        <f t="shared" si="53"/>
        <v>0</v>
      </c>
    </row>
    <row r="2412" spans="1:16" x14ac:dyDescent="0.3">
      <c r="A2412" s="294" t="s">
        <v>52</v>
      </c>
      <c r="B2412" s="365" t="s">
        <v>586</v>
      </c>
      <c r="C2412" s="236" t="s">
        <v>52</v>
      </c>
      <c r="D2412" s="293" t="s">
        <v>598</v>
      </c>
      <c r="E2412" s="294" t="s">
        <v>1719</v>
      </c>
      <c r="F2412" s="233" t="s">
        <v>52</v>
      </c>
      <c r="G2412" s="295" t="s">
        <v>287</v>
      </c>
      <c r="H2412" s="295" t="s">
        <v>1694</v>
      </c>
      <c r="I2412" s="295" t="s">
        <v>1694</v>
      </c>
      <c r="J2412" s="308"/>
      <c r="K2412" s="295"/>
      <c r="L2412" s="451" t="s">
        <v>77</v>
      </c>
      <c r="M2412" s="234">
        <v>1345</v>
      </c>
      <c r="N2412" s="237">
        <f>IFERROR(VLOOKUP(H2412&amp;"-"&amp;F2412,Blad7!A:D,4,0),0)</f>
        <v>0</v>
      </c>
      <c r="O2412" s="238">
        <v>1</v>
      </c>
      <c r="P2412" s="239">
        <f t="shared" si="53"/>
        <v>0</v>
      </c>
    </row>
    <row r="2413" spans="1:16" x14ac:dyDescent="0.3">
      <c r="A2413" s="294" t="s">
        <v>92</v>
      </c>
      <c r="B2413" s="365" t="s">
        <v>586</v>
      </c>
      <c r="C2413" s="233" t="s">
        <v>92</v>
      </c>
      <c r="D2413" s="293" t="s">
        <v>985</v>
      </c>
      <c r="E2413" s="294" t="s">
        <v>986</v>
      </c>
      <c r="F2413" s="233" t="s">
        <v>92</v>
      </c>
      <c r="G2413" s="295" t="s">
        <v>987</v>
      </c>
      <c r="H2413" s="295" t="s">
        <v>19</v>
      </c>
      <c r="I2413" s="295" t="s">
        <v>64</v>
      </c>
      <c r="J2413" s="366"/>
      <c r="K2413" s="367" t="s">
        <v>1854</v>
      </c>
      <c r="L2413" s="451" t="s">
        <v>155</v>
      </c>
      <c r="M2413" s="234">
        <v>3.45</v>
      </c>
      <c r="N2413" s="237">
        <f>IFERROR(VLOOKUP(H2413&amp;"-"&amp;F2413,Blad7!A:D,4,0),0)</f>
        <v>0</v>
      </c>
      <c r="O2413" s="238">
        <v>1</v>
      </c>
      <c r="P2413" s="239">
        <f t="shared" si="53"/>
        <v>0</v>
      </c>
    </row>
    <row r="2414" spans="1:16" x14ac:dyDescent="0.3">
      <c r="A2414" s="294" t="s">
        <v>92</v>
      </c>
      <c r="B2414" s="365" t="s">
        <v>586</v>
      </c>
      <c r="C2414" s="233" t="s">
        <v>92</v>
      </c>
      <c r="D2414" s="293" t="s">
        <v>985</v>
      </c>
      <c r="E2414" s="294" t="s">
        <v>986</v>
      </c>
      <c r="F2414" s="233" t="s">
        <v>92</v>
      </c>
      <c r="G2414" s="295" t="s">
        <v>987</v>
      </c>
      <c r="H2414" s="295" t="s">
        <v>19</v>
      </c>
      <c r="I2414" s="295" t="s">
        <v>61</v>
      </c>
      <c r="J2414" s="366"/>
      <c r="K2414" s="367" t="s">
        <v>1855</v>
      </c>
      <c r="L2414" s="451" t="s">
        <v>155</v>
      </c>
      <c r="M2414" s="234">
        <v>1.7</v>
      </c>
      <c r="N2414" s="237">
        <f>IFERROR(VLOOKUP(H2414&amp;"-"&amp;F2414,Blad7!A:D,4,0),0)</f>
        <v>0</v>
      </c>
      <c r="O2414" s="238">
        <v>1</v>
      </c>
      <c r="P2414" s="239">
        <f t="shared" si="53"/>
        <v>0</v>
      </c>
    </row>
    <row r="2415" spans="1:16" x14ac:dyDescent="0.3">
      <c r="A2415" s="294" t="s">
        <v>92</v>
      </c>
      <c r="B2415" s="365" t="s">
        <v>586</v>
      </c>
      <c r="C2415" s="233" t="s">
        <v>92</v>
      </c>
      <c r="D2415" s="293" t="s">
        <v>985</v>
      </c>
      <c r="E2415" s="294" t="s">
        <v>986</v>
      </c>
      <c r="F2415" s="233" t="s">
        <v>92</v>
      </c>
      <c r="G2415" s="295" t="s">
        <v>987</v>
      </c>
      <c r="H2415" s="295" t="s">
        <v>19</v>
      </c>
      <c r="I2415" s="295" t="s">
        <v>56</v>
      </c>
      <c r="J2415" s="366"/>
      <c r="K2415" s="367" t="s">
        <v>1856</v>
      </c>
      <c r="L2415" s="451" t="s">
        <v>155</v>
      </c>
      <c r="M2415" s="234">
        <v>45.1</v>
      </c>
      <c r="N2415" s="237">
        <f>IFERROR(VLOOKUP(H2415&amp;"-"&amp;F2415,Blad7!A:D,4,0),0)</f>
        <v>0</v>
      </c>
      <c r="O2415" s="238">
        <v>1</v>
      </c>
      <c r="P2415" s="239">
        <f t="shared" si="53"/>
        <v>0</v>
      </c>
    </row>
    <row r="2416" spans="1:16" x14ac:dyDescent="0.3">
      <c r="A2416" s="294" t="s">
        <v>92</v>
      </c>
      <c r="B2416" s="365" t="s">
        <v>586</v>
      </c>
      <c r="C2416" s="233" t="s">
        <v>92</v>
      </c>
      <c r="D2416" s="293" t="s">
        <v>985</v>
      </c>
      <c r="E2416" s="294" t="s">
        <v>986</v>
      </c>
      <c r="F2416" s="233" t="s">
        <v>92</v>
      </c>
      <c r="G2416" s="295" t="s">
        <v>987</v>
      </c>
      <c r="H2416" s="295" t="s">
        <v>19</v>
      </c>
      <c r="I2416" s="295" t="s">
        <v>56</v>
      </c>
      <c r="J2416" s="366"/>
      <c r="K2416" s="367" t="s">
        <v>1857</v>
      </c>
      <c r="L2416" s="451" t="s">
        <v>155</v>
      </c>
      <c r="M2416" s="234">
        <v>37</v>
      </c>
      <c r="N2416" s="237">
        <f>IFERROR(VLOOKUP(H2416&amp;"-"&amp;F2416,Blad7!A:D,4,0),0)</f>
        <v>0</v>
      </c>
      <c r="O2416" s="238">
        <v>1</v>
      </c>
      <c r="P2416" s="239">
        <f t="shared" si="53"/>
        <v>0</v>
      </c>
    </row>
    <row r="2417" spans="1:16" x14ac:dyDescent="0.3">
      <c r="A2417" s="294" t="s">
        <v>92</v>
      </c>
      <c r="B2417" s="365" t="s">
        <v>586</v>
      </c>
      <c r="C2417" s="233" t="s">
        <v>92</v>
      </c>
      <c r="D2417" s="293" t="s">
        <v>985</v>
      </c>
      <c r="E2417" s="294" t="s">
        <v>986</v>
      </c>
      <c r="F2417" s="233" t="s">
        <v>92</v>
      </c>
      <c r="G2417" s="295" t="s">
        <v>987</v>
      </c>
      <c r="H2417" s="295" t="s">
        <v>41</v>
      </c>
      <c r="I2417" s="295" t="s">
        <v>1622</v>
      </c>
      <c r="J2417" s="367" t="s">
        <v>122</v>
      </c>
      <c r="K2417" s="367" t="s">
        <v>1858</v>
      </c>
      <c r="L2417" s="451" t="s">
        <v>1859</v>
      </c>
      <c r="M2417" s="234">
        <v>5.6</v>
      </c>
      <c r="N2417" s="237">
        <f>IFERROR(VLOOKUP(H2417&amp;"-"&amp;F2417,Blad7!A:D,4,0),0)</f>
        <v>0</v>
      </c>
      <c r="O2417" s="238">
        <v>1</v>
      </c>
      <c r="P2417" s="239">
        <f t="shared" si="53"/>
        <v>0</v>
      </c>
    </row>
    <row r="2418" spans="1:16" x14ac:dyDescent="0.3">
      <c r="A2418" s="294" t="s">
        <v>92</v>
      </c>
      <c r="B2418" s="365" t="s">
        <v>586</v>
      </c>
      <c r="C2418" s="233" t="s">
        <v>92</v>
      </c>
      <c r="D2418" s="293" t="s">
        <v>985</v>
      </c>
      <c r="E2418" s="294" t="s">
        <v>986</v>
      </c>
      <c r="F2418" s="233" t="s">
        <v>92</v>
      </c>
      <c r="G2418" s="295" t="s">
        <v>987</v>
      </c>
      <c r="H2418" s="295" t="s">
        <v>41</v>
      </c>
      <c r="I2418" s="295" t="s">
        <v>1622</v>
      </c>
      <c r="J2418" s="367" t="s">
        <v>142</v>
      </c>
      <c r="K2418" s="367" t="s">
        <v>1860</v>
      </c>
      <c r="L2418" s="451" t="s">
        <v>1859</v>
      </c>
      <c r="M2418" s="234">
        <v>4.5</v>
      </c>
      <c r="N2418" s="237">
        <f>IFERROR(VLOOKUP(H2418&amp;"-"&amp;F2418,Blad7!A:D,4,0),0)</f>
        <v>0</v>
      </c>
      <c r="O2418" s="238">
        <v>1</v>
      </c>
      <c r="P2418" s="239">
        <f t="shared" si="53"/>
        <v>0</v>
      </c>
    </row>
    <row r="2419" spans="1:16" x14ac:dyDescent="0.3">
      <c r="A2419" s="294" t="s">
        <v>92</v>
      </c>
      <c r="B2419" s="365" t="s">
        <v>586</v>
      </c>
      <c r="C2419" s="233" t="s">
        <v>92</v>
      </c>
      <c r="D2419" s="293" t="s">
        <v>985</v>
      </c>
      <c r="E2419" s="294" t="s">
        <v>986</v>
      </c>
      <c r="F2419" s="233" t="s">
        <v>92</v>
      </c>
      <c r="G2419" s="295" t="s">
        <v>987</v>
      </c>
      <c r="H2419" s="295" t="s">
        <v>19</v>
      </c>
      <c r="I2419" s="295" t="s">
        <v>64</v>
      </c>
      <c r="J2419" s="366"/>
      <c r="K2419" s="367" t="s">
        <v>1861</v>
      </c>
      <c r="L2419" s="451" t="s">
        <v>77</v>
      </c>
      <c r="M2419" s="234">
        <v>3</v>
      </c>
      <c r="N2419" s="237">
        <f>IFERROR(VLOOKUP(H2419&amp;"-"&amp;F2419,Blad7!A:D,4,0),0)</f>
        <v>0</v>
      </c>
      <c r="O2419" s="238">
        <v>1</v>
      </c>
      <c r="P2419" s="239">
        <f t="shared" si="53"/>
        <v>0</v>
      </c>
    </row>
    <row r="2420" spans="1:16" x14ac:dyDescent="0.3">
      <c r="A2420" s="294" t="s">
        <v>92</v>
      </c>
      <c r="B2420" s="365" t="s">
        <v>586</v>
      </c>
      <c r="C2420" s="233" t="s">
        <v>92</v>
      </c>
      <c r="D2420" s="293" t="s">
        <v>985</v>
      </c>
      <c r="E2420" s="294" t="s">
        <v>986</v>
      </c>
      <c r="F2420" s="233" t="s">
        <v>92</v>
      </c>
      <c r="G2420" s="295" t="s">
        <v>987</v>
      </c>
      <c r="H2420" s="295" t="s">
        <v>15</v>
      </c>
      <c r="I2420" s="295" t="s">
        <v>1723</v>
      </c>
      <c r="J2420" s="366"/>
      <c r="K2420" s="367" t="s">
        <v>1862</v>
      </c>
      <c r="L2420" s="451" t="s">
        <v>44</v>
      </c>
      <c r="M2420" s="234">
        <v>55</v>
      </c>
      <c r="N2420" s="237">
        <f>IFERROR(VLOOKUP(H2420&amp;"-"&amp;F2420,Blad7!A:D,4,0),0)</f>
        <v>0</v>
      </c>
      <c r="O2420" s="238">
        <v>1</v>
      </c>
      <c r="P2420" s="239">
        <f t="shared" si="53"/>
        <v>0</v>
      </c>
    </row>
    <row r="2421" spans="1:16" x14ac:dyDescent="0.3">
      <c r="A2421" s="294" t="s">
        <v>92</v>
      </c>
      <c r="B2421" s="365" t="s">
        <v>586</v>
      </c>
      <c r="C2421" s="233" t="s">
        <v>92</v>
      </c>
      <c r="D2421" s="293" t="s">
        <v>985</v>
      </c>
      <c r="E2421" s="294" t="s">
        <v>986</v>
      </c>
      <c r="F2421" s="233" t="s">
        <v>92</v>
      </c>
      <c r="G2421" s="295" t="s">
        <v>987</v>
      </c>
      <c r="H2421" s="295" t="s">
        <v>45</v>
      </c>
      <c r="I2421" s="295" t="s">
        <v>1021</v>
      </c>
      <c r="J2421" s="366" t="s">
        <v>185</v>
      </c>
      <c r="K2421" s="367"/>
      <c r="L2421" s="451" t="s">
        <v>155</v>
      </c>
      <c r="M2421" s="234" t="s">
        <v>187</v>
      </c>
      <c r="N2421" s="237">
        <f>IFERROR(VLOOKUP(H2421&amp;"-"&amp;F2421,Blad7!A:D,4,0),0)</f>
        <v>0</v>
      </c>
      <c r="O2421" s="238">
        <v>1</v>
      </c>
      <c r="P2421" s="239" t="str">
        <f t="shared" si="53"/>
        <v/>
      </c>
    </row>
    <row r="2422" spans="1:16" x14ac:dyDescent="0.3">
      <c r="A2422" s="294" t="s">
        <v>92</v>
      </c>
      <c r="B2422" s="365" t="s">
        <v>586</v>
      </c>
      <c r="C2422" s="233" t="s">
        <v>92</v>
      </c>
      <c r="D2422" s="293" t="s">
        <v>985</v>
      </c>
      <c r="E2422" s="294" t="s">
        <v>986</v>
      </c>
      <c r="F2422" s="233" t="s">
        <v>92</v>
      </c>
      <c r="G2422" s="295" t="s">
        <v>987</v>
      </c>
      <c r="H2422" s="295" t="s">
        <v>46</v>
      </c>
      <c r="I2422" s="295" t="s">
        <v>47</v>
      </c>
      <c r="J2422" s="366" t="s">
        <v>117</v>
      </c>
      <c r="K2422" s="367" t="s">
        <v>1863</v>
      </c>
      <c r="L2422" s="451" t="s">
        <v>44</v>
      </c>
      <c r="M2422" s="234">
        <v>31.4</v>
      </c>
      <c r="N2422" s="237">
        <f>IFERROR(VLOOKUP(H2422&amp;"-"&amp;F2422,Blad7!A:D,4,0),0)</f>
        <v>0</v>
      </c>
      <c r="O2422" s="238">
        <v>1</v>
      </c>
      <c r="P2422" s="239">
        <f t="shared" si="53"/>
        <v>0</v>
      </c>
    </row>
    <row r="2423" spans="1:16" x14ac:dyDescent="0.3">
      <c r="A2423" s="294" t="s">
        <v>92</v>
      </c>
      <c r="B2423" s="365" t="s">
        <v>586</v>
      </c>
      <c r="C2423" s="233" t="s">
        <v>92</v>
      </c>
      <c r="D2423" s="293" t="s">
        <v>985</v>
      </c>
      <c r="E2423" s="294" t="s">
        <v>986</v>
      </c>
      <c r="F2423" s="233" t="s">
        <v>92</v>
      </c>
      <c r="G2423" s="295" t="s">
        <v>987</v>
      </c>
      <c r="H2423" s="295" t="s">
        <v>46</v>
      </c>
      <c r="I2423" s="295" t="s">
        <v>47</v>
      </c>
      <c r="J2423" s="366" t="s">
        <v>169</v>
      </c>
      <c r="K2423" s="367" t="s">
        <v>1864</v>
      </c>
      <c r="L2423" s="451" t="s">
        <v>44</v>
      </c>
      <c r="M2423" s="234">
        <v>17.8</v>
      </c>
      <c r="N2423" s="237">
        <f>IFERROR(VLOOKUP(H2423&amp;"-"&amp;F2423,Blad7!A:D,4,0),0)</f>
        <v>0</v>
      </c>
      <c r="O2423" s="238">
        <v>1</v>
      </c>
      <c r="P2423" s="239">
        <f t="shared" si="53"/>
        <v>0</v>
      </c>
    </row>
    <row r="2424" spans="1:16" x14ac:dyDescent="0.3">
      <c r="A2424" s="294" t="s">
        <v>92</v>
      </c>
      <c r="B2424" s="365" t="s">
        <v>586</v>
      </c>
      <c r="C2424" s="233" t="s">
        <v>92</v>
      </c>
      <c r="D2424" s="293" t="s">
        <v>985</v>
      </c>
      <c r="E2424" s="294" t="s">
        <v>986</v>
      </c>
      <c r="F2424" s="233" t="s">
        <v>92</v>
      </c>
      <c r="G2424" s="295" t="s">
        <v>987</v>
      </c>
      <c r="H2424" s="295" t="s">
        <v>46</v>
      </c>
      <c r="I2424" s="295" t="s">
        <v>47</v>
      </c>
      <c r="J2424" s="366" t="s">
        <v>148</v>
      </c>
      <c r="K2424" s="367" t="s">
        <v>1865</v>
      </c>
      <c r="L2424" s="451" t="s">
        <v>44</v>
      </c>
      <c r="M2424" s="234">
        <v>17.8</v>
      </c>
      <c r="N2424" s="237">
        <f>IFERROR(VLOOKUP(H2424&amp;"-"&amp;F2424,Blad7!A:D,4,0),0)</f>
        <v>0</v>
      </c>
      <c r="O2424" s="238">
        <v>1</v>
      </c>
      <c r="P2424" s="239">
        <f t="shared" si="53"/>
        <v>0</v>
      </c>
    </row>
    <row r="2425" spans="1:16" x14ac:dyDescent="0.3">
      <c r="A2425" s="294" t="s">
        <v>92</v>
      </c>
      <c r="B2425" s="365" t="s">
        <v>586</v>
      </c>
      <c r="C2425" s="233" t="s">
        <v>92</v>
      </c>
      <c r="D2425" s="293" t="s">
        <v>985</v>
      </c>
      <c r="E2425" s="294" t="s">
        <v>986</v>
      </c>
      <c r="F2425" s="233" t="s">
        <v>92</v>
      </c>
      <c r="G2425" s="295" t="s">
        <v>987</v>
      </c>
      <c r="H2425" s="295" t="s">
        <v>46</v>
      </c>
      <c r="I2425" s="295" t="s">
        <v>47</v>
      </c>
      <c r="J2425" s="366" t="s">
        <v>1062</v>
      </c>
      <c r="K2425" s="367" t="s">
        <v>1866</v>
      </c>
      <c r="L2425" s="451" t="s">
        <v>44</v>
      </c>
      <c r="M2425" s="234">
        <v>17.8</v>
      </c>
      <c r="N2425" s="237">
        <f>IFERROR(VLOOKUP(H2425&amp;"-"&amp;F2425,Blad7!A:D,4,0),0)</f>
        <v>0</v>
      </c>
      <c r="O2425" s="238">
        <v>1</v>
      </c>
      <c r="P2425" s="239">
        <f t="shared" si="53"/>
        <v>0</v>
      </c>
    </row>
    <row r="2426" spans="1:16" x14ac:dyDescent="0.3">
      <c r="A2426" s="294" t="s">
        <v>92</v>
      </c>
      <c r="B2426" s="365" t="s">
        <v>586</v>
      </c>
      <c r="C2426" s="233" t="s">
        <v>92</v>
      </c>
      <c r="D2426" s="293" t="s">
        <v>985</v>
      </c>
      <c r="E2426" s="294" t="s">
        <v>986</v>
      </c>
      <c r="F2426" s="233" t="s">
        <v>92</v>
      </c>
      <c r="G2426" s="295" t="s">
        <v>987</v>
      </c>
      <c r="H2426" s="295" t="s">
        <v>46</v>
      </c>
      <c r="I2426" s="295" t="s">
        <v>47</v>
      </c>
      <c r="J2426" s="366" t="s">
        <v>154</v>
      </c>
      <c r="K2426" s="367" t="s">
        <v>1867</v>
      </c>
      <c r="L2426" s="451" t="s">
        <v>44</v>
      </c>
      <c r="M2426" s="234">
        <v>17.8</v>
      </c>
      <c r="N2426" s="237">
        <f>IFERROR(VLOOKUP(H2426&amp;"-"&amp;F2426,Blad7!A:D,4,0),0)</f>
        <v>0</v>
      </c>
      <c r="O2426" s="238">
        <v>1</v>
      </c>
      <c r="P2426" s="239">
        <f t="shared" si="53"/>
        <v>0</v>
      </c>
    </row>
    <row r="2427" spans="1:16" x14ac:dyDescent="0.3">
      <c r="A2427" s="294" t="s">
        <v>92</v>
      </c>
      <c r="B2427" s="365" t="s">
        <v>586</v>
      </c>
      <c r="C2427" s="233" t="s">
        <v>92</v>
      </c>
      <c r="D2427" s="293" t="s">
        <v>985</v>
      </c>
      <c r="E2427" s="294" t="s">
        <v>986</v>
      </c>
      <c r="F2427" s="233" t="s">
        <v>92</v>
      </c>
      <c r="G2427" s="295" t="s">
        <v>987</v>
      </c>
      <c r="H2427" s="295" t="s">
        <v>46</v>
      </c>
      <c r="I2427" s="295" t="s">
        <v>47</v>
      </c>
      <c r="J2427" s="366" t="s">
        <v>128</v>
      </c>
      <c r="K2427" s="367" t="s">
        <v>1868</v>
      </c>
      <c r="L2427" s="451" t="s">
        <v>44</v>
      </c>
      <c r="M2427" s="234">
        <v>36</v>
      </c>
      <c r="N2427" s="237">
        <f>IFERROR(VLOOKUP(H2427&amp;"-"&amp;F2427,Blad7!A:D,4,0),0)</f>
        <v>0</v>
      </c>
      <c r="O2427" s="238">
        <v>1</v>
      </c>
      <c r="P2427" s="239">
        <f t="shared" si="53"/>
        <v>0</v>
      </c>
    </row>
    <row r="2428" spans="1:16" x14ac:dyDescent="0.3">
      <c r="A2428" s="294" t="s">
        <v>92</v>
      </c>
      <c r="B2428" s="365" t="s">
        <v>586</v>
      </c>
      <c r="C2428" s="233" t="s">
        <v>92</v>
      </c>
      <c r="D2428" s="293" t="s">
        <v>985</v>
      </c>
      <c r="E2428" s="294" t="s">
        <v>986</v>
      </c>
      <c r="F2428" s="233" t="s">
        <v>92</v>
      </c>
      <c r="G2428" s="295" t="s">
        <v>987</v>
      </c>
      <c r="H2428" s="295" t="s">
        <v>19</v>
      </c>
      <c r="I2428" s="295" t="s">
        <v>64</v>
      </c>
      <c r="J2428" s="366"/>
      <c r="K2428" s="367" t="s">
        <v>1869</v>
      </c>
      <c r="L2428" s="451" t="s">
        <v>155</v>
      </c>
      <c r="M2428" s="234">
        <v>20.8</v>
      </c>
      <c r="N2428" s="237">
        <f>IFERROR(VLOOKUP(H2428&amp;"-"&amp;F2428,Blad7!A:D,4,0),0)</f>
        <v>0</v>
      </c>
      <c r="O2428" s="238">
        <v>1</v>
      </c>
      <c r="P2428" s="239">
        <f t="shared" si="53"/>
        <v>0</v>
      </c>
    </row>
    <row r="2429" spans="1:16" x14ac:dyDescent="0.3">
      <c r="A2429" s="294" t="s">
        <v>92</v>
      </c>
      <c r="B2429" s="365" t="s">
        <v>586</v>
      </c>
      <c r="C2429" s="233" t="s">
        <v>92</v>
      </c>
      <c r="D2429" s="293" t="s">
        <v>985</v>
      </c>
      <c r="E2429" s="294" t="s">
        <v>986</v>
      </c>
      <c r="F2429" s="233" t="s">
        <v>92</v>
      </c>
      <c r="G2429" s="295" t="s">
        <v>989</v>
      </c>
      <c r="H2429" s="295" t="s">
        <v>19</v>
      </c>
      <c r="I2429" s="295" t="s">
        <v>43</v>
      </c>
      <c r="J2429" s="366"/>
      <c r="K2429" s="367" t="s">
        <v>1666</v>
      </c>
      <c r="L2429" s="451" t="s">
        <v>44</v>
      </c>
      <c r="M2429" s="234">
        <v>33.799999999999997</v>
      </c>
      <c r="N2429" s="237">
        <f>IFERROR(VLOOKUP(H2429&amp;"-"&amp;F2429,Blad7!A:D,4,0),0)</f>
        <v>0</v>
      </c>
      <c r="O2429" s="238">
        <v>1</v>
      </c>
      <c r="P2429" s="239">
        <f t="shared" si="53"/>
        <v>0</v>
      </c>
    </row>
    <row r="2430" spans="1:16" x14ac:dyDescent="0.3">
      <c r="A2430" s="294" t="s">
        <v>92</v>
      </c>
      <c r="B2430" s="365" t="s">
        <v>586</v>
      </c>
      <c r="C2430" s="233" t="s">
        <v>92</v>
      </c>
      <c r="D2430" s="293" t="s">
        <v>985</v>
      </c>
      <c r="E2430" s="294" t="s">
        <v>986</v>
      </c>
      <c r="F2430" s="233" t="s">
        <v>92</v>
      </c>
      <c r="G2430" s="295" t="s">
        <v>989</v>
      </c>
      <c r="H2430" s="295" t="s">
        <v>19</v>
      </c>
      <c r="I2430" s="295" t="s">
        <v>56</v>
      </c>
      <c r="J2430" s="366"/>
      <c r="K2430" s="367" t="s">
        <v>1668</v>
      </c>
      <c r="L2430" s="451" t="s">
        <v>155</v>
      </c>
      <c r="M2430" s="234">
        <v>225.6</v>
      </c>
      <c r="N2430" s="237">
        <f>IFERROR(VLOOKUP(H2430&amp;"-"&amp;F2430,Blad7!A:D,4,0),0)</f>
        <v>0</v>
      </c>
      <c r="O2430" s="238">
        <v>1</v>
      </c>
      <c r="P2430" s="239">
        <f t="shared" si="53"/>
        <v>0</v>
      </c>
    </row>
    <row r="2431" spans="1:16" x14ac:dyDescent="0.3">
      <c r="A2431" s="294" t="s">
        <v>92</v>
      </c>
      <c r="B2431" s="365" t="s">
        <v>586</v>
      </c>
      <c r="C2431" s="233" t="s">
        <v>92</v>
      </c>
      <c r="D2431" s="293" t="s">
        <v>985</v>
      </c>
      <c r="E2431" s="294" t="s">
        <v>986</v>
      </c>
      <c r="F2431" s="233" t="s">
        <v>92</v>
      </c>
      <c r="G2431" s="295" t="s">
        <v>989</v>
      </c>
      <c r="H2431" s="295" t="s">
        <v>19</v>
      </c>
      <c r="I2431" s="295" t="s">
        <v>204</v>
      </c>
      <c r="J2431" s="366">
        <v>102</v>
      </c>
      <c r="K2431" s="367">
        <v>102</v>
      </c>
      <c r="L2431" s="451" t="s">
        <v>44</v>
      </c>
      <c r="M2431" s="234">
        <v>25</v>
      </c>
      <c r="N2431" s="237">
        <f>IFERROR(VLOOKUP(H2431&amp;"-"&amp;F2431,Blad7!A:D,4,0),0)</f>
        <v>0</v>
      </c>
      <c r="O2431" s="238">
        <v>1</v>
      </c>
      <c r="P2431" s="239">
        <f t="shared" si="53"/>
        <v>0</v>
      </c>
    </row>
    <row r="2432" spans="1:16" x14ac:dyDescent="0.3">
      <c r="A2432" s="294" t="s">
        <v>92</v>
      </c>
      <c r="B2432" s="365" t="s">
        <v>586</v>
      </c>
      <c r="C2432" s="233" t="s">
        <v>92</v>
      </c>
      <c r="D2432" s="293" t="s">
        <v>985</v>
      </c>
      <c r="E2432" s="294" t="s">
        <v>986</v>
      </c>
      <c r="F2432" s="233" t="s">
        <v>92</v>
      </c>
      <c r="G2432" s="295" t="s">
        <v>989</v>
      </c>
      <c r="H2432" s="295" t="s">
        <v>46</v>
      </c>
      <c r="I2432" s="295" t="s">
        <v>47</v>
      </c>
      <c r="J2432" s="366">
        <v>102</v>
      </c>
      <c r="K2432" s="367" t="s">
        <v>1008</v>
      </c>
      <c r="L2432" s="451" t="s">
        <v>155</v>
      </c>
      <c r="M2432" s="234">
        <v>18.75</v>
      </c>
      <c r="N2432" s="237">
        <f>IFERROR(VLOOKUP(H2432&amp;"-"&amp;F2432,Blad7!A:D,4,0),0)</f>
        <v>0</v>
      </c>
      <c r="O2432" s="238">
        <v>1</v>
      </c>
      <c r="P2432" s="239">
        <f t="shared" ref="P2432:P2495" si="54">IFERROR((N2432*M2432)*O2432,"")</f>
        <v>0</v>
      </c>
    </row>
    <row r="2433" spans="1:16" x14ac:dyDescent="0.3">
      <c r="A2433" s="294" t="s">
        <v>92</v>
      </c>
      <c r="B2433" s="365" t="s">
        <v>586</v>
      </c>
      <c r="C2433" s="233" t="s">
        <v>92</v>
      </c>
      <c r="D2433" s="293" t="s">
        <v>985</v>
      </c>
      <c r="E2433" s="294" t="s">
        <v>986</v>
      </c>
      <c r="F2433" s="233" t="s">
        <v>92</v>
      </c>
      <c r="G2433" s="295" t="s">
        <v>989</v>
      </c>
      <c r="H2433" s="295" t="s">
        <v>19</v>
      </c>
      <c r="I2433" s="295" t="s">
        <v>56</v>
      </c>
      <c r="J2433" s="366"/>
      <c r="K2433" s="367"/>
      <c r="L2433" s="451" t="s">
        <v>155</v>
      </c>
      <c r="M2433" s="234">
        <v>13.1</v>
      </c>
      <c r="N2433" s="237">
        <f>IFERROR(VLOOKUP(H2433&amp;"-"&amp;F2433,Blad7!A:D,4,0),0)</f>
        <v>0</v>
      </c>
      <c r="O2433" s="238">
        <v>1</v>
      </c>
      <c r="P2433" s="239">
        <f t="shared" si="54"/>
        <v>0</v>
      </c>
    </row>
    <row r="2434" spans="1:16" x14ac:dyDescent="0.3">
      <c r="A2434" s="294" t="s">
        <v>92</v>
      </c>
      <c r="B2434" s="365" t="s">
        <v>586</v>
      </c>
      <c r="C2434" s="233" t="s">
        <v>92</v>
      </c>
      <c r="D2434" s="293" t="s">
        <v>985</v>
      </c>
      <c r="E2434" s="294" t="s">
        <v>986</v>
      </c>
      <c r="F2434" s="233" t="s">
        <v>92</v>
      </c>
      <c r="G2434" s="295" t="s">
        <v>989</v>
      </c>
      <c r="H2434" s="295" t="s">
        <v>19</v>
      </c>
      <c r="I2434" s="295" t="s">
        <v>1870</v>
      </c>
      <c r="J2434" s="366"/>
      <c r="K2434" s="367" t="s">
        <v>1683</v>
      </c>
      <c r="L2434" s="451" t="s">
        <v>155</v>
      </c>
      <c r="M2434" s="234">
        <v>33.799999999999997</v>
      </c>
      <c r="N2434" s="237">
        <f>IFERROR(VLOOKUP(H2434&amp;"-"&amp;F2434,Blad7!A:D,4,0),0)</f>
        <v>0</v>
      </c>
      <c r="O2434" s="238">
        <v>1</v>
      </c>
      <c r="P2434" s="239">
        <f t="shared" si="54"/>
        <v>0</v>
      </c>
    </row>
    <row r="2435" spans="1:16" x14ac:dyDescent="0.3">
      <c r="A2435" s="294" t="s">
        <v>92</v>
      </c>
      <c r="B2435" s="365" t="s">
        <v>586</v>
      </c>
      <c r="C2435" s="233" t="s">
        <v>92</v>
      </c>
      <c r="D2435" s="293" t="s">
        <v>985</v>
      </c>
      <c r="E2435" s="294" t="s">
        <v>986</v>
      </c>
      <c r="F2435" s="233" t="s">
        <v>92</v>
      </c>
      <c r="G2435" s="295" t="s">
        <v>989</v>
      </c>
      <c r="H2435" s="295" t="s">
        <v>18</v>
      </c>
      <c r="I2435" s="295" t="s">
        <v>78</v>
      </c>
      <c r="J2435" s="366">
        <v>105</v>
      </c>
      <c r="K2435" s="367" t="s">
        <v>1616</v>
      </c>
      <c r="L2435" s="451" t="s">
        <v>155</v>
      </c>
      <c r="M2435" s="234">
        <v>69</v>
      </c>
      <c r="N2435" s="237">
        <f>IFERROR(VLOOKUP(H2435&amp;"-"&amp;F2435,Blad7!A:D,4,0),0)</f>
        <v>0</v>
      </c>
      <c r="O2435" s="238">
        <v>1</v>
      </c>
      <c r="P2435" s="239">
        <f t="shared" si="54"/>
        <v>0</v>
      </c>
    </row>
    <row r="2436" spans="1:16" x14ac:dyDescent="0.3">
      <c r="A2436" s="294" t="s">
        <v>92</v>
      </c>
      <c r="B2436" s="365" t="s">
        <v>586</v>
      </c>
      <c r="C2436" s="233" t="s">
        <v>92</v>
      </c>
      <c r="D2436" s="293" t="s">
        <v>985</v>
      </c>
      <c r="E2436" s="294" t="s">
        <v>986</v>
      </c>
      <c r="F2436" s="233" t="s">
        <v>92</v>
      </c>
      <c r="G2436" s="295" t="s">
        <v>989</v>
      </c>
      <c r="H2436" s="295" t="s">
        <v>45</v>
      </c>
      <c r="I2436" s="295" t="s">
        <v>1021</v>
      </c>
      <c r="J2436" s="366"/>
      <c r="K2436" s="367"/>
      <c r="L2436" s="451" t="s">
        <v>155</v>
      </c>
      <c r="M2436" s="234" t="s">
        <v>187</v>
      </c>
      <c r="N2436" s="237">
        <f>IFERROR(VLOOKUP(H2436&amp;"-"&amp;F2436,Blad7!A:D,4,0),0)</f>
        <v>0</v>
      </c>
      <c r="O2436" s="238">
        <v>1</v>
      </c>
      <c r="P2436" s="239" t="str">
        <f t="shared" si="54"/>
        <v/>
      </c>
    </row>
    <row r="2437" spans="1:16" x14ac:dyDescent="0.3">
      <c r="A2437" s="294" t="s">
        <v>92</v>
      </c>
      <c r="B2437" s="365" t="s">
        <v>586</v>
      </c>
      <c r="C2437" s="233" t="s">
        <v>92</v>
      </c>
      <c r="D2437" s="293" t="s">
        <v>985</v>
      </c>
      <c r="E2437" s="294" t="s">
        <v>986</v>
      </c>
      <c r="F2437" s="233" t="s">
        <v>92</v>
      </c>
      <c r="G2437" s="295" t="s">
        <v>989</v>
      </c>
      <c r="H2437" s="295" t="s">
        <v>46</v>
      </c>
      <c r="I2437" s="295" t="s">
        <v>47</v>
      </c>
      <c r="J2437" s="366">
        <v>106</v>
      </c>
      <c r="K2437" s="367" t="s">
        <v>1688</v>
      </c>
      <c r="L2437" s="451" t="s">
        <v>44</v>
      </c>
      <c r="M2437" s="234">
        <v>19.149999999999999</v>
      </c>
      <c r="N2437" s="237">
        <f>IFERROR(VLOOKUP(H2437&amp;"-"&amp;F2437,Blad7!A:D,4,0),0)</f>
        <v>0</v>
      </c>
      <c r="O2437" s="238">
        <v>1</v>
      </c>
      <c r="P2437" s="239">
        <f t="shared" si="54"/>
        <v>0</v>
      </c>
    </row>
    <row r="2438" spans="1:16" x14ac:dyDescent="0.3">
      <c r="A2438" s="294" t="s">
        <v>92</v>
      </c>
      <c r="B2438" s="365" t="s">
        <v>586</v>
      </c>
      <c r="C2438" s="233" t="s">
        <v>92</v>
      </c>
      <c r="D2438" s="293" t="s">
        <v>985</v>
      </c>
      <c r="E2438" s="294" t="s">
        <v>986</v>
      </c>
      <c r="F2438" s="233" t="s">
        <v>92</v>
      </c>
      <c r="G2438" s="295" t="s">
        <v>989</v>
      </c>
      <c r="H2438" s="295" t="s">
        <v>46</v>
      </c>
      <c r="I2438" s="295" t="s">
        <v>47</v>
      </c>
      <c r="J2438" s="366">
        <v>107</v>
      </c>
      <c r="K2438" s="367" t="s">
        <v>1062</v>
      </c>
      <c r="L2438" s="451" t="s">
        <v>44</v>
      </c>
      <c r="M2438" s="234">
        <v>19</v>
      </c>
      <c r="N2438" s="237">
        <f>IFERROR(VLOOKUP(H2438&amp;"-"&amp;F2438,Blad7!A:D,4,0),0)</f>
        <v>0</v>
      </c>
      <c r="O2438" s="238">
        <v>1</v>
      </c>
      <c r="P2438" s="239">
        <f t="shared" si="54"/>
        <v>0</v>
      </c>
    </row>
    <row r="2439" spans="1:16" x14ac:dyDescent="0.3">
      <c r="A2439" s="294" t="s">
        <v>92</v>
      </c>
      <c r="B2439" s="365" t="s">
        <v>586</v>
      </c>
      <c r="C2439" s="233" t="s">
        <v>92</v>
      </c>
      <c r="D2439" s="293" t="s">
        <v>985</v>
      </c>
      <c r="E2439" s="294" t="s">
        <v>986</v>
      </c>
      <c r="F2439" s="233" t="s">
        <v>92</v>
      </c>
      <c r="G2439" s="295" t="s">
        <v>989</v>
      </c>
      <c r="H2439" s="295" t="s">
        <v>16</v>
      </c>
      <c r="I2439" s="295" t="s">
        <v>1022</v>
      </c>
      <c r="J2439" s="366"/>
      <c r="K2439" s="367" t="s">
        <v>154</v>
      </c>
      <c r="L2439" s="451" t="s">
        <v>44</v>
      </c>
      <c r="M2439" s="234">
        <v>175.6</v>
      </c>
      <c r="N2439" s="237">
        <f>IFERROR(VLOOKUP(H2439&amp;"-"&amp;F2439,Blad7!A:D,4,0),0)</f>
        <v>0</v>
      </c>
      <c r="O2439" s="238">
        <v>1</v>
      </c>
      <c r="P2439" s="239">
        <f t="shared" si="54"/>
        <v>0</v>
      </c>
    </row>
    <row r="2440" spans="1:16" x14ac:dyDescent="0.3">
      <c r="A2440" s="294" t="s">
        <v>92</v>
      </c>
      <c r="B2440" s="365" t="s">
        <v>586</v>
      </c>
      <c r="C2440" s="233" t="s">
        <v>92</v>
      </c>
      <c r="D2440" s="293" t="s">
        <v>985</v>
      </c>
      <c r="E2440" s="294" t="s">
        <v>986</v>
      </c>
      <c r="F2440" s="233" t="s">
        <v>92</v>
      </c>
      <c r="G2440" s="295" t="s">
        <v>989</v>
      </c>
      <c r="H2440" s="295" t="s">
        <v>15</v>
      </c>
      <c r="I2440" s="295" t="s">
        <v>1723</v>
      </c>
      <c r="J2440" s="366" t="s">
        <v>125</v>
      </c>
      <c r="K2440" s="367" t="s">
        <v>125</v>
      </c>
      <c r="L2440" s="451" t="s">
        <v>44</v>
      </c>
      <c r="M2440" s="234">
        <v>46</v>
      </c>
      <c r="N2440" s="237">
        <f>IFERROR(VLOOKUP(H2440&amp;"-"&amp;F2440,Blad7!A:D,4,0),0)</f>
        <v>0</v>
      </c>
      <c r="O2440" s="238">
        <v>1</v>
      </c>
      <c r="P2440" s="239">
        <f t="shared" si="54"/>
        <v>0</v>
      </c>
    </row>
    <row r="2441" spans="1:16" x14ac:dyDescent="0.3">
      <c r="A2441" s="294" t="s">
        <v>92</v>
      </c>
      <c r="B2441" s="365" t="s">
        <v>586</v>
      </c>
      <c r="C2441" s="233" t="s">
        <v>92</v>
      </c>
      <c r="D2441" s="293" t="s">
        <v>985</v>
      </c>
      <c r="E2441" s="294" t="s">
        <v>986</v>
      </c>
      <c r="F2441" s="233" t="s">
        <v>92</v>
      </c>
      <c r="G2441" s="295" t="s">
        <v>989</v>
      </c>
      <c r="H2441" s="295" t="s">
        <v>19</v>
      </c>
      <c r="I2441" s="295" t="s">
        <v>64</v>
      </c>
      <c r="J2441" s="366"/>
      <c r="K2441" s="367" t="s">
        <v>100</v>
      </c>
      <c r="L2441" s="451" t="s">
        <v>77</v>
      </c>
      <c r="M2441" s="234">
        <v>2.5</v>
      </c>
      <c r="N2441" s="237">
        <f>IFERROR(VLOOKUP(H2441&amp;"-"&amp;F2441,Blad7!A:D,4,0),0)</f>
        <v>0</v>
      </c>
      <c r="O2441" s="238">
        <v>1</v>
      </c>
      <c r="P2441" s="239">
        <f t="shared" si="54"/>
        <v>0</v>
      </c>
    </row>
    <row r="2442" spans="1:16" x14ac:dyDescent="0.3">
      <c r="A2442" s="294" t="s">
        <v>92</v>
      </c>
      <c r="B2442" s="365" t="s">
        <v>586</v>
      </c>
      <c r="C2442" s="233" t="s">
        <v>92</v>
      </c>
      <c r="D2442" s="293" t="s">
        <v>985</v>
      </c>
      <c r="E2442" s="294" t="s">
        <v>986</v>
      </c>
      <c r="F2442" s="233" t="s">
        <v>92</v>
      </c>
      <c r="G2442" s="295" t="s">
        <v>989</v>
      </c>
      <c r="H2442" s="295" t="s">
        <v>19</v>
      </c>
      <c r="I2442" s="295" t="s">
        <v>64</v>
      </c>
      <c r="J2442" s="366"/>
      <c r="K2442" s="367" t="s">
        <v>128</v>
      </c>
      <c r="L2442" s="451" t="s">
        <v>77</v>
      </c>
      <c r="M2442" s="234">
        <v>10</v>
      </c>
      <c r="N2442" s="237">
        <f>IFERROR(VLOOKUP(H2442&amp;"-"&amp;F2442,Blad7!A:D,4,0),0)</f>
        <v>0</v>
      </c>
      <c r="O2442" s="238">
        <v>1</v>
      </c>
      <c r="P2442" s="239">
        <f t="shared" si="54"/>
        <v>0</v>
      </c>
    </row>
    <row r="2443" spans="1:16" x14ac:dyDescent="0.3">
      <c r="A2443" s="294" t="s">
        <v>92</v>
      </c>
      <c r="B2443" s="365" t="s">
        <v>586</v>
      </c>
      <c r="C2443" s="233" t="s">
        <v>92</v>
      </c>
      <c r="D2443" s="293" t="s">
        <v>985</v>
      </c>
      <c r="E2443" s="294" t="s">
        <v>986</v>
      </c>
      <c r="F2443" s="233" t="s">
        <v>92</v>
      </c>
      <c r="G2443" s="295" t="s">
        <v>989</v>
      </c>
      <c r="H2443" s="295" t="s">
        <v>19</v>
      </c>
      <c r="I2443" s="295" t="s">
        <v>64</v>
      </c>
      <c r="J2443" s="366"/>
      <c r="K2443" s="367" t="s">
        <v>97</v>
      </c>
      <c r="L2443" s="451" t="s">
        <v>77</v>
      </c>
      <c r="M2443" s="234">
        <v>1.8</v>
      </c>
      <c r="N2443" s="237">
        <f>IFERROR(VLOOKUP(H2443&amp;"-"&amp;F2443,Blad7!A:D,4,0),0)</f>
        <v>0</v>
      </c>
      <c r="O2443" s="238">
        <v>1</v>
      </c>
      <c r="P2443" s="239">
        <f t="shared" si="54"/>
        <v>0</v>
      </c>
    </row>
    <row r="2444" spans="1:16" x14ac:dyDescent="0.3">
      <c r="A2444" s="294" t="s">
        <v>92</v>
      </c>
      <c r="B2444" s="365" t="s">
        <v>586</v>
      </c>
      <c r="C2444" s="233" t="s">
        <v>92</v>
      </c>
      <c r="D2444" s="293" t="s">
        <v>985</v>
      </c>
      <c r="E2444" s="294" t="s">
        <v>986</v>
      </c>
      <c r="F2444" s="233" t="s">
        <v>92</v>
      </c>
      <c r="G2444" s="295" t="s">
        <v>989</v>
      </c>
      <c r="H2444" s="295" t="s">
        <v>41</v>
      </c>
      <c r="I2444" s="295" t="s">
        <v>1622</v>
      </c>
      <c r="J2444" s="367">
        <v>109</v>
      </c>
      <c r="K2444" s="367" t="s">
        <v>96</v>
      </c>
      <c r="L2444" s="451" t="s">
        <v>1859</v>
      </c>
      <c r="M2444" s="234">
        <v>11.2</v>
      </c>
      <c r="N2444" s="237">
        <f>IFERROR(VLOOKUP(H2444&amp;"-"&amp;F2444,Blad7!A:D,4,0),0)</f>
        <v>0</v>
      </c>
      <c r="O2444" s="238">
        <v>1</v>
      </c>
      <c r="P2444" s="239">
        <f t="shared" si="54"/>
        <v>0</v>
      </c>
    </row>
    <row r="2445" spans="1:16" x14ac:dyDescent="0.3">
      <c r="A2445" s="294" t="s">
        <v>92</v>
      </c>
      <c r="B2445" s="365" t="s">
        <v>586</v>
      </c>
      <c r="C2445" s="233" t="s">
        <v>92</v>
      </c>
      <c r="D2445" s="293" t="s">
        <v>985</v>
      </c>
      <c r="E2445" s="294" t="s">
        <v>986</v>
      </c>
      <c r="F2445" s="233" t="s">
        <v>92</v>
      </c>
      <c r="G2445" s="295" t="s">
        <v>989</v>
      </c>
      <c r="H2445" s="295" t="s">
        <v>16</v>
      </c>
      <c r="I2445" s="295" t="s">
        <v>1022</v>
      </c>
      <c r="J2445" s="366"/>
      <c r="K2445" s="367" t="s">
        <v>102</v>
      </c>
      <c r="L2445" s="451" t="s">
        <v>44</v>
      </c>
      <c r="M2445" s="234">
        <v>78.900000000000006</v>
      </c>
      <c r="N2445" s="237">
        <f>IFERROR(VLOOKUP(H2445&amp;"-"&amp;F2445,Blad7!A:D,4,0),0)</f>
        <v>0</v>
      </c>
      <c r="O2445" s="238">
        <v>1</v>
      </c>
      <c r="P2445" s="239">
        <f t="shared" si="54"/>
        <v>0</v>
      </c>
    </row>
    <row r="2446" spans="1:16" x14ac:dyDescent="0.3">
      <c r="A2446" s="294" t="s">
        <v>92</v>
      </c>
      <c r="B2446" s="365" t="s">
        <v>586</v>
      </c>
      <c r="C2446" s="233" t="s">
        <v>92</v>
      </c>
      <c r="D2446" s="293" t="s">
        <v>985</v>
      </c>
      <c r="E2446" s="294" t="s">
        <v>986</v>
      </c>
      <c r="F2446" s="233" t="s">
        <v>92</v>
      </c>
      <c r="G2446" s="295" t="s">
        <v>989</v>
      </c>
      <c r="H2446" s="295" t="s">
        <v>19</v>
      </c>
      <c r="I2446" s="295" t="s">
        <v>43</v>
      </c>
      <c r="J2446" s="366"/>
      <c r="K2446" s="367" t="s">
        <v>1063</v>
      </c>
      <c r="L2446" s="451" t="s">
        <v>44</v>
      </c>
      <c r="M2446" s="234">
        <v>20.100000000000001</v>
      </c>
      <c r="N2446" s="237">
        <f>IFERROR(VLOOKUP(H2446&amp;"-"&amp;F2446,Blad7!A:D,4,0),0)</f>
        <v>0</v>
      </c>
      <c r="O2446" s="238">
        <v>1</v>
      </c>
      <c r="P2446" s="239">
        <f t="shared" si="54"/>
        <v>0</v>
      </c>
    </row>
    <row r="2447" spans="1:16" x14ac:dyDescent="0.3">
      <c r="A2447" s="294" t="s">
        <v>92</v>
      </c>
      <c r="B2447" s="365" t="s">
        <v>586</v>
      </c>
      <c r="C2447" s="233" t="s">
        <v>92</v>
      </c>
      <c r="D2447" s="293" t="s">
        <v>985</v>
      </c>
      <c r="E2447" s="294" t="s">
        <v>986</v>
      </c>
      <c r="F2447" s="233" t="s">
        <v>92</v>
      </c>
      <c r="G2447" s="295" t="s">
        <v>989</v>
      </c>
      <c r="H2447" s="295" t="s">
        <v>41</v>
      </c>
      <c r="I2447" s="295" t="s">
        <v>1622</v>
      </c>
      <c r="J2447" s="367"/>
      <c r="K2447" s="367" t="s">
        <v>203</v>
      </c>
      <c r="L2447" s="451" t="s">
        <v>1859</v>
      </c>
      <c r="M2447" s="234">
        <v>4.2</v>
      </c>
      <c r="N2447" s="237">
        <f>IFERROR(VLOOKUP(H2447&amp;"-"&amp;F2447,Blad7!A:D,4,0),0)</f>
        <v>0</v>
      </c>
      <c r="O2447" s="238">
        <v>1</v>
      </c>
      <c r="P2447" s="239">
        <f t="shared" si="54"/>
        <v>0</v>
      </c>
    </row>
    <row r="2448" spans="1:16" ht="12.65" customHeight="1" x14ac:dyDescent="0.3">
      <c r="A2448" s="294" t="s">
        <v>92</v>
      </c>
      <c r="B2448" s="365" t="s">
        <v>586</v>
      </c>
      <c r="C2448" s="233" t="s">
        <v>92</v>
      </c>
      <c r="D2448" s="293" t="s">
        <v>985</v>
      </c>
      <c r="E2448" s="294" t="s">
        <v>986</v>
      </c>
      <c r="F2448" s="233" t="s">
        <v>92</v>
      </c>
      <c r="G2448" s="295" t="s">
        <v>989</v>
      </c>
      <c r="H2448" s="295" t="s">
        <v>16</v>
      </c>
      <c r="I2448" s="295" t="s">
        <v>51</v>
      </c>
      <c r="J2448" s="366"/>
      <c r="K2448" s="367" t="s">
        <v>81</v>
      </c>
      <c r="L2448" s="451" t="s">
        <v>155</v>
      </c>
      <c r="M2448" s="234">
        <v>115</v>
      </c>
      <c r="N2448" s="237">
        <f>IFERROR(VLOOKUP(H2448&amp;"-"&amp;F2448,Blad7!A:D,4,0),0)</f>
        <v>0</v>
      </c>
      <c r="O2448" s="238">
        <v>1</v>
      </c>
      <c r="P2448" s="239">
        <f t="shared" si="54"/>
        <v>0</v>
      </c>
    </row>
    <row r="2449" spans="1:16" ht="14.5" customHeight="1" x14ac:dyDescent="0.3">
      <c r="A2449" s="294" t="s">
        <v>92</v>
      </c>
      <c r="B2449" s="365" t="s">
        <v>586</v>
      </c>
      <c r="C2449" s="233" t="s">
        <v>92</v>
      </c>
      <c r="D2449" s="293" t="s">
        <v>985</v>
      </c>
      <c r="E2449" s="294" t="s">
        <v>986</v>
      </c>
      <c r="F2449" s="233" t="s">
        <v>92</v>
      </c>
      <c r="G2449" s="295" t="s">
        <v>989</v>
      </c>
      <c r="H2449" s="295" t="s">
        <v>2271</v>
      </c>
      <c r="I2449" s="295" t="s">
        <v>1724</v>
      </c>
      <c r="J2449" s="366"/>
      <c r="K2449" s="367"/>
      <c r="L2449" s="451" t="s">
        <v>155</v>
      </c>
      <c r="M2449" s="234">
        <v>7.5</v>
      </c>
      <c r="N2449" s="237">
        <f>IFERROR(VLOOKUP(H2449&amp;"-"&amp;F2449,Blad7!A:D,4,0),0)</f>
        <v>0</v>
      </c>
      <c r="O2449" s="238">
        <v>1</v>
      </c>
      <c r="P2449" s="239">
        <f t="shared" si="54"/>
        <v>0</v>
      </c>
    </row>
    <row r="2450" spans="1:16" ht="14.5" customHeight="1" x14ac:dyDescent="0.3">
      <c r="A2450" s="294" t="s">
        <v>92</v>
      </c>
      <c r="B2450" s="365" t="s">
        <v>586</v>
      </c>
      <c r="C2450" s="233" t="s">
        <v>92</v>
      </c>
      <c r="D2450" s="293" t="s">
        <v>985</v>
      </c>
      <c r="E2450" s="294" t="s">
        <v>986</v>
      </c>
      <c r="F2450" s="233" t="s">
        <v>92</v>
      </c>
      <c r="G2450" s="295" t="s">
        <v>989</v>
      </c>
      <c r="H2450" s="295" t="s">
        <v>2271</v>
      </c>
      <c r="I2450" s="295" t="s">
        <v>1724</v>
      </c>
      <c r="J2450" s="366"/>
      <c r="K2450" s="367"/>
      <c r="L2450" s="451" t="s">
        <v>155</v>
      </c>
      <c r="M2450" s="234">
        <v>16.399999999999999</v>
      </c>
      <c r="N2450" s="237">
        <f>IFERROR(VLOOKUP(H2450&amp;"-"&amp;F2450,Blad7!A:D,4,0),0)</f>
        <v>0</v>
      </c>
      <c r="O2450" s="238">
        <v>1</v>
      </c>
      <c r="P2450" s="239">
        <f t="shared" si="54"/>
        <v>0</v>
      </c>
    </row>
    <row r="2451" spans="1:16" ht="14.5" customHeight="1" x14ac:dyDescent="0.3">
      <c r="A2451" s="294" t="s">
        <v>92</v>
      </c>
      <c r="B2451" s="365" t="s">
        <v>586</v>
      </c>
      <c r="C2451" s="233" t="s">
        <v>92</v>
      </c>
      <c r="D2451" s="293" t="s">
        <v>985</v>
      </c>
      <c r="E2451" s="294" t="s">
        <v>986</v>
      </c>
      <c r="F2451" s="233" t="s">
        <v>92</v>
      </c>
      <c r="G2451" s="295" t="s">
        <v>989</v>
      </c>
      <c r="H2451" s="295" t="s">
        <v>46</v>
      </c>
      <c r="I2451" s="295" t="s">
        <v>48</v>
      </c>
      <c r="J2451" s="366" t="s">
        <v>990</v>
      </c>
      <c r="K2451" s="367" t="s">
        <v>75</v>
      </c>
      <c r="L2451" s="451" t="s">
        <v>1871</v>
      </c>
      <c r="M2451" s="234">
        <v>7.3</v>
      </c>
      <c r="N2451" s="237">
        <f>IFERROR(VLOOKUP(H2451&amp;"-"&amp;F2451,Blad7!A:D,4,0),0)</f>
        <v>0</v>
      </c>
      <c r="O2451" s="238">
        <v>1</v>
      </c>
      <c r="P2451" s="239">
        <f t="shared" si="54"/>
        <v>0</v>
      </c>
    </row>
    <row r="2452" spans="1:16" ht="14.5" customHeight="1" x14ac:dyDescent="0.3">
      <c r="A2452" s="294" t="s">
        <v>92</v>
      </c>
      <c r="B2452" s="365" t="s">
        <v>586</v>
      </c>
      <c r="C2452" s="233" t="s">
        <v>92</v>
      </c>
      <c r="D2452" s="293" t="s">
        <v>985</v>
      </c>
      <c r="E2452" s="294" t="s">
        <v>986</v>
      </c>
      <c r="F2452" s="233" t="s">
        <v>92</v>
      </c>
      <c r="G2452" s="295" t="s">
        <v>989</v>
      </c>
      <c r="H2452" s="295" t="s">
        <v>16</v>
      </c>
      <c r="I2452" s="295" t="s">
        <v>51</v>
      </c>
      <c r="J2452" s="366"/>
      <c r="K2452" s="367" t="s">
        <v>87</v>
      </c>
      <c r="L2452" s="451" t="s">
        <v>155</v>
      </c>
      <c r="M2452" s="234">
        <v>42.5</v>
      </c>
      <c r="N2452" s="237">
        <f>IFERROR(VLOOKUP(H2452&amp;"-"&amp;F2452,Blad7!A:D,4,0),0)</f>
        <v>0</v>
      </c>
      <c r="O2452" s="238">
        <v>1</v>
      </c>
      <c r="P2452" s="239">
        <f t="shared" si="54"/>
        <v>0</v>
      </c>
    </row>
    <row r="2453" spans="1:16" ht="14.5" customHeight="1" x14ac:dyDescent="0.3">
      <c r="A2453" s="294" t="s">
        <v>92</v>
      </c>
      <c r="B2453" s="365" t="s">
        <v>586</v>
      </c>
      <c r="C2453" s="233" t="s">
        <v>92</v>
      </c>
      <c r="D2453" s="293" t="s">
        <v>985</v>
      </c>
      <c r="E2453" s="294" t="s">
        <v>986</v>
      </c>
      <c r="F2453" s="233" t="s">
        <v>92</v>
      </c>
      <c r="G2453" s="295" t="s">
        <v>989</v>
      </c>
      <c r="H2453" s="295" t="s">
        <v>45</v>
      </c>
      <c r="I2453" s="295" t="s">
        <v>1021</v>
      </c>
      <c r="J2453" s="366"/>
      <c r="K2453" s="367"/>
      <c r="L2453" s="451" t="s">
        <v>155</v>
      </c>
      <c r="M2453" s="234" t="s">
        <v>187</v>
      </c>
      <c r="N2453" s="237">
        <f>IFERROR(VLOOKUP(H2453&amp;"-"&amp;F2453,Blad7!A:D,4,0),0)</f>
        <v>0</v>
      </c>
      <c r="O2453" s="238">
        <v>1</v>
      </c>
      <c r="P2453" s="239" t="str">
        <f t="shared" si="54"/>
        <v/>
      </c>
    </row>
    <row r="2454" spans="1:16" ht="14.5" customHeight="1" x14ac:dyDescent="0.3">
      <c r="A2454" s="294" t="s">
        <v>92</v>
      </c>
      <c r="B2454" s="365" t="s">
        <v>586</v>
      </c>
      <c r="C2454" s="233" t="s">
        <v>92</v>
      </c>
      <c r="D2454" s="293" t="s">
        <v>985</v>
      </c>
      <c r="E2454" s="294" t="s">
        <v>986</v>
      </c>
      <c r="F2454" s="233" t="s">
        <v>92</v>
      </c>
      <c r="G2454" s="295" t="s">
        <v>989</v>
      </c>
      <c r="H2454" s="295" t="s">
        <v>45</v>
      </c>
      <c r="I2454" s="295" t="s">
        <v>1021</v>
      </c>
      <c r="J2454" s="366"/>
      <c r="K2454" s="367"/>
      <c r="L2454" s="451" t="s">
        <v>155</v>
      </c>
      <c r="M2454" s="234" t="s">
        <v>187</v>
      </c>
      <c r="N2454" s="237">
        <f>IFERROR(VLOOKUP(H2454&amp;"-"&amp;F2454,Blad7!A:D,4,0),0)</f>
        <v>0</v>
      </c>
      <c r="O2454" s="238">
        <v>1</v>
      </c>
      <c r="P2454" s="239" t="str">
        <f t="shared" si="54"/>
        <v/>
      </c>
    </row>
    <row r="2455" spans="1:16" ht="14.5" customHeight="1" x14ac:dyDescent="0.3">
      <c r="A2455" s="294" t="s">
        <v>92</v>
      </c>
      <c r="B2455" s="365" t="s">
        <v>586</v>
      </c>
      <c r="C2455" s="233" t="s">
        <v>92</v>
      </c>
      <c r="D2455" s="293" t="s">
        <v>985</v>
      </c>
      <c r="E2455" s="294" t="s">
        <v>986</v>
      </c>
      <c r="F2455" s="233" t="s">
        <v>92</v>
      </c>
      <c r="G2455" s="295" t="s">
        <v>989</v>
      </c>
      <c r="H2455" s="295" t="s">
        <v>45</v>
      </c>
      <c r="I2455" s="295" t="s">
        <v>1021</v>
      </c>
      <c r="J2455" s="366"/>
      <c r="K2455" s="367"/>
      <c r="L2455" s="451" t="s">
        <v>155</v>
      </c>
      <c r="M2455" s="234" t="s">
        <v>187</v>
      </c>
      <c r="N2455" s="237">
        <f>IFERROR(VLOOKUP(H2455&amp;"-"&amp;F2455,Blad7!A:D,4,0),0)</f>
        <v>0</v>
      </c>
      <c r="O2455" s="238">
        <v>1</v>
      </c>
      <c r="P2455" s="239" t="str">
        <f t="shared" si="54"/>
        <v/>
      </c>
    </row>
    <row r="2456" spans="1:16" ht="14.5" customHeight="1" x14ac:dyDescent="0.3">
      <c r="A2456" s="294" t="s">
        <v>92</v>
      </c>
      <c r="B2456" s="365" t="s">
        <v>586</v>
      </c>
      <c r="C2456" s="233" t="s">
        <v>92</v>
      </c>
      <c r="D2456" s="293" t="s">
        <v>985</v>
      </c>
      <c r="E2456" s="294" t="s">
        <v>986</v>
      </c>
      <c r="F2456" s="233" t="s">
        <v>92</v>
      </c>
      <c r="G2456" s="295" t="s">
        <v>991</v>
      </c>
      <c r="H2456" s="295" t="s">
        <v>19</v>
      </c>
      <c r="I2456" s="295" t="s">
        <v>56</v>
      </c>
      <c r="J2456" s="366" t="s">
        <v>1872</v>
      </c>
      <c r="K2456" s="367" t="s">
        <v>1872</v>
      </c>
      <c r="L2456" s="451" t="s">
        <v>155</v>
      </c>
      <c r="M2456" s="234">
        <v>34</v>
      </c>
      <c r="N2456" s="237">
        <f>IFERROR(VLOOKUP(H2456&amp;"-"&amp;F2456,Blad7!A:D,4,0),0)</f>
        <v>0</v>
      </c>
      <c r="O2456" s="238">
        <v>1</v>
      </c>
      <c r="P2456" s="239">
        <f t="shared" si="54"/>
        <v>0</v>
      </c>
    </row>
    <row r="2457" spans="1:16" ht="14.5" customHeight="1" x14ac:dyDescent="0.3">
      <c r="A2457" s="294" t="s">
        <v>92</v>
      </c>
      <c r="B2457" s="365" t="s">
        <v>586</v>
      </c>
      <c r="C2457" s="233" t="s">
        <v>92</v>
      </c>
      <c r="D2457" s="293" t="s">
        <v>985</v>
      </c>
      <c r="E2457" s="294" t="s">
        <v>986</v>
      </c>
      <c r="F2457" s="233" t="s">
        <v>92</v>
      </c>
      <c r="G2457" s="295" t="s">
        <v>991</v>
      </c>
      <c r="H2457" s="295" t="s">
        <v>41</v>
      </c>
      <c r="I2457" s="295" t="s">
        <v>1622</v>
      </c>
      <c r="J2457" s="367">
        <v>201</v>
      </c>
      <c r="K2457" s="367" t="s">
        <v>1873</v>
      </c>
      <c r="L2457" s="451" t="s">
        <v>1859</v>
      </c>
      <c r="M2457" s="234">
        <v>11.8</v>
      </c>
      <c r="N2457" s="237">
        <f>IFERROR(VLOOKUP(H2457&amp;"-"&amp;F2457,Blad7!A:D,4,0),0)</f>
        <v>0</v>
      </c>
      <c r="O2457" s="238">
        <v>1</v>
      </c>
      <c r="P2457" s="239">
        <f t="shared" si="54"/>
        <v>0</v>
      </c>
    </row>
    <row r="2458" spans="1:16" ht="14.5" customHeight="1" x14ac:dyDescent="0.3">
      <c r="A2458" s="294" t="s">
        <v>92</v>
      </c>
      <c r="B2458" s="365" t="s">
        <v>586</v>
      </c>
      <c r="C2458" s="233" t="s">
        <v>92</v>
      </c>
      <c r="D2458" s="293" t="s">
        <v>985</v>
      </c>
      <c r="E2458" s="294" t="s">
        <v>986</v>
      </c>
      <c r="F2458" s="233" t="s">
        <v>92</v>
      </c>
      <c r="G2458" s="295" t="s">
        <v>991</v>
      </c>
      <c r="H2458" s="295" t="s">
        <v>19</v>
      </c>
      <c r="I2458" s="295" t="s">
        <v>64</v>
      </c>
      <c r="J2458" s="366" t="s">
        <v>1874</v>
      </c>
      <c r="K2458" s="367" t="s">
        <v>1874</v>
      </c>
      <c r="L2458" s="451" t="s">
        <v>77</v>
      </c>
      <c r="M2458" s="234">
        <v>5.7</v>
      </c>
      <c r="N2458" s="237">
        <f>IFERROR(VLOOKUP(H2458&amp;"-"&amp;F2458,Blad7!A:D,4,0),0)</f>
        <v>0</v>
      </c>
      <c r="O2458" s="238">
        <v>1</v>
      </c>
      <c r="P2458" s="239">
        <f t="shared" si="54"/>
        <v>0</v>
      </c>
    </row>
    <row r="2459" spans="1:16" ht="14.5" customHeight="1" x14ac:dyDescent="0.3">
      <c r="A2459" s="294" t="s">
        <v>92</v>
      </c>
      <c r="B2459" s="365" t="s">
        <v>586</v>
      </c>
      <c r="C2459" s="233" t="s">
        <v>92</v>
      </c>
      <c r="D2459" s="293" t="s">
        <v>985</v>
      </c>
      <c r="E2459" s="294" t="s">
        <v>986</v>
      </c>
      <c r="F2459" s="233" t="s">
        <v>92</v>
      </c>
      <c r="G2459" s="295" t="s">
        <v>991</v>
      </c>
      <c r="H2459" s="295" t="s">
        <v>19</v>
      </c>
      <c r="I2459" s="295" t="s">
        <v>56</v>
      </c>
      <c r="J2459" s="366" t="s">
        <v>1875</v>
      </c>
      <c r="K2459" s="367" t="s">
        <v>1875</v>
      </c>
      <c r="L2459" s="451" t="s">
        <v>155</v>
      </c>
      <c r="M2459" s="234">
        <v>30.2</v>
      </c>
      <c r="N2459" s="237">
        <f>IFERROR(VLOOKUP(H2459&amp;"-"&amp;F2459,Blad7!A:D,4,0),0)</f>
        <v>0</v>
      </c>
      <c r="O2459" s="238">
        <v>1</v>
      </c>
      <c r="P2459" s="239">
        <f t="shared" si="54"/>
        <v>0</v>
      </c>
    </row>
    <row r="2460" spans="1:16" ht="14.5" customHeight="1" x14ac:dyDescent="0.3">
      <c r="A2460" s="294" t="s">
        <v>92</v>
      </c>
      <c r="B2460" s="365" t="s">
        <v>586</v>
      </c>
      <c r="C2460" s="233" t="s">
        <v>92</v>
      </c>
      <c r="D2460" s="293" t="s">
        <v>985</v>
      </c>
      <c r="E2460" s="294" t="s">
        <v>986</v>
      </c>
      <c r="F2460" s="233" t="s">
        <v>92</v>
      </c>
      <c r="G2460" s="295" t="s">
        <v>991</v>
      </c>
      <c r="H2460" s="295" t="s">
        <v>15</v>
      </c>
      <c r="I2460" s="297" t="s">
        <v>15</v>
      </c>
      <c r="J2460" s="366">
        <v>202</v>
      </c>
      <c r="K2460" s="367" t="s">
        <v>145</v>
      </c>
      <c r="L2460" s="451" t="s">
        <v>44</v>
      </c>
      <c r="M2460" s="234">
        <v>60.5</v>
      </c>
      <c r="N2460" s="237">
        <f>IFERROR(VLOOKUP(H2460&amp;"-"&amp;F2460,Blad7!A:D,4,0),0)</f>
        <v>0</v>
      </c>
      <c r="O2460" s="238">
        <v>1</v>
      </c>
      <c r="P2460" s="239">
        <f t="shared" si="54"/>
        <v>0</v>
      </c>
    </row>
    <row r="2461" spans="1:16" ht="14.5" customHeight="1" x14ac:dyDescent="0.3">
      <c r="A2461" s="294" t="s">
        <v>92</v>
      </c>
      <c r="B2461" s="365" t="s">
        <v>586</v>
      </c>
      <c r="C2461" s="233" t="s">
        <v>92</v>
      </c>
      <c r="D2461" s="293" t="s">
        <v>985</v>
      </c>
      <c r="E2461" s="294" t="s">
        <v>986</v>
      </c>
      <c r="F2461" s="233" t="s">
        <v>92</v>
      </c>
      <c r="G2461" s="295" t="s">
        <v>991</v>
      </c>
      <c r="H2461" s="295" t="s">
        <v>15</v>
      </c>
      <c r="I2461" s="297" t="s">
        <v>15</v>
      </c>
      <c r="J2461" s="366">
        <v>203</v>
      </c>
      <c r="K2461" s="367" t="s">
        <v>137</v>
      </c>
      <c r="L2461" s="451" t="s">
        <v>44</v>
      </c>
      <c r="M2461" s="234">
        <v>60.5</v>
      </c>
      <c r="N2461" s="237">
        <f>IFERROR(VLOOKUP(H2461&amp;"-"&amp;F2461,Blad7!A:D,4,0),0)</f>
        <v>0</v>
      </c>
      <c r="O2461" s="238">
        <v>1</v>
      </c>
      <c r="P2461" s="239">
        <f t="shared" si="54"/>
        <v>0</v>
      </c>
    </row>
    <row r="2462" spans="1:16" ht="14.5" customHeight="1" x14ac:dyDescent="0.3">
      <c r="A2462" s="294" t="s">
        <v>92</v>
      </c>
      <c r="B2462" s="365" t="s">
        <v>586</v>
      </c>
      <c r="C2462" s="233" t="s">
        <v>92</v>
      </c>
      <c r="D2462" s="293" t="s">
        <v>985</v>
      </c>
      <c r="E2462" s="294" t="s">
        <v>986</v>
      </c>
      <c r="F2462" s="233" t="s">
        <v>92</v>
      </c>
      <c r="G2462" s="295" t="s">
        <v>991</v>
      </c>
      <c r="H2462" s="295" t="s">
        <v>15</v>
      </c>
      <c r="I2462" s="297" t="s">
        <v>15</v>
      </c>
      <c r="J2462" s="366">
        <v>204</v>
      </c>
      <c r="K2462" s="367" t="s">
        <v>197</v>
      </c>
      <c r="L2462" s="451" t="s">
        <v>44</v>
      </c>
      <c r="M2462" s="234">
        <v>38.75</v>
      </c>
      <c r="N2462" s="237">
        <f>IFERROR(VLOOKUP(H2462&amp;"-"&amp;F2462,Blad7!A:D,4,0),0)</f>
        <v>0</v>
      </c>
      <c r="O2462" s="238">
        <v>1</v>
      </c>
      <c r="P2462" s="239">
        <f t="shared" si="54"/>
        <v>0</v>
      </c>
    </row>
    <row r="2463" spans="1:16" ht="14.5" customHeight="1" x14ac:dyDescent="0.3">
      <c r="A2463" s="294" t="s">
        <v>92</v>
      </c>
      <c r="B2463" s="365" t="s">
        <v>586</v>
      </c>
      <c r="C2463" s="233" t="s">
        <v>92</v>
      </c>
      <c r="D2463" s="293" t="s">
        <v>985</v>
      </c>
      <c r="E2463" s="294" t="s">
        <v>986</v>
      </c>
      <c r="F2463" s="233" t="s">
        <v>92</v>
      </c>
      <c r="G2463" s="295" t="s">
        <v>991</v>
      </c>
      <c r="H2463" s="295" t="s">
        <v>19</v>
      </c>
      <c r="I2463" s="295" t="s">
        <v>1870</v>
      </c>
      <c r="J2463" s="366"/>
      <c r="K2463" s="367" t="s">
        <v>198</v>
      </c>
      <c r="L2463" s="451" t="s">
        <v>155</v>
      </c>
      <c r="M2463" s="234">
        <v>34</v>
      </c>
      <c r="N2463" s="237">
        <f>IFERROR(VLOOKUP(H2463&amp;"-"&amp;F2463,Blad7!A:D,4,0),0)</f>
        <v>0</v>
      </c>
      <c r="O2463" s="238">
        <v>1</v>
      </c>
      <c r="P2463" s="239">
        <f t="shared" si="54"/>
        <v>0</v>
      </c>
    </row>
    <row r="2464" spans="1:16" ht="14.5" customHeight="1" x14ac:dyDescent="0.3">
      <c r="A2464" s="294" t="s">
        <v>92</v>
      </c>
      <c r="B2464" s="365" t="s">
        <v>586</v>
      </c>
      <c r="C2464" s="233" t="s">
        <v>92</v>
      </c>
      <c r="D2464" s="293" t="s">
        <v>985</v>
      </c>
      <c r="E2464" s="294" t="s">
        <v>986</v>
      </c>
      <c r="F2464" s="233" t="s">
        <v>92</v>
      </c>
      <c r="G2464" s="295" t="s">
        <v>992</v>
      </c>
      <c r="H2464" s="295" t="s">
        <v>19</v>
      </c>
      <c r="I2464" s="295" t="s">
        <v>64</v>
      </c>
      <c r="J2464" s="366"/>
      <c r="K2464" s="367" t="s">
        <v>1876</v>
      </c>
      <c r="L2464" s="451" t="s">
        <v>77</v>
      </c>
      <c r="M2464" s="234">
        <v>4.8</v>
      </c>
      <c r="N2464" s="237">
        <f>IFERROR(VLOOKUP(H2464&amp;"-"&amp;F2464,Blad7!A:D,4,0),0)</f>
        <v>0</v>
      </c>
      <c r="O2464" s="238">
        <v>1</v>
      </c>
      <c r="P2464" s="239">
        <f t="shared" si="54"/>
        <v>0</v>
      </c>
    </row>
    <row r="2465" spans="1:16" ht="14.5" customHeight="1" x14ac:dyDescent="0.3">
      <c r="A2465" s="294" t="s">
        <v>92</v>
      </c>
      <c r="B2465" s="365" t="s">
        <v>586</v>
      </c>
      <c r="C2465" s="233" t="s">
        <v>92</v>
      </c>
      <c r="D2465" s="293" t="s">
        <v>985</v>
      </c>
      <c r="E2465" s="294" t="s">
        <v>986</v>
      </c>
      <c r="F2465" s="233" t="s">
        <v>92</v>
      </c>
      <c r="G2465" s="295" t="s">
        <v>992</v>
      </c>
      <c r="H2465" s="295" t="s">
        <v>19</v>
      </c>
      <c r="I2465" s="295" t="s">
        <v>56</v>
      </c>
      <c r="J2465" s="366"/>
      <c r="K2465" s="367" t="s">
        <v>1877</v>
      </c>
      <c r="L2465" s="451" t="s">
        <v>155</v>
      </c>
      <c r="M2465" s="234">
        <v>63</v>
      </c>
      <c r="N2465" s="237">
        <f>IFERROR(VLOOKUP(H2465&amp;"-"&amp;F2465,Blad7!A:D,4,0),0)</f>
        <v>0</v>
      </c>
      <c r="O2465" s="238">
        <v>1</v>
      </c>
      <c r="P2465" s="239">
        <f t="shared" si="54"/>
        <v>0</v>
      </c>
    </row>
    <row r="2466" spans="1:16" ht="14.5" customHeight="1" x14ac:dyDescent="0.3">
      <c r="A2466" s="294" t="s">
        <v>92</v>
      </c>
      <c r="B2466" s="365" t="s">
        <v>586</v>
      </c>
      <c r="C2466" s="233" t="s">
        <v>92</v>
      </c>
      <c r="D2466" s="293" t="s">
        <v>985</v>
      </c>
      <c r="E2466" s="294" t="s">
        <v>986</v>
      </c>
      <c r="F2466" s="233" t="s">
        <v>92</v>
      </c>
      <c r="G2466" s="295" t="s">
        <v>992</v>
      </c>
      <c r="H2466" s="295" t="s">
        <v>19</v>
      </c>
      <c r="I2466" s="295" t="s">
        <v>1878</v>
      </c>
      <c r="J2466" s="366"/>
      <c r="K2466" s="367" t="s">
        <v>138</v>
      </c>
      <c r="L2466" s="451" t="s">
        <v>155</v>
      </c>
      <c r="M2466" s="234">
        <v>14.3</v>
      </c>
      <c r="N2466" s="237">
        <f>IFERROR(VLOOKUP(H2466&amp;"-"&amp;F2466,Blad7!A:D,4,0),0)</f>
        <v>0</v>
      </c>
      <c r="O2466" s="238">
        <v>1</v>
      </c>
      <c r="P2466" s="239">
        <f t="shared" si="54"/>
        <v>0</v>
      </c>
    </row>
    <row r="2467" spans="1:16" ht="14.5" customHeight="1" x14ac:dyDescent="0.3">
      <c r="A2467" s="294" t="s">
        <v>92</v>
      </c>
      <c r="B2467" s="365" t="s">
        <v>586</v>
      </c>
      <c r="C2467" s="233" t="s">
        <v>92</v>
      </c>
      <c r="D2467" s="293" t="s">
        <v>985</v>
      </c>
      <c r="E2467" s="294" t="s">
        <v>986</v>
      </c>
      <c r="F2467" s="233" t="s">
        <v>92</v>
      </c>
      <c r="G2467" s="295" t="s">
        <v>992</v>
      </c>
      <c r="H2467" s="295" t="s">
        <v>16</v>
      </c>
      <c r="I2467" s="295" t="s">
        <v>50</v>
      </c>
      <c r="J2467" s="366">
        <v>310</v>
      </c>
      <c r="K2467" s="367" t="s">
        <v>1879</v>
      </c>
      <c r="L2467" s="451" t="s">
        <v>155</v>
      </c>
      <c r="M2467" s="234">
        <v>69</v>
      </c>
      <c r="N2467" s="237">
        <f>IFERROR(VLOOKUP(H2467&amp;"-"&amp;F2467,Blad7!A:D,4,0),0)</f>
        <v>0</v>
      </c>
      <c r="O2467" s="238">
        <v>1</v>
      </c>
      <c r="P2467" s="239">
        <f t="shared" si="54"/>
        <v>0</v>
      </c>
    </row>
    <row r="2468" spans="1:16" ht="14.5" customHeight="1" x14ac:dyDescent="0.3">
      <c r="A2468" s="294" t="s">
        <v>92</v>
      </c>
      <c r="B2468" s="365" t="s">
        <v>586</v>
      </c>
      <c r="C2468" s="233" t="s">
        <v>92</v>
      </c>
      <c r="D2468" s="293" t="s">
        <v>985</v>
      </c>
      <c r="E2468" s="294" t="s">
        <v>986</v>
      </c>
      <c r="F2468" s="233" t="s">
        <v>92</v>
      </c>
      <c r="G2468" s="295" t="s">
        <v>992</v>
      </c>
      <c r="H2468" s="295" t="s">
        <v>41</v>
      </c>
      <c r="I2468" s="295" t="s">
        <v>1622</v>
      </c>
      <c r="J2468" s="367">
        <v>312</v>
      </c>
      <c r="K2468" s="367" t="s">
        <v>1880</v>
      </c>
      <c r="L2468" s="451" t="s">
        <v>1859</v>
      </c>
      <c r="M2468" s="234">
        <v>8.25</v>
      </c>
      <c r="N2468" s="237">
        <f>IFERROR(VLOOKUP(H2468&amp;"-"&amp;F2468,Blad7!A:D,4,0),0)</f>
        <v>0</v>
      </c>
      <c r="O2468" s="238">
        <v>1</v>
      </c>
      <c r="P2468" s="239">
        <f t="shared" si="54"/>
        <v>0</v>
      </c>
    </row>
    <row r="2469" spans="1:16" ht="14.5" customHeight="1" x14ac:dyDescent="0.3">
      <c r="A2469" s="294" t="s">
        <v>92</v>
      </c>
      <c r="B2469" s="365" t="s">
        <v>586</v>
      </c>
      <c r="C2469" s="233" t="s">
        <v>92</v>
      </c>
      <c r="D2469" s="293" t="s">
        <v>985</v>
      </c>
      <c r="E2469" s="294" t="s">
        <v>986</v>
      </c>
      <c r="F2469" s="233" t="s">
        <v>92</v>
      </c>
      <c r="G2469" s="295" t="s">
        <v>992</v>
      </c>
      <c r="H2469" s="295" t="s">
        <v>41</v>
      </c>
      <c r="I2469" s="295" t="s">
        <v>1622</v>
      </c>
      <c r="J2469" s="367">
        <v>311</v>
      </c>
      <c r="K2469" s="367" t="s">
        <v>1881</v>
      </c>
      <c r="L2469" s="451" t="s">
        <v>1859</v>
      </c>
      <c r="M2469" s="234">
        <v>8</v>
      </c>
      <c r="N2469" s="237">
        <f>IFERROR(VLOOKUP(H2469&amp;"-"&amp;F2469,Blad7!A:D,4,0),0)</f>
        <v>0</v>
      </c>
      <c r="O2469" s="238">
        <v>1</v>
      </c>
      <c r="P2469" s="239">
        <f t="shared" si="54"/>
        <v>0</v>
      </c>
    </row>
    <row r="2470" spans="1:16" ht="14.5" customHeight="1" x14ac:dyDescent="0.3">
      <c r="A2470" s="294" t="s">
        <v>92</v>
      </c>
      <c r="B2470" s="365" t="s">
        <v>586</v>
      </c>
      <c r="C2470" s="233" t="s">
        <v>92</v>
      </c>
      <c r="D2470" s="293" t="s">
        <v>985</v>
      </c>
      <c r="E2470" s="294" t="s">
        <v>986</v>
      </c>
      <c r="F2470" s="233" t="s">
        <v>92</v>
      </c>
      <c r="G2470" s="295" t="s">
        <v>992</v>
      </c>
      <c r="H2470" s="295" t="s">
        <v>15</v>
      </c>
      <c r="I2470" s="297" t="s">
        <v>15</v>
      </c>
      <c r="J2470" s="366">
        <v>313</v>
      </c>
      <c r="K2470" s="367" t="s">
        <v>1882</v>
      </c>
      <c r="L2470" s="451" t="s">
        <v>44</v>
      </c>
      <c r="M2470" s="234">
        <v>43</v>
      </c>
      <c r="N2470" s="237">
        <f>IFERROR(VLOOKUP(H2470&amp;"-"&amp;F2470,Blad7!A:D,4,0),0)</f>
        <v>0</v>
      </c>
      <c r="O2470" s="238">
        <v>1</v>
      </c>
      <c r="P2470" s="239">
        <f t="shared" si="54"/>
        <v>0</v>
      </c>
    </row>
    <row r="2471" spans="1:16" ht="14.5" customHeight="1" x14ac:dyDescent="0.3">
      <c r="A2471" s="294" t="s">
        <v>92</v>
      </c>
      <c r="B2471" s="365" t="s">
        <v>586</v>
      </c>
      <c r="C2471" s="233" t="s">
        <v>92</v>
      </c>
      <c r="D2471" s="293" t="s">
        <v>985</v>
      </c>
      <c r="E2471" s="294" t="s">
        <v>986</v>
      </c>
      <c r="F2471" s="233" t="s">
        <v>92</v>
      </c>
      <c r="G2471" s="295" t="s">
        <v>992</v>
      </c>
      <c r="H2471" s="295" t="s">
        <v>15</v>
      </c>
      <c r="I2471" s="297" t="s">
        <v>15</v>
      </c>
      <c r="J2471" s="366">
        <v>301</v>
      </c>
      <c r="K2471" s="367" t="s">
        <v>191</v>
      </c>
      <c r="L2471" s="451" t="s">
        <v>44</v>
      </c>
      <c r="M2471" s="234">
        <v>39</v>
      </c>
      <c r="N2471" s="237">
        <f>IFERROR(VLOOKUP(H2471&amp;"-"&amp;F2471,Blad7!A:D,4,0),0)</f>
        <v>0</v>
      </c>
      <c r="O2471" s="238">
        <v>1</v>
      </c>
      <c r="P2471" s="239">
        <f t="shared" si="54"/>
        <v>0</v>
      </c>
    </row>
    <row r="2472" spans="1:16" ht="14.5" customHeight="1" x14ac:dyDescent="0.3">
      <c r="A2472" s="294" t="s">
        <v>92</v>
      </c>
      <c r="B2472" s="365" t="s">
        <v>586</v>
      </c>
      <c r="C2472" s="233" t="s">
        <v>92</v>
      </c>
      <c r="D2472" s="293" t="s">
        <v>985</v>
      </c>
      <c r="E2472" s="294" t="s">
        <v>986</v>
      </c>
      <c r="F2472" s="233" t="s">
        <v>92</v>
      </c>
      <c r="G2472" s="295" t="s">
        <v>992</v>
      </c>
      <c r="H2472" s="295" t="s">
        <v>15</v>
      </c>
      <c r="I2472" s="297" t="s">
        <v>15</v>
      </c>
      <c r="J2472" s="366">
        <v>302</v>
      </c>
      <c r="K2472" s="367" t="s">
        <v>107</v>
      </c>
      <c r="L2472" s="451" t="s">
        <v>44</v>
      </c>
      <c r="M2472" s="234">
        <v>39</v>
      </c>
      <c r="N2472" s="237">
        <f>IFERROR(VLOOKUP(H2472&amp;"-"&amp;F2472,Blad7!A:D,4,0),0)</f>
        <v>0</v>
      </c>
      <c r="O2472" s="238">
        <v>1</v>
      </c>
      <c r="P2472" s="239">
        <f t="shared" si="54"/>
        <v>0</v>
      </c>
    </row>
    <row r="2473" spans="1:16" ht="14.5" customHeight="1" x14ac:dyDescent="0.3">
      <c r="A2473" s="294" t="s">
        <v>92</v>
      </c>
      <c r="B2473" s="365" t="s">
        <v>586</v>
      </c>
      <c r="C2473" s="233" t="s">
        <v>92</v>
      </c>
      <c r="D2473" s="293" t="s">
        <v>985</v>
      </c>
      <c r="E2473" s="294" t="s">
        <v>986</v>
      </c>
      <c r="F2473" s="233" t="s">
        <v>92</v>
      </c>
      <c r="G2473" s="295" t="s">
        <v>992</v>
      </c>
      <c r="H2473" s="295" t="s">
        <v>46</v>
      </c>
      <c r="I2473" s="295" t="s">
        <v>47</v>
      </c>
      <c r="J2473" s="366">
        <v>303</v>
      </c>
      <c r="K2473" s="367" t="s">
        <v>108</v>
      </c>
      <c r="L2473" s="451" t="s">
        <v>44</v>
      </c>
      <c r="M2473" s="234">
        <v>25</v>
      </c>
      <c r="N2473" s="237">
        <f>IFERROR(VLOOKUP(H2473&amp;"-"&amp;F2473,Blad7!A:D,4,0),0)</f>
        <v>0</v>
      </c>
      <c r="O2473" s="238">
        <v>1</v>
      </c>
      <c r="P2473" s="239">
        <f t="shared" si="54"/>
        <v>0</v>
      </c>
    </row>
    <row r="2474" spans="1:16" ht="14.5" customHeight="1" x14ac:dyDescent="0.3">
      <c r="A2474" s="294" t="s">
        <v>92</v>
      </c>
      <c r="B2474" s="365" t="s">
        <v>586</v>
      </c>
      <c r="C2474" s="233" t="s">
        <v>92</v>
      </c>
      <c r="D2474" s="293" t="s">
        <v>985</v>
      </c>
      <c r="E2474" s="294" t="s">
        <v>986</v>
      </c>
      <c r="F2474" s="233" t="s">
        <v>92</v>
      </c>
      <c r="G2474" s="295" t="s">
        <v>992</v>
      </c>
      <c r="H2474" s="295" t="s">
        <v>15</v>
      </c>
      <c r="I2474" s="297" t="s">
        <v>15</v>
      </c>
      <c r="J2474" s="366">
        <v>306</v>
      </c>
      <c r="K2474" s="367" t="s">
        <v>120</v>
      </c>
      <c r="L2474" s="451" t="s">
        <v>155</v>
      </c>
      <c r="M2474" s="234">
        <v>71</v>
      </c>
      <c r="N2474" s="237">
        <f>IFERROR(VLOOKUP(H2474&amp;"-"&amp;F2474,Blad7!A:D,4,0),0)</f>
        <v>0</v>
      </c>
      <c r="O2474" s="238">
        <v>1</v>
      </c>
      <c r="P2474" s="239">
        <f t="shared" si="54"/>
        <v>0</v>
      </c>
    </row>
    <row r="2475" spans="1:16" ht="14.5" customHeight="1" x14ac:dyDescent="0.3">
      <c r="A2475" s="294" t="s">
        <v>92</v>
      </c>
      <c r="B2475" s="365" t="s">
        <v>586</v>
      </c>
      <c r="C2475" s="233" t="s">
        <v>92</v>
      </c>
      <c r="D2475" s="293" t="s">
        <v>985</v>
      </c>
      <c r="E2475" s="294" t="s">
        <v>986</v>
      </c>
      <c r="F2475" s="233" t="s">
        <v>92</v>
      </c>
      <c r="G2475" s="295" t="s">
        <v>992</v>
      </c>
      <c r="H2475" s="295" t="s">
        <v>45</v>
      </c>
      <c r="I2475" s="295" t="s">
        <v>1021</v>
      </c>
      <c r="J2475" s="366">
        <v>305</v>
      </c>
      <c r="K2475" s="367"/>
      <c r="L2475" s="451" t="s">
        <v>155</v>
      </c>
      <c r="M2475" s="234" t="s">
        <v>187</v>
      </c>
      <c r="N2475" s="237">
        <f>IFERROR(VLOOKUP(H2475&amp;"-"&amp;F2475,Blad7!A:D,4,0),0)</f>
        <v>0</v>
      </c>
      <c r="O2475" s="238">
        <v>1</v>
      </c>
      <c r="P2475" s="239" t="str">
        <f t="shared" si="54"/>
        <v/>
      </c>
    </row>
    <row r="2476" spans="1:16" ht="14.5" customHeight="1" x14ac:dyDescent="0.3">
      <c r="A2476" s="294" t="s">
        <v>92</v>
      </c>
      <c r="B2476" s="365" t="s">
        <v>586</v>
      </c>
      <c r="C2476" s="233" t="s">
        <v>92</v>
      </c>
      <c r="D2476" s="293" t="s">
        <v>985</v>
      </c>
      <c r="E2476" s="294" t="s">
        <v>986</v>
      </c>
      <c r="F2476" s="233" t="s">
        <v>92</v>
      </c>
      <c r="G2476" s="295" t="s">
        <v>992</v>
      </c>
      <c r="H2476" s="295" t="s">
        <v>15</v>
      </c>
      <c r="I2476" s="297" t="s">
        <v>15</v>
      </c>
      <c r="J2476" s="366">
        <v>307</v>
      </c>
      <c r="K2476" s="367" t="s">
        <v>192</v>
      </c>
      <c r="L2476" s="451" t="s">
        <v>155</v>
      </c>
      <c r="M2476" s="234">
        <v>46</v>
      </c>
      <c r="N2476" s="237">
        <f>IFERROR(VLOOKUP(H2476&amp;"-"&amp;F2476,Blad7!A:D,4,0),0)</f>
        <v>0</v>
      </c>
      <c r="O2476" s="238">
        <v>1</v>
      </c>
      <c r="P2476" s="239">
        <f t="shared" si="54"/>
        <v>0</v>
      </c>
    </row>
    <row r="2477" spans="1:16" ht="14.5" customHeight="1" x14ac:dyDescent="0.3">
      <c r="A2477" s="294" t="s">
        <v>92</v>
      </c>
      <c r="B2477" s="365" t="s">
        <v>586</v>
      </c>
      <c r="C2477" s="233" t="s">
        <v>92</v>
      </c>
      <c r="D2477" s="293" t="s">
        <v>985</v>
      </c>
      <c r="E2477" s="294" t="s">
        <v>986</v>
      </c>
      <c r="F2477" s="233" t="s">
        <v>92</v>
      </c>
      <c r="G2477" s="295" t="s">
        <v>992</v>
      </c>
      <c r="H2477" s="295" t="s">
        <v>19</v>
      </c>
      <c r="I2477" s="295" t="s">
        <v>56</v>
      </c>
      <c r="J2477" s="366"/>
      <c r="K2477" s="367" t="s">
        <v>1883</v>
      </c>
      <c r="L2477" s="451" t="s">
        <v>155</v>
      </c>
      <c r="M2477" s="234">
        <v>64</v>
      </c>
      <c r="N2477" s="237">
        <f>IFERROR(VLOOKUP(H2477&amp;"-"&amp;F2477,Blad7!A:D,4,0),0)</f>
        <v>0</v>
      </c>
      <c r="O2477" s="238">
        <v>1</v>
      </c>
      <c r="P2477" s="239">
        <f t="shared" si="54"/>
        <v>0</v>
      </c>
    </row>
    <row r="2478" spans="1:16" ht="14.5" customHeight="1" x14ac:dyDescent="0.3">
      <c r="A2478" s="294" t="s">
        <v>92</v>
      </c>
      <c r="B2478" s="365" t="s">
        <v>586</v>
      </c>
      <c r="C2478" s="233" t="s">
        <v>92</v>
      </c>
      <c r="D2478" s="293" t="s">
        <v>985</v>
      </c>
      <c r="E2478" s="294" t="s">
        <v>986</v>
      </c>
      <c r="F2478" s="233" t="s">
        <v>92</v>
      </c>
      <c r="G2478" s="295" t="s">
        <v>992</v>
      </c>
      <c r="H2478" s="295" t="s">
        <v>15</v>
      </c>
      <c r="I2478" s="297" t="s">
        <v>15</v>
      </c>
      <c r="J2478" s="366">
        <v>308</v>
      </c>
      <c r="K2478" s="367" t="s">
        <v>167</v>
      </c>
      <c r="L2478" s="451" t="s">
        <v>44</v>
      </c>
      <c r="M2478" s="234">
        <v>43</v>
      </c>
      <c r="N2478" s="237">
        <f>IFERROR(VLOOKUP(H2478&amp;"-"&amp;F2478,Blad7!A:D,4,0),0)</f>
        <v>0</v>
      </c>
      <c r="O2478" s="238">
        <v>1</v>
      </c>
      <c r="P2478" s="239">
        <f t="shared" si="54"/>
        <v>0</v>
      </c>
    </row>
    <row r="2479" spans="1:16" ht="14.5" customHeight="1" x14ac:dyDescent="0.3">
      <c r="A2479" s="294" t="s">
        <v>92</v>
      </c>
      <c r="B2479" s="365" t="s">
        <v>586</v>
      </c>
      <c r="C2479" s="233" t="s">
        <v>92</v>
      </c>
      <c r="D2479" s="293" t="s">
        <v>985</v>
      </c>
      <c r="E2479" s="294" t="s">
        <v>986</v>
      </c>
      <c r="F2479" s="233" t="s">
        <v>92</v>
      </c>
      <c r="G2479" s="295" t="s">
        <v>992</v>
      </c>
      <c r="H2479" s="295" t="s">
        <v>19</v>
      </c>
      <c r="I2479" s="295" t="s">
        <v>64</v>
      </c>
      <c r="J2479" s="366"/>
      <c r="K2479" s="367" t="s">
        <v>123</v>
      </c>
      <c r="L2479" s="451" t="s">
        <v>77</v>
      </c>
      <c r="M2479" s="234">
        <v>1.5</v>
      </c>
      <c r="N2479" s="237">
        <f>IFERROR(VLOOKUP(H2479&amp;"-"&amp;F2479,Blad7!A:D,4,0),0)</f>
        <v>0</v>
      </c>
      <c r="O2479" s="238">
        <v>1</v>
      </c>
      <c r="P2479" s="239">
        <f t="shared" si="54"/>
        <v>0</v>
      </c>
    </row>
    <row r="2480" spans="1:16" ht="14.5" customHeight="1" x14ac:dyDescent="0.3">
      <c r="A2480" s="294" t="s">
        <v>92</v>
      </c>
      <c r="B2480" s="365" t="s">
        <v>586</v>
      </c>
      <c r="C2480" s="233" t="s">
        <v>92</v>
      </c>
      <c r="D2480" s="293" t="s">
        <v>985</v>
      </c>
      <c r="E2480" s="294" t="s">
        <v>986</v>
      </c>
      <c r="F2480" s="233" t="s">
        <v>92</v>
      </c>
      <c r="G2480" s="295" t="s">
        <v>992</v>
      </c>
      <c r="H2480" s="295" t="s">
        <v>41</v>
      </c>
      <c r="I2480" s="295" t="s">
        <v>1622</v>
      </c>
      <c r="J2480" s="367">
        <v>309</v>
      </c>
      <c r="K2480" s="367">
        <v>209</v>
      </c>
      <c r="L2480" s="451" t="s">
        <v>1859</v>
      </c>
      <c r="M2480" s="234">
        <v>12</v>
      </c>
      <c r="N2480" s="237">
        <f>IFERROR(VLOOKUP(H2480&amp;"-"&amp;F2480,Blad7!A:D,4,0),0)</f>
        <v>0</v>
      </c>
      <c r="O2480" s="238">
        <v>1</v>
      </c>
      <c r="P2480" s="239">
        <f t="shared" si="54"/>
        <v>0</v>
      </c>
    </row>
    <row r="2481" spans="1:16" ht="14.5" customHeight="1" x14ac:dyDescent="0.3">
      <c r="A2481" s="294" t="s">
        <v>92</v>
      </c>
      <c r="B2481" s="365" t="s">
        <v>586</v>
      </c>
      <c r="C2481" s="233" t="s">
        <v>92</v>
      </c>
      <c r="D2481" s="293" t="s">
        <v>985</v>
      </c>
      <c r="E2481" s="294" t="s">
        <v>986</v>
      </c>
      <c r="F2481" s="233" t="s">
        <v>92</v>
      </c>
      <c r="G2481" s="295" t="s">
        <v>993</v>
      </c>
      <c r="H2481" s="295" t="s">
        <v>19</v>
      </c>
      <c r="I2481" s="295" t="s">
        <v>56</v>
      </c>
      <c r="J2481" s="366"/>
      <c r="K2481" s="367" t="s">
        <v>1884</v>
      </c>
      <c r="L2481" s="451" t="s">
        <v>155</v>
      </c>
      <c r="M2481" s="234">
        <v>20.399999999999999</v>
      </c>
      <c r="N2481" s="237">
        <f>IFERROR(VLOOKUP(H2481&amp;"-"&amp;F2481,Blad7!A:D,4,0),0)</f>
        <v>0</v>
      </c>
      <c r="O2481" s="238">
        <v>1</v>
      </c>
      <c r="P2481" s="239">
        <f t="shared" si="54"/>
        <v>0</v>
      </c>
    </row>
    <row r="2482" spans="1:16" ht="14.5" customHeight="1" x14ac:dyDescent="0.3">
      <c r="A2482" s="294" t="s">
        <v>92</v>
      </c>
      <c r="B2482" s="365" t="s">
        <v>586</v>
      </c>
      <c r="C2482" s="233" t="s">
        <v>92</v>
      </c>
      <c r="D2482" s="293" t="s">
        <v>985</v>
      </c>
      <c r="E2482" s="294" t="s">
        <v>986</v>
      </c>
      <c r="F2482" s="233" t="s">
        <v>92</v>
      </c>
      <c r="G2482" s="295" t="s">
        <v>993</v>
      </c>
      <c r="H2482" s="295" t="s">
        <v>46</v>
      </c>
      <c r="I2482" s="295" t="s">
        <v>47</v>
      </c>
      <c r="J2482" s="366">
        <v>403</v>
      </c>
      <c r="K2482" s="367" t="s">
        <v>135</v>
      </c>
      <c r="L2482" s="451" t="s">
        <v>44</v>
      </c>
      <c r="M2482" s="234">
        <v>94</v>
      </c>
      <c r="N2482" s="237">
        <f>IFERROR(VLOOKUP(H2482&amp;"-"&amp;F2482,Blad7!A:D,4,0),0)</f>
        <v>0</v>
      </c>
      <c r="O2482" s="238">
        <v>1</v>
      </c>
      <c r="P2482" s="239">
        <f t="shared" si="54"/>
        <v>0</v>
      </c>
    </row>
    <row r="2483" spans="1:16" ht="14.5" customHeight="1" x14ac:dyDescent="0.3">
      <c r="A2483" s="294" t="s">
        <v>92</v>
      </c>
      <c r="B2483" s="365" t="s">
        <v>586</v>
      </c>
      <c r="C2483" s="233" t="s">
        <v>92</v>
      </c>
      <c r="D2483" s="293" t="s">
        <v>985</v>
      </c>
      <c r="E2483" s="294" t="s">
        <v>986</v>
      </c>
      <c r="F2483" s="233" t="s">
        <v>92</v>
      </c>
      <c r="G2483" s="295" t="s">
        <v>993</v>
      </c>
      <c r="H2483" s="295" t="s">
        <v>46</v>
      </c>
      <c r="I2483" s="295" t="s">
        <v>1885</v>
      </c>
      <c r="J2483" s="366">
        <v>404</v>
      </c>
      <c r="K2483" s="367" t="s">
        <v>183</v>
      </c>
      <c r="L2483" s="451" t="s">
        <v>1871</v>
      </c>
      <c r="M2483" s="234">
        <v>94</v>
      </c>
      <c r="N2483" s="237">
        <f>IFERROR(VLOOKUP(H2483&amp;"-"&amp;F2483,Blad7!A:D,4,0),0)</f>
        <v>0</v>
      </c>
      <c r="O2483" s="238">
        <v>1</v>
      </c>
      <c r="P2483" s="239">
        <f t="shared" si="54"/>
        <v>0</v>
      </c>
    </row>
    <row r="2484" spans="1:16" ht="14.5" customHeight="1" x14ac:dyDescent="0.3">
      <c r="A2484" s="294" t="s">
        <v>92</v>
      </c>
      <c r="B2484" s="365" t="s">
        <v>586</v>
      </c>
      <c r="C2484" s="233" t="s">
        <v>92</v>
      </c>
      <c r="D2484" s="293" t="s">
        <v>985</v>
      </c>
      <c r="E2484" s="294" t="s">
        <v>986</v>
      </c>
      <c r="F2484" s="233" t="s">
        <v>92</v>
      </c>
      <c r="G2484" s="295" t="s">
        <v>993</v>
      </c>
      <c r="H2484" s="295" t="s">
        <v>19</v>
      </c>
      <c r="I2484" s="295" t="s">
        <v>64</v>
      </c>
      <c r="J2484" s="366"/>
      <c r="K2484" s="367" t="s">
        <v>136</v>
      </c>
      <c r="L2484" s="451" t="s">
        <v>155</v>
      </c>
      <c r="M2484" s="234">
        <v>94</v>
      </c>
      <c r="N2484" s="237">
        <f>IFERROR(VLOOKUP(H2484&amp;"-"&amp;F2484,Blad7!A:D,4,0),0)</f>
        <v>0</v>
      </c>
      <c r="O2484" s="238">
        <v>1</v>
      </c>
      <c r="P2484" s="239">
        <f t="shared" si="54"/>
        <v>0</v>
      </c>
    </row>
    <row r="2485" spans="1:16" ht="14.5" customHeight="1" x14ac:dyDescent="0.3">
      <c r="A2485" s="294" t="s">
        <v>92</v>
      </c>
      <c r="B2485" s="365" t="s">
        <v>586</v>
      </c>
      <c r="C2485" s="233" t="s">
        <v>92</v>
      </c>
      <c r="D2485" s="293" t="s">
        <v>985</v>
      </c>
      <c r="E2485" s="294" t="s">
        <v>986</v>
      </c>
      <c r="F2485" s="233" t="s">
        <v>92</v>
      </c>
      <c r="G2485" s="295" t="s">
        <v>993</v>
      </c>
      <c r="H2485" s="295" t="s">
        <v>15</v>
      </c>
      <c r="I2485" s="297" t="s">
        <v>15</v>
      </c>
      <c r="J2485" s="366">
        <v>405</v>
      </c>
      <c r="K2485" s="367" t="s">
        <v>1886</v>
      </c>
      <c r="L2485" s="451" t="s">
        <v>1871</v>
      </c>
      <c r="M2485" s="234">
        <v>94</v>
      </c>
      <c r="N2485" s="237">
        <f>IFERROR(VLOOKUP(H2485&amp;"-"&amp;F2485,Blad7!A:D,4,0),0)</f>
        <v>0</v>
      </c>
      <c r="O2485" s="238">
        <v>1</v>
      </c>
      <c r="P2485" s="239">
        <f t="shared" si="54"/>
        <v>0</v>
      </c>
    </row>
    <row r="2486" spans="1:16" ht="14.5" customHeight="1" x14ac:dyDescent="0.3">
      <c r="A2486" s="294" t="s">
        <v>92</v>
      </c>
      <c r="B2486" s="365" t="s">
        <v>586</v>
      </c>
      <c r="C2486" s="233" t="s">
        <v>92</v>
      </c>
      <c r="D2486" s="293" t="s">
        <v>985</v>
      </c>
      <c r="E2486" s="294" t="s">
        <v>986</v>
      </c>
      <c r="F2486" s="233" t="s">
        <v>92</v>
      </c>
      <c r="G2486" s="295" t="s">
        <v>993</v>
      </c>
      <c r="H2486" s="295" t="s">
        <v>19</v>
      </c>
      <c r="I2486" s="295" t="s">
        <v>56</v>
      </c>
      <c r="J2486" s="366"/>
      <c r="K2486" s="367" t="s">
        <v>1887</v>
      </c>
      <c r="L2486" s="451" t="s">
        <v>1888</v>
      </c>
      <c r="M2486" s="234">
        <v>94</v>
      </c>
      <c r="N2486" s="237">
        <f>IFERROR(VLOOKUP(H2486&amp;"-"&amp;F2486,Blad7!A:D,4,0),0)</f>
        <v>0</v>
      </c>
      <c r="O2486" s="238">
        <v>1</v>
      </c>
      <c r="P2486" s="239">
        <f t="shared" si="54"/>
        <v>0</v>
      </c>
    </row>
    <row r="2487" spans="1:16" ht="14.5" customHeight="1" x14ac:dyDescent="0.3">
      <c r="A2487" s="294" t="s">
        <v>92</v>
      </c>
      <c r="B2487" s="365" t="s">
        <v>586</v>
      </c>
      <c r="C2487" s="233" t="s">
        <v>92</v>
      </c>
      <c r="D2487" s="293" t="s">
        <v>985</v>
      </c>
      <c r="E2487" s="294" t="s">
        <v>986</v>
      </c>
      <c r="F2487" s="233" t="s">
        <v>92</v>
      </c>
      <c r="G2487" s="295" t="s">
        <v>993</v>
      </c>
      <c r="H2487" s="295" t="s">
        <v>41</v>
      </c>
      <c r="I2487" s="295" t="s">
        <v>1622</v>
      </c>
      <c r="J2487" s="367">
        <v>401</v>
      </c>
      <c r="K2487" s="367" t="s">
        <v>1889</v>
      </c>
      <c r="L2487" s="451" t="s">
        <v>1859</v>
      </c>
      <c r="M2487" s="234">
        <v>94</v>
      </c>
      <c r="N2487" s="237">
        <f>IFERROR(VLOOKUP(H2487&amp;"-"&amp;F2487,Blad7!A:D,4,0),0)</f>
        <v>0</v>
      </c>
      <c r="O2487" s="238">
        <v>1</v>
      </c>
      <c r="P2487" s="239">
        <f t="shared" si="54"/>
        <v>0</v>
      </c>
    </row>
    <row r="2488" spans="1:16" ht="14.5" customHeight="1" x14ac:dyDescent="0.3">
      <c r="A2488" s="294" t="s">
        <v>92</v>
      </c>
      <c r="B2488" s="365" t="s">
        <v>586</v>
      </c>
      <c r="C2488" s="233" t="s">
        <v>92</v>
      </c>
      <c r="D2488" s="293" t="s">
        <v>985</v>
      </c>
      <c r="E2488" s="294" t="s">
        <v>986</v>
      </c>
      <c r="F2488" s="233" t="s">
        <v>92</v>
      </c>
      <c r="G2488" s="295" t="s">
        <v>993</v>
      </c>
      <c r="H2488" s="295" t="s">
        <v>15</v>
      </c>
      <c r="I2488" s="297" t="s">
        <v>15</v>
      </c>
      <c r="J2488" s="366">
        <v>406</v>
      </c>
      <c r="K2488" s="367" t="s">
        <v>1886</v>
      </c>
      <c r="L2488" s="451" t="s">
        <v>44</v>
      </c>
      <c r="M2488" s="234">
        <v>94</v>
      </c>
      <c r="N2488" s="237">
        <f>IFERROR(VLOOKUP(H2488&amp;"-"&amp;F2488,Blad7!A:D,4,0),0)</f>
        <v>0</v>
      </c>
      <c r="O2488" s="238">
        <v>1</v>
      </c>
      <c r="P2488" s="239">
        <f t="shared" si="54"/>
        <v>0</v>
      </c>
    </row>
    <row r="2489" spans="1:16" ht="14.5" customHeight="1" x14ac:dyDescent="0.3">
      <c r="A2489" s="294" t="s">
        <v>92</v>
      </c>
      <c r="B2489" s="365" t="s">
        <v>586</v>
      </c>
      <c r="C2489" s="233" t="s">
        <v>92</v>
      </c>
      <c r="D2489" s="293" t="s">
        <v>985</v>
      </c>
      <c r="E2489" s="294" t="s">
        <v>986</v>
      </c>
      <c r="F2489" s="233" t="s">
        <v>92</v>
      </c>
      <c r="G2489" s="295" t="s">
        <v>993</v>
      </c>
      <c r="H2489" s="295" t="s">
        <v>15</v>
      </c>
      <c r="I2489" s="297" t="s">
        <v>15</v>
      </c>
      <c r="J2489" s="366">
        <v>407</v>
      </c>
      <c r="K2489" s="367" t="s">
        <v>135</v>
      </c>
      <c r="L2489" s="451" t="s">
        <v>44</v>
      </c>
      <c r="M2489" s="234">
        <v>94</v>
      </c>
      <c r="N2489" s="237">
        <f>IFERROR(VLOOKUP(H2489&amp;"-"&amp;F2489,Blad7!A:D,4,0),0)</f>
        <v>0</v>
      </c>
      <c r="O2489" s="238">
        <v>1</v>
      </c>
      <c r="P2489" s="239">
        <f t="shared" si="54"/>
        <v>0</v>
      </c>
    </row>
    <row r="2490" spans="1:16" ht="14.5" customHeight="1" x14ac:dyDescent="0.3">
      <c r="A2490" s="294" t="s">
        <v>92</v>
      </c>
      <c r="B2490" s="365" t="s">
        <v>586</v>
      </c>
      <c r="C2490" s="233" t="s">
        <v>92</v>
      </c>
      <c r="D2490" s="293" t="s">
        <v>985</v>
      </c>
      <c r="E2490" s="294" t="s">
        <v>986</v>
      </c>
      <c r="F2490" s="233" t="s">
        <v>92</v>
      </c>
      <c r="G2490" s="295" t="s">
        <v>993</v>
      </c>
      <c r="H2490" s="295" t="s">
        <v>19</v>
      </c>
      <c r="I2490" s="295" t="s">
        <v>1870</v>
      </c>
      <c r="J2490" s="366"/>
      <c r="K2490" s="367" t="s">
        <v>194</v>
      </c>
      <c r="L2490" s="451" t="s">
        <v>155</v>
      </c>
      <c r="M2490" s="234">
        <v>94</v>
      </c>
      <c r="N2490" s="237">
        <f>IFERROR(VLOOKUP(H2490&amp;"-"&amp;F2490,Blad7!A:D,4,0),0)</f>
        <v>0</v>
      </c>
      <c r="O2490" s="238">
        <v>1</v>
      </c>
      <c r="P2490" s="239">
        <f t="shared" si="54"/>
        <v>0</v>
      </c>
    </row>
    <row r="2491" spans="1:16" ht="14.5" customHeight="1" x14ac:dyDescent="0.3">
      <c r="A2491" s="294" t="s">
        <v>92</v>
      </c>
      <c r="B2491" s="365" t="s">
        <v>586</v>
      </c>
      <c r="C2491" s="233" t="s">
        <v>92</v>
      </c>
      <c r="D2491" s="293" t="s">
        <v>985</v>
      </c>
      <c r="E2491" s="294" t="s">
        <v>986</v>
      </c>
      <c r="F2491" s="233" t="s">
        <v>92</v>
      </c>
      <c r="G2491" s="297" t="s">
        <v>994</v>
      </c>
      <c r="H2491" s="297" t="s">
        <v>15</v>
      </c>
      <c r="I2491" s="297" t="s">
        <v>15</v>
      </c>
      <c r="J2491" s="372">
        <v>603</v>
      </c>
      <c r="K2491" s="372" t="s">
        <v>1890</v>
      </c>
      <c r="L2491" s="372" t="s">
        <v>44</v>
      </c>
      <c r="M2491" s="234">
        <v>94</v>
      </c>
      <c r="N2491" s="237">
        <f>IFERROR(VLOOKUP(H2491&amp;"-"&amp;F2491,Blad7!A:D,4,0),0)</f>
        <v>0</v>
      </c>
      <c r="O2491" s="238">
        <v>1</v>
      </c>
      <c r="P2491" s="239">
        <f t="shared" si="54"/>
        <v>0</v>
      </c>
    </row>
    <row r="2492" spans="1:16" ht="14.5" customHeight="1" x14ac:dyDescent="0.3">
      <c r="A2492" s="294" t="s">
        <v>92</v>
      </c>
      <c r="B2492" s="365" t="s">
        <v>586</v>
      </c>
      <c r="C2492" s="233" t="s">
        <v>92</v>
      </c>
      <c r="D2492" s="293" t="s">
        <v>985</v>
      </c>
      <c r="E2492" s="294" t="s">
        <v>986</v>
      </c>
      <c r="F2492" s="233" t="s">
        <v>92</v>
      </c>
      <c r="G2492" s="297" t="s">
        <v>994</v>
      </c>
      <c r="H2492" s="297" t="s">
        <v>15</v>
      </c>
      <c r="I2492" s="297" t="s">
        <v>15</v>
      </c>
      <c r="J2492" s="373">
        <v>604</v>
      </c>
      <c r="K2492" s="372" t="s">
        <v>1891</v>
      </c>
      <c r="L2492" s="372" t="s">
        <v>44</v>
      </c>
      <c r="M2492" s="234">
        <v>94</v>
      </c>
      <c r="N2492" s="237">
        <f>IFERROR(VLOOKUP(H2492&amp;"-"&amp;F2492,Blad7!A:D,4,0),0)</f>
        <v>0</v>
      </c>
      <c r="O2492" s="238">
        <v>1</v>
      </c>
      <c r="P2492" s="239">
        <f t="shared" si="54"/>
        <v>0</v>
      </c>
    </row>
    <row r="2493" spans="1:16" ht="14.5" customHeight="1" x14ac:dyDescent="0.3">
      <c r="A2493" s="294" t="s">
        <v>92</v>
      </c>
      <c r="B2493" s="365" t="s">
        <v>586</v>
      </c>
      <c r="C2493" s="233" t="s">
        <v>92</v>
      </c>
      <c r="D2493" s="293" t="s">
        <v>985</v>
      </c>
      <c r="E2493" s="294" t="s">
        <v>986</v>
      </c>
      <c r="F2493" s="233" t="s">
        <v>92</v>
      </c>
      <c r="G2493" s="295" t="s">
        <v>994</v>
      </c>
      <c r="H2493" s="295" t="s">
        <v>15</v>
      </c>
      <c r="I2493" s="297" t="s">
        <v>15</v>
      </c>
      <c r="J2493" s="366" t="s">
        <v>1892</v>
      </c>
      <c r="K2493" s="367" t="s">
        <v>1893</v>
      </c>
      <c r="L2493" s="451" t="s">
        <v>44</v>
      </c>
      <c r="M2493" s="234">
        <v>94</v>
      </c>
      <c r="N2493" s="237">
        <f>IFERROR(VLOOKUP(H2493&amp;"-"&amp;F2493,Blad7!A:D,4,0),0)</f>
        <v>0</v>
      </c>
      <c r="O2493" s="238">
        <v>1</v>
      </c>
      <c r="P2493" s="239">
        <f t="shared" si="54"/>
        <v>0</v>
      </c>
    </row>
    <row r="2494" spans="1:16" ht="14.5" customHeight="1" x14ac:dyDescent="0.3">
      <c r="A2494" s="294" t="s">
        <v>92</v>
      </c>
      <c r="B2494" s="365" t="s">
        <v>586</v>
      </c>
      <c r="C2494" s="233" t="s">
        <v>92</v>
      </c>
      <c r="D2494" s="293" t="s">
        <v>985</v>
      </c>
      <c r="E2494" s="294" t="s">
        <v>986</v>
      </c>
      <c r="F2494" s="233" t="s">
        <v>92</v>
      </c>
      <c r="G2494" s="295" t="s">
        <v>994</v>
      </c>
      <c r="H2494" s="295" t="s">
        <v>46</v>
      </c>
      <c r="I2494" s="295" t="s">
        <v>1894</v>
      </c>
      <c r="J2494" s="366" t="s">
        <v>1895</v>
      </c>
      <c r="K2494" s="367"/>
      <c r="L2494" s="451" t="s">
        <v>44</v>
      </c>
      <c r="M2494" s="234">
        <v>8.5</v>
      </c>
      <c r="N2494" s="237">
        <f>IFERROR(VLOOKUP(H2494&amp;"-"&amp;F2494,Blad7!A:D,4,0),0)</f>
        <v>0</v>
      </c>
      <c r="O2494" s="238">
        <v>1</v>
      </c>
      <c r="P2494" s="239">
        <f t="shared" si="54"/>
        <v>0</v>
      </c>
    </row>
    <row r="2495" spans="1:16" ht="14.5" customHeight="1" x14ac:dyDescent="0.3">
      <c r="A2495" s="294" t="s">
        <v>92</v>
      </c>
      <c r="B2495" s="365" t="s">
        <v>586</v>
      </c>
      <c r="C2495" s="233" t="s">
        <v>92</v>
      </c>
      <c r="D2495" s="293" t="s">
        <v>985</v>
      </c>
      <c r="E2495" s="294" t="s">
        <v>986</v>
      </c>
      <c r="F2495" s="233" t="s">
        <v>92</v>
      </c>
      <c r="G2495" s="295" t="s">
        <v>994</v>
      </c>
      <c r="H2495" s="295" t="s">
        <v>15</v>
      </c>
      <c r="I2495" s="297" t="s">
        <v>15</v>
      </c>
      <c r="J2495" s="366">
        <v>601</v>
      </c>
      <c r="K2495" s="367" t="s">
        <v>1896</v>
      </c>
      <c r="L2495" s="451" t="s">
        <v>44</v>
      </c>
      <c r="M2495" s="234">
        <v>49</v>
      </c>
      <c r="N2495" s="237">
        <f>IFERROR(VLOOKUP(H2495&amp;"-"&amp;F2495,Blad7!A:D,4,0),0)</f>
        <v>0</v>
      </c>
      <c r="O2495" s="238">
        <v>1</v>
      </c>
      <c r="P2495" s="239">
        <f t="shared" si="54"/>
        <v>0</v>
      </c>
    </row>
    <row r="2496" spans="1:16" ht="14.5" customHeight="1" x14ac:dyDescent="0.3">
      <c r="A2496" s="294" t="s">
        <v>92</v>
      </c>
      <c r="B2496" s="365" t="s">
        <v>586</v>
      </c>
      <c r="C2496" s="233" t="s">
        <v>92</v>
      </c>
      <c r="D2496" s="293" t="s">
        <v>985</v>
      </c>
      <c r="E2496" s="294" t="s">
        <v>986</v>
      </c>
      <c r="F2496" s="233" t="s">
        <v>92</v>
      </c>
      <c r="G2496" s="295" t="s">
        <v>995</v>
      </c>
      <c r="H2496" s="295" t="s">
        <v>19</v>
      </c>
      <c r="I2496" s="295" t="s">
        <v>43</v>
      </c>
      <c r="J2496" s="366"/>
      <c r="K2496" s="367"/>
      <c r="L2496" s="451" t="s">
        <v>44</v>
      </c>
      <c r="M2496" s="234">
        <v>12.2</v>
      </c>
      <c r="N2496" s="237">
        <f>IFERROR(VLOOKUP(H2496&amp;"-"&amp;F2496,Blad7!A:D,4,0),0)</f>
        <v>0</v>
      </c>
      <c r="O2496" s="238">
        <v>1</v>
      </c>
      <c r="P2496" s="239">
        <f t="shared" ref="P2496:P2559" si="55">IFERROR((N2496*M2496)*O2496,"")</f>
        <v>0</v>
      </c>
    </row>
    <row r="2497" spans="1:16" ht="14.5" customHeight="1" x14ac:dyDescent="0.3">
      <c r="A2497" s="294" t="s">
        <v>92</v>
      </c>
      <c r="B2497" s="365" t="s">
        <v>586</v>
      </c>
      <c r="C2497" s="233" t="s">
        <v>92</v>
      </c>
      <c r="D2497" s="293" t="s">
        <v>985</v>
      </c>
      <c r="E2497" s="294" t="s">
        <v>986</v>
      </c>
      <c r="F2497" s="233" t="s">
        <v>92</v>
      </c>
      <c r="G2497" s="295" t="s">
        <v>995</v>
      </c>
      <c r="H2497" s="295" t="s">
        <v>41</v>
      </c>
      <c r="I2497" s="295" t="s">
        <v>1622</v>
      </c>
      <c r="J2497" s="367" t="s">
        <v>1897</v>
      </c>
      <c r="K2497" s="367"/>
      <c r="L2497" s="451" t="s">
        <v>1859</v>
      </c>
      <c r="M2497" s="234">
        <v>5.4</v>
      </c>
      <c r="N2497" s="237">
        <f>IFERROR(VLOOKUP(H2497&amp;"-"&amp;F2497,Blad7!A:D,4,0),0)</f>
        <v>0</v>
      </c>
      <c r="O2497" s="238">
        <v>1</v>
      </c>
      <c r="P2497" s="239">
        <f t="shared" si="55"/>
        <v>0</v>
      </c>
    </row>
    <row r="2498" spans="1:16" ht="14.5" customHeight="1" x14ac:dyDescent="0.3">
      <c r="A2498" s="294" t="s">
        <v>92</v>
      </c>
      <c r="B2498" s="365" t="s">
        <v>586</v>
      </c>
      <c r="C2498" s="233" t="s">
        <v>92</v>
      </c>
      <c r="D2498" s="293" t="s">
        <v>985</v>
      </c>
      <c r="E2498" s="294" t="s">
        <v>986</v>
      </c>
      <c r="F2498" s="233" t="s">
        <v>92</v>
      </c>
      <c r="G2498" s="295" t="s">
        <v>995</v>
      </c>
      <c r="H2498" s="295" t="s">
        <v>19</v>
      </c>
      <c r="I2498" s="295" t="s">
        <v>56</v>
      </c>
      <c r="J2498" s="366" t="s">
        <v>592</v>
      </c>
      <c r="K2498" s="367"/>
      <c r="L2498" s="451" t="s">
        <v>1859</v>
      </c>
      <c r="M2498" s="234">
        <v>22</v>
      </c>
      <c r="N2498" s="237">
        <f>IFERROR(VLOOKUP(H2498&amp;"-"&amp;F2498,Blad7!A:D,4,0),0)</f>
        <v>0</v>
      </c>
      <c r="O2498" s="238">
        <v>1</v>
      </c>
      <c r="P2498" s="239">
        <f t="shared" si="55"/>
        <v>0</v>
      </c>
    </row>
    <row r="2499" spans="1:16" ht="14.5" customHeight="1" x14ac:dyDescent="0.3">
      <c r="A2499" s="294" t="s">
        <v>92</v>
      </c>
      <c r="B2499" s="365" t="s">
        <v>586</v>
      </c>
      <c r="C2499" s="233" t="s">
        <v>92</v>
      </c>
      <c r="D2499" s="293" t="s">
        <v>985</v>
      </c>
      <c r="E2499" s="294" t="s">
        <v>986</v>
      </c>
      <c r="F2499" s="233" t="s">
        <v>92</v>
      </c>
      <c r="G2499" s="295" t="s">
        <v>995</v>
      </c>
      <c r="H2499" s="295" t="s">
        <v>19</v>
      </c>
      <c r="I2499" s="295" t="s">
        <v>64</v>
      </c>
      <c r="J2499" s="366"/>
      <c r="K2499" s="367"/>
      <c r="L2499" s="451" t="s">
        <v>155</v>
      </c>
      <c r="M2499" s="234">
        <v>3.3</v>
      </c>
      <c r="N2499" s="237">
        <f>IFERROR(VLOOKUP(H2499&amp;"-"&amp;F2499,Blad7!A:D,4,0),0)</f>
        <v>0</v>
      </c>
      <c r="O2499" s="238">
        <v>1</v>
      </c>
      <c r="P2499" s="239">
        <f t="shared" si="55"/>
        <v>0</v>
      </c>
    </row>
    <row r="2500" spans="1:16" ht="14.5" customHeight="1" x14ac:dyDescent="0.3">
      <c r="A2500" s="294" t="s">
        <v>92</v>
      </c>
      <c r="B2500" s="365" t="s">
        <v>586</v>
      </c>
      <c r="C2500" s="233" t="s">
        <v>92</v>
      </c>
      <c r="D2500" s="293" t="s">
        <v>985</v>
      </c>
      <c r="E2500" s="294" t="s">
        <v>986</v>
      </c>
      <c r="F2500" s="233" t="s">
        <v>92</v>
      </c>
      <c r="G2500" s="295" t="s">
        <v>995</v>
      </c>
      <c r="H2500" s="295" t="s">
        <v>41</v>
      </c>
      <c r="I2500" s="295" t="s">
        <v>1622</v>
      </c>
      <c r="J2500" s="367" t="s">
        <v>1898</v>
      </c>
      <c r="K2500" s="367"/>
      <c r="L2500" s="451" t="s">
        <v>1859</v>
      </c>
      <c r="M2500" s="234">
        <v>6</v>
      </c>
      <c r="N2500" s="237">
        <f>IFERROR(VLOOKUP(H2500&amp;"-"&amp;F2500,Blad7!A:D,4,0),0)</f>
        <v>0</v>
      </c>
      <c r="O2500" s="238">
        <v>1</v>
      </c>
      <c r="P2500" s="239">
        <f t="shared" si="55"/>
        <v>0</v>
      </c>
    </row>
    <row r="2501" spans="1:16" ht="14.5" customHeight="1" x14ac:dyDescent="0.3">
      <c r="A2501" s="294" t="s">
        <v>92</v>
      </c>
      <c r="B2501" s="365" t="s">
        <v>586</v>
      </c>
      <c r="C2501" s="233" t="s">
        <v>92</v>
      </c>
      <c r="D2501" s="293" t="s">
        <v>985</v>
      </c>
      <c r="E2501" s="294" t="s">
        <v>986</v>
      </c>
      <c r="F2501" s="233" t="s">
        <v>92</v>
      </c>
      <c r="G2501" s="295" t="s">
        <v>995</v>
      </c>
      <c r="H2501" s="295" t="s">
        <v>45</v>
      </c>
      <c r="I2501" s="295" t="s">
        <v>1899</v>
      </c>
      <c r="J2501" s="366" t="s">
        <v>700</v>
      </c>
      <c r="K2501" s="367"/>
      <c r="L2501" s="451" t="s">
        <v>1859</v>
      </c>
      <c r="M2501" s="234" t="s">
        <v>187</v>
      </c>
      <c r="N2501" s="237">
        <f>IFERROR(VLOOKUP(H2501&amp;"-"&amp;F2501,Blad7!A:D,4,0),0)</f>
        <v>0</v>
      </c>
      <c r="O2501" s="238">
        <v>1</v>
      </c>
      <c r="P2501" s="239" t="str">
        <f t="shared" si="55"/>
        <v/>
      </c>
    </row>
    <row r="2502" spans="1:16" ht="14.5" customHeight="1" x14ac:dyDescent="0.3">
      <c r="A2502" s="294" t="s">
        <v>92</v>
      </c>
      <c r="B2502" s="365" t="s">
        <v>586</v>
      </c>
      <c r="C2502" s="233" t="s">
        <v>92</v>
      </c>
      <c r="D2502" s="293" t="s">
        <v>985</v>
      </c>
      <c r="E2502" s="294" t="s">
        <v>986</v>
      </c>
      <c r="F2502" s="233" t="s">
        <v>92</v>
      </c>
      <c r="G2502" s="295" t="s">
        <v>995</v>
      </c>
      <c r="H2502" s="295" t="s">
        <v>45</v>
      </c>
      <c r="I2502" s="295" t="s">
        <v>1900</v>
      </c>
      <c r="J2502" s="366" t="s">
        <v>947</v>
      </c>
      <c r="K2502" s="367"/>
      <c r="L2502" s="451" t="s">
        <v>1901</v>
      </c>
      <c r="M2502" s="234" t="s">
        <v>187</v>
      </c>
      <c r="N2502" s="237">
        <f>IFERROR(VLOOKUP(H2502&amp;"-"&amp;F2502,Blad7!A:D,4,0),0)</f>
        <v>0</v>
      </c>
      <c r="O2502" s="238">
        <v>1</v>
      </c>
      <c r="P2502" s="239" t="str">
        <f t="shared" si="55"/>
        <v/>
      </c>
    </row>
    <row r="2503" spans="1:16" ht="14.5" customHeight="1" x14ac:dyDescent="0.3">
      <c r="A2503" s="294" t="s">
        <v>92</v>
      </c>
      <c r="B2503" s="365" t="s">
        <v>586</v>
      </c>
      <c r="C2503" s="233" t="s">
        <v>92</v>
      </c>
      <c r="D2503" s="293" t="s">
        <v>985</v>
      </c>
      <c r="E2503" s="294" t="s">
        <v>986</v>
      </c>
      <c r="F2503" s="233" t="s">
        <v>92</v>
      </c>
      <c r="G2503" s="295" t="s">
        <v>995</v>
      </c>
      <c r="H2503" s="295" t="s">
        <v>45</v>
      </c>
      <c r="I2503" s="295" t="s">
        <v>1902</v>
      </c>
      <c r="J2503" s="366" t="s">
        <v>934</v>
      </c>
      <c r="K2503" s="367"/>
      <c r="L2503" s="451" t="s">
        <v>1859</v>
      </c>
      <c r="M2503" s="234" t="s">
        <v>187</v>
      </c>
      <c r="N2503" s="237">
        <f>IFERROR(VLOOKUP(H2503&amp;"-"&amp;F2503,Blad7!A:D,4,0),0)</f>
        <v>0</v>
      </c>
      <c r="O2503" s="238">
        <v>1</v>
      </c>
      <c r="P2503" s="239" t="str">
        <f t="shared" si="55"/>
        <v/>
      </c>
    </row>
    <row r="2504" spans="1:16" ht="14.5" customHeight="1" x14ac:dyDescent="0.3">
      <c r="A2504" s="294" t="s">
        <v>92</v>
      </c>
      <c r="B2504" s="365" t="s">
        <v>586</v>
      </c>
      <c r="C2504" s="233" t="s">
        <v>92</v>
      </c>
      <c r="D2504" s="293" t="s">
        <v>985</v>
      </c>
      <c r="E2504" s="294" t="s">
        <v>986</v>
      </c>
      <c r="F2504" s="233" t="s">
        <v>92</v>
      </c>
      <c r="G2504" s="295" t="s">
        <v>995</v>
      </c>
      <c r="H2504" s="295" t="s">
        <v>45</v>
      </c>
      <c r="I2504" s="295" t="s">
        <v>1903</v>
      </c>
      <c r="J2504" s="366" t="s">
        <v>698</v>
      </c>
      <c r="K2504" s="367"/>
      <c r="L2504" s="451" t="s">
        <v>1901</v>
      </c>
      <c r="M2504" s="234" t="s">
        <v>187</v>
      </c>
      <c r="N2504" s="237">
        <f>IFERROR(VLOOKUP(H2504&amp;"-"&amp;F2504,Blad7!A:D,4,0),0)</f>
        <v>0</v>
      </c>
      <c r="O2504" s="238">
        <v>1</v>
      </c>
      <c r="P2504" s="239" t="str">
        <f t="shared" si="55"/>
        <v/>
      </c>
    </row>
    <row r="2505" spans="1:16" ht="14.5" customHeight="1" x14ac:dyDescent="0.3">
      <c r="A2505" s="294" t="s">
        <v>92</v>
      </c>
      <c r="B2505" s="365" t="s">
        <v>586</v>
      </c>
      <c r="C2505" s="233" t="s">
        <v>92</v>
      </c>
      <c r="D2505" s="293" t="s">
        <v>985</v>
      </c>
      <c r="E2505" s="294" t="s">
        <v>986</v>
      </c>
      <c r="F2505" s="233" t="s">
        <v>92</v>
      </c>
      <c r="G2505" s="295" t="s">
        <v>995</v>
      </c>
      <c r="H2505" s="295" t="s">
        <v>45</v>
      </c>
      <c r="I2505" s="295" t="s">
        <v>1904</v>
      </c>
      <c r="J2505" s="366" t="s">
        <v>699</v>
      </c>
      <c r="K2505" s="367"/>
      <c r="L2505" s="451" t="s">
        <v>1859</v>
      </c>
      <c r="M2505" s="234" t="s">
        <v>187</v>
      </c>
      <c r="N2505" s="237">
        <f>IFERROR(VLOOKUP(H2505&amp;"-"&amp;F2505,Blad7!A:D,4,0),0)</f>
        <v>0</v>
      </c>
      <c r="O2505" s="238">
        <v>1</v>
      </c>
      <c r="P2505" s="239" t="str">
        <f t="shared" si="55"/>
        <v/>
      </c>
    </row>
    <row r="2506" spans="1:16" ht="14.5" customHeight="1" x14ac:dyDescent="0.3">
      <c r="A2506" s="294" t="s">
        <v>92</v>
      </c>
      <c r="B2506" s="365" t="s">
        <v>586</v>
      </c>
      <c r="C2506" s="233" t="s">
        <v>92</v>
      </c>
      <c r="D2506" s="293" t="s">
        <v>985</v>
      </c>
      <c r="E2506" s="294" t="s">
        <v>986</v>
      </c>
      <c r="F2506" s="233" t="s">
        <v>92</v>
      </c>
      <c r="G2506" s="295" t="s">
        <v>995</v>
      </c>
      <c r="H2506" s="295" t="s">
        <v>45</v>
      </c>
      <c r="I2506" s="295" t="s">
        <v>1905</v>
      </c>
      <c r="J2506" s="366" t="s">
        <v>701</v>
      </c>
      <c r="K2506" s="367"/>
      <c r="L2506" s="451" t="s">
        <v>1906</v>
      </c>
      <c r="M2506" s="234" t="s">
        <v>187</v>
      </c>
      <c r="N2506" s="237">
        <f>IFERROR(VLOOKUP(H2506&amp;"-"&amp;F2506,Blad7!A:D,4,0),0)</f>
        <v>0</v>
      </c>
      <c r="O2506" s="238">
        <v>1</v>
      </c>
      <c r="P2506" s="239" t="str">
        <f t="shared" si="55"/>
        <v/>
      </c>
    </row>
    <row r="2507" spans="1:16" ht="14.5" customHeight="1" x14ac:dyDescent="0.3">
      <c r="A2507" s="294" t="s">
        <v>92</v>
      </c>
      <c r="B2507" s="365" t="s">
        <v>586</v>
      </c>
      <c r="C2507" s="233" t="s">
        <v>92</v>
      </c>
      <c r="D2507" s="293" t="s">
        <v>985</v>
      </c>
      <c r="E2507" s="294" t="s">
        <v>986</v>
      </c>
      <c r="F2507" s="233" t="s">
        <v>92</v>
      </c>
      <c r="G2507" s="295" t="s">
        <v>995</v>
      </c>
      <c r="H2507" s="295" t="s">
        <v>45</v>
      </c>
      <c r="I2507" s="295" t="s">
        <v>1907</v>
      </c>
      <c r="J2507" s="366" t="s">
        <v>697</v>
      </c>
      <c r="K2507" s="367"/>
      <c r="L2507" s="451" t="s">
        <v>155</v>
      </c>
      <c r="M2507" s="234" t="s">
        <v>187</v>
      </c>
      <c r="N2507" s="237">
        <f>IFERROR(VLOOKUP(H2507&amp;"-"&amp;F2507,Blad7!A:D,4,0),0)</f>
        <v>0</v>
      </c>
      <c r="O2507" s="238">
        <v>1</v>
      </c>
      <c r="P2507" s="239" t="str">
        <f t="shared" si="55"/>
        <v/>
      </c>
    </row>
    <row r="2508" spans="1:16" ht="14.5" customHeight="1" x14ac:dyDescent="0.3">
      <c r="A2508" s="294" t="s">
        <v>92</v>
      </c>
      <c r="B2508" s="365" t="s">
        <v>586</v>
      </c>
      <c r="C2508" s="233" t="s">
        <v>92</v>
      </c>
      <c r="D2508" s="293" t="s">
        <v>985</v>
      </c>
      <c r="E2508" s="294" t="s">
        <v>986</v>
      </c>
      <c r="F2508" s="233" t="s">
        <v>92</v>
      </c>
      <c r="G2508" s="295" t="s">
        <v>996</v>
      </c>
      <c r="H2508" s="295" t="s">
        <v>19</v>
      </c>
      <c r="I2508" s="295" t="s">
        <v>64</v>
      </c>
      <c r="J2508" s="366"/>
      <c r="K2508" s="367"/>
      <c r="L2508" s="451" t="s">
        <v>1908</v>
      </c>
      <c r="M2508" s="234">
        <v>7.4</v>
      </c>
      <c r="N2508" s="237">
        <f>IFERROR(VLOOKUP(H2508&amp;"-"&amp;F2508,Blad7!A:D,4,0),0)</f>
        <v>0</v>
      </c>
      <c r="O2508" s="238">
        <v>1</v>
      </c>
      <c r="P2508" s="239">
        <f t="shared" si="55"/>
        <v>0</v>
      </c>
    </row>
    <row r="2509" spans="1:16" ht="14.5" customHeight="1" x14ac:dyDescent="0.3">
      <c r="A2509" s="294" t="s">
        <v>92</v>
      </c>
      <c r="B2509" s="365" t="s">
        <v>586</v>
      </c>
      <c r="C2509" s="233" t="s">
        <v>92</v>
      </c>
      <c r="D2509" s="293" t="s">
        <v>985</v>
      </c>
      <c r="E2509" s="294" t="s">
        <v>986</v>
      </c>
      <c r="F2509" s="233" t="s">
        <v>92</v>
      </c>
      <c r="G2509" s="295" t="s">
        <v>996</v>
      </c>
      <c r="H2509" s="295" t="s">
        <v>45</v>
      </c>
      <c r="I2509" s="295" t="s">
        <v>56</v>
      </c>
      <c r="J2509" s="366"/>
      <c r="K2509" s="367"/>
      <c r="L2509" s="451" t="s">
        <v>155</v>
      </c>
      <c r="M2509" s="234" t="s">
        <v>187</v>
      </c>
      <c r="N2509" s="237">
        <f>IFERROR(VLOOKUP(H2509&amp;"-"&amp;F2509,Blad7!A:D,4,0),0)</f>
        <v>0</v>
      </c>
      <c r="O2509" s="238">
        <v>1</v>
      </c>
      <c r="P2509" s="239" t="str">
        <f t="shared" si="55"/>
        <v/>
      </c>
    </row>
    <row r="2510" spans="1:16" ht="14.5" customHeight="1" x14ac:dyDescent="0.3">
      <c r="A2510" s="294" t="s">
        <v>92</v>
      </c>
      <c r="B2510" s="365" t="s">
        <v>586</v>
      </c>
      <c r="C2510" s="233" t="s">
        <v>92</v>
      </c>
      <c r="D2510" s="293" t="s">
        <v>985</v>
      </c>
      <c r="E2510" s="294" t="s">
        <v>986</v>
      </c>
      <c r="F2510" s="233" t="s">
        <v>92</v>
      </c>
      <c r="G2510" s="295" t="s">
        <v>996</v>
      </c>
      <c r="H2510" s="295" t="s">
        <v>45</v>
      </c>
      <c r="I2510" s="295" t="s">
        <v>1021</v>
      </c>
      <c r="J2510" s="366" t="s">
        <v>997</v>
      </c>
      <c r="K2510" s="367"/>
      <c r="L2510" s="451" t="s">
        <v>1859</v>
      </c>
      <c r="M2510" s="234" t="s">
        <v>187</v>
      </c>
      <c r="N2510" s="237">
        <f>IFERROR(VLOOKUP(H2510&amp;"-"&amp;F2510,Blad7!A:D,4,0),0)</f>
        <v>0</v>
      </c>
      <c r="O2510" s="238">
        <v>1</v>
      </c>
      <c r="P2510" s="239" t="str">
        <f t="shared" si="55"/>
        <v/>
      </c>
    </row>
    <row r="2511" spans="1:16" ht="14.5" customHeight="1" x14ac:dyDescent="0.3">
      <c r="A2511" s="294" t="s">
        <v>92</v>
      </c>
      <c r="B2511" s="365" t="s">
        <v>586</v>
      </c>
      <c r="C2511" s="233" t="s">
        <v>92</v>
      </c>
      <c r="D2511" s="293" t="s">
        <v>985</v>
      </c>
      <c r="E2511" s="294" t="s">
        <v>986</v>
      </c>
      <c r="F2511" s="233" t="s">
        <v>92</v>
      </c>
      <c r="G2511" s="295" t="s">
        <v>996</v>
      </c>
      <c r="H2511" s="295" t="s">
        <v>45</v>
      </c>
      <c r="I2511" s="295" t="s">
        <v>47</v>
      </c>
      <c r="J2511" s="366" t="s">
        <v>939</v>
      </c>
      <c r="K2511" s="367"/>
      <c r="L2511" s="451" t="s">
        <v>1906</v>
      </c>
      <c r="M2511" s="234" t="s">
        <v>187</v>
      </c>
      <c r="N2511" s="237">
        <f>IFERROR(VLOOKUP(H2511&amp;"-"&amp;F2511,Blad7!A:D,4,0),0)</f>
        <v>0</v>
      </c>
      <c r="O2511" s="238">
        <v>1</v>
      </c>
      <c r="P2511" s="239" t="str">
        <f t="shared" si="55"/>
        <v/>
      </c>
    </row>
    <row r="2512" spans="1:16" ht="14.5" customHeight="1" x14ac:dyDescent="0.3">
      <c r="A2512" s="294" t="s">
        <v>92</v>
      </c>
      <c r="B2512" s="365" t="s">
        <v>586</v>
      </c>
      <c r="C2512" s="233" t="s">
        <v>92</v>
      </c>
      <c r="D2512" s="293" t="s">
        <v>985</v>
      </c>
      <c r="E2512" s="294" t="s">
        <v>986</v>
      </c>
      <c r="F2512" s="233" t="s">
        <v>92</v>
      </c>
      <c r="G2512" s="295" t="s">
        <v>996</v>
      </c>
      <c r="H2512" s="295" t="s">
        <v>45</v>
      </c>
      <c r="I2512" s="295" t="s">
        <v>1909</v>
      </c>
      <c r="J2512" s="366" t="s">
        <v>937</v>
      </c>
      <c r="K2512" s="367"/>
      <c r="L2512" s="451" t="s">
        <v>1906</v>
      </c>
      <c r="M2512" s="234" t="s">
        <v>187</v>
      </c>
      <c r="N2512" s="237">
        <f>IFERROR(VLOOKUP(H2512&amp;"-"&amp;F2512,Blad7!A:D,4,0),0)</f>
        <v>0</v>
      </c>
      <c r="O2512" s="238">
        <v>1</v>
      </c>
      <c r="P2512" s="239" t="str">
        <f t="shared" si="55"/>
        <v/>
      </c>
    </row>
    <row r="2513" spans="1:16" ht="14.5" customHeight="1" x14ac:dyDescent="0.3">
      <c r="A2513" s="294" t="s">
        <v>92</v>
      </c>
      <c r="B2513" s="365" t="s">
        <v>586</v>
      </c>
      <c r="C2513" s="233" t="s">
        <v>92</v>
      </c>
      <c r="D2513" s="293" t="s">
        <v>985</v>
      </c>
      <c r="E2513" s="294" t="s">
        <v>986</v>
      </c>
      <c r="F2513" s="233" t="s">
        <v>92</v>
      </c>
      <c r="G2513" s="295" t="s">
        <v>996</v>
      </c>
      <c r="H2513" s="295" t="s">
        <v>45</v>
      </c>
      <c r="I2513" s="295" t="s">
        <v>78</v>
      </c>
      <c r="J2513" s="366" t="s">
        <v>952</v>
      </c>
      <c r="K2513" s="367"/>
      <c r="L2513" s="451" t="s">
        <v>155</v>
      </c>
      <c r="M2513" s="234" t="s">
        <v>187</v>
      </c>
      <c r="N2513" s="237">
        <f>IFERROR(VLOOKUP(H2513&amp;"-"&amp;F2513,Blad7!A:D,4,0),0)</f>
        <v>0</v>
      </c>
      <c r="O2513" s="238">
        <v>1</v>
      </c>
      <c r="P2513" s="239" t="str">
        <f t="shared" si="55"/>
        <v/>
      </c>
    </row>
    <row r="2514" spans="1:16" ht="14.5" customHeight="1" x14ac:dyDescent="0.3">
      <c r="A2514" s="294" t="s">
        <v>92</v>
      </c>
      <c r="B2514" s="365" t="s">
        <v>586</v>
      </c>
      <c r="C2514" s="233" t="s">
        <v>92</v>
      </c>
      <c r="D2514" s="293" t="s">
        <v>690</v>
      </c>
      <c r="E2514" s="294" t="s">
        <v>689</v>
      </c>
      <c r="F2514" s="233" t="s">
        <v>92</v>
      </c>
      <c r="G2514" s="295" t="s">
        <v>589</v>
      </c>
      <c r="H2514" s="295" t="s">
        <v>15</v>
      </c>
      <c r="I2514" s="297" t="s">
        <v>15</v>
      </c>
      <c r="J2514" s="366" t="s">
        <v>125</v>
      </c>
      <c r="K2514" s="367"/>
      <c r="L2514" s="451" t="s">
        <v>63</v>
      </c>
      <c r="M2514" s="234">
        <v>76.5</v>
      </c>
      <c r="N2514" s="237">
        <f>IFERROR(VLOOKUP(H2514&amp;"-"&amp;F2514,Blad7!A:D,4,0),0)</f>
        <v>0</v>
      </c>
      <c r="O2514" s="238">
        <v>1</v>
      </c>
      <c r="P2514" s="239">
        <f t="shared" si="55"/>
        <v>0</v>
      </c>
    </row>
    <row r="2515" spans="1:16" ht="14.5" customHeight="1" x14ac:dyDescent="0.3">
      <c r="A2515" s="294" t="s">
        <v>92</v>
      </c>
      <c r="B2515" s="365" t="s">
        <v>586</v>
      </c>
      <c r="C2515" s="233" t="s">
        <v>92</v>
      </c>
      <c r="D2515" s="293" t="s">
        <v>690</v>
      </c>
      <c r="E2515" s="294" t="s">
        <v>689</v>
      </c>
      <c r="F2515" s="233" t="s">
        <v>92</v>
      </c>
      <c r="G2515" s="295" t="s">
        <v>589</v>
      </c>
      <c r="H2515" s="295" t="s">
        <v>19</v>
      </c>
      <c r="I2515" s="295" t="s">
        <v>43</v>
      </c>
      <c r="J2515" s="366"/>
      <c r="K2515" s="367"/>
      <c r="L2515" s="451" t="s">
        <v>44</v>
      </c>
      <c r="M2515" s="234">
        <v>23</v>
      </c>
      <c r="N2515" s="237">
        <f>IFERROR(VLOOKUP(H2515&amp;"-"&amp;F2515,Blad7!A:D,4,0),0)</f>
        <v>0</v>
      </c>
      <c r="O2515" s="238">
        <v>1</v>
      </c>
      <c r="P2515" s="239">
        <f t="shared" si="55"/>
        <v>0</v>
      </c>
    </row>
    <row r="2516" spans="1:16" ht="14.5" customHeight="1" x14ac:dyDescent="0.3">
      <c r="A2516" s="294" t="s">
        <v>92</v>
      </c>
      <c r="B2516" s="365" t="s">
        <v>586</v>
      </c>
      <c r="C2516" s="233" t="s">
        <v>92</v>
      </c>
      <c r="D2516" s="293" t="s">
        <v>690</v>
      </c>
      <c r="E2516" s="294" t="s">
        <v>689</v>
      </c>
      <c r="F2516" s="233" t="s">
        <v>92</v>
      </c>
      <c r="G2516" s="295" t="s">
        <v>589</v>
      </c>
      <c r="H2516" s="295" t="s">
        <v>19</v>
      </c>
      <c r="I2516" s="295" t="s">
        <v>56</v>
      </c>
      <c r="J2516" s="366"/>
      <c r="K2516" s="367"/>
      <c r="L2516" s="451" t="s">
        <v>629</v>
      </c>
      <c r="M2516" s="234">
        <v>49.3</v>
      </c>
      <c r="N2516" s="237">
        <f>IFERROR(VLOOKUP(H2516&amp;"-"&amp;F2516,Blad7!A:D,4,0),0)</f>
        <v>0</v>
      </c>
      <c r="O2516" s="238">
        <v>1</v>
      </c>
      <c r="P2516" s="239">
        <f t="shared" si="55"/>
        <v>0</v>
      </c>
    </row>
    <row r="2517" spans="1:16" ht="14.5" customHeight="1" x14ac:dyDescent="0.3">
      <c r="A2517" s="294" t="s">
        <v>92</v>
      </c>
      <c r="B2517" s="365" t="s">
        <v>586</v>
      </c>
      <c r="C2517" s="233" t="s">
        <v>92</v>
      </c>
      <c r="D2517" s="293" t="s">
        <v>690</v>
      </c>
      <c r="E2517" s="294" t="s">
        <v>689</v>
      </c>
      <c r="F2517" s="233" t="s">
        <v>92</v>
      </c>
      <c r="G2517" s="295" t="s">
        <v>589</v>
      </c>
      <c r="H2517" s="295" t="s">
        <v>19</v>
      </c>
      <c r="I2517" s="295" t="s">
        <v>56</v>
      </c>
      <c r="J2517" s="366"/>
      <c r="K2517" s="367"/>
      <c r="L2517" s="451" t="s">
        <v>629</v>
      </c>
      <c r="M2517" s="234">
        <v>151.4</v>
      </c>
      <c r="N2517" s="237">
        <f>IFERROR(VLOOKUP(H2517&amp;"-"&amp;F2517,Blad7!A:D,4,0),0)</f>
        <v>0</v>
      </c>
      <c r="O2517" s="238">
        <v>1</v>
      </c>
      <c r="P2517" s="239">
        <f t="shared" si="55"/>
        <v>0</v>
      </c>
    </row>
    <row r="2518" spans="1:16" ht="14.5" customHeight="1" x14ac:dyDescent="0.3">
      <c r="A2518" s="294" t="s">
        <v>92</v>
      </c>
      <c r="B2518" s="365" t="s">
        <v>586</v>
      </c>
      <c r="C2518" s="233" t="s">
        <v>92</v>
      </c>
      <c r="D2518" s="293" t="s">
        <v>690</v>
      </c>
      <c r="E2518" s="294" t="s">
        <v>689</v>
      </c>
      <c r="F2518" s="233" t="s">
        <v>92</v>
      </c>
      <c r="G2518" s="295" t="s">
        <v>589</v>
      </c>
      <c r="H2518" s="295" t="s">
        <v>41</v>
      </c>
      <c r="I2518" s="295" t="s">
        <v>1622</v>
      </c>
      <c r="J2518" s="367" t="s">
        <v>104</v>
      </c>
      <c r="K2518" s="367"/>
      <c r="L2518" s="451" t="s">
        <v>1859</v>
      </c>
      <c r="M2518" s="234">
        <v>11.3</v>
      </c>
      <c r="N2518" s="237">
        <f>IFERROR(VLOOKUP(H2518&amp;"-"&amp;F2518,Blad7!A:D,4,0),0)</f>
        <v>0</v>
      </c>
      <c r="O2518" s="238">
        <v>1</v>
      </c>
      <c r="P2518" s="239">
        <f t="shared" si="55"/>
        <v>0</v>
      </c>
    </row>
    <row r="2519" spans="1:16" ht="14.5" customHeight="1" x14ac:dyDescent="0.3">
      <c r="A2519" s="294" t="s">
        <v>92</v>
      </c>
      <c r="B2519" s="365" t="s">
        <v>586</v>
      </c>
      <c r="C2519" s="233" t="s">
        <v>92</v>
      </c>
      <c r="D2519" s="293" t="s">
        <v>690</v>
      </c>
      <c r="E2519" s="294" t="s">
        <v>689</v>
      </c>
      <c r="F2519" s="233" t="s">
        <v>92</v>
      </c>
      <c r="G2519" s="295" t="s">
        <v>589</v>
      </c>
      <c r="H2519" s="295" t="s">
        <v>41</v>
      </c>
      <c r="I2519" s="295" t="s">
        <v>1622</v>
      </c>
      <c r="J2519" s="367" t="s">
        <v>113</v>
      </c>
      <c r="K2519" s="367"/>
      <c r="L2519" s="451" t="s">
        <v>63</v>
      </c>
      <c r="M2519" s="234">
        <v>11.3</v>
      </c>
      <c r="N2519" s="237">
        <f>IFERROR(VLOOKUP(H2519&amp;"-"&amp;F2519,Blad7!A:D,4,0),0)</f>
        <v>0</v>
      </c>
      <c r="O2519" s="238">
        <v>1</v>
      </c>
      <c r="P2519" s="239">
        <f t="shared" si="55"/>
        <v>0</v>
      </c>
    </row>
    <row r="2520" spans="1:16" ht="14.5" customHeight="1" x14ac:dyDescent="0.3">
      <c r="A2520" s="294" t="s">
        <v>92</v>
      </c>
      <c r="B2520" s="365" t="s">
        <v>586</v>
      </c>
      <c r="C2520" s="233" t="s">
        <v>92</v>
      </c>
      <c r="D2520" s="293" t="s">
        <v>690</v>
      </c>
      <c r="E2520" s="294" t="s">
        <v>689</v>
      </c>
      <c r="F2520" s="233" t="s">
        <v>92</v>
      </c>
      <c r="G2520" s="295" t="s">
        <v>589</v>
      </c>
      <c r="H2520" s="295" t="s">
        <v>46</v>
      </c>
      <c r="I2520" s="295" t="s">
        <v>47</v>
      </c>
      <c r="J2520" s="366" t="s">
        <v>1008</v>
      </c>
      <c r="K2520" s="367"/>
      <c r="L2520" s="451" t="s">
        <v>44</v>
      </c>
      <c r="M2520" s="234">
        <v>32.5</v>
      </c>
      <c r="N2520" s="237">
        <f>IFERROR(VLOOKUP(H2520&amp;"-"&amp;F2520,Blad7!A:D,4,0),0)</f>
        <v>0</v>
      </c>
      <c r="O2520" s="238">
        <v>1</v>
      </c>
      <c r="P2520" s="239">
        <f t="shared" si="55"/>
        <v>0</v>
      </c>
    </row>
    <row r="2521" spans="1:16" ht="14.5" customHeight="1" x14ac:dyDescent="0.3">
      <c r="A2521" s="294" t="s">
        <v>92</v>
      </c>
      <c r="B2521" s="365" t="s">
        <v>586</v>
      </c>
      <c r="C2521" s="233" t="s">
        <v>92</v>
      </c>
      <c r="D2521" s="293" t="s">
        <v>690</v>
      </c>
      <c r="E2521" s="294" t="s">
        <v>689</v>
      </c>
      <c r="F2521" s="233" t="s">
        <v>92</v>
      </c>
      <c r="G2521" s="295" t="s">
        <v>589</v>
      </c>
      <c r="H2521" s="295" t="s">
        <v>46</v>
      </c>
      <c r="I2521" s="295" t="s">
        <v>47</v>
      </c>
      <c r="J2521" s="366" t="s">
        <v>1009</v>
      </c>
      <c r="K2521" s="367"/>
      <c r="L2521" s="451" t="s">
        <v>44</v>
      </c>
      <c r="M2521" s="234">
        <v>24.8</v>
      </c>
      <c r="N2521" s="237">
        <f>IFERROR(VLOOKUP(H2521&amp;"-"&amp;F2521,Blad7!A:D,4,0),0)</f>
        <v>0</v>
      </c>
      <c r="O2521" s="238">
        <v>1</v>
      </c>
      <c r="P2521" s="239">
        <f t="shared" si="55"/>
        <v>0</v>
      </c>
    </row>
    <row r="2522" spans="1:16" ht="14.5" customHeight="1" x14ac:dyDescent="0.3">
      <c r="A2522" s="294" t="s">
        <v>92</v>
      </c>
      <c r="B2522" s="365" t="s">
        <v>586</v>
      </c>
      <c r="C2522" s="233" t="s">
        <v>92</v>
      </c>
      <c r="D2522" s="293" t="s">
        <v>690</v>
      </c>
      <c r="E2522" s="294" t="s">
        <v>689</v>
      </c>
      <c r="F2522" s="233" t="s">
        <v>92</v>
      </c>
      <c r="G2522" s="295" t="s">
        <v>589</v>
      </c>
      <c r="H2522" s="295" t="s">
        <v>46</v>
      </c>
      <c r="I2522" s="295" t="s">
        <v>47</v>
      </c>
      <c r="J2522" s="366" t="s">
        <v>1010</v>
      </c>
      <c r="K2522" s="367"/>
      <c r="L2522" s="451" t="s">
        <v>44</v>
      </c>
      <c r="M2522" s="234">
        <v>24.8</v>
      </c>
      <c r="N2522" s="237">
        <f>IFERROR(VLOOKUP(H2522&amp;"-"&amp;F2522,Blad7!A:D,4,0),0)</f>
        <v>0</v>
      </c>
      <c r="O2522" s="238">
        <v>1</v>
      </c>
      <c r="P2522" s="239">
        <f t="shared" si="55"/>
        <v>0</v>
      </c>
    </row>
    <row r="2523" spans="1:16" ht="14.5" customHeight="1" x14ac:dyDescent="0.3">
      <c r="A2523" s="294" t="s">
        <v>92</v>
      </c>
      <c r="B2523" s="365" t="s">
        <v>586</v>
      </c>
      <c r="C2523" s="233" t="s">
        <v>92</v>
      </c>
      <c r="D2523" s="293" t="s">
        <v>690</v>
      </c>
      <c r="E2523" s="294" t="s">
        <v>689</v>
      </c>
      <c r="F2523" s="233" t="s">
        <v>92</v>
      </c>
      <c r="G2523" s="295" t="s">
        <v>589</v>
      </c>
      <c r="H2523" s="295" t="s">
        <v>45</v>
      </c>
      <c r="I2523" s="295" t="s">
        <v>712</v>
      </c>
      <c r="J2523" s="366"/>
      <c r="K2523" s="367"/>
      <c r="L2523" s="451" t="s">
        <v>63</v>
      </c>
      <c r="M2523" s="234" t="s">
        <v>187</v>
      </c>
      <c r="N2523" s="237">
        <f>IFERROR(VLOOKUP(H2523&amp;"-"&amp;F2523,Blad7!A:D,4,0),0)</f>
        <v>0</v>
      </c>
      <c r="O2523" s="238">
        <v>1</v>
      </c>
      <c r="P2523" s="239" t="str">
        <f t="shared" si="55"/>
        <v/>
      </c>
    </row>
    <row r="2524" spans="1:16" ht="14.5" customHeight="1" x14ac:dyDescent="0.3">
      <c r="A2524" s="294" t="s">
        <v>92</v>
      </c>
      <c r="B2524" s="365" t="s">
        <v>586</v>
      </c>
      <c r="C2524" s="233" t="s">
        <v>92</v>
      </c>
      <c r="D2524" s="293" t="s">
        <v>690</v>
      </c>
      <c r="E2524" s="294" t="s">
        <v>689</v>
      </c>
      <c r="F2524" s="233" t="s">
        <v>92</v>
      </c>
      <c r="G2524" s="295" t="s">
        <v>589</v>
      </c>
      <c r="H2524" s="295" t="s">
        <v>19</v>
      </c>
      <c r="I2524" s="295" t="s">
        <v>64</v>
      </c>
      <c r="J2524" s="366"/>
      <c r="K2524" s="367"/>
      <c r="L2524" s="451" t="s">
        <v>629</v>
      </c>
      <c r="M2524" s="234">
        <v>25.9</v>
      </c>
      <c r="N2524" s="237">
        <f>IFERROR(VLOOKUP(H2524&amp;"-"&amp;F2524,Blad7!A:D,4,0),0)</f>
        <v>0</v>
      </c>
      <c r="O2524" s="238">
        <v>1</v>
      </c>
      <c r="P2524" s="239">
        <f t="shared" si="55"/>
        <v>0</v>
      </c>
    </row>
    <row r="2525" spans="1:16" ht="14.5" customHeight="1" x14ac:dyDescent="0.3">
      <c r="A2525" s="294" t="s">
        <v>92</v>
      </c>
      <c r="B2525" s="365" t="s">
        <v>586</v>
      </c>
      <c r="C2525" s="233" t="s">
        <v>92</v>
      </c>
      <c r="D2525" s="293" t="s">
        <v>690</v>
      </c>
      <c r="E2525" s="294" t="s">
        <v>689</v>
      </c>
      <c r="F2525" s="233" t="s">
        <v>92</v>
      </c>
      <c r="G2525" s="295" t="s">
        <v>589</v>
      </c>
      <c r="H2525" s="295" t="s">
        <v>19</v>
      </c>
      <c r="I2525" s="295" t="s">
        <v>64</v>
      </c>
      <c r="J2525" s="366"/>
      <c r="K2525" s="367"/>
      <c r="L2525" s="451" t="s">
        <v>63</v>
      </c>
      <c r="M2525" s="234">
        <v>8</v>
      </c>
      <c r="N2525" s="237">
        <f>IFERROR(VLOOKUP(H2525&amp;"-"&amp;F2525,Blad7!A:D,4,0),0)</f>
        <v>0</v>
      </c>
      <c r="O2525" s="238">
        <v>1</v>
      </c>
      <c r="P2525" s="239">
        <f t="shared" si="55"/>
        <v>0</v>
      </c>
    </row>
    <row r="2526" spans="1:16" ht="14.5" customHeight="1" x14ac:dyDescent="0.3">
      <c r="A2526" s="294" t="s">
        <v>92</v>
      </c>
      <c r="B2526" s="365" t="s">
        <v>586</v>
      </c>
      <c r="C2526" s="233" t="s">
        <v>92</v>
      </c>
      <c r="D2526" s="293" t="s">
        <v>690</v>
      </c>
      <c r="E2526" s="294" t="s">
        <v>689</v>
      </c>
      <c r="F2526" s="233" t="s">
        <v>92</v>
      </c>
      <c r="G2526" s="295" t="s">
        <v>589</v>
      </c>
      <c r="H2526" s="295" t="s">
        <v>19</v>
      </c>
      <c r="I2526" s="295" t="s">
        <v>61</v>
      </c>
      <c r="J2526" s="366"/>
      <c r="K2526" s="367"/>
      <c r="L2526" s="451" t="s">
        <v>1911</v>
      </c>
      <c r="M2526" s="234">
        <v>2.2000000000000002</v>
      </c>
      <c r="N2526" s="237">
        <f>IFERROR(VLOOKUP(H2526&amp;"-"&amp;F2526,Blad7!A:D,4,0),0)</f>
        <v>0</v>
      </c>
      <c r="O2526" s="238">
        <v>1</v>
      </c>
      <c r="P2526" s="239">
        <f t="shared" si="55"/>
        <v>0</v>
      </c>
    </row>
    <row r="2527" spans="1:16" ht="14.5" customHeight="1" x14ac:dyDescent="0.3">
      <c r="A2527" s="294" t="s">
        <v>92</v>
      </c>
      <c r="B2527" s="365" t="s">
        <v>586</v>
      </c>
      <c r="C2527" s="233" t="s">
        <v>92</v>
      </c>
      <c r="D2527" s="293" t="s">
        <v>690</v>
      </c>
      <c r="E2527" s="294" t="s">
        <v>689</v>
      </c>
      <c r="F2527" s="233" t="s">
        <v>92</v>
      </c>
      <c r="G2527" s="295" t="s">
        <v>589</v>
      </c>
      <c r="H2527" s="295" t="s">
        <v>18</v>
      </c>
      <c r="I2527" s="295" t="s">
        <v>78</v>
      </c>
      <c r="J2527" s="366" t="s">
        <v>99</v>
      </c>
      <c r="K2527" s="367"/>
      <c r="L2527" s="451" t="s">
        <v>629</v>
      </c>
      <c r="M2527" s="234">
        <v>60.1</v>
      </c>
      <c r="N2527" s="237">
        <f>IFERROR(VLOOKUP(H2527&amp;"-"&amp;F2527,Blad7!A:D,4,0),0)</f>
        <v>0</v>
      </c>
      <c r="O2527" s="238">
        <v>1</v>
      </c>
      <c r="P2527" s="239">
        <f t="shared" si="55"/>
        <v>0</v>
      </c>
    </row>
    <row r="2528" spans="1:16" x14ac:dyDescent="0.3">
      <c r="A2528" s="294" t="s">
        <v>92</v>
      </c>
      <c r="B2528" s="365" t="s">
        <v>586</v>
      </c>
      <c r="C2528" s="233" t="s">
        <v>92</v>
      </c>
      <c r="D2528" s="293" t="s">
        <v>690</v>
      </c>
      <c r="E2528" s="294" t="s">
        <v>689</v>
      </c>
      <c r="F2528" s="233" t="s">
        <v>92</v>
      </c>
      <c r="G2528" s="295" t="s">
        <v>589</v>
      </c>
      <c r="H2528" s="295" t="s">
        <v>45</v>
      </c>
      <c r="I2528" s="295" t="s">
        <v>1021</v>
      </c>
      <c r="J2528" s="366"/>
      <c r="K2528" s="367"/>
      <c r="L2528" s="451" t="s">
        <v>629</v>
      </c>
      <c r="M2528" s="234" t="s">
        <v>187</v>
      </c>
      <c r="N2528" s="237">
        <f>IFERROR(VLOOKUP(H2528&amp;"-"&amp;F2528,Blad7!A:D,4,0),0)</f>
        <v>0</v>
      </c>
      <c r="O2528" s="238">
        <v>1</v>
      </c>
      <c r="P2528" s="239" t="str">
        <f t="shared" si="55"/>
        <v/>
      </c>
    </row>
    <row r="2529" spans="1:16" x14ac:dyDescent="0.3">
      <c r="A2529" s="294" t="s">
        <v>92</v>
      </c>
      <c r="B2529" s="365" t="s">
        <v>586</v>
      </c>
      <c r="C2529" s="233" t="s">
        <v>92</v>
      </c>
      <c r="D2529" s="293" t="s">
        <v>690</v>
      </c>
      <c r="E2529" s="294" t="s">
        <v>689</v>
      </c>
      <c r="F2529" s="233" t="s">
        <v>92</v>
      </c>
      <c r="G2529" s="295" t="s">
        <v>589</v>
      </c>
      <c r="H2529" s="295" t="s">
        <v>45</v>
      </c>
      <c r="I2529" s="295" t="s">
        <v>1021</v>
      </c>
      <c r="J2529" s="366" t="s">
        <v>1011</v>
      </c>
      <c r="K2529" s="367"/>
      <c r="L2529" s="451" t="s">
        <v>629</v>
      </c>
      <c r="M2529" s="234" t="s">
        <v>187</v>
      </c>
      <c r="N2529" s="237">
        <f>IFERROR(VLOOKUP(H2529&amp;"-"&amp;F2529,Blad7!A:D,4,0),0)</f>
        <v>0</v>
      </c>
      <c r="O2529" s="238">
        <v>1</v>
      </c>
      <c r="P2529" s="239" t="str">
        <f t="shared" si="55"/>
        <v/>
      </c>
    </row>
    <row r="2530" spans="1:16" x14ac:dyDescent="0.3">
      <c r="A2530" s="294" t="s">
        <v>92</v>
      </c>
      <c r="B2530" s="365" t="s">
        <v>586</v>
      </c>
      <c r="C2530" s="233" t="s">
        <v>92</v>
      </c>
      <c r="D2530" s="293" t="s">
        <v>690</v>
      </c>
      <c r="E2530" s="294" t="s">
        <v>689</v>
      </c>
      <c r="F2530" s="233" t="s">
        <v>92</v>
      </c>
      <c r="G2530" s="295" t="s">
        <v>589</v>
      </c>
      <c r="H2530" s="295" t="s">
        <v>19</v>
      </c>
      <c r="I2530" s="295" t="s">
        <v>43</v>
      </c>
      <c r="J2530" s="366"/>
      <c r="K2530" s="367"/>
      <c r="L2530" s="451" t="s">
        <v>44</v>
      </c>
      <c r="M2530" s="234">
        <v>23</v>
      </c>
      <c r="N2530" s="237">
        <f>IFERROR(VLOOKUP(H2530&amp;"-"&amp;F2530,Blad7!A:D,4,0),0)</f>
        <v>0</v>
      </c>
      <c r="O2530" s="238">
        <v>1</v>
      </c>
      <c r="P2530" s="239">
        <f t="shared" si="55"/>
        <v>0</v>
      </c>
    </row>
    <row r="2531" spans="1:16" x14ac:dyDescent="0.3">
      <c r="A2531" s="294" t="s">
        <v>92</v>
      </c>
      <c r="B2531" s="365" t="s">
        <v>586</v>
      </c>
      <c r="C2531" s="233" t="s">
        <v>92</v>
      </c>
      <c r="D2531" s="293" t="s">
        <v>690</v>
      </c>
      <c r="E2531" s="294" t="s">
        <v>689</v>
      </c>
      <c r="F2531" s="233" t="s">
        <v>92</v>
      </c>
      <c r="G2531" s="295" t="s">
        <v>589</v>
      </c>
      <c r="H2531" s="295" t="s">
        <v>19</v>
      </c>
      <c r="I2531" s="295" t="s">
        <v>56</v>
      </c>
      <c r="J2531" s="366"/>
      <c r="K2531" s="367"/>
      <c r="L2531" s="451" t="s">
        <v>629</v>
      </c>
      <c r="M2531" s="234">
        <v>23</v>
      </c>
      <c r="N2531" s="237">
        <f>IFERROR(VLOOKUP(H2531&amp;"-"&amp;F2531,Blad7!A:D,4,0),0)</f>
        <v>0</v>
      </c>
      <c r="O2531" s="238">
        <v>1</v>
      </c>
      <c r="P2531" s="239">
        <f t="shared" si="55"/>
        <v>0</v>
      </c>
    </row>
    <row r="2532" spans="1:16" x14ac:dyDescent="0.3">
      <c r="A2532" s="294" t="s">
        <v>92</v>
      </c>
      <c r="B2532" s="365" t="s">
        <v>586</v>
      </c>
      <c r="C2532" s="233" t="s">
        <v>92</v>
      </c>
      <c r="D2532" s="293" t="s">
        <v>690</v>
      </c>
      <c r="E2532" s="294" t="s">
        <v>689</v>
      </c>
      <c r="F2532" s="233" t="s">
        <v>92</v>
      </c>
      <c r="G2532" s="295" t="s">
        <v>589</v>
      </c>
      <c r="H2532" s="295" t="s">
        <v>19</v>
      </c>
      <c r="I2532" s="295" t="s">
        <v>64</v>
      </c>
      <c r="J2532" s="366"/>
      <c r="K2532" s="367"/>
      <c r="L2532" s="451" t="s">
        <v>629</v>
      </c>
      <c r="M2532" s="234">
        <v>20.8</v>
      </c>
      <c r="N2532" s="237">
        <f>IFERROR(VLOOKUP(H2532&amp;"-"&amp;F2532,Blad7!A:D,4,0),0)</f>
        <v>0</v>
      </c>
      <c r="O2532" s="238">
        <v>1</v>
      </c>
      <c r="P2532" s="239">
        <f t="shared" si="55"/>
        <v>0</v>
      </c>
    </row>
    <row r="2533" spans="1:16" x14ac:dyDescent="0.3">
      <c r="A2533" s="294" t="s">
        <v>92</v>
      </c>
      <c r="B2533" s="365" t="s">
        <v>586</v>
      </c>
      <c r="C2533" s="233" t="s">
        <v>92</v>
      </c>
      <c r="D2533" s="293" t="s">
        <v>690</v>
      </c>
      <c r="E2533" s="294" t="s">
        <v>689</v>
      </c>
      <c r="F2533" s="233" t="s">
        <v>92</v>
      </c>
      <c r="G2533" s="295" t="s">
        <v>589</v>
      </c>
      <c r="H2533" s="295" t="s">
        <v>19</v>
      </c>
      <c r="I2533" s="295" t="s">
        <v>64</v>
      </c>
      <c r="J2533" s="366"/>
      <c r="K2533" s="367"/>
      <c r="L2533" s="451" t="s">
        <v>63</v>
      </c>
      <c r="M2533" s="234">
        <v>8</v>
      </c>
      <c r="N2533" s="237">
        <f>IFERROR(VLOOKUP(H2533&amp;"-"&amp;F2533,Blad7!A:D,4,0),0)</f>
        <v>0</v>
      </c>
      <c r="O2533" s="238">
        <v>1</v>
      </c>
      <c r="P2533" s="239">
        <f t="shared" si="55"/>
        <v>0</v>
      </c>
    </row>
    <row r="2534" spans="1:16" x14ac:dyDescent="0.3">
      <c r="A2534" s="294" t="s">
        <v>92</v>
      </c>
      <c r="B2534" s="365" t="s">
        <v>586</v>
      </c>
      <c r="C2534" s="233" t="s">
        <v>92</v>
      </c>
      <c r="D2534" s="293" t="s">
        <v>690</v>
      </c>
      <c r="E2534" s="294" t="s">
        <v>689</v>
      </c>
      <c r="F2534" s="233" t="s">
        <v>92</v>
      </c>
      <c r="G2534" s="295" t="s">
        <v>589</v>
      </c>
      <c r="H2534" s="295" t="s">
        <v>45</v>
      </c>
      <c r="I2534" s="295" t="s">
        <v>1021</v>
      </c>
      <c r="J2534" s="366" t="s">
        <v>182</v>
      </c>
      <c r="K2534" s="367"/>
      <c r="L2534" s="451" t="s">
        <v>629</v>
      </c>
      <c r="M2534" s="234" t="s">
        <v>187</v>
      </c>
      <c r="N2534" s="237">
        <f>IFERROR(VLOOKUP(H2534&amp;"-"&amp;F2534,Blad7!A:D,4,0),0)</f>
        <v>0</v>
      </c>
      <c r="O2534" s="238">
        <v>1</v>
      </c>
      <c r="P2534" s="239" t="str">
        <f t="shared" si="55"/>
        <v/>
      </c>
    </row>
    <row r="2535" spans="1:16" x14ac:dyDescent="0.3">
      <c r="A2535" s="294" t="s">
        <v>92</v>
      </c>
      <c r="B2535" s="365" t="s">
        <v>586</v>
      </c>
      <c r="C2535" s="233" t="s">
        <v>92</v>
      </c>
      <c r="D2535" s="293" t="s">
        <v>690</v>
      </c>
      <c r="E2535" s="294" t="s">
        <v>689</v>
      </c>
      <c r="F2535" s="233" t="s">
        <v>92</v>
      </c>
      <c r="G2535" s="295" t="s">
        <v>589</v>
      </c>
      <c r="H2535" s="295" t="s">
        <v>45</v>
      </c>
      <c r="I2535" s="295" t="s">
        <v>1021</v>
      </c>
      <c r="J2535" s="366"/>
      <c r="K2535" s="367"/>
      <c r="L2535" s="451" t="s">
        <v>63</v>
      </c>
      <c r="M2535" s="234" t="s">
        <v>187</v>
      </c>
      <c r="N2535" s="237">
        <f>IFERROR(VLOOKUP(H2535&amp;"-"&amp;F2535,Blad7!A:D,4,0),0)</f>
        <v>0</v>
      </c>
      <c r="O2535" s="238">
        <v>1</v>
      </c>
      <c r="P2535" s="239" t="str">
        <f t="shared" si="55"/>
        <v/>
      </c>
    </row>
    <row r="2536" spans="1:16" x14ac:dyDescent="0.3">
      <c r="A2536" s="294" t="s">
        <v>92</v>
      </c>
      <c r="B2536" s="365" t="s">
        <v>586</v>
      </c>
      <c r="C2536" s="233" t="s">
        <v>92</v>
      </c>
      <c r="D2536" s="293" t="s">
        <v>690</v>
      </c>
      <c r="E2536" s="294" t="s">
        <v>689</v>
      </c>
      <c r="F2536" s="233" t="s">
        <v>92</v>
      </c>
      <c r="G2536" s="295" t="s">
        <v>589</v>
      </c>
      <c r="H2536" s="295" t="s">
        <v>16</v>
      </c>
      <c r="I2536" s="295" t="s">
        <v>51</v>
      </c>
      <c r="J2536" s="366"/>
      <c r="K2536" s="367"/>
      <c r="L2536" s="451" t="s">
        <v>629</v>
      </c>
      <c r="M2536" s="234">
        <v>267.7</v>
      </c>
      <c r="N2536" s="237">
        <f>IFERROR(VLOOKUP(H2536&amp;"-"&amp;F2536,Blad7!A:D,4,0),0)</f>
        <v>0</v>
      </c>
      <c r="O2536" s="238">
        <v>1</v>
      </c>
      <c r="P2536" s="239">
        <f t="shared" si="55"/>
        <v>0</v>
      </c>
    </row>
    <row r="2537" spans="1:16" x14ac:dyDescent="0.3">
      <c r="A2537" s="294" t="s">
        <v>92</v>
      </c>
      <c r="B2537" s="365" t="s">
        <v>586</v>
      </c>
      <c r="C2537" s="233" t="s">
        <v>92</v>
      </c>
      <c r="D2537" s="293" t="s">
        <v>690</v>
      </c>
      <c r="E2537" s="294" t="s">
        <v>689</v>
      </c>
      <c r="F2537" s="233" t="s">
        <v>92</v>
      </c>
      <c r="G2537" s="295" t="s">
        <v>589</v>
      </c>
      <c r="H2537" s="295" t="s">
        <v>2271</v>
      </c>
      <c r="I2537" s="295" t="s">
        <v>1716</v>
      </c>
      <c r="J2537" s="366" t="s">
        <v>122</v>
      </c>
      <c r="K2537" s="367"/>
      <c r="L2537" s="451" t="s">
        <v>629</v>
      </c>
      <c r="M2537" s="234">
        <v>73.7</v>
      </c>
      <c r="N2537" s="237">
        <f>IFERROR(VLOOKUP(H2537&amp;"-"&amp;F2537,Blad7!A:D,4,0),0)</f>
        <v>0</v>
      </c>
      <c r="O2537" s="238">
        <v>1</v>
      </c>
      <c r="P2537" s="239">
        <f t="shared" si="55"/>
        <v>0</v>
      </c>
    </row>
    <row r="2538" spans="1:16" x14ac:dyDescent="0.3">
      <c r="A2538" s="294" t="s">
        <v>92</v>
      </c>
      <c r="B2538" s="365" t="s">
        <v>586</v>
      </c>
      <c r="C2538" s="233" t="s">
        <v>92</v>
      </c>
      <c r="D2538" s="293" t="s">
        <v>690</v>
      </c>
      <c r="E2538" s="294" t="s">
        <v>689</v>
      </c>
      <c r="F2538" s="233" t="s">
        <v>92</v>
      </c>
      <c r="G2538" s="295" t="s">
        <v>589</v>
      </c>
      <c r="H2538" s="295" t="s">
        <v>45</v>
      </c>
      <c r="I2538" s="295" t="s">
        <v>1021</v>
      </c>
      <c r="J2538" s="366"/>
      <c r="K2538" s="367"/>
      <c r="L2538" s="451" t="s">
        <v>629</v>
      </c>
      <c r="M2538" s="234" t="s">
        <v>187</v>
      </c>
      <c r="N2538" s="237">
        <f>IFERROR(VLOOKUP(H2538&amp;"-"&amp;F2538,Blad7!A:D,4,0),0)</f>
        <v>0</v>
      </c>
      <c r="O2538" s="238">
        <v>1</v>
      </c>
      <c r="P2538" s="239" t="str">
        <f t="shared" si="55"/>
        <v/>
      </c>
    </row>
    <row r="2539" spans="1:16" x14ac:dyDescent="0.3">
      <c r="A2539" s="294" t="s">
        <v>92</v>
      </c>
      <c r="B2539" s="365" t="s">
        <v>586</v>
      </c>
      <c r="C2539" s="233" t="s">
        <v>92</v>
      </c>
      <c r="D2539" s="293" t="s">
        <v>690</v>
      </c>
      <c r="E2539" s="294" t="s">
        <v>689</v>
      </c>
      <c r="F2539" s="233" t="s">
        <v>92</v>
      </c>
      <c r="G2539" s="295" t="s">
        <v>589</v>
      </c>
      <c r="H2539" s="295" t="s">
        <v>45</v>
      </c>
      <c r="I2539" s="295" t="s">
        <v>1021</v>
      </c>
      <c r="J2539" s="366" t="s">
        <v>203</v>
      </c>
      <c r="K2539" s="367"/>
      <c r="L2539" s="451" t="s">
        <v>629</v>
      </c>
      <c r="M2539" s="234" t="s">
        <v>187</v>
      </c>
      <c r="N2539" s="237">
        <f>IFERROR(VLOOKUP(H2539&amp;"-"&amp;F2539,Blad7!A:D,4,0),0)</f>
        <v>0</v>
      </c>
      <c r="O2539" s="238">
        <v>1</v>
      </c>
      <c r="P2539" s="239" t="str">
        <f t="shared" si="55"/>
        <v/>
      </c>
    </row>
    <row r="2540" spans="1:16" x14ac:dyDescent="0.3">
      <c r="A2540" s="294" t="s">
        <v>92</v>
      </c>
      <c r="B2540" s="365" t="s">
        <v>586</v>
      </c>
      <c r="C2540" s="233" t="s">
        <v>92</v>
      </c>
      <c r="D2540" s="293" t="s">
        <v>690</v>
      </c>
      <c r="E2540" s="294" t="s">
        <v>689</v>
      </c>
      <c r="F2540" s="233" t="s">
        <v>92</v>
      </c>
      <c r="G2540" s="295" t="s">
        <v>589</v>
      </c>
      <c r="H2540" s="295" t="s">
        <v>19</v>
      </c>
      <c r="I2540" s="295" t="s">
        <v>64</v>
      </c>
      <c r="J2540" s="366"/>
      <c r="K2540" s="367"/>
      <c r="L2540" s="451" t="s">
        <v>629</v>
      </c>
      <c r="M2540" s="234">
        <v>20.8</v>
      </c>
      <c r="N2540" s="237">
        <f>IFERROR(VLOOKUP(H2540&amp;"-"&amp;F2540,Blad7!A:D,4,0),0)</f>
        <v>0</v>
      </c>
      <c r="O2540" s="238">
        <v>1</v>
      </c>
      <c r="P2540" s="239">
        <f t="shared" si="55"/>
        <v>0</v>
      </c>
    </row>
    <row r="2541" spans="1:16" x14ac:dyDescent="0.3">
      <c r="A2541" s="294" t="s">
        <v>92</v>
      </c>
      <c r="B2541" s="365" t="s">
        <v>586</v>
      </c>
      <c r="C2541" s="233" t="s">
        <v>92</v>
      </c>
      <c r="D2541" s="293" t="s">
        <v>690</v>
      </c>
      <c r="E2541" s="294" t="s">
        <v>689</v>
      </c>
      <c r="F2541" s="233" t="s">
        <v>92</v>
      </c>
      <c r="G2541" s="295" t="s">
        <v>589</v>
      </c>
      <c r="H2541" s="295" t="s">
        <v>19</v>
      </c>
      <c r="I2541" s="295" t="s">
        <v>64</v>
      </c>
      <c r="J2541" s="366"/>
      <c r="K2541" s="367"/>
      <c r="L2541" s="451" t="s">
        <v>629</v>
      </c>
      <c r="M2541" s="234">
        <v>8</v>
      </c>
      <c r="N2541" s="237">
        <f>IFERROR(VLOOKUP(H2541&amp;"-"&amp;F2541,Blad7!A:D,4,0),0)</f>
        <v>0</v>
      </c>
      <c r="O2541" s="238">
        <v>1</v>
      </c>
      <c r="P2541" s="239">
        <f t="shared" si="55"/>
        <v>0</v>
      </c>
    </row>
    <row r="2542" spans="1:16" x14ac:dyDescent="0.3">
      <c r="A2542" s="294" t="s">
        <v>92</v>
      </c>
      <c r="B2542" s="365" t="s">
        <v>586</v>
      </c>
      <c r="C2542" s="233" t="s">
        <v>92</v>
      </c>
      <c r="D2542" s="293" t="s">
        <v>690</v>
      </c>
      <c r="E2542" s="294" t="s">
        <v>689</v>
      </c>
      <c r="F2542" s="233" t="s">
        <v>92</v>
      </c>
      <c r="G2542" s="295" t="s">
        <v>589</v>
      </c>
      <c r="H2542" s="295" t="s">
        <v>15</v>
      </c>
      <c r="I2542" s="297" t="s">
        <v>15</v>
      </c>
      <c r="J2542" s="366" t="s">
        <v>142</v>
      </c>
      <c r="K2542" s="367"/>
      <c r="L2542" s="451" t="s">
        <v>629</v>
      </c>
      <c r="M2542" s="234">
        <v>44.8</v>
      </c>
      <c r="N2542" s="237">
        <f>IFERROR(VLOOKUP(H2542&amp;"-"&amp;F2542,Blad7!A:D,4,0),0)</f>
        <v>0</v>
      </c>
      <c r="O2542" s="238">
        <v>1</v>
      </c>
      <c r="P2542" s="239">
        <f t="shared" si="55"/>
        <v>0</v>
      </c>
    </row>
    <row r="2543" spans="1:16" x14ac:dyDescent="0.3">
      <c r="A2543" s="294" t="s">
        <v>92</v>
      </c>
      <c r="B2543" s="365" t="s">
        <v>586</v>
      </c>
      <c r="C2543" s="233" t="s">
        <v>92</v>
      </c>
      <c r="D2543" s="293" t="s">
        <v>690</v>
      </c>
      <c r="E2543" s="294" t="s">
        <v>689</v>
      </c>
      <c r="F2543" s="233" t="s">
        <v>92</v>
      </c>
      <c r="G2543" s="295" t="s">
        <v>589</v>
      </c>
      <c r="H2543" s="295" t="s">
        <v>15</v>
      </c>
      <c r="I2543" s="297" t="s">
        <v>15</v>
      </c>
      <c r="J2543" s="366" t="s">
        <v>132</v>
      </c>
      <c r="K2543" s="367"/>
      <c r="L2543" s="451" t="s">
        <v>44</v>
      </c>
      <c r="M2543" s="234">
        <v>45.6</v>
      </c>
      <c r="N2543" s="237">
        <f>IFERROR(VLOOKUP(H2543&amp;"-"&amp;F2543,Blad7!A:D,4,0),0)</f>
        <v>0</v>
      </c>
      <c r="O2543" s="238">
        <v>1</v>
      </c>
      <c r="P2543" s="239">
        <f t="shared" si="55"/>
        <v>0</v>
      </c>
    </row>
    <row r="2544" spans="1:16" x14ac:dyDescent="0.3">
      <c r="A2544" s="294" t="s">
        <v>92</v>
      </c>
      <c r="B2544" s="365" t="s">
        <v>586</v>
      </c>
      <c r="C2544" s="233" t="s">
        <v>92</v>
      </c>
      <c r="D2544" s="293" t="s">
        <v>690</v>
      </c>
      <c r="E2544" s="294" t="s">
        <v>689</v>
      </c>
      <c r="F2544" s="233" t="s">
        <v>92</v>
      </c>
      <c r="G2544" s="295" t="s">
        <v>589</v>
      </c>
      <c r="H2544" s="295" t="s">
        <v>15</v>
      </c>
      <c r="I2544" s="297" t="s">
        <v>15</v>
      </c>
      <c r="J2544" s="366"/>
      <c r="K2544" s="367"/>
      <c r="L2544" s="451" t="s">
        <v>44</v>
      </c>
      <c r="M2544" s="234">
        <v>43</v>
      </c>
      <c r="N2544" s="237">
        <f>IFERROR(VLOOKUP(H2544&amp;"-"&amp;F2544,Blad7!A:D,4,0),0)</f>
        <v>0</v>
      </c>
      <c r="O2544" s="238">
        <v>1</v>
      </c>
      <c r="P2544" s="239">
        <f t="shared" si="55"/>
        <v>0</v>
      </c>
    </row>
    <row r="2545" spans="1:16" x14ac:dyDescent="0.3">
      <c r="A2545" s="294" t="s">
        <v>92</v>
      </c>
      <c r="B2545" s="365" t="s">
        <v>586</v>
      </c>
      <c r="C2545" s="233" t="s">
        <v>92</v>
      </c>
      <c r="D2545" s="293" t="s">
        <v>690</v>
      </c>
      <c r="E2545" s="294" t="s">
        <v>689</v>
      </c>
      <c r="F2545" s="233" t="s">
        <v>92</v>
      </c>
      <c r="G2545" s="295" t="s">
        <v>589</v>
      </c>
      <c r="H2545" s="295" t="s">
        <v>46</v>
      </c>
      <c r="I2545" s="295" t="s">
        <v>130</v>
      </c>
      <c r="J2545" s="366" t="s">
        <v>81</v>
      </c>
      <c r="K2545" s="367"/>
      <c r="L2545" s="451" t="s">
        <v>44</v>
      </c>
      <c r="M2545" s="234">
        <v>24.6</v>
      </c>
      <c r="N2545" s="237">
        <f>IFERROR(VLOOKUP(H2545&amp;"-"&amp;F2545,Blad7!A:D,4,0),0)</f>
        <v>0</v>
      </c>
      <c r="O2545" s="238">
        <v>1</v>
      </c>
      <c r="P2545" s="239">
        <f t="shared" si="55"/>
        <v>0</v>
      </c>
    </row>
    <row r="2546" spans="1:16" x14ac:dyDescent="0.3">
      <c r="A2546" s="294" t="s">
        <v>92</v>
      </c>
      <c r="B2546" s="365" t="s">
        <v>586</v>
      </c>
      <c r="C2546" s="233" t="s">
        <v>92</v>
      </c>
      <c r="D2546" s="293" t="s">
        <v>690</v>
      </c>
      <c r="E2546" s="294" t="s">
        <v>689</v>
      </c>
      <c r="F2546" s="233" t="s">
        <v>92</v>
      </c>
      <c r="G2546" s="295" t="s">
        <v>589</v>
      </c>
      <c r="H2546" s="295" t="s">
        <v>16</v>
      </c>
      <c r="I2546" s="295" t="s">
        <v>1022</v>
      </c>
      <c r="J2546" s="366"/>
      <c r="K2546" s="367"/>
      <c r="L2546" s="451" t="s">
        <v>44</v>
      </c>
      <c r="M2546" s="234">
        <v>51.8</v>
      </c>
      <c r="N2546" s="237">
        <f>IFERROR(VLOOKUP(H2546&amp;"-"&amp;F2546,Blad7!A:D,4,0),0)</f>
        <v>0</v>
      </c>
      <c r="O2546" s="238">
        <v>1</v>
      </c>
      <c r="P2546" s="239">
        <f t="shared" si="55"/>
        <v>0</v>
      </c>
    </row>
    <row r="2547" spans="1:16" x14ac:dyDescent="0.3">
      <c r="A2547" s="294" t="s">
        <v>92</v>
      </c>
      <c r="B2547" s="365" t="s">
        <v>586</v>
      </c>
      <c r="C2547" s="233" t="s">
        <v>92</v>
      </c>
      <c r="D2547" s="293" t="s">
        <v>690</v>
      </c>
      <c r="E2547" s="294" t="s">
        <v>689</v>
      </c>
      <c r="F2547" s="233" t="s">
        <v>92</v>
      </c>
      <c r="G2547" s="295" t="s">
        <v>589</v>
      </c>
      <c r="H2547" s="295" t="s">
        <v>45</v>
      </c>
      <c r="I2547" s="295" t="s">
        <v>1021</v>
      </c>
      <c r="J2547" s="366"/>
      <c r="K2547" s="367"/>
      <c r="L2547" s="451" t="s">
        <v>629</v>
      </c>
      <c r="M2547" s="234" t="s">
        <v>187</v>
      </c>
      <c r="N2547" s="237">
        <f>IFERROR(VLOOKUP(H2547&amp;"-"&amp;F2547,Blad7!A:D,4,0),0)</f>
        <v>0</v>
      </c>
      <c r="O2547" s="238">
        <v>1</v>
      </c>
      <c r="P2547" s="239" t="str">
        <f t="shared" si="55"/>
        <v/>
      </c>
    </row>
    <row r="2548" spans="1:16" x14ac:dyDescent="0.3">
      <c r="A2548" s="294" t="s">
        <v>92</v>
      </c>
      <c r="B2548" s="365" t="s">
        <v>586</v>
      </c>
      <c r="C2548" s="233" t="s">
        <v>92</v>
      </c>
      <c r="D2548" s="293" t="s">
        <v>690</v>
      </c>
      <c r="E2548" s="294" t="s">
        <v>689</v>
      </c>
      <c r="F2548" s="233" t="s">
        <v>92</v>
      </c>
      <c r="G2548" s="295" t="s">
        <v>589</v>
      </c>
      <c r="H2548" s="295" t="s">
        <v>2271</v>
      </c>
      <c r="I2548" s="295" t="s">
        <v>1724</v>
      </c>
      <c r="J2548" s="366" t="s">
        <v>87</v>
      </c>
      <c r="K2548" s="367"/>
      <c r="L2548" s="451" t="s">
        <v>63</v>
      </c>
      <c r="M2548" s="234">
        <v>14.4</v>
      </c>
      <c r="N2548" s="237">
        <f>IFERROR(VLOOKUP(H2548&amp;"-"&amp;F2548,Blad7!A:D,4,0),0)</f>
        <v>0</v>
      </c>
      <c r="O2548" s="238">
        <v>1</v>
      </c>
      <c r="P2548" s="239">
        <f t="shared" si="55"/>
        <v>0</v>
      </c>
    </row>
    <row r="2549" spans="1:16" x14ac:dyDescent="0.3">
      <c r="A2549" s="294" t="s">
        <v>92</v>
      </c>
      <c r="B2549" s="365" t="s">
        <v>586</v>
      </c>
      <c r="C2549" s="233" t="s">
        <v>92</v>
      </c>
      <c r="D2549" s="293" t="s">
        <v>690</v>
      </c>
      <c r="E2549" s="294" t="s">
        <v>689</v>
      </c>
      <c r="F2549" s="233" t="s">
        <v>92</v>
      </c>
      <c r="G2549" s="295" t="s">
        <v>589</v>
      </c>
      <c r="H2549" s="295" t="s">
        <v>2271</v>
      </c>
      <c r="I2549" s="295" t="s">
        <v>1724</v>
      </c>
      <c r="J2549" s="366"/>
      <c r="K2549" s="367"/>
      <c r="L2549" s="451" t="s">
        <v>63</v>
      </c>
      <c r="M2549" s="234">
        <v>9.6999999999999993</v>
      </c>
      <c r="N2549" s="237">
        <f>IFERROR(VLOOKUP(H2549&amp;"-"&amp;F2549,Blad7!A:D,4,0),0)</f>
        <v>0</v>
      </c>
      <c r="O2549" s="238">
        <v>1</v>
      </c>
      <c r="P2549" s="239">
        <f t="shared" si="55"/>
        <v>0</v>
      </c>
    </row>
    <row r="2550" spans="1:16" x14ac:dyDescent="0.3">
      <c r="A2550" s="294" t="s">
        <v>92</v>
      </c>
      <c r="B2550" s="365" t="s">
        <v>586</v>
      </c>
      <c r="C2550" s="233" t="s">
        <v>92</v>
      </c>
      <c r="D2550" s="293" t="s">
        <v>690</v>
      </c>
      <c r="E2550" s="294" t="s">
        <v>689</v>
      </c>
      <c r="F2550" s="233" t="s">
        <v>92</v>
      </c>
      <c r="G2550" s="295" t="s">
        <v>589</v>
      </c>
      <c r="H2550" s="295" t="s">
        <v>45</v>
      </c>
      <c r="I2550" s="295" t="s">
        <v>254</v>
      </c>
      <c r="J2550" s="366" t="s">
        <v>88</v>
      </c>
      <c r="K2550" s="367"/>
      <c r="L2550" s="451" t="s">
        <v>629</v>
      </c>
      <c r="M2550" s="234" t="s">
        <v>187</v>
      </c>
      <c r="N2550" s="237">
        <f>IFERROR(VLOOKUP(H2550&amp;"-"&amp;F2550,Blad7!A:D,4,0),0)</f>
        <v>0</v>
      </c>
      <c r="O2550" s="238">
        <v>1</v>
      </c>
      <c r="P2550" s="239" t="str">
        <f t="shared" si="55"/>
        <v/>
      </c>
    </row>
    <row r="2551" spans="1:16" x14ac:dyDescent="0.3">
      <c r="A2551" s="294" t="s">
        <v>92</v>
      </c>
      <c r="B2551" s="365" t="s">
        <v>586</v>
      </c>
      <c r="C2551" s="233" t="s">
        <v>92</v>
      </c>
      <c r="D2551" s="293" t="s">
        <v>690</v>
      </c>
      <c r="E2551" s="294" t="s">
        <v>689</v>
      </c>
      <c r="F2551" s="233" t="s">
        <v>92</v>
      </c>
      <c r="G2551" s="295" t="s">
        <v>589</v>
      </c>
      <c r="H2551" s="295" t="s">
        <v>41</v>
      </c>
      <c r="I2551" s="295" t="s">
        <v>1622</v>
      </c>
      <c r="J2551" s="367" t="s">
        <v>80</v>
      </c>
      <c r="K2551" s="367"/>
      <c r="L2551" s="451" t="s">
        <v>63</v>
      </c>
      <c r="M2551" s="234">
        <v>3.6</v>
      </c>
      <c r="N2551" s="237">
        <f>IFERROR(VLOOKUP(H2551&amp;"-"&amp;F2551,Blad7!A:D,4,0),0)</f>
        <v>0</v>
      </c>
      <c r="O2551" s="238">
        <v>1</v>
      </c>
      <c r="P2551" s="239">
        <f t="shared" si="55"/>
        <v>0</v>
      </c>
    </row>
    <row r="2552" spans="1:16" x14ac:dyDescent="0.3">
      <c r="A2552" s="294" t="s">
        <v>92</v>
      </c>
      <c r="B2552" s="365" t="s">
        <v>586</v>
      </c>
      <c r="C2552" s="233" t="s">
        <v>92</v>
      </c>
      <c r="D2552" s="293" t="s">
        <v>690</v>
      </c>
      <c r="E2552" s="294" t="s">
        <v>689</v>
      </c>
      <c r="F2552" s="233" t="s">
        <v>92</v>
      </c>
      <c r="G2552" s="295" t="s">
        <v>593</v>
      </c>
      <c r="H2552" s="295" t="s">
        <v>19</v>
      </c>
      <c r="I2552" s="295" t="s">
        <v>64</v>
      </c>
      <c r="J2552" s="366"/>
      <c r="K2552" s="367"/>
      <c r="L2552" s="451" t="s">
        <v>629</v>
      </c>
      <c r="M2552" s="234">
        <v>20.8</v>
      </c>
      <c r="N2552" s="237">
        <f>IFERROR(VLOOKUP(H2552&amp;"-"&amp;F2552,Blad7!A:D,4,0),0)</f>
        <v>0</v>
      </c>
      <c r="O2552" s="238">
        <v>1</v>
      </c>
      <c r="P2552" s="239">
        <f t="shared" si="55"/>
        <v>0</v>
      </c>
    </row>
    <row r="2553" spans="1:16" x14ac:dyDescent="0.3">
      <c r="A2553" s="294" t="s">
        <v>92</v>
      </c>
      <c r="B2553" s="365" t="s">
        <v>586</v>
      </c>
      <c r="C2553" s="233" t="s">
        <v>92</v>
      </c>
      <c r="D2553" s="293" t="s">
        <v>690</v>
      </c>
      <c r="E2553" s="294" t="s">
        <v>689</v>
      </c>
      <c r="F2553" s="233" t="s">
        <v>92</v>
      </c>
      <c r="G2553" s="295" t="s">
        <v>593</v>
      </c>
      <c r="H2553" s="295" t="s">
        <v>19</v>
      </c>
      <c r="I2553" s="295" t="s">
        <v>64</v>
      </c>
      <c r="J2553" s="366"/>
      <c r="K2553" s="367"/>
      <c r="L2553" s="451" t="s">
        <v>44</v>
      </c>
      <c r="M2553" s="234">
        <v>8</v>
      </c>
      <c r="N2553" s="237">
        <f>IFERROR(VLOOKUP(H2553&amp;"-"&amp;F2553,Blad7!A:D,4,0),0)</f>
        <v>0</v>
      </c>
      <c r="O2553" s="238">
        <v>1</v>
      </c>
      <c r="P2553" s="239">
        <f t="shared" si="55"/>
        <v>0</v>
      </c>
    </row>
    <row r="2554" spans="1:16" x14ac:dyDescent="0.3">
      <c r="A2554" s="294" t="s">
        <v>92</v>
      </c>
      <c r="B2554" s="365" t="s">
        <v>586</v>
      </c>
      <c r="C2554" s="233" t="s">
        <v>92</v>
      </c>
      <c r="D2554" s="293" t="s">
        <v>690</v>
      </c>
      <c r="E2554" s="294" t="s">
        <v>689</v>
      </c>
      <c r="F2554" s="233" t="s">
        <v>92</v>
      </c>
      <c r="G2554" s="295" t="s">
        <v>593</v>
      </c>
      <c r="H2554" s="295" t="s">
        <v>19</v>
      </c>
      <c r="I2554" s="295" t="s">
        <v>56</v>
      </c>
      <c r="J2554" s="366"/>
      <c r="K2554" s="367"/>
      <c r="L2554" s="451" t="s">
        <v>44</v>
      </c>
      <c r="M2554" s="234">
        <v>51.4</v>
      </c>
      <c r="N2554" s="237">
        <f>IFERROR(VLOOKUP(H2554&amp;"-"&amp;F2554,Blad7!A:D,4,0),0)</f>
        <v>0</v>
      </c>
      <c r="O2554" s="238">
        <v>1</v>
      </c>
      <c r="P2554" s="239">
        <f t="shared" si="55"/>
        <v>0</v>
      </c>
    </row>
    <row r="2555" spans="1:16" x14ac:dyDescent="0.3">
      <c r="A2555" s="294" t="s">
        <v>92</v>
      </c>
      <c r="B2555" s="365" t="s">
        <v>586</v>
      </c>
      <c r="C2555" s="233" t="s">
        <v>92</v>
      </c>
      <c r="D2555" s="293" t="s">
        <v>690</v>
      </c>
      <c r="E2555" s="294" t="s">
        <v>689</v>
      </c>
      <c r="F2555" s="233" t="s">
        <v>92</v>
      </c>
      <c r="G2555" s="295" t="s">
        <v>593</v>
      </c>
      <c r="H2555" s="295" t="s">
        <v>46</v>
      </c>
      <c r="I2555" s="295" t="s">
        <v>47</v>
      </c>
      <c r="J2555" s="366" t="s">
        <v>159</v>
      </c>
      <c r="K2555" s="367"/>
      <c r="L2555" s="451" t="s">
        <v>44</v>
      </c>
      <c r="M2555" s="234">
        <v>24</v>
      </c>
      <c r="N2555" s="237">
        <f>IFERROR(VLOOKUP(H2555&amp;"-"&amp;F2555,Blad7!A:D,4,0),0)</f>
        <v>0</v>
      </c>
      <c r="O2555" s="238">
        <v>1</v>
      </c>
      <c r="P2555" s="239">
        <f t="shared" si="55"/>
        <v>0</v>
      </c>
    </row>
    <row r="2556" spans="1:16" x14ac:dyDescent="0.3">
      <c r="A2556" s="294" t="s">
        <v>92</v>
      </c>
      <c r="B2556" s="365" t="s">
        <v>586</v>
      </c>
      <c r="C2556" s="233" t="s">
        <v>92</v>
      </c>
      <c r="D2556" s="293" t="s">
        <v>690</v>
      </c>
      <c r="E2556" s="294" t="s">
        <v>689</v>
      </c>
      <c r="F2556" s="233" t="s">
        <v>92</v>
      </c>
      <c r="G2556" s="295" t="s">
        <v>593</v>
      </c>
      <c r="H2556" s="295" t="s">
        <v>18</v>
      </c>
      <c r="I2556" s="295" t="s">
        <v>78</v>
      </c>
      <c r="J2556" s="366" t="s">
        <v>160</v>
      </c>
      <c r="K2556" s="367"/>
      <c r="L2556" s="451" t="s">
        <v>629</v>
      </c>
      <c r="M2556" s="234">
        <v>50.7</v>
      </c>
      <c r="N2556" s="237">
        <f>IFERROR(VLOOKUP(H2556&amp;"-"&amp;F2556,Blad7!A:D,4,0),0)</f>
        <v>0</v>
      </c>
      <c r="O2556" s="238">
        <v>1</v>
      </c>
      <c r="P2556" s="239">
        <f t="shared" si="55"/>
        <v>0</v>
      </c>
    </row>
    <row r="2557" spans="1:16" x14ac:dyDescent="0.3">
      <c r="A2557" s="294" t="s">
        <v>92</v>
      </c>
      <c r="B2557" s="365" t="s">
        <v>586</v>
      </c>
      <c r="C2557" s="233" t="s">
        <v>92</v>
      </c>
      <c r="D2557" s="293" t="s">
        <v>690</v>
      </c>
      <c r="E2557" s="294" t="s">
        <v>689</v>
      </c>
      <c r="F2557" s="233" t="s">
        <v>92</v>
      </c>
      <c r="G2557" s="295" t="s">
        <v>593</v>
      </c>
      <c r="H2557" s="295" t="s">
        <v>45</v>
      </c>
      <c r="I2557" s="295" t="s">
        <v>1021</v>
      </c>
      <c r="J2557" s="366" t="s">
        <v>161</v>
      </c>
      <c r="K2557" s="367"/>
      <c r="L2557" s="451" t="s">
        <v>629</v>
      </c>
      <c r="M2557" s="234" t="s">
        <v>187</v>
      </c>
      <c r="N2557" s="237">
        <f>IFERROR(VLOOKUP(H2557&amp;"-"&amp;F2557,Blad7!A:D,4,0),0)</f>
        <v>0</v>
      </c>
      <c r="O2557" s="238">
        <v>1</v>
      </c>
      <c r="P2557" s="239" t="str">
        <f t="shared" si="55"/>
        <v/>
      </c>
    </row>
    <row r="2558" spans="1:16" x14ac:dyDescent="0.3">
      <c r="A2558" s="294" t="s">
        <v>92</v>
      </c>
      <c r="B2558" s="365" t="s">
        <v>586</v>
      </c>
      <c r="C2558" s="233" t="s">
        <v>92</v>
      </c>
      <c r="D2558" s="293" t="s">
        <v>690</v>
      </c>
      <c r="E2558" s="294" t="s">
        <v>689</v>
      </c>
      <c r="F2558" s="233" t="s">
        <v>92</v>
      </c>
      <c r="G2558" s="295" t="s">
        <v>593</v>
      </c>
      <c r="H2558" s="295" t="s">
        <v>18</v>
      </c>
      <c r="I2558" s="295" t="s">
        <v>78</v>
      </c>
      <c r="J2558" s="366" t="s">
        <v>146</v>
      </c>
      <c r="K2558" s="367"/>
      <c r="L2558" s="451" t="s">
        <v>629</v>
      </c>
      <c r="M2558" s="234">
        <v>78</v>
      </c>
      <c r="N2558" s="237">
        <f>IFERROR(VLOOKUP(H2558&amp;"-"&amp;F2558,Blad7!A:D,4,0),0)</f>
        <v>0</v>
      </c>
      <c r="O2558" s="238">
        <v>1</v>
      </c>
      <c r="P2558" s="239">
        <f t="shared" si="55"/>
        <v>0</v>
      </c>
    </row>
    <row r="2559" spans="1:16" x14ac:dyDescent="0.3">
      <c r="A2559" s="294" t="s">
        <v>92</v>
      </c>
      <c r="B2559" s="365" t="s">
        <v>586</v>
      </c>
      <c r="C2559" s="233" t="s">
        <v>92</v>
      </c>
      <c r="D2559" s="293" t="s">
        <v>690</v>
      </c>
      <c r="E2559" s="294" t="s">
        <v>689</v>
      </c>
      <c r="F2559" s="233" t="s">
        <v>92</v>
      </c>
      <c r="G2559" s="295" t="s">
        <v>593</v>
      </c>
      <c r="H2559" s="295" t="s">
        <v>46</v>
      </c>
      <c r="I2559" s="295" t="s">
        <v>760</v>
      </c>
      <c r="J2559" s="366"/>
      <c r="K2559" s="367"/>
      <c r="L2559" s="451" t="s">
        <v>44</v>
      </c>
      <c r="M2559" s="234">
        <v>22</v>
      </c>
      <c r="N2559" s="237">
        <f>IFERROR(VLOOKUP(H2559&amp;"-"&amp;F2559,Blad7!A:D,4,0),0)</f>
        <v>0</v>
      </c>
      <c r="O2559" s="238">
        <v>1</v>
      </c>
      <c r="P2559" s="239">
        <f t="shared" si="55"/>
        <v>0</v>
      </c>
    </row>
    <row r="2560" spans="1:16" x14ac:dyDescent="0.3">
      <c r="A2560" s="294" t="s">
        <v>92</v>
      </c>
      <c r="B2560" s="365" t="s">
        <v>586</v>
      </c>
      <c r="C2560" s="233" t="s">
        <v>92</v>
      </c>
      <c r="D2560" s="293" t="s">
        <v>690</v>
      </c>
      <c r="E2560" s="294" t="s">
        <v>689</v>
      </c>
      <c r="F2560" s="233" t="s">
        <v>92</v>
      </c>
      <c r="G2560" s="295" t="s">
        <v>593</v>
      </c>
      <c r="H2560" s="295" t="s">
        <v>41</v>
      </c>
      <c r="I2560" s="295" t="s">
        <v>1622</v>
      </c>
      <c r="J2560" s="367" t="s">
        <v>101</v>
      </c>
      <c r="K2560" s="367"/>
      <c r="L2560" s="451" t="s">
        <v>63</v>
      </c>
      <c r="M2560" s="234">
        <v>11.3</v>
      </c>
      <c r="N2560" s="237">
        <f>IFERROR(VLOOKUP(H2560&amp;"-"&amp;F2560,Blad7!A:D,4,0),0)</f>
        <v>0</v>
      </c>
      <c r="O2560" s="238">
        <v>1</v>
      </c>
      <c r="P2560" s="239">
        <f t="shared" ref="P2560:P2623" si="56">IFERROR((N2560*M2560)*O2560,"")</f>
        <v>0</v>
      </c>
    </row>
    <row r="2561" spans="1:16" x14ac:dyDescent="0.3">
      <c r="A2561" s="294" t="s">
        <v>92</v>
      </c>
      <c r="B2561" s="365" t="s">
        <v>586</v>
      </c>
      <c r="C2561" s="233" t="s">
        <v>92</v>
      </c>
      <c r="D2561" s="293" t="s">
        <v>690</v>
      </c>
      <c r="E2561" s="294" t="s">
        <v>689</v>
      </c>
      <c r="F2561" s="233" t="s">
        <v>92</v>
      </c>
      <c r="G2561" s="295" t="s">
        <v>593</v>
      </c>
      <c r="H2561" s="295" t="s">
        <v>16</v>
      </c>
      <c r="I2561" s="295" t="s">
        <v>1022</v>
      </c>
      <c r="J2561" s="366"/>
      <c r="K2561" s="367"/>
      <c r="L2561" s="451" t="s">
        <v>44</v>
      </c>
      <c r="M2561" s="234">
        <v>78.2</v>
      </c>
      <c r="N2561" s="237">
        <f>IFERROR(VLOOKUP(H2561&amp;"-"&amp;F2561,Blad7!A:D,4,0),0)</f>
        <v>0</v>
      </c>
      <c r="O2561" s="238">
        <v>1</v>
      </c>
      <c r="P2561" s="239">
        <f t="shared" si="56"/>
        <v>0</v>
      </c>
    </row>
    <row r="2562" spans="1:16" x14ac:dyDescent="0.3">
      <c r="A2562" s="294" t="s">
        <v>92</v>
      </c>
      <c r="B2562" s="365" t="s">
        <v>586</v>
      </c>
      <c r="C2562" s="233" t="s">
        <v>92</v>
      </c>
      <c r="D2562" s="293" t="s">
        <v>690</v>
      </c>
      <c r="E2562" s="294" t="s">
        <v>689</v>
      </c>
      <c r="F2562" s="233" t="s">
        <v>92</v>
      </c>
      <c r="G2562" s="295" t="s">
        <v>593</v>
      </c>
      <c r="H2562" s="295" t="s">
        <v>19</v>
      </c>
      <c r="I2562" s="295" t="s">
        <v>56</v>
      </c>
      <c r="J2562" s="366"/>
      <c r="K2562" s="367"/>
      <c r="L2562" s="451" t="s">
        <v>44</v>
      </c>
      <c r="M2562" s="234">
        <v>69</v>
      </c>
      <c r="N2562" s="237">
        <f>IFERROR(VLOOKUP(H2562&amp;"-"&amp;F2562,Blad7!A:D,4,0),0)</f>
        <v>0</v>
      </c>
      <c r="O2562" s="238">
        <v>1</v>
      </c>
      <c r="P2562" s="239">
        <f t="shared" si="56"/>
        <v>0</v>
      </c>
    </row>
    <row r="2563" spans="1:16" x14ac:dyDescent="0.3">
      <c r="A2563" s="294" t="s">
        <v>92</v>
      </c>
      <c r="B2563" s="365" t="s">
        <v>586</v>
      </c>
      <c r="C2563" s="233" t="s">
        <v>92</v>
      </c>
      <c r="D2563" s="293" t="s">
        <v>690</v>
      </c>
      <c r="E2563" s="294" t="s">
        <v>689</v>
      </c>
      <c r="F2563" s="233" t="s">
        <v>92</v>
      </c>
      <c r="G2563" s="295" t="s">
        <v>593</v>
      </c>
      <c r="H2563" s="295" t="s">
        <v>41</v>
      </c>
      <c r="I2563" s="295" t="s">
        <v>1622</v>
      </c>
      <c r="J2563" s="367"/>
      <c r="K2563" s="401"/>
      <c r="L2563" s="452" t="s">
        <v>63</v>
      </c>
      <c r="M2563" s="234">
        <v>11.3</v>
      </c>
      <c r="N2563" s="237">
        <f>IFERROR(VLOOKUP(H2563&amp;"-"&amp;F2563,Blad7!A:D,4,0),0)</f>
        <v>0</v>
      </c>
      <c r="O2563" s="238">
        <v>1</v>
      </c>
      <c r="P2563" s="239">
        <f t="shared" si="56"/>
        <v>0</v>
      </c>
    </row>
    <row r="2564" spans="1:16" x14ac:dyDescent="0.3">
      <c r="A2564" s="294" t="s">
        <v>92</v>
      </c>
      <c r="B2564" s="365" t="s">
        <v>586</v>
      </c>
      <c r="C2564" s="233" t="s">
        <v>92</v>
      </c>
      <c r="D2564" s="293" t="s">
        <v>690</v>
      </c>
      <c r="E2564" s="294" t="s">
        <v>689</v>
      </c>
      <c r="F2564" s="233" t="s">
        <v>92</v>
      </c>
      <c r="G2564" s="295" t="s">
        <v>593</v>
      </c>
      <c r="H2564" s="295" t="s">
        <v>45</v>
      </c>
      <c r="I2564" s="295" t="s">
        <v>1021</v>
      </c>
      <c r="J2564" s="366"/>
      <c r="K2564" s="401"/>
      <c r="L2564" s="452" t="s">
        <v>63</v>
      </c>
      <c r="M2564" s="234" t="s">
        <v>187</v>
      </c>
      <c r="N2564" s="237">
        <f>IFERROR(VLOOKUP(H2564&amp;"-"&amp;F2564,Blad7!A:D,4,0),0)</f>
        <v>0</v>
      </c>
      <c r="O2564" s="238">
        <v>1</v>
      </c>
      <c r="P2564" s="239" t="str">
        <f t="shared" si="56"/>
        <v/>
      </c>
    </row>
    <row r="2565" spans="1:16" x14ac:dyDescent="0.3">
      <c r="A2565" s="294" t="s">
        <v>92</v>
      </c>
      <c r="B2565" s="365" t="s">
        <v>586</v>
      </c>
      <c r="C2565" s="233" t="s">
        <v>92</v>
      </c>
      <c r="D2565" s="293" t="s">
        <v>690</v>
      </c>
      <c r="E2565" s="294" t="s">
        <v>689</v>
      </c>
      <c r="F2565" s="233" t="s">
        <v>92</v>
      </c>
      <c r="G2565" s="295" t="s">
        <v>593</v>
      </c>
      <c r="H2565" s="295" t="s">
        <v>15</v>
      </c>
      <c r="I2565" s="297" t="s">
        <v>15</v>
      </c>
      <c r="J2565" s="366" t="s">
        <v>147</v>
      </c>
      <c r="K2565" s="401"/>
      <c r="L2565" s="452" t="s">
        <v>44</v>
      </c>
      <c r="M2565" s="234">
        <v>75.5</v>
      </c>
      <c r="N2565" s="237">
        <f>IFERROR(VLOOKUP(H2565&amp;"-"&amp;F2565,Blad7!A:D,4,0),0)</f>
        <v>0</v>
      </c>
      <c r="O2565" s="238">
        <v>1</v>
      </c>
      <c r="P2565" s="239">
        <f t="shared" si="56"/>
        <v>0</v>
      </c>
    </row>
    <row r="2566" spans="1:16" x14ac:dyDescent="0.3">
      <c r="A2566" s="294" t="s">
        <v>92</v>
      </c>
      <c r="B2566" s="365" t="s">
        <v>586</v>
      </c>
      <c r="C2566" s="233" t="s">
        <v>92</v>
      </c>
      <c r="D2566" s="293" t="s">
        <v>690</v>
      </c>
      <c r="E2566" s="294" t="s">
        <v>689</v>
      </c>
      <c r="F2566" s="233" t="s">
        <v>92</v>
      </c>
      <c r="G2566" s="295" t="s">
        <v>593</v>
      </c>
      <c r="H2566" s="295" t="s">
        <v>19</v>
      </c>
      <c r="I2566" s="295" t="s">
        <v>64</v>
      </c>
      <c r="J2566" s="366"/>
      <c r="K2566" s="367"/>
      <c r="L2566" s="451" t="s">
        <v>44</v>
      </c>
      <c r="M2566" s="234">
        <v>20.8</v>
      </c>
      <c r="N2566" s="237">
        <f>IFERROR(VLOOKUP(H2566&amp;"-"&amp;F2566,Blad7!A:D,4,0),0)</f>
        <v>0</v>
      </c>
      <c r="O2566" s="238">
        <v>1</v>
      </c>
      <c r="P2566" s="239">
        <f t="shared" si="56"/>
        <v>0</v>
      </c>
    </row>
    <row r="2567" spans="1:16" x14ac:dyDescent="0.3">
      <c r="A2567" s="294" t="s">
        <v>92</v>
      </c>
      <c r="B2567" s="365" t="s">
        <v>586</v>
      </c>
      <c r="C2567" s="233" t="s">
        <v>92</v>
      </c>
      <c r="D2567" s="293" t="s">
        <v>690</v>
      </c>
      <c r="E2567" s="294" t="s">
        <v>689</v>
      </c>
      <c r="F2567" s="233" t="s">
        <v>92</v>
      </c>
      <c r="G2567" s="295" t="s">
        <v>593</v>
      </c>
      <c r="H2567" s="295" t="s">
        <v>19</v>
      </c>
      <c r="I2567" s="295" t="s">
        <v>64</v>
      </c>
      <c r="J2567" s="366"/>
      <c r="K2567" s="367"/>
      <c r="L2567" s="451" t="s">
        <v>63</v>
      </c>
      <c r="M2567" s="234">
        <v>8</v>
      </c>
      <c r="N2567" s="237">
        <f>IFERROR(VLOOKUP(H2567&amp;"-"&amp;F2567,Blad7!A:D,4,0),0)</f>
        <v>0</v>
      </c>
      <c r="O2567" s="238">
        <v>1</v>
      </c>
      <c r="P2567" s="239">
        <f t="shared" si="56"/>
        <v>0</v>
      </c>
    </row>
    <row r="2568" spans="1:16" x14ac:dyDescent="0.3">
      <c r="A2568" s="294" t="s">
        <v>92</v>
      </c>
      <c r="B2568" s="365" t="s">
        <v>586</v>
      </c>
      <c r="C2568" s="233" t="s">
        <v>92</v>
      </c>
      <c r="D2568" s="293" t="s">
        <v>690</v>
      </c>
      <c r="E2568" s="294" t="s">
        <v>689</v>
      </c>
      <c r="F2568" s="233" t="s">
        <v>92</v>
      </c>
      <c r="G2568" s="295" t="s">
        <v>593</v>
      </c>
      <c r="H2568" s="295" t="s">
        <v>15</v>
      </c>
      <c r="I2568" s="297" t="s">
        <v>15</v>
      </c>
      <c r="J2568" s="366" t="s">
        <v>115</v>
      </c>
      <c r="K2568" s="367"/>
      <c r="L2568" s="451" t="s">
        <v>44</v>
      </c>
      <c r="M2568" s="234">
        <v>45.8</v>
      </c>
      <c r="N2568" s="237">
        <f>IFERROR(VLOOKUP(H2568&amp;"-"&amp;F2568,Blad7!A:D,4,0),0)</f>
        <v>0</v>
      </c>
      <c r="O2568" s="238">
        <v>1</v>
      </c>
      <c r="P2568" s="239">
        <f t="shared" si="56"/>
        <v>0</v>
      </c>
    </row>
    <row r="2569" spans="1:16" x14ac:dyDescent="0.3">
      <c r="A2569" s="294" t="s">
        <v>92</v>
      </c>
      <c r="B2569" s="365" t="s">
        <v>586</v>
      </c>
      <c r="C2569" s="233" t="s">
        <v>92</v>
      </c>
      <c r="D2569" s="293" t="s">
        <v>690</v>
      </c>
      <c r="E2569" s="294" t="s">
        <v>689</v>
      </c>
      <c r="F2569" s="233" t="s">
        <v>92</v>
      </c>
      <c r="G2569" s="295" t="s">
        <v>593</v>
      </c>
      <c r="H2569" s="295" t="s">
        <v>15</v>
      </c>
      <c r="I2569" s="297" t="s">
        <v>15</v>
      </c>
      <c r="J2569" s="366" t="s">
        <v>174</v>
      </c>
      <c r="K2569" s="367"/>
      <c r="L2569" s="451" t="s">
        <v>44</v>
      </c>
      <c r="M2569" s="234">
        <v>50.6</v>
      </c>
      <c r="N2569" s="237">
        <f>IFERROR(VLOOKUP(H2569&amp;"-"&amp;F2569,Blad7!A:D,4,0),0)</f>
        <v>0</v>
      </c>
      <c r="O2569" s="238">
        <v>1</v>
      </c>
      <c r="P2569" s="239">
        <f t="shared" si="56"/>
        <v>0</v>
      </c>
    </row>
    <row r="2570" spans="1:16" x14ac:dyDescent="0.3">
      <c r="A2570" s="294" t="s">
        <v>92</v>
      </c>
      <c r="B2570" s="365" t="s">
        <v>586</v>
      </c>
      <c r="C2570" s="233" t="s">
        <v>92</v>
      </c>
      <c r="D2570" s="293" t="s">
        <v>690</v>
      </c>
      <c r="E2570" s="294" t="s">
        <v>689</v>
      </c>
      <c r="F2570" s="233" t="s">
        <v>92</v>
      </c>
      <c r="G2570" s="295" t="s">
        <v>593</v>
      </c>
      <c r="H2570" s="295" t="s">
        <v>15</v>
      </c>
      <c r="I2570" s="297" t="s">
        <v>15</v>
      </c>
      <c r="J2570" s="366" t="s">
        <v>171</v>
      </c>
      <c r="K2570" s="367"/>
      <c r="L2570" s="451" t="s">
        <v>44</v>
      </c>
      <c r="M2570" s="234">
        <v>49.8</v>
      </c>
      <c r="N2570" s="237">
        <f>IFERROR(VLOOKUP(H2570&amp;"-"&amp;F2570,Blad7!A:D,4,0),0)</f>
        <v>0</v>
      </c>
      <c r="O2570" s="238">
        <v>1</v>
      </c>
      <c r="P2570" s="239">
        <f t="shared" si="56"/>
        <v>0</v>
      </c>
    </row>
    <row r="2571" spans="1:16" x14ac:dyDescent="0.3">
      <c r="A2571" s="294" t="s">
        <v>92</v>
      </c>
      <c r="B2571" s="365" t="s">
        <v>586</v>
      </c>
      <c r="C2571" s="233" t="s">
        <v>92</v>
      </c>
      <c r="D2571" s="293" t="s">
        <v>690</v>
      </c>
      <c r="E2571" s="294" t="s">
        <v>689</v>
      </c>
      <c r="F2571" s="233" t="s">
        <v>92</v>
      </c>
      <c r="G2571" s="295" t="s">
        <v>593</v>
      </c>
      <c r="H2571" s="295" t="s">
        <v>19</v>
      </c>
      <c r="I2571" s="295" t="s">
        <v>64</v>
      </c>
      <c r="J2571" s="366"/>
      <c r="K2571" s="367"/>
      <c r="L2571" s="451" t="s">
        <v>44</v>
      </c>
      <c r="M2571" s="234">
        <v>23.2</v>
      </c>
      <c r="N2571" s="237">
        <f>IFERROR(VLOOKUP(H2571&amp;"-"&amp;F2571,Blad7!A:D,4,0),0)</f>
        <v>0</v>
      </c>
      <c r="O2571" s="238">
        <v>1</v>
      </c>
      <c r="P2571" s="239">
        <f t="shared" si="56"/>
        <v>0</v>
      </c>
    </row>
    <row r="2572" spans="1:16" x14ac:dyDescent="0.3">
      <c r="A2572" s="294" t="s">
        <v>92</v>
      </c>
      <c r="B2572" s="365" t="s">
        <v>586</v>
      </c>
      <c r="C2572" s="233" t="s">
        <v>92</v>
      </c>
      <c r="D2572" s="293" t="s">
        <v>690</v>
      </c>
      <c r="E2572" s="294" t="s">
        <v>689</v>
      </c>
      <c r="F2572" s="233" t="s">
        <v>92</v>
      </c>
      <c r="G2572" s="295" t="s">
        <v>593</v>
      </c>
      <c r="H2572" s="295" t="s">
        <v>19</v>
      </c>
      <c r="I2572" s="295" t="s">
        <v>64</v>
      </c>
      <c r="J2572" s="366"/>
      <c r="K2572" s="367"/>
      <c r="L2572" s="451" t="s">
        <v>63</v>
      </c>
      <c r="M2572" s="234">
        <v>8</v>
      </c>
      <c r="N2572" s="237">
        <f>IFERROR(VLOOKUP(H2572&amp;"-"&amp;F2572,Blad7!A:D,4,0),0)</f>
        <v>0</v>
      </c>
      <c r="O2572" s="238">
        <v>1</v>
      </c>
      <c r="P2572" s="239">
        <f t="shared" si="56"/>
        <v>0</v>
      </c>
    </row>
    <row r="2573" spans="1:16" x14ac:dyDescent="0.3">
      <c r="A2573" s="294" t="s">
        <v>92</v>
      </c>
      <c r="B2573" s="365" t="s">
        <v>586</v>
      </c>
      <c r="C2573" s="233" t="s">
        <v>92</v>
      </c>
      <c r="D2573" s="293" t="s">
        <v>690</v>
      </c>
      <c r="E2573" s="294" t="s">
        <v>689</v>
      </c>
      <c r="F2573" s="233" t="s">
        <v>92</v>
      </c>
      <c r="G2573" s="295" t="s">
        <v>593</v>
      </c>
      <c r="H2573" s="295" t="s">
        <v>15</v>
      </c>
      <c r="I2573" s="297" t="s">
        <v>15</v>
      </c>
      <c r="J2573" s="366" t="s">
        <v>170</v>
      </c>
      <c r="K2573" s="367"/>
      <c r="L2573" s="451" t="s">
        <v>44</v>
      </c>
      <c r="M2573" s="234">
        <v>47.3</v>
      </c>
      <c r="N2573" s="237">
        <f>IFERROR(VLOOKUP(H2573&amp;"-"&amp;F2573,Blad7!A:D,4,0),0)</f>
        <v>0</v>
      </c>
      <c r="O2573" s="238">
        <v>1</v>
      </c>
      <c r="P2573" s="239">
        <f t="shared" si="56"/>
        <v>0</v>
      </c>
    </row>
    <row r="2574" spans="1:16" x14ac:dyDescent="0.3">
      <c r="A2574" s="294" t="s">
        <v>92</v>
      </c>
      <c r="B2574" s="365" t="s">
        <v>586</v>
      </c>
      <c r="C2574" s="233" t="s">
        <v>92</v>
      </c>
      <c r="D2574" s="293" t="s">
        <v>690</v>
      </c>
      <c r="E2574" s="294" t="s">
        <v>689</v>
      </c>
      <c r="F2574" s="233" t="s">
        <v>92</v>
      </c>
      <c r="G2574" s="295" t="s">
        <v>593</v>
      </c>
      <c r="H2574" s="295" t="s">
        <v>15</v>
      </c>
      <c r="I2574" s="295" t="s">
        <v>15</v>
      </c>
      <c r="J2574" s="366" t="s">
        <v>1006</v>
      </c>
      <c r="K2574" s="367"/>
      <c r="L2574" s="451" t="s">
        <v>44</v>
      </c>
      <c r="M2574" s="234">
        <v>99.4</v>
      </c>
      <c r="N2574" s="237">
        <f>IFERROR(VLOOKUP(H2574&amp;"-"&amp;F2574,Blad7!A:D,4,0),0)</f>
        <v>0</v>
      </c>
      <c r="O2574" s="238">
        <v>1</v>
      </c>
      <c r="P2574" s="239">
        <f t="shared" si="56"/>
        <v>0</v>
      </c>
    </row>
    <row r="2575" spans="1:16" x14ac:dyDescent="0.3">
      <c r="A2575" s="294" t="s">
        <v>92</v>
      </c>
      <c r="B2575" s="365" t="s">
        <v>586</v>
      </c>
      <c r="C2575" s="233" t="s">
        <v>92</v>
      </c>
      <c r="D2575" s="293" t="s">
        <v>690</v>
      </c>
      <c r="E2575" s="294" t="s">
        <v>689</v>
      </c>
      <c r="F2575" s="233" t="s">
        <v>92</v>
      </c>
      <c r="G2575" s="295" t="s">
        <v>593</v>
      </c>
      <c r="H2575" s="295" t="s">
        <v>45</v>
      </c>
      <c r="I2575" s="295" t="s">
        <v>1021</v>
      </c>
      <c r="J2575" s="366" t="s">
        <v>160</v>
      </c>
      <c r="K2575" s="367"/>
      <c r="L2575" s="451" t="s">
        <v>629</v>
      </c>
      <c r="M2575" s="234" t="s">
        <v>187</v>
      </c>
      <c r="N2575" s="237">
        <f>IFERROR(VLOOKUP(H2575&amp;"-"&amp;F2575,Blad7!A:D,4,0),0)</f>
        <v>0</v>
      </c>
      <c r="O2575" s="238">
        <v>1</v>
      </c>
      <c r="P2575" s="239" t="str">
        <f t="shared" si="56"/>
        <v/>
      </c>
    </row>
    <row r="2576" spans="1:16" x14ac:dyDescent="0.3">
      <c r="A2576" s="294" t="s">
        <v>92</v>
      </c>
      <c r="B2576" s="365" t="s">
        <v>586</v>
      </c>
      <c r="C2576" s="233" t="s">
        <v>92</v>
      </c>
      <c r="D2576" s="293" t="s">
        <v>690</v>
      </c>
      <c r="E2576" s="294" t="s">
        <v>689</v>
      </c>
      <c r="F2576" s="233" t="s">
        <v>92</v>
      </c>
      <c r="G2576" s="295" t="s">
        <v>593</v>
      </c>
      <c r="H2576" s="295" t="s">
        <v>45</v>
      </c>
      <c r="I2576" s="295" t="s">
        <v>1021</v>
      </c>
      <c r="J2576" s="366" t="s">
        <v>83</v>
      </c>
      <c r="K2576" s="367"/>
      <c r="L2576" s="451" t="s">
        <v>629</v>
      </c>
      <c r="M2576" s="234" t="s">
        <v>187</v>
      </c>
      <c r="N2576" s="237">
        <f>IFERROR(VLOOKUP(H2576&amp;"-"&amp;F2576,Blad7!A:D,4,0),0)</f>
        <v>0</v>
      </c>
      <c r="O2576" s="238">
        <v>1</v>
      </c>
      <c r="P2576" s="239" t="str">
        <f t="shared" si="56"/>
        <v/>
      </c>
    </row>
    <row r="2577" spans="1:16" x14ac:dyDescent="0.3">
      <c r="A2577" s="294" t="s">
        <v>92</v>
      </c>
      <c r="B2577" s="236" t="s">
        <v>586</v>
      </c>
      <c r="C2577" s="233" t="s">
        <v>92</v>
      </c>
      <c r="D2577" s="293" t="s">
        <v>690</v>
      </c>
      <c r="E2577" s="294" t="s">
        <v>689</v>
      </c>
      <c r="F2577" s="233" t="s">
        <v>92</v>
      </c>
      <c r="G2577" s="295" t="s">
        <v>593</v>
      </c>
      <c r="H2577" s="295" t="s">
        <v>46</v>
      </c>
      <c r="I2577" s="295" t="s">
        <v>47</v>
      </c>
      <c r="J2577" s="366" t="s">
        <v>82</v>
      </c>
      <c r="K2577" s="367"/>
      <c r="L2577" s="451" t="s">
        <v>44</v>
      </c>
      <c r="M2577" s="234">
        <v>24.7</v>
      </c>
      <c r="N2577" s="237">
        <f>IFERROR(VLOOKUP(H2577&amp;"-"&amp;F2577,Blad7!A:D,4,0),0)</f>
        <v>0</v>
      </c>
      <c r="O2577" s="238">
        <v>1</v>
      </c>
      <c r="P2577" s="239">
        <f t="shared" si="56"/>
        <v>0</v>
      </c>
    </row>
    <row r="2578" spans="1:16" x14ac:dyDescent="0.3">
      <c r="A2578" s="294" t="s">
        <v>92</v>
      </c>
      <c r="B2578" s="236" t="s">
        <v>586</v>
      </c>
      <c r="C2578" s="233" t="s">
        <v>92</v>
      </c>
      <c r="D2578" s="293" t="s">
        <v>690</v>
      </c>
      <c r="E2578" s="294" t="s">
        <v>689</v>
      </c>
      <c r="F2578" s="233" t="s">
        <v>92</v>
      </c>
      <c r="G2578" s="295" t="s">
        <v>593</v>
      </c>
      <c r="H2578" s="295" t="s">
        <v>46</v>
      </c>
      <c r="I2578" s="295" t="s">
        <v>2028</v>
      </c>
      <c r="J2578" s="366"/>
      <c r="K2578" s="367"/>
      <c r="L2578" s="451" t="s">
        <v>1871</v>
      </c>
      <c r="M2578" s="234">
        <v>23.4</v>
      </c>
      <c r="N2578" s="237">
        <f>IFERROR(VLOOKUP(H2578&amp;"-"&amp;F2578,Blad7!A:D,4,0),0)</f>
        <v>0</v>
      </c>
      <c r="O2578" s="238">
        <v>1</v>
      </c>
      <c r="P2578" s="239">
        <f t="shared" si="56"/>
        <v>0</v>
      </c>
    </row>
    <row r="2579" spans="1:16" x14ac:dyDescent="0.3">
      <c r="A2579" s="294" t="s">
        <v>92</v>
      </c>
      <c r="B2579" s="236" t="s">
        <v>586</v>
      </c>
      <c r="C2579" s="233" t="s">
        <v>92</v>
      </c>
      <c r="D2579" s="293" t="s">
        <v>690</v>
      </c>
      <c r="E2579" s="294" t="s">
        <v>689</v>
      </c>
      <c r="F2579" s="233" t="s">
        <v>92</v>
      </c>
      <c r="G2579" s="295" t="s">
        <v>593</v>
      </c>
      <c r="H2579" s="295" t="s">
        <v>16</v>
      </c>
      <c r="I2579" s="295" t="s">
        <v>50</v>
      </c>
      <c r="J2579" s="366"/>
      <c r="K2579" s="367"/>
      <c r="L2579" s="451" t="s">
        <v>44</v>
      </c>
      <c r="M2579" s="234">
        <v>69.2</v>
      </c>
      <c r="N2579" s="237">
        <f>IFERROR(VLOOKUP(H2579&amp;"-"&amp;F2579,Blad7!A:D,4,0),0)</f>
        <v>0</v>
      </c>
      <c r="O2579" s="238">
        <v>1</v>
      </c>
      <c r="P2579" s="239">
        <f t="shared" si="56"/>
        <v>0</v>
      </c>
    </row>
    <row r="2580" spans="1:16" x14ac:dyDescent="0.3">
      <c r="A2580" s="294" t="s">
        <v>92</v>
      </c>
      <c r="B2580" s="236" t="s">
        <v>586</v>
      </c>
      <c r="C2580" s="233" t="s">
        <v>92</v>
      </c>
      <c r="D2580" s="293" t="s">
        <v>690</v>
      </c>
      <c r="E2580" s="294" t="s">
        <v>689</v>
      </c>
      <c r="F2580" s="233" t="s">
        <v>92</v>
      </c>
      <c r="G2580" s="295" t="s">
        <v>593</v>
      </c>
      <c r="H2580" s="295" t="s">
        <v>2271</v>
      </c>
      <c r="I2580" s="295" t="s">
        <v>1724</v>
      </c>
      <c r="J2580" s="366"/>
      <c r="K2580" s="367"/>
      <c r="L2580" s="451" t="s">
        <v>155</v>
      </c>
      <c r="M2580" s="234">
        <v>8</v>
      </c>
      <c r="N2580" s="237">
        <f>IFERROR(VLOOKUP(H2580&amp;"-"&amp;F2580,Blad7!A:D,4,0),0)</f>
        <v>0</v>
      </c>
      <c r="O2580" s="238">
        <v>1</v>
      </c>
      <c r="P2580" s="239">
        <f t="shared" si="56"/>
        <v>0</v>
      </c>
    </row>
    <row r="2581" spans="1:16" x14ac:dyDescent="0.3">
      <c r="A2581" s="294" t="s">
        <v>92</v>
      </c>
      <c r="B2581" s="236" t="s">
        <v>586</v>
      </c>
      <c r="C2581" s="233" t="s">
        <v>92</v>
      </c>
      <c r="D2581" s="293" t="s">
        <v>690</v>
      </c>
      <c r="E2581" s="294" t="s">
        <v>689</v>
      </c>
      <c r="F2581" s="233" t="s">
        <v>92</v>
      </c>
      <c r="G2581" s="295" t="s">
        <v>593</v>
      </c>
      <c r="H2581" s="295" t="s">
        <v>41</v>
      </c>
      <c r="I2581" s="295" t="s">
        <v>1622</v>
      </c>
      <c r="J2581" s="367"/>
      <c r="K2581" s="367"/>
      <c r="L2581" s="451" t="s">
        <v>1859</v>
      </c>
      <c r="M2581" s="234">
        <v>11.5</v>
      </c>
      <c r="N2581" s="237">
        <f>IFERROR(VLOOKUP(H2581&amp;"-"&amp;F2581,Blad7!A:D,4,0),0)</f>
        <v>0</v>
      </c>
      <c r="O2581" s="238">
        <v>1</v>
      </c>
      <c r="P2581" s="239">
        <f t="shared" si="56"/>
        <v>0</v>
      </c>
    </row>
    <row r="2582" spans="1:16" x14ac:dyDescent="0.3">
      <c r="A2582" s="294" t="s">
        <v>92</v>
      </c>
      <c r="B2582" s="236" t="s">
        <v>586</v>
      </c>
      <c r="C2582" s="233" t="s">
        <v>92</v>
      </c>
      <c r="D2582" s="293" t="s">
        <v>690</v>
      </c>
      <c r="E2582" s="294" t="s">
        <v>689</v>
      </c>
      <c r="F2582" s="233" t="s">
        <v>92</v>
      </c>
      <c r="G2582" s="295" t="s">
        <v>593</v>
      </c>
      <c r="H2582" s="295" t="s">
        <v>19</v>
      </c>
      <c r="I2582" s="295" t="s">
        <v>1878</v>
      </c>
      <c r="J2582" s="366"/>
      <c r="K2582" s="367"/>
      <c r="L2582" s="451" t="s">
        <v>44</v>
      </c>
      <c r="M2582" s="234">
        <v>12.8</v>
      </c>
      <c r="N2582" s="237">
        <f>IFERROR(VLOOKUP(H2582&amp;"-"&amp;F2582,Blad7!A:D,4,0),0)</f>
        <v>0</v>
      </c>
      <c r="O2582" s="238">
        <v>1</v>
      </c>
      <c r="P2582" s="239">
        <f t="shared" si="56"/>
        <v>0</v>
      </c>
    </row>
    <row r="2583" spans="1:16" x14ac:dyDescent="0.3">
      <c r="A2583" s="294" t="s">
        <v>92</v>
      </c>
      <c r="B2583" s="236" t="s">
        <v>586</v>
      </c>
      <c r="C2583" s="233" t="s">
        <v>92</v>
      </c>
      <c r="D2583" s="293" t="s">
        <v>690</v>
      </c>
      <c r="E2583" s="294" t="s">
        <v>689</v>
      </c>
      <c r="F2583" s="233" t="s">
        <v>92</v>
      </c>
      <c r="G2583" s="295" t="s">
        <v>593</v>
      </c>
      <c r="H2583" s="295" t="s">
        <v>46</v>
      </c>
      <c r="I2583" s="295" t="s">
        <v>14</v>
      </c>
      <c r="J2583" s="366" t="s">
        <v>189</v>
      </c>
      <c r="K2583" s="367"/>
      <c r="L2583" s="451" t="s">
        <v>44</v>
      </c>
      <c r="M2583" s="234">
        <v>24</v>
      </c>
      <c r="N2583" s="237">
        <f>IFERROR(VLOOKUP(H2583&amp;"-"&amp;F2583,Blad7!A:D,4,0),0)</f>
        <v>0</v>
      </c>
      <c r="O2583" s="238">
        <v>1</v>
      </c>
      <c r="P2583" s="239">
        <f t="shared" si="56"/>
        <v>0</v>
      </c>
    </row>
    <row r="2584" spans="1:16" x14ac:dyDescent="0.3">
      <c r="A2584" s="294" t="s">
        <v>92</v>
      </c>
      <c r="B2584" s="236" t="s">
        <v>586</v>
      </c>
      <c r="C2584" s="233" t="s">
        <v>92</v>
      </c>
      <c r="D2584" s="293" t="s">
        <v>690</v>
      </c>
      <c r="E2584" s="294" t="s">
        <v>689</v>
      </c>
      <c r="F2584" s="233" t="s">
        <v>92</v>
      </c>
      <c r="G2584" s="295" t="s">
        <v>593</v>
      </c>
      <c r="H2584" s="295" t="s">
        <v>46</v>
      </c>
      <c r="I2584" s="295" t="s">
        <v>1885</v>
      </c>
      <c r="J2584" s="366"/>
      <c r="K2584" s="367"/>
      <c r="L2584" s="451" t="s">
        <v>44</v>
      </c>
      <c r="M2584" s="234">
        <v>20.7</v>
      </c>
      <c r="N2584" s="237">
        <f>IFERROR(VLOOKUP(H2584&amp;"-"&amp;F2584,Blad7!A:D,4,0),0)</f>
        <v>0</v>
      </c>
      <c r="O2584" s="238">
        <v>1</v>
      </c>
      <c r="P2584" s="239">
        <f t="shared" si="56"/>
        <v>0</v>
      </c>
    </row>
    <row r="2585" spans="1:16" x14ac:dyDescent="0.3">
      <c r="A2585" s="294" t="s">
        <v>92</v>
      </c>
      <c r="B2585" s="236" t="s">
        <v>586</v>
      </c>
      <c r="C2585" s="233" t="s">
        <v>92</v>
      </c>
      <c r="D2585" s="293" t="s">
        <v>690</v>
      </c>
      <c r="E2585" s="294" t="s">
        <v>689</v>
      </c>
      <c r="F2585" s="233" t="s">
        <v>92</v>
      </c>
      <c r="G2585" s="295" t="s">
        <v>593</v>
      </c>
      <c r="H2585" s="295" t="s">
        <v>15</v>
      </c>
      <c r="I2585" s="297" t="s">
        <v>15</v>
      </c>
      <c r="J2585" s="366"/>
      <c r="K2585" s="367"/>
      <c r="L2585" s="451" t="s">
        <v>629</v>
      </c>
      <c r="M2585" s="234">
        <v>21</v>
      </c>
      <c r="N2585" s="237">
        <f>IFERROR(VLOOKUP(H2585&amp;"-"&amp;F2585,Blad7!A:D,4,0),0)</f>
        <v>0</v>
      </c>
      <c r="O2585" s="238">
        <v>1</v>
      </c>
      <c r="P2585" s="239">
        <f t="shared" si="56"/>
        <v>0</v>
      </c>
    </row>
    <row r="2586" spans="1:16" x14ac:dyDescent="0.3">
      <c r="A2586" s="294" t="s">
        <v>92</v>
      </c>
      <c r="B2586" s="236" t="s">
        <v>586</v>
      </c>
      <c r="C2586" s="233" t="s">
        <v>92</v>
      </c>
      <c r="D2586" s="293" t="s">
        <v>690</v>
      </c>
      <c r="E2586" s="294" t="s">
        <v>689</v>
      </c>
      <c r="F2586" s="233" t="s">
        <v>92</v>
      </c>
      <c r="G2586" s="295" t="s">
        <v>593</v>
      </c>
      <c r="H2586" s="295" t="s">
        <v>15</v>
      </c>
      <c r="I2586" s="295" t="s">
        <v>15</v>
      </c>
      <c r="J2586" s="366"/>
      <c r="K2586" s="367"/>
      <c r="L2586" s="451" t="s">
        <v>629</v>
      </c>
      <c r="M2586" s="234">
        <v>20.8</v>
      </c>
      <c r="N2586" s="237">
        <f>IFERROR(VLOOKUP(H2586&amp;"-"&amp;F2586,Blad7!A:D,4,0),0)</f>
        <v>0</v>
      </c>
      <c r="O2586" s="238">
        <v>1</v>
      </c>
      <c r="P2586" s="239">
        <f t="shared" si="56"/>
        <v>0</v>
      </c>
    </row>
    <row r="2587" spans="1:16" x14ac:dyDescent="0.3">
      <c r="A2587" s="294" t="s">
        <v>92</v>
      </c>
      <c r="B2587" s="236" t="s">
        <v>586</v>
      </c>
      <c r="C2587" s="233" t="s">
        <v>92</v>
      </c>
      <c r="D2587" s="293" t="s">
        <v>690</v>
      </c>
      <c r="E2587" s="294" t="s">
        <v>689</v>
      </c>
      <c r="F2587" s="233" t="s">
        <v>92</v>
      </c>
      <c r="G2587" s="295" t="s">
        <v>593</v>
      </c>
      <c r="H2587" s="295" t="s">
        <v>15</v>
      </c>
      <c r="I2587" s="297" t="s">
        <v>15</v>
      </c>
      <c r="J2587" s="366" t="s">
        <v>2029</v>
      </c>
      <c r="K2587" s="367"/>
      <c r="L2587" s="451" t="s">
        <v>629</v>
      </c>
      <c r="M2587" s="234">
        <v>71.650000000000006</v>
      </c>
      <c r="N2587" s="237">
        <f>IFERROR(VLOOKUP(H2587&amp;"-"&amp;F2587,Blad7!A:D,4,0),0)</f>
        <v>0</v>
      </c>
      <c r="O2587" s="238">
        <v>1</v>
      </c>
      <c r="P2587" s="239">
        <f t="shared" si="56"/>
        <v>0</v>
      </c>
    </row>
    <row r="2588" spans="1:16" x14ac:dyDescent="0.3">
      <c r="A2588" s="294" t="s">
        <v>92</v>
      </c>
      <c r="B2588" s="236" t="s">
        <v>586</v>
      </c>
      <c r="C2588" s="233" t="s">
        <v>92</v>
      </c>
      <c r="D2588" s="293" t="s">
        <v>690</v>
      </c>
      <c r="E2588" s="294" t="s">
        <v>689</v>
      </c>
      <c r="F2588" s="233" t="s">
        <v>92</v>
      </c>
      <c r="G2588" s="295" t="s">
        <v>593</v>
      </c>
      <c r="H2588" s="295" t="s">
        <v>15</v>
      </c>
      <c r="I2588" s="297" t="s">
        <v>15</v>
      </c>
      <c r="J2588" s="366"/>
      <c r="K2588" s="367"/>
      <c r="L2588" s="451" t="s">
        <v>44</v>
      </c>
      <c r="M2588" s="234">
        <v>84.1</v>
      </c>
      <c r="N2588" s="237">
        <f>IFERROR(VLOOKUP(H2588&amp;"-"&amp;F2588,Blad7!A:D,4,0),0)</f>
        <v>0</v>
      </c>
      <c r="O2588" s="238">
        <v>1</v>
      </c>
      <c r="P2588" s="239">
        <f t="shared" si="56"/>
        <v>0</v>
      </c>
    </row>
    <row r="2589" spans="1:16" x14ac:dyDescent="0.3">
      <c r="A2589" s="294" t="s">
        <v>92</v>
      </c>
      <c r="B2589" s="236" t="s">
        <v>586</v>
      </c>
      <c r="C2589" s="233" t="s">
        <v>92</v>
      </c>
      <c r="D2589" s="293" t="s">
        <v>690</v>
      </c>
      <c r="E2589" s="294" t="s">
        <v>689</v>
      </c>
      <c r="F2589" s="233" t="s">
        <v>92</v>
      </c>
      <c r="G2589" s="295" t="s">
        <v>594</v>
      </c>
      <c r="H2589" s="295" t="s">
        <v>19</v>
      </c>
      <c r="I2589" s="295" t="s">
        <v>64</v>
      </c>
      <c r="J2589" s="366"/>
      <c r="K2589" s="367"/>
      <c r="L2589" s="451" t="s">
        <v>44</v>
      </c>
      <c r="M2589" s="234">
        <v>22</v>
      </c>
      <c r="N2589" s="237">
        <f>IFERROR(VLOOKUP(H2589&amp;"-"&amp;F2589,Blad7!A:D,4,0),0)</f>
        <v>0</v>
      </c>
      <c r="O2589" s="238">
        <v>1</v>
      </c>
      <c r="P2589" s="239">
        <f t="shared" si="56"/>
        <v>0</v>
      </c>
    </row>
    <row r="2590" spans="1:16" x14ac:dyDescent="0.3">
      <c r="A2590" s="294" t="s">
        <v>92</v>
      </c>
      <c r="B2590" s="236" t="s">
        <v>586</v>
      </c>
      <c r="C2590" s="233" t="s">
        <v>92</v>
      </c>
      <c r="D2590" s="293" t="s">
        <v>690</v>
      </c>
      <c r="E2590" s="294" t="s">
        <v>689</v>
      </c>
      <c r="F2590" s="233" t="s">
        <v>92</v>
      </c>
      <c r="G2590" s="295" t="s">
        <v>594</v>
      </c>
      <c r="H2590" s="295" t="s">
        <v>19</v>
      </c>
      <c r="I2590" s="295" t="s">
        <v>56</v>
      </c>
      <c r="J2590" s="366"/>
      <c r="K2590" s="367"/>
      <c r="L2590" s="451" t="s">
        <v>44</v>
      </c>
      <c r="M2590" s="234">
        <v>85.9</v>
      </c>
      <c r="N2590" s="237">
        <f>IFERROR(VLOOKUP(H2590&amp;"-"&amp;F2590,Blad7!A:D,4,0),0)</f>
        <v>0</v>
      </c>
      <c r="O2590" s="238">
        <v>1</v>
      </c>
      <c r="P2590" s="239">
        <f t="shared" si="56"/>
        <v>0</v>
      </c>
    </row>
    <row r="2591" spans="1:16" x14ac:dyDescent="0.3">
      <c r="A2591" s="294" t="s">
        <v>92</v>
      </c>
      <c r="B2591" s="236" t="s">
        <v>586</v>
      </c>
      <c r="C2591" s="233" t="s">
        <v>92</v>
      </c>
      <c r="D2591" s="293" t="s">
        <v>690</v>
      </c>
      <c r="E2591" s="294" t="s">
        <v>689</v>
      </c>
      <c r="F2591" s="233" t="s">
        <v>92</v>
      </c>
      <c r="G2591" s="295" t="s">
        <v>594</v>
      </c>
      <c r="H2591" s="295" t="s">
        <v>15</v>
      </c>
      <c r="I2591" s="297" t="s">
        <v>15</v>
      </c>
      <c r="J2591" s="366" t="s">
        <v>166</v>
      </c>
      <c r="K2591" s="367"/>
      <c r="L2591" s="451" t="s">
        <v>44</v>
      </c>
      <c r="M2591" s="234">
        <v>45.8</v>
      </c>
      <c r="N2591" s="237">
        <f>IFERROR(VLOOKUP(H2591&amp;"-"&amp;F2591,Blad7!A:D,4,0),0)</f>
        <v>0</v>
      </c>
      <c r="O2591" s="238">
        <v>1</v>
      </c>
      <c r="P2591" s="239">
        <f t="shared" si="56"/>
        <v>0</v>
      </c>
    </row>
    <row r="2592" spans="1:16" x14ac:dyDescent="0.3">
      <c r="A2592" s="294" t="s">
        <v>92</v>
      </c>
      <c r="B2592" s="236" t="s">
        <v>586</v>
      </c>
      <c r="C2592" s="233" t="s">
        <v>92</v>
      </c>
      <c r="D2592" s="293" t="s">
        <v>690</v>
      </c>
      <c r="E2592" s="294" t="s">
        <v>689</v>
      </c>
      <c r="F2592" s="233" t="s">
        <v>92</v>
      </c>
      <c r="G2592" s="295" t="s">
        <v>594</v>
      </c>
      <c r="H2592" s="295" t="s">
        <v>15</v>
      </c>
      <c r="I2592" s="297" t="s">
        <v>15</v>
      </c>
      <c r="J2592" s="366" t="s">
        <v>163</v>
      </c>
      <c r="K2592" s="367"/>
      <c r="L2592" s="451" t="s">
        <v>44</v>
      </c>
      <c r="M2592" s="234">
        <v>50.7</v>
      </c>
      <c r="N2592" s="237">
        <f>IFERROR(VLOOKUP(H2592&amp;"-"&amp;F2592,Blad7!A:D,4,0),0)</f>
        <v>0</v>
      </c>
      <c r="O2592" s="238">
        <v>1</v>
      </c>
      <c r="P2592" s="239">
        <f t="shared" si="56"/>
        <v>0</v>
      </c>
    </row>
    <row r="2593" spans="1:16" x14ac:dyDescent="0.3">
      <c r="A2593" s="294" t="s">
        <v>92</v>
      </c>
      <c r="B2593" s="236" t="s">
        <v>586</v>
      </c>
      <c r="C2593" s="233" t="s">
        <v>92</v>
      </c>
      <c r="D2593" s="293" t="s">
        <v>690</v>
      </c>
      <c r="E2593" s="294" t="s">
        <v>689</v>
      </c>
      <c r="F2593" s="233" t="s">
        <v>92</v>
      </c>
      <c r="G2593" s="295" t="s">
        <v>594</v>
      </c>
      <c r="H2593" s="295" t="s">
        <v>15</v>
      </c>
      <c r="I2593" s="297" t="s">
        <v>15</v>
      </c>
      <c r="J2593" s="366" t="s">
        <v>116</v>
      </c>
      <c r="K2593" s="367"/>
      <c r="L2593" s="451" t="s">
        <v>44</v>
      </c>
      <c r="M2593" s="234">
        <v>50</v>
      </c>
      <c r="N2593" s="237">
        <f>IFERROR(VLOOKUP(H2593&amp;"-"&amp;F2593,Blad7!A:D,4,0),0)</f>
        <v>0</v>
      </c>
      <c r="O2593" s="238">
        <v>1</v>
      </c>
      <c r="P2593" s="239">
        <f t="shared" si="56"/>
        <v>0</v>
      </c>
    </row>
    <row r="2594" spans="1:16" x14ac:dyDescent="0.3">
      <c r="A2594" s="294" t="s">
        <v>92</v>
      </c>
      <c r="B2594" s="236" t="s">
        <v>586</v>
      </c>
      <c r="C2594" s="233" t="s">
        <v>92</v>
      </c>
      <c r="D2594" s="293" t="s">
        <v>690</v>
      </c>
      <c r="E2594" s="294" t="s">
        <v>689</v>
      </c>
      <c r="F2594" s="233" t="s">
        <v>92</v>
      </c>
      <c r="G2594" s="295" t="s">
        <v>594</v>
      </c>
      <c r="H2594" s="295" t="s">
        <v>19</v>
      </c>
      <c r="I2594" s="295" t="s">
        <v>64</v>
      </c>
      <c r="J2594" s="366"/>
      <c r="K2594" s="367"/>
      <c r="L2594" s="451" t="s">
        <v>44</v>
      </c>
      <c r="M2594" s="234">
        <v>23.2</v>
      </c>
      <c r="N2594" s="237">
        <f>IFERROR(VLOOKUP(H2594&amp;"-"&amp;F2594,Blad7!A:D,4,0),0)</f>
        <v>0</v>
      </c>
      <c r="O2594" s="238">
        <v>1</v>
      </c>
      <c r="P2594" s="239">
        <f t="shared" si="56"/>
        <v>0</v>
      </c>
    </row>
    <row r="2595" spans="1:16" x14ac:dyDescent="0.3">
      <c r="A2595" s="294" t="s">
        <v>92</v>
      </c>
      <c r="B2595" s="236" t="s">
        <v>586</v>
      </c>
      <c r="C2595" s="233" t="s">
        <v>92</v>
      </c>
      <c r="D2595" s="293" t="s">
        <v>690</v>
      </c>
      <c r="E2595" s="294" t="s">
        <v>689</v>
      </c>
      <c r="F2595" s="233" t="s">
        <v>92</v>
      </c>
      <c r="G2595" s="295" t="s">
        <v>594</v>
      </c>
      <c r="H2595" s="295" t="s">
        <v>15</v>
      </c>
      <c r="I2595" s="297" t="s">
        <v>15</v>
      </c>
      <c r="J2595" s="366" t="s">
        <v>175</v>
      </c>
      <c r="K2595" s="367"/>
      <c r="L2595" s="451" t="s">
        <v>44</v>
      </c>
      <c r="M2595" s="234">
        <v>47.3</v>
      </c>
      <c r="N2595" s="237">
        <f>IFERROR(VLOOKUP(H2595&amp;"-"&amp;F2595,Blad7!A:D,4,0),0)</f>
        <v>0</v>
      </c>
      <c r="O2595" s="238">
        <v>1</v>
      </c>
      <c r="P2595" s="239">
        <f t="shared" si="56"/>
        <v>0</v>
      </c>
    </row>
    <row r="2596" spans="1:16" x14ac:dyDescent="0.3">
      <c r="A2596" s="294" t="s">
        <v>92</v>
      </c>
      <c r="B2596" s="236" t="s">
        <v>586</v>
      </c>
      <c r="C2596" s="233" t="s">
        <v>92</v>
      </c>
      <c r="D2596" s="293" t="s">
        <v>690</v>
      </c>
      <c r="E2596" s="294" t="s">
        <v>689</v>
      </c>
      <c r="F2596" s="233" t="s">
        <v>92</v>
      </c>
      <c r="G2596" s="295" t="s">
        <v>594</v>
      </c>
      <c r="H2596" s="295" t="s">
        <v>15</v>
      </c>
      <c r="I2596" s="297" t="s">
        <v>15</v>
      </c>
      <c r="J2596" s="366" t="s">
        <v>173</v>
      </c>
      <c r="K2596" s="367"/>
      <c r="L2596" s="451" t="s">
        <v>44</v>
      </c>
      <c r="M2596" s="234">
        <v>50.7</v>
      </c>
      <c r="N2596" s="237">
        <f>IFERROR(VLOOKUP(H2596&amp;"-"&amp;F2596,Blad7!A:D,4,0),0)</f>
        <v>0</v>
      </c>
      <c r="O2596" s="238">
        <v>1</v>
      </c>
      <c r="P2596" s="239">
        <f t="shared" si="56"/>
        <v>0</v>
      </c>
    </row>
    <row r="2597" spans="1:16" x14ac:dyDescent="0.3">
      <c r="A2597" s="294" t="s">
        <v>92</v>
      </c>
      <c r="B2597" s="236" t="s">
        <v>586</v>
      </c>
      <c r="C2597" s="233" t="s">
        <v>92</v>
      </c>
      <c r="D2597" s="293" t="s">
        <v>690</v>
      </c>
      <c r="E2597" s="294" t="s">
        <v>689</v>
      </c>
      <c r="F2597" s="233" t="s">
        <v>92</v>
      </c>
      <c r="G2597" s="295" t="s">
        <v>594</v>
      </c>
      <c r="H2597" s="295" t="s">
        <v>16</v>
      </c>
      <c r="I2597" s="295" t="s">
        <v>50</v>
      </c>
      <c r="J2597" s="366" t="s">
        <v>164</v>
      </c>
      <c r="K2597" s="367"/>
      <c r="L2597" s="451" t="s">
        <v>44</v>
      </c>
      <c r="M2597" s="234">
        <v>29.9</v>
      </c>
      <c r="N2597" s="237">
        <f>IFERROR(VLOOKUP(H2597&amp;"-"&amp;F2597,Blad7!A:D,4,0),0)</f>
        <v>0</v>
      </c>
      <c r="O2597" s="238">
        <v>1</v>
      </c>
      <c r="P2597" s="239">
        <f t="shared" si="56"/>
        <v>0</v>
      </c>
    </row>
    <row r="2598" spans="1:16" x14ac:dyDescent="0.3">
      <c r="A2598" s="294" t="s">
        <v>92</v>
      </c>
      <c r="B2598" s="236" t="s">
        <v>586</v>
      </c>
      <c r="C2598" s="233" t="s">
        <v>92</v>
      </c>
      <c r="D2598" s="293" t="s">
        <v>690</v>
      </c>
      <c r="E2598" s="294" t="s">
        <v>689</v>
      </c>
      <c r="F2598" s="233" t="s">
        <v>92</v>
      </c>
      <c r="G2598" s="295" t="s">
        <v>594</v>
      </c>
      <c r="H2598" s="295" t="s">
        <v>46</v>
      </c>
      <c r="I2598" s="295" t="s">
        <v>14</v>
      </c>
      <c r="J2598" s="366"/>
      <c r="K2598" s="367"/>
      <c r="L2598" s="451" t="s">
        <v>44</v>
      </c>
      <c r="M2598" s="234">
        <v>12.1</v>
      </c>
      <c r="N2598" s="237">
        <f>IFERROR(VLOOKUP(H2598&amp;"-"&amp;F2598,Blad7!A:D,4,0),0)</f>
        <v>0</v>
      </c>
      <c r="O2598" s="238">
        <v>1</v>
      </c>
      <c r="P2598" s="239">
        <f t="shared" si="56"/>
        <v>0</v>
      </c>
    </row>
    <row r="2599" spans="1:16" x14ac:dyDescent="0.3">
      <c r="A2599" s="294" t="s">
        <v>92</v>
      </c>
      <c r="B2599" s="236" t="s">
        <v>586</v>
      </c>
      <c r="C2599" s="233" t="s">
        <v>92</v>
      </c>
      <c r="D2599" s="293" t="s">
        <v>690</v>
      </c>
      <c r="E2599" s="294" t="s">
        <v>689</v>
      </c>
      <c r="F2599" s="233" t="s">
        <v>92</v>
      </c>
      <c r="G2599" s="295" t="s">
        <v>594</v>
      </c>
      <c r="H2599" s="295" t="s">
        <v>16</v>
      </c>
      <c r="I2599" s="295" t="s">
        <v>86</v>
      </c>
      <c r="J2599" s="366"/>
      <c r="K2599" s="367"/>
      <c r="L2599" s="451" t="s">
        <v>44</v>
      </c>
      <c r="M2599" s="234">
        <v>18.7</v>
      </c>
      <c r="N2599" s="237">
        <f>IFERROR(VLOOKUP(H2599&amp;"-"&amp;F2599,Blad7!A:D,4,0),0)</f>
        <v>0</v>
      </c>
      <c r="O2599" s="238">
        <v>1</v>
      </c>
      <c r="P2599" s="239">
        <f t="shared" si="56"/>
        <v>0</v>
      </c>
    </row>
    <row r="2600" spans="1:16" x14ac:dyDescent="0.3">
      <c r="A2600" s="294" t="s">
        <v>92</v>
      </c>
      <c r="B2600" s="236" t="s">
        <v>586</v>
      </c>
      <c r="C2600" s="233" t="s">
        <v>92</v>
      </c>
      <c r="D2600" s="293" t="s">
        <v>690</v>
      </c>
      <c r="E2600" s="294" t="s">
        <v>689</v>
      </c>
      <c r="F2600" s="233" t="s">
        <v>92</v>
      </c>
      <c r="G2600" s="295" t="s">
        <v>594</v>
      </c>
      <c r="H2600" s="295" t="s">
        <v>41</v>
      </c>
      <c r="I2600" s="295" t="s">
        <v>1622</v>
      </c>
      <c r="J2600" s="367" t="s">
        <v>131</v>
      </c>
      <c r="K2600" s="367"/>
      <c r="L2600" s="451" t="s">
        <v>1859</v>
      </c>
      <c r="M2600" s="234">
        <v>6.3</v>
      </c>
      <c r="N2600" s="237">
        <f>IFERROR(VLOOKUP(H2600&amp;"-"&amp;F2600,Blad7!A:D,4,0),0)</f>
        <v>0</v>
      </c>
      <c r="O2600" s="238">
        <v>1</v>
      </c>
      <c r="P2600" s="239">
        <f t="shared" si="56"/>
        <v>0</v>
      </c>
    </row>
    <row r="2601" spans="1:16" x14ac:dyDescent="0.3">
      <c r="A2601" s="294" t="s">
        <v>92</v>
      </c>
      <c r="B2601" s="236" t="s">
        <v>586</v>
      </c>
      <c r="C2601" s="233" t="s">
        <v>92</v>
      </c>
      <c r="D2601" s="293" t="s">
        <v>690</v>
      </c>
      <c r="E2601" s="294" t="s">
        <v>689</v>
      </c>
      <c r="F2601" s="233" t="s">
        <v>92</v>
      </c>
      <c r="G2601" s="295" t="s">
        <v>594</v>
      </c>
      <c r="H2601" s="295" t="s">
        <v>16</v>
      </c>
      <c r="I2601" s="295" t="s">
        <v>1022</v>
      </c>
      <c r="J2601" s="366"/>
      <c r="K2601" s="367"/>
      <c r="L2601" s="451" t="s">
        <v>44</v>
      </c>
      <c r="M2601" s="234">
        <v>25.3</v>
      </c>
      <c r="N2601" s="237">
        <f>IFERROR(VLOOKUP(H2601&amp;"-"&amp;F2601,Blad7!A:D,4,0),0)</f>
        <v>0</v>
      </c>
      <c r="O2601" s="238">
        <v>1</v>
      </c>
      <c r="P2601" s="239">
        <f t="shared" si="56"/>
        <v>0</v>
      </c>
    </row>
    <row r="2602" spans="1:16" x14ac:dyDescent="0.3">
      <c r="A2602" s="294" t="s">
        <v>92</v>
      </c>
      <c r="B2602" s="236" t="s">
        <v>586</v>
      </c>
      <c r="C2602" s="233" t="s">
        <v>92</v>
      </c>
      <c r="D2602" s="293" t="s">
        <v>690</v>
      </c>
      <c r="E2602" s="294" t="s">
        <v>689</v>
      </c>
      <c r="F2602" s="233" t="s">
        <v>92</v>
      </c>
      <c r="G2602" s="295" t="s">
        <v>594</v>
      </c>
      <c r="H2602" s="295" t="s">
        <v>16</v>
      </c>
      <c r="I2602" s="295" t="s">
        <v>1022</v>
      </c>
      <c r="J2602" s="366"/>
      <c r="K2602" s="367"/>
      <c r="L2602" s="451" t="s">
        <v>44</v>
      </c>
      <c r="M2602" s="234">
        <v>31.4</v>
      </c>
      <c r="N2602" s="237">
        <f>IFERROR(VLOOKUP(H2602&amp;"-"&amp;F2602,Blad7!A:D,4,0),0)</f>
        <v>0</v>
      </c>
      <c r="O2602" s="238">
        <v>1</v>
      </c>
      <c r="P2602" s="239">
        <f t="shared" si="56"/>
        <v>0</v>
      </c>
    </row>
    <row r="2603" spans="1:16" x14ac:dyDescent="0.3">
      <c r="A2603" s="294" t="s">
        <v>92</v>
      </c>
      <c r="B2603" s="236" t="s">
        <v>586</v>
      </c>
      <c r="C2603" s="233" t="s">
        <v>92</v>
      </c>
      <c r="D2603" s="293" t="s">
        <v>690</v>
      </c>
      <c r="E2603" s="294" t="s">
        <v>689</v>
      </c>
      <c r="F2603" s="233" t="s">
        <v>92</v>
      </c>
      <c r="G2603" s="295" t="s">
        <v>594</v>
      </c>
      <c r="H2603" s="295" t="s">
        <v>41</v>
      </c>
      <c r="I2603" s="295" t="s">
        <v>1622</v>
      </c>
      <c r="J2603" s="367"/>
      <c r="K2603" s="367"/>
      <c r="L2603" s="451" t="s">
        <v>63</v>
      </c>
      <c r="M2603" s="234">
        <v>6.3</v>
      </c>
      <c r="N2603" s="237">
        <f>IFERROR(VLOOKUP(H2603&amp;"-"&amp;F2603,Blad7!A:D,4,0),0)</f>
        <v>0</v>
      </c>
      <c r="O2603" s="238">
        <v>1</v>
      </c>
      <c r="P2603" s="239">
        <f t="shared" si="56"/>
        <v>0</v>
      </c>
    </row>
    <row r="2604" spans="1:16" x14ac:dyDescent="0.3">
      <c r="A2604" s="294" t="s">
        <v>92</v>
      </c>
      <c r="B2604" s="236" t="s">
        <v>586</v>
      </c>
      <c r="C2604" s="233" t="s">
        <v>92</v>
      </c>
      <c r="D2604" s="293" t="s">
        <v>690</v>
      </c>
      <c r="E2604" s="294" t="s">
        <v>689</v>
      </c>
      <c r="F2604" s="233" t="s">
        <v>92</v>
      </c>
      <c r="G2604" s="295" t="s">
        <v>685</v>
      </c>
      <c r="H2604" s="295" t="s">
        <v>45</v>
      </c>
      <c r="I2604" s="295" t="s">
        <v>686</v>
      </c>
      <c r="J2604" s="366"/>
      <c r="K2604" s="367"/>
      <c r="L2604" s="451" t="s">
        <v>63</v>
      </c>
      <c r="M2604" s="234" t="s">
        <v>187</v>
      </c>
      <c r="N2604" s="237">
        <f>IFERROR(VLOOKUP(H2604&amp;"-"&amp;F2604,Blad7!A:D,4,0),0)</f>
        <v>0</v>
      </c>
      <c r="O2604" s="238">
        <v>1</v>
      </c>
      <c r="P2604" s="239" t="str">
        <f t="shared" si="56"/>
        <v/>
      </c>
    </row>
    <row r="2605" spans="1:16" x14ac:dyDescent="0.3">
      <c r="A2605" s="294" t="s">
        <v>92</v>
      </c>
      <c r="B2605" s="236" t="s">
        <v>586</v>
      </c>
      <c r="C2605" s="233" t="s">
        <v>92</v>
      </c>
      <c r="D2605" s="293" t="s">
        <v>690</v>
      </c>
      <c r="E2605" s="294" t="s">
        <v>689</v>
      </c>
      <c r="F2605" s="233" t="s">
        <v>92</v>
      </c>
      <c r="G2605" s="295" t="s">
        <v>685</v>
      </c>
      <c r="H2605" s="295" t="s">
        <v>45</v>
      </c>
      <c r="I2605" s="295" t="s">
        <v>47</v>
      </c>
      <c r="J2605" s="366"/>
      <c r="K2605" s="367"/>
      <c r="L2605" s="451" t="s">
        <v>63</v>
      </c>
      <c r="M2605" s="234" t="s">
        <v>187</v>
      </c>
      <c r="N2605" s="237">
        <f>IFERROR(VLOOKUP(H2605&amp;"-"&amp;F2605,Blad7!A:D,4,0),0)</f>
        <v>0</v>
      </c>
      <c r="O2605" s="238">
        <v>1</v>
      </c>
      <c r="P2605" s="239" t="str">
        <f t="shared" si="56"/>
        <v/>
      </c>
    </row>
    <row r="2606" spans="1:16" x14ac:dyDescent="0.3">
      <c r="A2606" s="294" t="s">
        <v>92</v>
      </c>
      <c r="B2606" s="236" t="s">
        <v>586</v>
      </c>
      <c r="C2606" s="233" t="s">
        <v>92</v>
      </c>
      <c r="D2606" s="293" t="s">
        <v>690</v>
      </c>
      <c r="E2606" s="294" t="s">
        <v>689</v>
      </c>
      <c r="F2606" s="233" t="s">
        <v>92</v>
      </c>
      <c r="G2606" s="295" t="s">
        <v>685</v>
      </c>
      <c r="H2606" s="295" t="s">
        <v>45</v>
      </c>
      <c r="I2606" s="295" t="s">
        <v>1021</v>
      </c>
      <c r="J2606" s="366"/>
      <c r="K2606" s="367"/>
      <c r="L2606" s="451" t="s">
        <v>63</v>
      </c>
      <c r="M2606" s="234" t="s">
        <v>187</v>
      </c>
      <c r="N2606" s="237">
        <f>IFERROR(VLOOKUP(H2606&amp;"-"&amp;F2606,Blad7!A:D,4,0),0)</f>
        <v>0</v>
      </c>
      <c r="O2606" s="238">
        <v>1</v>
      </c>
      <c r="P2606" s="239" t="str">
        <f t="shared" si="56"/>
        <v/>
      </c>
    </row>
    <row r="2607" spans="1:16" x14ac:dyDescent="0.3">
      <c r="A2607" s="294" t="s">
        <v>92</v>
      </c>
      <c r="B2607" s="236" t="s">
        <v>586</v>
      </c>
      <c r="C2607" s="233" t="s">
        <v>92</v>
      </c>
      <c r="D2607" s="293" t="s">
        <v>690</v>
      </c>
      <c r="E2607" s="294" t="s">
        <v>689</v>
      </c>
      <c r="F2607" s="233" t="s">
        <v>92</v>
      </c>
      <c r="G2607" s="295" t="s">
        <v>685</v>
      </c>
      <c r="H2607" s="295" t="s">
        <v>45</v>
      </c>
      <c r="I2607" s="295" t="s">
        <v>712</v>
      </c>
      <c r="J2607" s="366"/>
      <c r="K2607" s="367"/>
      <c r="L2607" s="451" t="s">
        <v>63</v>
      </c>
      <c r="M2607" s="234" t="s">
        <v>187</v>
      </c>
      <c r="N2607" s="237">
        <f>IFERROR(VLOOKUP(H2607&amp;"-"&amp;F2607,Blad7!A:D,4,0),0)</f>
        <v>0</v>
      </c>
      <c r="O2607" s="238">
        <v>1</v>
      </c>
      <c r="P2607" s="239" t="str">
        <f t="shared" si="56"/>
        <v/>
      </c>
    </row>
    <row r="2608" spans="1:16" x14ac:dyDescent="0.3">
      <c r="A2608" s="294" t="s">
        <v>92</v>
      </c>
      <c r="B2608" s="236" t="s">
        <v>586</v>
      </c>
      <c r="C2608" s="233" t="s">
        <v>92</v>
      </c>
      <c r="D2608" s="293" t="s">
        <v>690</v>
      </c>
      <c r="E2608" s="294" t="s">
        <v>689</v>
      </c>
      <c r="F2608" s="233" t="s">
        <v>92</v>
      </c>
      <c r="G2608" s="295" t="s">
        <v>685</v>
      </c>
      <c r="H2608" s="295" t="s">
        <v>45</v>
      </c>
      <c r="I2608" s="295" t="s">
        <v>687</v>
      </c>
      <c r="J2608" s="366"/>
      <c r="K2608" s="367"/>
      <c r="L2608" s="451" t="s">
        <v>63</v>
      </c>
      <c r="M2608" s="234" t="s">
        <v>187</v>
      </c>
      <c r="N2608" s="237">
        <f>IFERROR(VLOOKUP(H2608&amp;"-"&amp;F2608,Blad7!A:D,4,0),0)</f>
        <v>0</v>
      </c>
      <c r="O2608" s="238">
        <v>1</v>
      </c>
      <c r="P2608" s="239" t="str">
        <f t="shared" si="56"/>
        <v/>
      </c>
    </row>
    <row r="2609" spans="1:16" x14ac:dyDescent="0.3">
      <c r="A2609" s="294" t="s">
        <v>92</v>
      </c>
      <c r="B2609" s="236" t="s">
        <v>586</v>
      </c>
      <c r="C2609" s="233" t="s">
        <v>92</v>
      </c>
      <c r="D2609" s="293" t="s">
        <v>690</v>
      </c>
      <c r="E2609" s="294" t="s">
        <v>689</v>
      </c>
      <c r="F2609" s="233" t="s">
        <v>92</v>
      </c>
      <c r="G2609" s="295" t="s">
        <v>685</v>
      </c>
      <c r="H2609" s="295" t="s">
        <v>45</v>
      </c>
      <c r="I2609" s="295" t="s">
        <v>254</v>
      </c>
      <c r="J2609" s="366"/>
      <c r="K2609" s="367"/>
      <c r="L2609" s="451" t="s">
        <v>63</v>
      </c>
      <c r="M2609" s="234" t="s">
        <v>187</v>
      </c>
      <c r="N2609" s="237">
        <f>IFERROR(VLOOKUP(H2609&amp;"-"&amp;F2609,Blad7!A:D,4,0),0)</f>
        <v>0</v>
      </c>
      <c r="O2609" s="238">
        <v>1</v>
      </c>
      <c r="P2609" s="239" t="str">
        <f t="shared" si="56"/>
        <v/>
      </c>
    </row>
    <row r="2610" spans="1:16" x14ac:dyDescent="0.3">
      <c r="A2610" s="294" t="s">
        <v>92</v>
      </c>
      <c r="B2610" s="236" t="s">
        <v>586</v>
      </c>
      <c r="C2610" s="233" t="s">
        <v>92</v>
      </c>
      <c r="D2610" s="293" t="s">
        <v>690</v>
      </c>
      <c r="E2610" s="294" t="s">
        <v>689</v>
      </c>
      <c r="F2610" s="233" t="s">
        <v>92</v>
      </c>
      <c r="G2610" s="295" t="s">
        <v>685</v>
      </c>
      <c r="H2610" s="295" t="s">
        <v>19</v>
      </c>
      <c r="I2610" s="295" t="s">
        <v>19</v>
      </c>
      <c r="J2610" s="366"/>
      <c r="K2610" s="367"/>
      <c r="L2610" s="451" t="s">
        <v>44</v>
      </c>
      <c r="M2610" s="234">
        <v>5.5</v>
      </c>
      <c r="N2610" s="237">
        <f>IFERROR(VLOOKUP(H2610&amp;"-"&amp;F2610,Blad7!A:D,4,0),0)</f>
        <v>0</v>
      </c>
      <c r="O2610" s="238">
        <v>1</v>
      </c>
      <c r="P2610" s="239">
        <f t="shared" si="56"/>
        <v>0</v>
      </c>
    </row>
    <row r="2611" spans="1:16" x14ac:dyDescent="0.3">
      <c r="A2611" s="294" t="s">
        <v>92</v>
      </c>
      <c r="B2611" s="236" t="s">
        <v>586</v>
      </c>
      <c r="C2611" s="233" t="s">
        <v>92</v>
      </c>
      <c r="D2611" s="293" t="s">
        <v>690</v>
      </c>
      <c r="E2611" s="294" t="s">
        <v>689</v>
      </c>
      <c r="F2611" s="233" t="s">
        <v>92</v>
      </c>
      <c r="G2611" s="295" t="s">
        <v>685</v>
      </c>
      <c r="H2611" s="295" t="s">
        <v>19</v>
      </c>
      <c r="I2611" s="295" t="s">
        <v>43</v>
      </c>
      <c r="J2611" s="366"/>
      <c r="K2611" s="367"/>
      <c r="L2611" s="451" t="s">
        <v>44</v>
      </c>
      <c r="M2611" s="234">
        <v>61.9</v>
      </c>
      <c r="N2611" s="237">
        <f>IFERROR(VLOOKUP(H2611&amp;"-"&amp;F2611,Blad7!A:D,4,0),0)</f>
        <v>0</v>
      </c>
      <c r="O2611" s="238">
        <v>1</v>
      </c>
      <c r="P2611" s="239">
        <f t="shared" si="56"/>
        <v>0</v>
      </c>
    </row>
    <row r="2612" spans="1:16" x14ac:dyDescent="0.3">
      <c r="A2612" s="294" t="s">
        <v>92</v>
      </c>
      <c r="B2612" s="236" t="s">
        <v>586</v>
      </c>
      <c r="C2612" s="233" t="s">
        <v>92</v>
      </c>
      <c r="D2612" s="293" t="s">
        <v>690</v>
      </c>
      <c r="E2612" s="294" t="s">
        <v>689</v>
      </c>
      <c r="F2612" s="233" t="s">
        <v>92</v>
      </c>
      <c r="G2612" s="295" t="s">
        <v>685</v>
      </c>
      <c r="H2612" s="295" t="s">
        <v>18</v>
      </c>
      <c r="I2612" s="295" t="s">
        <v>254</v>
      </c>
      <c r="J2612" s="366"/>
      <c r="K2612" s="367"/>
      <c r="L2612" s="451" t="s">
        <v>63</v>
      </c>
      <c r="M2612" s="234">
        <v>1.1000000000000001</v>
      </c>
      <c r="N2612" s="237">
        <f>IFERROR(VLOOKUP(H2612&amp;"-"&amp;F2612,Blad7!A:D,4,0),0)</f>
        <v>0</v>
      </c>
      <c r="O2612" s="238">
        <v>1</v>
      </c>
      <c r="P2612" s="239">
        <f t="shared" si="56"/>
        <v>0</v>
      </c>
    </row>
    <row r="2613" spans="1:16" x14ac:dyDescent="0.3">
      <c r="A2613" s="294" t="s">
        <v>92</v>
      </c>
      <c r="B2613" s="236" t="s">
        <v>586</v>
      </c>
      <c r="C2613" s="233" t="s">
        <v>92</v>
      </c>
      <c r="D2613" s="293" t="s">
        <v>690</v>
      </c>
      <c r="E2613" s="294" t="s">
        <v>689</v>
      </c>
      <c r="F2613" s="233" t="s">
        <v>92</v>
      </c>
      <c r="G2613" s="295" t="s">
        <v>685</v>
      </c>
      <c r="H2613" s="295" t="s">
        <v>41</v>
      </c>
      <c r="I2613" s="295" t="s">
        <v>1622</v>
      </c>
      <c r="J2613" s="367"/>
      <c r="K2613" s="367"/>
      <c r="L2613" s="451" t="s">
        <v>63</v>
      </c>
      <c r="M2613" s="234">
        <v>5</v>
      </c>
      <c r="N2613" s="237">
        <f>IFERROR(VLOOKUP(H2613&amp;"-"&amp;F2613,Blad7!A:D,4,0),0)</f>
        <v>0</v>
      </c>
      <c r="O2613" s="238">
        <v>1</v>
      </c>
      <c r="P2613" s="239">
        <f t="shared" si="56"/>
        <v>0</v>
      </c>
    </row>
    <row r="2614" spans="1:16" x14ac:dyDescent="0.3">
      <c r="A2614" s="294" t="s">
        <v>92</v>
      </c>
      <c r="B2614" s="236" t="s">
        <v>586</v>
      </c>
      <c r="C2614" s="233" t="s">
        <v>92</v>
      </c>
      <c r="D2614" s="293" t="s">
        <v>690</v>
      </c>
      <c r="E2614" s="294" t="s">
        <v>689</v>
      </c>
      <c r="F2614" s="233" t="s">
        <v>92</v>
      </c>
      <c r="G2614" s="295" t="s">
        <v>685</v>
      </c>
      <c r="H2614" s="295" t="s">
        <v>41</v>
      </c>
      <c r="I2614" s="295" t="s">
        <v>1622</v>
      </c>
      <c r="J2614" s="367"/>
      <c r="K2614" s="367"/>
      <c r="L2614" s="451" t="s">
        <v>63</v>
      </c>
      <c r="M2614" s="234">
        <v>4.8</v>
      </c>
      <c r="N2614" s="237">
        <f>IFERROR(VLOOKUP(H2614&amp;"-"&amp;F2614,Blad7!A:D,4,0),0)</f>
        <v>0</v>
      </c>
      <c r="O2614" s="238">
        <v>1</v>
      </c>
      <c r="P2614" s="239">
        <f t="shared" si="56"/>
        <v>0</v>
      </c>
    </row>
    <row r="2615" spans="1:16" x14ac:dyDescent="0.3">
      <c r="A2615" s="294" t="s">
        <v>92</v>
      </c>
      <c r="B2615" s="236" t="s">
        <v>586</v>
      </c>
      <c r="C2615" s="233" t="s">
        <v>92</v>
      </c>
      <c r="D2615" s="293" t="s">
        <v>690</v>
      </c>
      <c r="E2615" s="294" t="s">
        <v>689</v>
      </c>
      <c r="F2615" s="233" t="s">
        <v>92</v>
      </c>
      <c r="G2615" s="295" t="s">
        <v>685</v>
      </c>
      <c r="H2615" s="295" t="s">
        <v>41</v>
      </c>
      <c r="I2615" s="295" t="s">
        <v>1622</v>
      </c>
      <c r="J2615" s="367"/>
      <c r="K2615" s="367"/>
      <c r="L2615" s="451" t="s">
        <v>63</v>
      </c>
      <c r="M2615" s="234">
        <v>2.8</v>
      </c>
      <c r="N2615" s="237">
        <f>IFERROR(VLOOKUP(H2615&amp;"-"&amp;F2615,Blad7!A:D,4,0),0)</f>
        <v>0</v>
      </c>
      <c r="O2615" s="238">
        <v>1</v>
      </c>
      <c r="P2615" s="239">
        <f t="shared" si="56"/>
        <v>0</v>
      </c>
    </row>
    <row r="2616" spans="1:16" x14ac:dyDescent="0.3">
      <c r="A2616" s="294" t="s">
        <v>92</v>
      </c>
      <c r="B2616" s="236" t="s">
        <v>586</v>
      </c>
      <c r="C2616" s="233" t="s">
        <v>92</v>
      </c>
      <c r="D2616" s="293" t="s">
        <v>690</v>
      </c>
      <c r="E2616" s="294" t="s">
        <v>689</v>
      </c>
      <c r="F2616" s="233" t="s">
        <v>92</v>
      </c>
      <c r="G2616" s="295" t="s">
        <v>685</v>
      </c>
      <c r="H2616" s="295" t="s">
        <v>15</v>
      </c>
      <c r="I2616" s="297" t="s">
        <v>15</v>
      </c>
      <c r="J2616" s="366"/>
      <c r="K2616" s="367"/>
      <c r="L2616" s="451" t="s">
        <v>629</v>
      </c>
      <c r="M2616" s="234">
        <v>26.7</v>
      </c>
      <c r="N2616" s="237">
        <f>IFERROR(VLOOKUP(H2616&amp;"-"&amp;F2616,Blad7!A:D,4,0),0)</f>
        <v>0</v>
      </c>
      <c r="O2616" s="238">
        <v>1</v>
      </c>
      <c r="P2616" s="239">
        <f t="shared" si="56"/>
        <v>0</v>
      </c>
    </row>
    <row r="2617" spans="1:16" x14ac:dyDescent="0.3">
      <c r="A2617" s="294" t="s">
        <v>92</v>
      </c>
      <c r="B2617" s="236" t="s">
        <v>586</v>
      </c>
      <c r="C2617" s="233" t="s">
        <v>92</v>
      </c>
      <c r="D2617" s="293" t="s">
        <v>690</v>
      </c>
      <c r="E2617" s="294" t="s">
        <v>689</v>
      </c>
      <c r="F2617" s="233" t="s">
        <v>92</v>
      </c>
      <c r="G2617" s="295" t="s">
        <v>685</v>
      </c>
      <c r="H2617" s="295" t="s">
        <v>45</v>
      </c>
      <c r="I2617" s="295" t="s">
        <v>656</v>
      </c>
      <c r="J2617" s="366"/>
      <c r="K2617" s="367"/>
      <c r="L2617" s="451" t="s">
        <v>629</v>
      </c>
      <c r="M2617" s="234" t="s">
        <v>187</v>
      </c>
      <c r="N2617" s="237">
        <f>IFERROR(VLOOKUP(H2617&amp;"-"&amp;F2617,Blad7!A:D,4,0),0)</f>
        <v>0</v>
      </c>
      <c r="O2617" s="238">
        <v>1</v>
      </c>
      <c r="P2617" s="239" t="str">
        <f t="shared" si="56"/>
        <v/>
      </c>
    </row>
    <row r="2618" spans="1:16" x14ac:dyDescent="0.3">
      <c r="A2618" s="294" t="s">
        <v>92</v>
      </c>
      <c r="B2618" s="236" t="s">
        <v>586</v>
      </c>
      <c r="C2618" s="233" t="s">
        <v>92</v>
      </c>
      <c r="D2618" s="293" t="s">
        <v>690</v>
      </c>
      <c r="E2618" s="294" t="s">
        <v>689</v>
      </c>
      <c r="F2618" s="233" t="s">
        <v>92</v>
      </c>
      <c r="G2618" s="295" t="s">
        <v>685</v>
      </c>
      <c r="H2618" s="295" t="s">
        <v>15</v>
      </c>
      <c r="I2618" s="297" t="s">
        <v>15</v>
      </c>
      <c r="J2618" s="366"/>
      <c r="K2618" s="367"/>
      <c r="L2618" s="451" t="s">
        <v>629</v>
      </c>
      <c r="M2618" s="234">
        <v>28.9</v>
      </c>
      <c r="N2618" s="237">
        <f>IFERROR(VLOOKUP(H2618&amp;"-"&amp;F2618,Blad7!A:D,4,0),0)</f>
        <v>0</v>
      </c>
      <c r="O2618" s="238">
        <v>1</v>
      </c>
      <c r="P2618" s="239">
        <f t="shared" si="56"/>
        <v>0</v>
      </c>
    </row>
    <row r="2619" spans="1:16" x14ac:dyDescent="0.3">
      <c r="A2619" s="294" t="s">
        <v>92</v>
      </c>
      <c r="B2619" s="236" t="s">
        <v>586</v>
      </c>
      <c r="C2619" s="233" t="s">
        <v>92</v>
      </c>
      <c r="D2619" s="293" t="s">
        <v>690</v>
      </c>
      <c r="E2619" s="294" t="s">
        <v>689</v>
      </c>
      <c r="F2619" s="233" t="s">
        <v>92</v>
      </c>
      <c r="G2619" s="295" t="s">
        <v>685</v>
      </c>
      <c r="H2619" s="295" t="s">
        <v>45</v>
      </c>
      <c r="I2619" s="295" t="s">
        <v>656</v>
      </c>
      <c r="J2619" s="366"/>
      <c r="K2619" s="367"/>
      <c r="L2619" s="451" t="s">
        <v>63</v>
      </c>
      <c r="M2619" s="234" t="s">
        <v>187</v>
      </c>
      <c r="N2619" s="237">
        <f>IFERROR(VLOOKUP(H2619&amp;"-"&amp;F2619,Blad7!A:D,4,0),0)</f>
        <v>0</v>
      </c>
      <c r="O2619" s="238">
        <v>1</v>
      </c>
      <c r="P2619" s="239" t="str">
        <f t="shared" si="56"/>
        <v/>
      </c>
    </row>
    <row r="2620" spans="1:16" x14ac:dyDescent="0.3">
      <c r="A2620" s="294" t="s">
        <v>92</v>
      </c>
      <c r="B2620" s="236" t="s">
        <v>586</v>
      </c>
      <c r="C2620" s="233" t="s">
        <v>92</v>
      </c>
      <c r="D2620" s="293" t="s">
        <v>690</v>
      </c>
      <c r="E2620" s="294" t="s">
        <v>689</v>
      </c>
      <c r="F2620" s="233" t="s">
        <v>92</v>
      </c>
      <c r="G2620" s="295" t="s">
        <v>685</v>
      </c>
      <c r="H2620" s="295" t="s">
        <v>45</v>
      </c>
      <c r="I2620" s="295" t="s">
        <v>688</v>
      </c>
      <c r="J2620" s="366"/>
      <c r="K2620" s="367"/>
      <c r="L2620" s="451">
        <v>0</v>
      </c>
      <c r="M2620" s="234" t="s">
        <v>187</v>
      </c>
      <c r="N2620" s="237">
        <f>IFERROR(VLOOKUP(H2620&amp;"-"&amp;F2620,Blad7!A:D,4,0),0)</f>
        <v>0</v>
      </c>
      <c r="O2620" s="238">
        <v>1</v>
      </c>
      <c r="P2620" s="239" t="str">
        <f t="shared" si="56"/>
        <v/>
      </c>
    </row>
    <row r="2621" spans="1:16" x14ac:dyDescent="0.3">
      <c r="A2621" s="294" t="s">
        <v>92</v>
      </c>
      <c r="B2621" s="236" t="s">
        <v>586</v>
      </c>
      <c r="C2621" s="233" t="s">
        <v>92</v>
      </c>
      <c r="D2621" s="293" t="s">
        <v>690</v>
      </c>
      <c r="E2621" s="297" t="s">
        <v>689</v>
      </c>
      <c r="F2621" s="373" t="s">
        <v>92</v>
      </c>
      <c r="G2621" s="297" t="s">
        <v>1694</v>
      </c>
      <c r="H2621" s="297" t="s">
        <v>19</v>
      </c>
      <c r="I2621" s="297" t="s">
        <v>2030</v>
      </c>
      <c r="J2621" s="297" t="s">
        <v>122</v>
      </c>
      <c r="K2621" s="372"/>
      <c r="L2621" s="372" t="s">
        <v>1871</v>
      </c>
      <c r="M2621" s="234">
        <v>22</v>
      </c>
      <c r="N2621" s="237">
        <f>IFERROR(VLOOKUP(H2621&amp;"-"&amp;F2621,Blad7!A:D,4,0),0)</f>
        <v>0</v>
      </c>
      <c r="O2621" s="238">
        <v>1</v>
      </c>
      <c r="P2621" s="239">
        <f t="shared" si="56"/>
        <v>0</v>
      </c>
    </row>
    <row r="2622" spans="1:16" x14ac:dyDescent="0.3">
      <c r="A2622" s="294" t="s">
        <v>92</v>
      </c>
      <c r="B2622" s="236" t="s">
        <v>586</v>
      </c>
      <c r="C2622" s="233" t="s">
        <v>92</v>
      </c>
      <c r="D2622" s="293" t="s">
        <v>690</v>
      </c>
      <c r="E2622" s="297" t="s">
        <v>689</v>
      </c>
      <c r="F2622" s="373" t="s">
        <v>92</v>
      </c>
      <c r="G2622" s="297" t="s">
        <v>1694</v>
      </c>
      <c r="H2622" s="297" t="s">
        <v>19</v>
      </c>
      <c r="I2622" s="297" t="s">
        <v>56</v>
      </c>
      <c r="J2622" s="297" t="s">
        <v>600</v>
      </c>
      <c r="K2622" s="372"/>
      <c r="L2622" s="372" t="s">
        <v>2031</v>
      </c>
      <c r="M2622" s="234">
        <v>21</v>
      </c>
      <c r="N2622" s="237">
        <f>IFERROR(VLOOKUP(H2622&amp;"-"&amp;F2622,Blad7!A:D,4,0),0)</f>
        <v>0</v>
      </c>
      <c r="O2622" s="238">
        <v>1</v>
      </c>
      <c r="P2622" s="239">
        <f t="shared" si="56"/>
        <v>0</v>
      </c>
    </row>
    <row r="2623" spans="1:16" x14ac:dyDescent="0.3">
      <c r="A2623" s="294" t="s">
        <v>92</v>
      </c>
      <c r="B2623" s="236" t="s">
        <v>586</v>
      </c>
      <c r="C2623" s="233" t="s">
        <v>92</v>
      </c>
      <c r="D2623" s="293" t="s">
        <v>690</v>
      </c>
      <c r="E2623" s="297" t="s">
        <v>689</v>
      </c>
      <c r="F2623" s="373" t="s">
        <v>92</v>
      </c>
      <c r="G2623" s="297" t="s">
        <v>1694</v>
      </c>
      <c r="H2623" s="297" t="s">
        <v>46</v>
      </c>
      <c r="I2623" s="297" t="s">
        <v>1885</v>
      </c>
      <c r="J2623" s="297" t="s">
        <v>142</v>
      </c>
      <c r="K2623" s="372"/>
      <c r="L2623" s="372" t="s">
        <v>44</v>
      </c>
      <c r="M2623" s="234">
        <v>12.3</v>
      </c>
      <c r="N2623" s="237">
        <f>IFERROR(VLOOKUP(H2623&amp;"-"&amp;F2623,Blad7!A:D,4,0),0)</f>
        <v>0</v>
      </c>
      <c r="O2623" s="238">
        <v>1</v>
      </c>
      <c r="P2623" s="239">
        <f t="shared" si="56"/>
        <v>0</v>
      </c>
    </row>
    <row r="2624" spans="1:16" x14ac:dyDescent="0.3">
      <c r="A2624" s="294" t="s">
        <v>92</v>
      </c>
      <c r="B2624" s="236" t="s">
        <v>586</v>
      </c>
      <c r="C2624" s="233" t="s">
        <v>92</v>
      </c>
      <c r="D2624" s="293" t="s">
        <v>690</v>
      </c>
      <c r="E2624" s="297" t="s">
        <v>689</v>
      </c>
      <c r="F2624" s="373" t="s">
        <v>92</v>
      </c>
      <c r="G2624" s="297" t="s">
        <v>1694</v>
      </c>
      <c r="H2624" s="295" t="s">
        <v>1694</v>
      </c>
      <c r="I2624" s="297" t="s">
        <v>2032</v>
      </c>
      <c r="J2624" s="372" t="s">
        <v>117</v>
      </c>
      <c r="K2624" s="372"/>
      <c r="L2624" s="372" t="s">
        <v>1859</v>
      </c>
      <c r="M2624" s="234">
        <v>12</v>
      </c>
      <c r="N2624" s="237">
        <f>IFERROR(VLOOKUP(H2624&amp;"-"&amp;F2624,Blad7!A:D,4,0),0)</f>
        <v>0</v>
      </c>
      <c r="O2624" s="238">
        <v>1</v>
      </c>
      <c r="P2624" s="239">
        <f t="shared" ref="P2624:P2651" si="57">IFERROR((N2624*M2624)*O2624,"")</f>
        <v>0</v>
      </c>
    </row>
    <row r="2625" spans="1:16" x14ac:dyDescent="0.3">
      <c r="A2625" s="294" t="s">
        <v>92</v>
      </c>
      <c r="B2625" s="236" t="s">
        <v>586</v>
      </c>
      <c r="C2625" s="233" t="s">
        <v>92</v>
      </c>
      <c r="D2625" s="293" t="s">
        <v>690</v>
      </c>
      <c r="E2625" s="297" t="s">
        <v>689</v>
      </c>
      <c r="F2625" s="373" t="s">
        <v>92</v>
      </c>
      <c r="G2625" s="297" t="s">
        <v>1694</v>
      </c>
      <c r="H2625" s="297" t="s">
        <v>19</v>
      </c>
      <c r="I2625" s="297" t="s">
        <v>56</v>
      </c>
      <c r="J2625" s="297" t="s">
        <v>2033</v>
      </c>
      <c r="K2625" s="372"/>
      <c r="L2625" s="372" t="s">
        <v>2031</v>
      </c>
      <c r="M2625" s="234">
        <v>20</v>
      </c>
      <c r="N2625" s="237">
        <f>IFERROR(VLOOKUP(H2625&amp;"-"&amp;F2625,Blad7!A:D,4,0),0)</f>
        <v>0</v>
      </c>
      <c r="O2625" s="238">
        <v>1</v>
      </c>
      <c r="P2625" s="239">
        <f t="shared" si="57"/>
        <v>0</v>
      </c>
    </row>
    <row r="2626" spans="1:16" x14ac:dyDescent="0.3">
      <c r="A2626" s="294" t="s">
        <v>92</v>
      </c>
      <c r="B2626" s="236" t="s">
        <v>586</v>
      </c>
      <c r="C2626" s="233" t="s">
        <v>92</v>
      </c>
      <c r="D2626" s="293" t="s">
        <v>690</v>
      </c>
      <c r="E2626" s="297" t="s">
        <v>689</v>
      </c>
      <c r="F2626" s="373" t="s">
        <v>92</v>
      </c>
      <c r="G2626" s="297" t="s">
        <v>1694</v>
      </c>
      <c r="H2626" s="297" t="s">
        <v>41</v>
      </c>
      <c r="I2626" s="295" t="s">
        <v>1622</v>
      </c>
      <c r="J2626" s="372" t="s">
        <v>80</v>
      </c>
      <c r="K2626" s="372"/>
      <c r="L2626" s="372" t="s">
        <v>1859</v>
      </c>
      <c r="M2626" s="234">
        <v>3</v>
      </c>
      <c r="N2626" s="237">
        <f>IFERROR(VLOOKUP(H2626&amp;"-"&amp;F2626,Blad7!A:D,4,0),0)</f>
        <v>0</v>
      </c>
      <c r="O2626" s="238">
        <v>1</v>
      </c>
      <c r="P2626" s="239">
        <f t="shared" si="57"/>
        <v>0</v>
      </c>
    </row>
    <row r="2627" spans="1:16" x14ac:dyDescent="0.3">
      <c r="A2627" s="294" t="s">
        <v>92</v>
      </c>
      <c r="B2627" s="236" t="s">
        <v>586</v>
      </c>
      <c r="C2627" s="233" t="s">
        <v>92</v>
      </c>
      <c r="D2627" s="293" t="s">
        <v>690</v>
      </c>
      <c r="E2627" s="297" t="s">
        <v>689</v>
      </c>
      <c r="F2627" s="373" t="s">
        <v>92</v>
      </c>
      <c r="G2627" s="297" t="s">
        <v>1694</v>
      </c>
      <c r="H2627" s="297" t="s">
        <v>41</v>
      </c>
      <c r="I2627" s="295" t="s">
        <v>1622</v>
      </c>
      <c r="J2627" s="372" t="s">
        <v>88</v>
      </c>
      <c r="K2627" s="372"/>
      <c r="L2627" s="372" t="s">
        <v>1859</v>
      </c>
      <c r="M2627" s="234">
        <v>3</v>
      </c>
      <c r="N2627" s="237">
        <f>IFERROR(VLOOKUP(H2627&amp;"-"&amp;F2627,Blad7!A:D,4,0),0)</f>
        <v>0</v>
      </c>
      <c r="O2627" s="238">
        <v>1</v>
      </c>
      <c r="P2627" s="239">
        <f t="shared" si="57"/>
        <v>0</v>
      </c>
    </row>
    <row r="2628" spans="1:16" x14ac:dyDescent="0.3">
      <c r="A2628" s="294" t="s">
        <v>92</v>
      </c>
      <c r="B2628" s="236" t="s">
        <v>586</v>
      </c>
      <c r="C2628" s="233" t="s">
        <v>92</v>
      </c>
      <c r="D2628" s="293" t="s">
        <v>690</v>
      </c>
      <c r="E2628" s="297" t="s">
        <v>689</v>
      </c>
      <c r="F2628" s="373" t="s">
        <v>92</v>
      </c>
      <c r="G2628" s="297" t="s">
        <v>1694</v>
      </c>
      <c r="H2628" s="297" t="s">
        <v>15</v>
      </c>
      <c r="I2628" s="297" t="s">
        <v>15</v>
      </c>
      <c r="J2628" s="297" t="s">
        <v>87</v>
      </c>
      <c r="K2628" s="372"/>
      <c r="L2628" s="372" t="s">
        <v>1871</v>
      </c>
      <c r="M2628" s="234">
        <v>49</v>
      </c>
      <c r="N2628" s="237">
        <f>IFERROR(VLOOKUP(H2628&amp;"-"&amp;F2628,Blad7!A:D,4,0),0)</f>
        <v>0</v>
      </c>
      <c r="O2628" s="238">
        <v>1</v>
      </c>
      <c r="P2628" s="239">
        <f t="shared" si="57"/>
        <v>0</v>
      </c>
    </row>
    <row r="2629" spans="1:16" x14ac:dyDescent="0.3">
      <c r="A2629" s="294" t="s">
        <v>92</v>
      </c>
      <c r="B2629" s="236" t="s">
        <v>586</v>
      </c>
      <c r="C2629" s="233" t="s">
        <v>92</v>
      </c>
      <c r="D2629" s="293" t="s">
        <v>690</v>
      </c>
      <c r="E2629" s="297" t="s">
        <v>689</v>
      </c>
      <c r="F2629" s="373" t="s">
        <v>92</v>
      </c>
      <c r="G2629" s="297" t="s">
        <v>1694</v>
      </c>
      <c r="H2629" s="297" t="s">
        <v>15</v>
      </c>
      <c r="I2629" s="297" t="s">
        <v>15</v>
      </c>
      <c r="J2629" s="297" t="s">
        <v>203</v>
      </c>
      <c r="K2629" s="372"/>
      <c r="L2629" s="372" t="s">
        <v>44</v>
      </c>
      <c r="M2629" s="234">
        <v>49</v>
      </c>
      <c r="N2629" s="237">
        <f>IFERROR(VLOOKUP(H2629&amp;"-"&amp;F2629,Blad7!A:D,4,0),0)</f>
        <v>0</v>
      </c>
      <c r="O2629" s="238">
        <v>1</v>
      </c>
      <c r="P2629" s="239">
        <f t="shared" si="57"/>
        <v>0</v>
      </c>
    </row>
    <row r="2630" spans="1:16" x14ac:dyDescent="0.3">
      <c r="A2630" s="294" t="s">
        <v>92</v>
      </c>
      <c r="B2630" s="236" t="s">
        <v>586</v>
      </c>
      <c r="C2630" s="233" t="s">
        <v>92</v>
      </c>
      <c r="D2630" s="293" t="s">
        <v>690</v>
      </c>
      <c r="E2630" s="297" t="s">
        <v>689</v>
      </c>
      <c r="F2630" s="373" t="s">
        <v>92</v>
      </c>
      <c r="G2630" s="297" t="s">
        <v>1694</v>
      </c>
      <c r="H2630" s="297" t="s">
        <v>19</v>
      </c>
      <c r="I2630" s="297" t="s">
        <v>56</v>
      </c>
      <c r="J2630" s="297" t="s">
        <v>601</v>
      </c>
      <c r="K2630" s="372"/>
      <c r="L2630" s="372" t="s">
        <v>2031</v>
      </c>
      <c r="M2630" s="234">
        <v>44</v>
      </c>
      <c r="N2630" s="237">
        <f>IFERROR(VLOOKUP(H2630&amp;"-"&amp;F2630,Blad7!A:D,4,0),0)</f>
        <v>0</v>
      </c>
      <c r="O2630" s="238">
        <v>1</v>
      </c>
      <c r="P2630" s="239">
        <f t="shared" si="57"/>
        <v>0</v>
      </c>
    </row>
    <row r="2631" spans="1:16" x14ac:dyDescent="0.3">
      <c r="A2631" s="294" t="s">
        <v>92</v>
      </c>
      <c r="B2631" s="236" t="s">
        <v>586</v>
      </c>
      <c r="C2631" s="233" t="s">
        <v>92</v>
      </c>
      <c r="D2631" s="293" t="s">
        <v>690</v>
      </c>
      <c r="E2631" s="297" t="s">
        <v>689</v>
      </c>
      <c r="F2631" s="373" t="s">
        <v>92</v>
      </c>
      <c r="G2631" s="297" t="s">
        <v>1694</v>
      </c>
      <c r="H2631" s="297" t="s">
        <v>1694</v>
      </c>
      <c r="I2631" s="297" t="s">
        <v>2034</v>
      </c>
      <c r="J2631" s="297" t="s">
        <v>103</v>
      </c>
      <c r="K2631" s="372"/>
      <c r="L2631" s="372" t="s">
        <v>2031</v>
      </c>
      <c r="M2631" s="234">
        <v>327</v>
      </c>
      <c r="N2631" s="237">
        <f>IFERROR(VLOOKUP(H2631&amp;"-"&amp;F2631,Blad7!A:D,4,0),0)</f>
        <v>0</v>
      </c>
      <c r="O2631" s="238">
        <v>1</v>
      </c>
      <c r="P2631" s="239">
        <f t="shared" si="57"/>
        <v>0</v>
      </c>
    </row>
    <row r="2632" spans="1:16" x14ac:dyDescent="0.3">
      <c r="A2632" s="294" t="s">
        <v>92</v>
      </c>
      <c r="B2632" s="236" t="s">
        <v>586</v>
      </c>
      <c r="C2632" s="233" t="s">
        <v>92</v>
      </c>
      <c r="D2632" s="293" t="s">
        <v>690</v>
      </c>
      <c r="E2632" s="297" t="s">
        <v>689</v>
      </c>
      <c r="F2632" s="373" t="s">
        <v>92</v>
      </c>
      <c r="G2632" s="297" t="s">
        <v>1694</v>
      </c>
      <c r="H2632" s="297" t="s">
        <v>1694</v>
      </c>
      <c r="I2632" s="297" t="s">
        <v>2036</v>
      </c>
      <c r="J2632" s="297" t="s">
        <v>1063</v>
      </c>
      <c r="K2632" s="372"/>
      <c r="L2632" s="372" t="s">
        <v>2031</v>
      </c>
      <c r="M2632" s="234">
        <v>18.7</v>
      </c>
      <c r="N2632" s="237">
        <f>IFERROR(VLOOKUP(H2632&amp;"-"&amp;F2632,Blad7!A:D,4,0),0)</f>
        <v>0</v>
      </c>
      <c r="O2632" s="238">
        <v>1</v>
      </c>
      <c r="P2632" s="239">
        <f t="shared" si="57"/>
        <v>0</v>
      </c>
    </row>
    <row r="2633" spans="1:16" x14ac:dyDescent="0.3">
      <c r="A2633" s="294" t="s">
        <v>92</v>
      </c>
      <c r="B2633" s="236" t="s">
        <v>586</v>
      </c>
      <c r="C2633" s="233" t="s">
        <v>92</v>
      </c>
      <c r="D2633" s="293" t="s">
        <v>690</v>
      </c>
      <c r="E2633" s="297" t="s">
        <v>689</v>
      </c>
      <c r="F2633" s="373" t="s">
        <v>92</v>
      </c>
      <c r="G2633" s="297" t="s">
        <v>1694</v>
      </c>
      <c r="H2633" s="297" t="s">
        <v>1694</v>
      </c>
      <c r="I2633" s="297" t="s">
        <v>2035</v>
      </c>
      <c r="J2633" s="297" t="s">
        <v>98</v>
      </c>
      <c r="K2633" s="372"/>
      <c r="L2633" s="372" t="s">
        <v>2031</v>
      </c>
      <c r="M2633" s="234">
        <v>105.5</v>
      </c>
      <c r="N2633" s="237">
        <f>IFERROR(VLOOKUP(H2633&amp;"-"&amp;F2633,Blad7!A:D,4,0),0)</f>
        <v>0</v>
      </c>
      <c r="O2633" s="238">
        <v>1</v>
      </c>
      <c r="P2633" s="239">
        <f t="shared" si="57"/>
        <v>0</v>
      </c>
    </row>
    <row r="2634" spans="1:16" x14ac:dyDescent="0.3">
      <c r="A2634" s="294" t="s">
        <v>92</v>
      </c>
      <c r="B2634" s="236" t="s">
        <v>586</v>
      </c>
      <c r="C2634" s="233" t="s">
        <v>92</v>
      </c>
      <c r="D2634" s="293" t="s">
        <v>690</v>
      </c>
      <c r="E2634" s="297" t="s">
        <v>689</v>
      </c>
      <c r="F2634" s="373" t="s">
        <v>92</v>
      </c>
      <c r="G2634" s="297" t="s">
        <v>1694</v>
      </c>
      <c r="H2634" s="297" t="s">
        <v>1694</v>
      </c>
      <c r="I2634" s="297" t="s">
        <v>2037</v>
      </c>
      <c r="J2634" s="297" t="s">
        <v>97</v>
      </c>
      <c r="K2634" s="372"/>
      <c r="L2634" s="372" t="s">
        <v>2031</v>
      </c>
      <c r="M2634" s="234">
        <v>342</v>
      </c>
      <c r="N2634" s="237">
        <f>IFERROR(VLOOKUP(H2634&amp;"-"&amp;F2634,Blad7!A:D,4,0),0)</f>
        <v>0</v>
      </c>
      <c r="O2634" s="238">
        <v>1</v>
      </c>
      <c r="P2634" s="239">
        <f t="shared" si="57"/>
        <v>0</v>
      </c>
    </row>
    <row r="2635" spans="1:16" x14ac:dyDescent="0.3">
      <c r="A2635" s="294" t="s">
        <v>92</v>
      </c>
      <c r="B2635" s="236" t="s">
        <v>586</v>
      </c>
      <c r="C2635" s="233" t="s">
        <v>92</v>
      </c>
      <c r="D2635" s="293" t="s">
        <v>690</v>
      </c>
      <c r="E2635" s="297" t="s">
        <v>689</v>
      </c>
      <c r="F2635" s="373" t="s">
        <v>92</v>
      </c>
      <c r="G2635" s="297" t="s">
        <v>1694</v>
      </c>
      <c r="H2635" s="297" t="s">
        <v>45</v>
      </c>
      <c r="I2635" s="297" t="s">
        <v>2038</v>
      </c>
      <c r="J2635" s="297"/>
      <c r="K2635" s="372"/>
      <c r="L2635" s="372"/>
      <c r="M2635" s="234" t="s">
        <v>187</v>
      </c>
      <c r="N2635" s="237">
        <f>IFERROR(VLOOKUP(H2635&amp;"-"&amp;F2635,Blad7!A:D,4,0),0)</f>
        <v>0</v>
      </c>
      <c r="O2635" s="238">
        <v>1</v>
      </c>
      <c r="P2635" s="239" t="str">
        <f t="shared" si="57"/>
        <v/>
      </c>
    </row>
    <row r="2636" spans="1:16" x14ac:dyDescent="0.3">
      <c r="A2636" s="294" t="s">
        <v>92</v>
      </c>
      <c r="B2636" s="236" t="s">
        <v>586</v>
      </c>
      <c r="C2636" s="233" t="s">
        <v>92</v>
      </c>
      <c r="D2636" s="293" t="s">
        <v>690</v>
      </c>
      <c r="E2636" s="297" t="s">
        <v>689</v>
      </c>
      <c r="F2636" s="373" t="s">
        <v>92</v>
      </c>
      <c r="G2636" s="297" t="s">
        <v>1694</v>
      </c>
      <c r="H2636" s="297" t="s">
        <v>1694</v>
      </c>
      <c r="I2636" s="241" t="s">
        <v>65</v>
      </c>
      <c r="J2636" s="297" t="s">
        <v>128</v>
      </c>
      <c r="K2636" s="372"/>
      <c r="L2636" s="372" t="s">
        <v>1859</v>
      </c>
      <c r="M2636" s="234">
        <v>27</v>
      </c>
      <c r="N2636" s="237">
        <f>IFERROR(VLOOKUP(H2636&amp;"-"&amp;F2636,Blad7!A:D,4,0),0)</f>
        <v>0</v>
      </c>
      <c r="O2636" s="238">
        <v>1</v>
      </c>
      <c r="P2636" s="239">
        <f t="shared" si="57"/>
        <v>0</v>
      </c>
    </row>
    <row r="2637" spans="1:16" x14ac:dyDescent="0.3">
      <c r="A2637" s="294" t="s">
        <v>92</v>
      </c>
      <c r="B2637" s="236" t="s">
        <v>586</v>
      </c>
      <c r="C2637" s="233" t="s">
        <v>92</v>
      </c>
      <c r="D2637" s="293" t="s">
        <v>690</v>
      </c>
      <c r="E2637" s="297" t="s">
        <v>689</v>
      </c>
      <c r="F2637" s="373" t="s">
        <v>92</v>
      </c>
      <c r="G2637" s="297" t="s">
        <v>1694</v>
      </c>
      <c r="H2637" s="295" t="s">
        <v>1694</v>
      </c>
      <c r="I2637" s="297" t="s">
        <v>485</v>
      </c>
      <c r="J2637" s="297" t="s">
        <v>2039</v>
      </c>
      <c r="K2637" s="372"/>
      <c r="L2637" s="372" t="s">
        <v>1859</v>
      </c>
      <c r="M2637" s="234">
        <v>4</v>
      </c>
      <c r="N2637" s="237">
        <f>IFERROR(VLOOKUP(H2637&amp;"-"&amp;F2637,Blad7!A:D,4,0),0)</f>
        <v>0</v>
      </c>
      <c r="O2637" s="238">
        <v>1</v>
      </c>
      <c r="P2637" s="239">
        <f t="shared" si="57"/>
        <v>0</v>
      </c>
    </row>
    <row r="2638" spans="1:16" x14ac:dyDescent="0.3">
      <c r="A2638" s="294" t="s">
        <v>92</v>
      </c>
      <c r="B2638" s="236" t="s">
        <v>586</v>
      </c>
      <c r="C2638" s="233" t="s">
        <v>92</v>
      </c>
      <c r="D2638" s="293" t="s">
        <v>690</v>
      </c>
      <c r="E2638" s="297" t="s">
        <v>689</v>
      </c>
      <c r="F2638" s="373" t="s">
        <v>92</v>
      </c>
      <c r="G2638" s="297" t="s">
        <v>1694</v>
      </c>
      <c r="H2638" s="297" t="s">
        <v>41</v>
      </c>
      <c r="I2638" s="297" t="s">
        <v>2040</v>
      </c>
      <c r="J2638" s="372" t="s">
        <v>95</v>
      </c>
      <c r="K2638" s="372"/>
      <c r="L2638" s="372" t="s">
        <v>1859</v>
      </c>
      <c r="M2638" s="234">
        <v>12.5</v>
      </c>
      <c r="N2638" s="237">
        <f>IFERROR(VLOOKUP(H2638&amp;"-"&amp;F2638,Blad7!A:D,4,0),0)</f>
        <v>0</v>
      </c>
      <c r="O2638" s="238">
        <v>1</v>
      </c>
      <c r="P2638" s="239">
        <f t="shared" si="57"/>
        <v>0</v>
      </c>
    </row>
    <row r="2639" spans="1:16" x14ac:dyDescent="0.3">
      <c r="A2639" s="294" t="s">
        <v>92</v>
      </c>
      <c r="B2639" s="236" t="s">
        <v>586</v>
      </c>
      <c r="C2639" s="233" t="s">
        <v>92</v>
      </c>
      <c r="D2639" s="293" t="s">
        <v>690</v>
      </c>
      <c r="E2639" s="297" t="s">
        <v>689</v>
      </c>
      <c r="F2639" s="373" t="s">
        <v>92</v>
      </c>
      <c r="G2639" s="297" t="s">
        <v>1694</v>
      </c>
      <c r="H2639" s="297" t="s">
        <v>1694</v>
      </c>
      <c r="I2639" s="241" t="s">
        <v>65</v>
      </c>
      <c r="J2639" s="297" t="s">
        <v>154</v>
      </c>
      <c r="K2639" s="372"/>
      <c r="L2639" s="372" t="s">
        <v>1859</v>
      </c>
      <c r="M2639" s="234">
        <v>30</v>
      </c>
      <c r="N2639" s="237">
        <f>IFERROR(VLOOKUP(H2639&amp;"-"&amp;F2639,Blad7!A:D,4,0),0)</f>
        <v>0</v>
      </c>
      <c r="O2639" s="238">
        <v>1</v>
      </c>
      <c r="P2639" s="239">
        <f t="shared" si="57"/>
        <v>0</v>
      </c>
    </row>
    <row r="2640" spans="1:16" x14ac:dyDescent="0.3">
      <c r="A2640" s="294" t="s">
        <v>92</v>
      </c>
      <c r="B2640" s="236" t="s">
        <v>586</v>
      </c>
      <c r="C2640" s="233" t="s">
        <v>92</v>
      </c>
      <c r="D2640" s="293" t="s">
        <v>690</v>
      </c>
      <c r="E2640" s="297" t="s">
        <v>689</v>
      </c>
      <c r="F2640" s="373" t="s">
        <v>92</v>
      </c>
      <c r="G2640" s="297" t="s">
        <v>1694</v>
      </c>
      <c r="H2640" s="295" t="s">
        <v>1694</v>
      </c>
      <c r="I2640" s="297" t="s">
        <v>485</v>
      </c>
      <c r="J2640" s="297" t="s">
        <v>2041</v>
      </c>
      <c r="K2640" s="372"/>
      <c r="L2640" s="372" t="s">
        <v>1859</v>
      </c>
      <c r="M2640" s="234">
        <v>4</v>
      </c>
      <c r="N2640" s="237">
        <f>IFERROR(VLOOKUP(H2640&amp;"-"&amp;F2640,Blad7!A:D,4,0),0)</f>
        <v>0</v>
      </c>
      <c r="O2640" s="238">
        <v>1</v>
      </c>
      <c r="P2640" s="239">
        <f t="shared" si="57"/>
        <v>0</v>
      </c>
    </row>
    <row r="2641" spans="1:16" x14ac:dyDescent="0.3">
      <c r="A2641" s="294" t="s">
        <v>92</v>
      </c>
      <c r="B2641" s="236" t="s">
        <v>586</v>
      </c>
      <c r="C2641" s="233" t="s">
        <v>92</v>
      </c>
      <c r="D2641" s="293" t="s">
        <v>690</v>
      </c>
      <c r="E2641" s="297" t="s">
        <v>689</v>
      </c>
      <c r="F2641" s="373" t="s">
        <v>92</v>
      </c>
      <c r="G2641" s="297" t="s">
        <v>1694</v>
      </c>
      <c r="H2641" s="297" t="s">
        <v>1694</v>
      </c>
      <c r="I2641" s="241" t="s">
        <v>65</v>
      </c>
      <c r="J2641" s="297" t="s">
        <v>1062</v>
      </c>
      <c r="K2641" s="372"/>
      <c r="L2641" s="372" t="s">
        <v>1859</v>
      </c>
      <c r="M2641" s="234">
        <v>31.9</v>
      </c>
      <c r="N2641" s="237">
        <f>IFERROR(VLOOKUP(H2641&amp;"-"&amp;F2641,Blad7!A:D,4,0),0)</f>
        <v>0</v>
      </c>
      <c r="O2641" s="238">
        <v>1</v>
      </c>
      <c r="P2641" s="239">
        <f t="shared" si="57"/>
        <v>0</v>
      </c>
    </row>
    <row r="2642" spans="1:16" x14ac:dyDescent="0.3">
      <c r="A2642" s="294" t="s">
        <v>92</v>
      </c>
      <c r="B2642" s="236" t="s">
        <v>586</v>
      </c>
      <c r="C2642" s="233" t="s">
        <v>92</v>
      </c>
      <c r="D2642" s="293" t="s">
        <v>690</v>
      </c>
      <c r="E2642" s="297" t="s">
        <v>689</v>
      </c>
      <c r="F2642" s="373" t="s">
        <v>92</v>
      </c>
      <c r="G2642" s="297" t="s">
        <v>1694</v>
      </c>
      <c r="H2642" s="295" t="s">
        <v>1694</v>
      </c>
      <c r="I2642" s="297" t="s">
        <v>485</v>
      </c>
      <c r="J2642" s="297" t="s">
        <v>2042</v>
      </c>
      <c r="K2642" s="372"/>
      <c r="L2642" s="372" t="s">
        <v>1859</v>
      </c>
      <c r="M2642" s="234">
        <v>4</v>
      </c>
      <c r="N2642" s="237">
        <f>IFERROR(VLOOKUP(H2642&amp;"-"&amp;F2642,Blad7!A:D,4,0),0)</f>
        <v>0</v>
      </c>
      <c r="O2642" s="238">
        <v>1</v>
      </c>
      <c r="P2642" s="239">
        <f t="shared" si="57"/>
        <v>0</v>
      </c>
    </row>
    <row r="2643" spans="1:16" x14ac:dyDescent="0.3">
      <c r="A2643" s="294" t="s">
        <v>92</v>
      </c>
      <c r="B2643" s="236" t="s">
        <v>586</v>
      </c>
      <c r="C2643" s="233" t="s">
        <v>92</v>
      </c>
      <c r="D2643" s="293" t="s">
        <v>690</v>
      </c>
      <c r="E2643" s="297" t="s">
        <v>689</v>
      </c>
      <c r="F2643" s="373" t="s">
        <v>92</v>
      </c>
      <c r="G2643" s="297" t="s">
        <v>1694</v>
      </c>
      <c r="H2643" s="297" t="s">
        <v>41</v>
      </c>
      <c r="I2643" s="297" t="s">
        <v>2043</v>
      </c>
      <c r="J2643" s="372" t="s">
        <v>100</v>
      </c>
      <c r="K2643" s="372"/>
      <c r="L2643" s="372" t="s">
        <v>1859</v>
      </c>
      <c r="M2643" s="234">
        <v>12</v>
      </c>
      <c r="N2643" s="237">
        <f>IFERROR(VLOOKUP(H2643&amp;"-"&amp;F2643,Blad7!A:D,4,0),0)</f>
        <v>0</v>
      </c>
      <c r="O2643" s="238">
        <v>1</v>
      </c>
      <c r="P2643" s="239">
        <f t="shared" si="57"/>
        <v>0</v>
      </c>
    </row>
    <row r="2644" spans="1:16" x14ac:dyDescent="0.3">
      <c r="A2644" s="294" t="s">
        <v>92</v>
      </c>
      <c r="B2644" s="236" t="s">
        <v>586</v>
      </c>
      <c r="C2644" s="233" t="s">
        <v>92</v>
      </c>
      <c r="D2644" s="293" t="s">
        <v>690</v>
      </c>
      <c r="E2644" s="297" t="s">
        <v>689</v>
      </c>
      <c r="F2644" s="373" t="s">
        <v>92</v>
      </c>
      <c r="G2644" s="297" t="s">
        <v>1694</v>
      </c>
      <c r="H2644" s="297" t="s">
        <v>1694</v>
      </c>
      <c r="I2644" s="241" t="s">
        <v>65</v>
      </c>
      <c r="J2644" s="297" t="s">
        <v>148</v>
      </c>
      <c r="K2644" s="372"/>
      <c r="L2644" s="372" t="s">
        <v>1859</v>
      </c>
      <c r="M2644" s="234">
        <v>30.9</v>
      </c>
      <c r="N2644" s="237">
        <f>IFERROR(VLOOKUP(H2644&amp;"-"&amp;F2644,Blad7!A:D,4,0),0)</f>
        <v>0</v>
      </c>
      <c r="O2644" s="238">
        <v>1</v>
      </c>
      <c r="P2644" s="239">
        <f t="shared" si="57"/>
        <v>0</v>
      </c>
    </row>
    <row r="2645" spans="1:16" x14ac:dyDescent="0.3">
      <c r="A2645" s="294" t="s">
        <v>92</v>
      </c>
      <c r="B2645" s="236" t="s">
        <v>586</v>
      </c>
      <c r="C2645" s="233" t="s">
        <v>92</v>
      </c>
      <c r="D2645" s="293" t="s">
        <v>690</v>
      </c>
      <c r="E2645" s="297" t="s">
        <v>689</v>
      </c>
      <c r="F2645" s="373" t="s">
        <v>92</v>
      </c>
      <c r="G2645" s="297" t="s">
        <v>1694</v>
      </c>
      <c r="H2645" s="295" t="s">
        <v>1694</v>
      </c>
      <c r="I2645" s="297" t="s">
        <v>485</v>
      </c>
      <c r="J2645" s="297" t="s">
        <v>2044</v>
      </c>
      <c r="K2645" s="372"/>
      <c r="L2645" s="372" t="s">
        <v>1859</v>
      </c>
      <c r="M2645" s="234">
        <v>4</v>
      </c>
      <c r="N2645" s="237">
        <f>IFERROR(VLOOKUP(H2645&amp;"-"&amp;F2645,Blad7!A:D,4,0),0)</f>
        <v>0</v>
      </c>
      <c r="O2645" s="238">
        <v>1</v>
      </c>
      <c r="P2645" s="239">
        <f t="shared" si="57"/>
        <v>0</v>
      </c>
    </row>
    <row r="2646" spans="1:16" x14ac:dyDescent="0.3">
      <c r="A2646" s="294" t="s">
        <v>92</v>
      </c>
      <c r="B2646" s="236" t="s">
        <v>586</v>
      </c>
      <c r="C2646" s="233" t="s">
        <v>92</v>
      </c>
      <c r="D2646" s="293" t="s">
        <v>690</v>
      </c>
      <c r="E2646" s="297" t="s">
        <v>689</v>
      </c>
      <c r="F2646" s="373" t="s">
        <v>92</v>
      </c>
      <c r="G2646" s="297" t="s">
        <v>1694</v>
      </c>
      <c r="H2646" s="297" t="s">
        <v>45</v>
      </c>
      <c r="I2646" s="297"/>
      <c r="J2646" s="297" t="s">
        <v>132</v>
      </c>
      <c r="K2646" s="372"/>
      <c r="L2646" s="372"/>
      <c r="M2646" s="234" t="s">
        <v>187</v>
      </c>
      <c r="N2646" s="237">
        <f>IFERROR(VLOOKUP(H2646&amp;"-"&amp;F2646,Blad7!A:D,4,0),0)</f>
        <v>0</v>
      </c>
      <c r="O2646" s="238">
        <v>1</v>
      </c>
      <c r="P2646" s="239" t="str">
        <f t="shared" si="57"/>
        <v/>
      </c>
    </row>
    <row r="2647" spans="1:16" x14ac:dyDescent="0.3">
      <c r="A2647" s="294" t="s">
        <v>92</v>
      </c>
      <c r="B2647" s="236" t="s">
        <v>586</v>
      </c>
      <c r="C2647" s="233" t="s">
        <v>92</v>
      </c>
      <c r="D2647" s="293" t="s">
        <v>690</v>
      </c>
      <c r="E2647" s="297" t="s">
        <v>689</v>
      </c>
      <c r="F2647" s="373" t="s">
        <v>92</v>
      </c>
      <c r="G2647" s="297" t="s">
        <v>1694</v>
      </c>
      <c r="H2647" s="297" t="s">
        <v>41</v>
      </c>
      <c r="I2647" s="297" t="s">
        <v>2045</v>
      </c>
      <c r="J2647" s="372" t="s">
        <v>81</v>
      </c>
      <c r="K2647" s="372"/>
      <c r="L2647" s="372" t="s">
        <v>1859</v>
      </c>
      <c r="M2647" s="234">
        <v>3.8</v>
      </c>
      <c r="N2647" s="237">
        <f>IFERROR(VLOOKUP(H2647&amp;"-"&amp;F2647,Blad7!A:D,4,0),0)</f>
        <v>0</v>
      </c>
      <c r="O2647" s="238">
        <v>1</v>
      </c>
      <c r="P2647" s="239">
        <f t="shared" si="57"/>
        <v>0</v>
      </c>
    </row>
    <row r="2648" spans="1:16" x14ac:dyDescent="0.3">
      <c r="A2648" s="294" t="s">
        <v>92</v>
      </c>
      <c r="B2648" s="236" t="s">
        <v>586</v>
      </c>
      <c r="C2648" s="233" t="s">
        <v>92</v>
      </c>
      <c r="D2648" s="293" t="s">
        <v>690</v>
      </c>
      <c r="E2648" s="297" t="s">
        <v>689</v>
      </c>
      <c r="F2648" s="373" t="s">
        <v>92</v>
      </c>
      <c r="G2648" s="297" t="s">
        <v>1694</v>
      </c>
      <c r="H2648" s="297" t="s">
        <v>45</v>
      </c>
      <c r="I2648" s="297"/>
      <c r="J2648" s="297" t="s">
        <v>169</v>
      </c>
      <c r="K2648" s="372"/>
      <c r="L2648" s="372"/>
      <c r="M2648" s="234" t="s">
        <v>187</v>
      </c>
      <c r="N2648" s="237">
        <f>IFERROR(VLOOKUP(H2648&amp;"-"&amp;F2648,Blad7!A:D,4,0),0)</f>
        <v>0</v>
      </c>
      <c r="O2648" s="238">
        <v>1</v>
      </c>
      <c r="P2648" s="239" t="str">
        <f t="shared" si="57"/>
        <v/>
      </c>
    </row>
    <row r="2649" spans="1:16" x14ac:dyDescent="0.3">
      <c r="A2649" s="294" t="s">
        <v>92</v>
      </c>
      <c r="B2649" s="236" t="s">
        <v>586</v>
      </c>
      <c r="C2649" s="233" t="s">
        <v>92</v>
      </c>
      <c r="D2649" s="293" t="s">
        <v>690</v>
      </c>
      <c r="E2649" s="297" t="s">
        <v>689</v>
      </c>
      <c r="F2649" s="373" t="s">
        <v>92</v>
      </c>
      <c r="G2649" s="297" t="s">
        <v>1694</v>
      </c>
      <c r="H2649" s="297" t="s">
        <v>45</v>
      </c>
      <c r="I2649" s="297"/>
      <c r="J2649" s="297" t="s">
        <v>99</v>
      </c>
      <c r="K2649" s="372"/>
      <c r="L2649" s="372"/>
      <c r="M2649" s="234" t="s">
        <v>187</v>
      </c>
      <c r="N2649" s="237">
        <f>IFERROR(VLOOKUP(H2649&amp;"-"&amp;F2649,Blad7!A:D,4,0),0)</f>
        <v>0</v>
      </c>
      <c r="O2649" s="238">
        <v>1</v>
      </c>
      <c r="P2649" s="239" t="str">
        <f t="shared" si="57"/>
        <v/>
      </c>
    </row>
    <row r="2650" spans="1:16" x14ac:dyDescent="0.3">
      <c r="A2650" s="294" t="s">
        <v>92</v>
      </c>
      <c r="B2650" s="236" t="s">
        <v>586</v>
      </c>
      <c r="C2650" s="233" t="s">
        <v>92</v>
      </c>
      <c r="D2650" s="293" t="s">
        <v>690</v>
      </c>
      <c r="E2650" s="297" t="s">
        <v>689</v>
      </c>
      <c r="F2650" s="373" t="s">
        <v>92</v>
      </c>
      <c r="G2650" s="297" t="s">
        <v>1694</v>
      </c>
      <c r="H2650" s="297" t="s">
        <v>46</v>
      </c>
      <c r="I2650" s="297" t="s">
        <v>1885</v>
      </c>
      <c r="J2650" s="297" t="s">
        <v>75</v>
      </c>
      <c r="K2650" s="372"/>
      <c r="L2650" s="372" t="s">
        <v>1871</v>
      </c>
      <c r="M2650" s="234">
        <v>12.45</v>
      </c>
      <c r="N2650" s="237">
        <f>IFERROR(VLOOKUP(H2650&amp;"-"&amp;F2650,Blad7!A:D,4,0),0)</f>
        <v>0</v>
      </c>
      <c r="O2650" s="238">
        <v>1</v>
      </c>
      <c r="P2650" s="239">
        <f t="shared" si="57"/>
        <v>0</v>
      </c>
    </row>
    <row r="2651" spans="1:16" x14ac:dyDescent="0.3">
      <c r="A2651" s="294" t="s">
        <v>92</v>
      </c>
      <c r="B2651" s="236" t="s">
        <v>586</v>
      </c>
      <c r="C2651" s="233" t="s">
        <v>92</v>
      </c>
      <c r="D2651" s="293" t="s">
        <v>690</v>
      </c>
      <c r="E2651" s="297" t="s">
        <v>689</v>
      </c>
      <c r="F2651" s="373" t="s">
        <v>92</v>
      </c>
      <c r="G2651" s="297" t="s">
        <v>1694</v>
      </c>
      <c r="H2651" s="297" t="s">
        <v>19</v>
      </c>
      <c r="I2651" s="297" t="s">
        <v>56</v>
      </c>
      <c r="J2651" s="297" t="s">
        <v>1061</v>
      </c>
      <c r="K2651" s="372"/>
      <c r="L2651" s="372" t="s">
        <v>2031</v>
      </c>
      <c r="M2651" s="234">
        <v>25</v>
      </c>
      <c r="N2651" s="237">
        <f>IFERROR(VLOOKUP(H2651&amp;"-"&amp;F2651,Blad7!A:D,4,0),0)</f>
        <v>0</v>
      </c>
      <c r="O2651" s="238">
        <v>1</v>
      </c>
      <c r="P2651" s="239">
        <f t="shared" si="57"/>
        <v>0</v>
      </c>
    </row>
    <row r="2652" spans="1:16" x14ac:dyDescent="0.3">
      <c r="J2652" s="466"/>
    </row>
    <row r="2653" spans="1:16" x14ac:dyDescent="0.3">
      <c r="J2653" s="466"/>
    </row>
    <row r="2654" spans="1:16" x14ac:dyDescent="0.3">
      <c r="J2654" s="466"/>
    </row>
    <row r="2655" spans="1:16" x14ac:dyDescent="0.3">
      <c r="J2655" s="466"/>
    </row>
    <row r="2656" spans="1:16" x14ac:dyDescent="0.3">
      <c r="J2656" s="466"/>
    </row>
    <row r="2657" spans="10:10" x14ac:dyDescent="0.3">
      <c r="J2657" s="466"/>
    </row>
    <row r="2658" spans="10:10" x14ac:dyDescent="0.3">
      <c r="J2658" s="466"/>
    </row>
    <row r="2659" spans="10:10" x14ac:dyDescent="0.3">
      <c r="J2659" s="466"/>
    </row>
    <row r="2660" spans="10:10" x14ac:dyDescent="0.3">
      <c r="J2660" s="466"/>
    </row>
    <row r="2661" spans="10:10" x14ac:dyDescent="0.3">
      <c r="J2661" s="466"/>
    </row>
    <row r="2662" spans="10:10" x14ac:dyDescent="0.3">
      <c r="J2662" s="466"/>
    </row>
    <row r="2663" spans="10:10" x14ac:dyDescent="0.3">
      <c r="J2663" s="466"/>
    </row>
    <row r="2664" spans="10:10" x14ac:dyDescent="0.3">
      <c r="J2664" s="466"/>
    </row>
    <row r="2665" spans="10:10" x14ac:dyDescent="0.3">
      <c r="J2665" s="466"/>
    </row>
    <row r="2666" spans="10:10" x14ac:dyDescent="0.3">
      <c r="J2666" s="466"/>
    </row>
    <row r="2667" spans="10:10" x14ac:dyDescent="0.3">
      <c r="J2667" s="466"/>
    </row>
    <row r="2668" spans="10:10" x14ac:dyDescent="0.3">
      <c r="J2668" s="466"/>
    </row>
    <row r="2669" spans="10:10" x14ac:dyDescent="0.3">
      <c r="J2669" s="466"/>
    </row>
    <row r="2670" spans="10:10" x14ac:dyDescent="0.3">
      <c r="J2670" s="466"/>
    </row>
    <row r="2671" spans="10:10" x14ac:dyDescent="0.3">
      <c r="J2671" s="466"/>
    </row>
  </sheetData>
  <protectedRanges>
    <protectedRange password="CC64" sqref="D736 D752 D1034 D754:D756 D725:D729 D734 D740 D745:D749 D758 D761:D767 D797 D799 D801 D904:D1005 D774:D794 D814:D820 B904:B1034 D803:D809 A1869:A1955 A510:A520 I40:L41 K73:L76 J73:J82 H343 H342:I342 H94:H99 I339 H344:I345 I83:I92 J44:L72 I44 I335:L335 H346 H507 H487:I487 H488:H490 H491:I491 H482:H483 H484:I484 J303:L305 H478:H479 H477:I477 H480:I481 A471:B509 A347:A470 J318:L318 G322:K322 H324:L324 G323:G335 H495:H505 H129:K129 H1830 H1841:I1842 H1882:I1882 H2049 H2057:H2058 H2085 H2281 H74:I74 G15:G268 H714 H720 H938 H1137 H1141:H1142 H19:L21 H77:H87 G297 I243 I265 G3:L3 G298:H298 I2:L2 J12:L12 G13:L13 I98:I99 C937:C1038 F937:F1038 A146:C346 F146:F346 A2:B145 I101 I104:I105 H134:K134 H130:H133 J132:L132 H136:L136 H135 J135:L135 C2326:C2337 F2326:F2337 G283:L284 G280:H282 J280:L282 G310:K310 G309:H309 J309:L309 G313:L313 G318:H321 J319:K321 H323 J323:L323 H325:H328 J325:L326 H330 J330:K330 H475:H476 J42:K43 H50:I50 H40:H49 H54:I56 H51:H53 H68:I68 H67 H69:H73 D597:D648 D663:D676 B510:B820 D686:D722 I710 L579:L580 L587 L601 L677 L698:L699 D2:E166 E171:E177 E167:E168 D167:D177 D178:E335 D336:D343 D345:D346 D471:D491 D493:D494 D496 D498:D503 D506 D509:D511 D513:D516 D519 D521:D524 D526 D528 D532 D535:D538 D540 D544:D552 D557 D559:D560 D563:D572 G277:L277 G273:H273 J273:L273 J98:L100 J96:K97 H107:L112 J101:K106 H115:L116 H113:K114 H122:L122 H121:K121 H123:K125 J130:K131 J133:K133 H144:L144 H145 G279:K279 G296:K296 G299:K302 G308:K308 G315:H315 G314:K314 G316:K317 J327:K327 I331:K334 I329:K329 G274:K274 L596 L599 L603:L604 L613 L616 L625 L632 L639 L643 L649 L664 L671 H8 G294:L295 H485:H486 K78:L81 K77 J84:L95 K82:K83 H137:K138 H141:K143 L651 J297:L298 G303:H307 H493:I494 H492 G5:L6 G4:H4 J4:L4 G7:H7 J7:L8 G11:L11 G10:H10 J10:L10 H39:L39 H38 J38:L38 H75 I94:I96 H119:H120 J119:L120 H126:H128 J127:K128 J126:L126 J139:L139 G272:L272 G290:L290 G285:H289 J307:L307 J306:K306 G311:H312 J311:L312 J315:L315 H139:H140 J140:K140 G278:H278 J278:L278 G291:H293 C1321:C1577 F1321:F1577 F2577:F2651 C2577:C2651 I1893:I1895 I1897 I1914:I1915 I1920 I1922 I1924 I2420 I2440 H761 G9:L9 H332:H341 H356:H357 H509:H517 H656 H703:I703 H728 H803 H875 H877 H940 H1169 H1297 H1307 H1355 H1375 H1576 H1655 H1669 H1763 H1800 H1940 H2026 H2173 H2208 H2291 H2299 H2323:H2324 H2449:H2450 H2537 H2548:H2549 H2580 H101:H105 H91:H92 H363 H835 H1128 H1334 H1340:H1341 H1429 H1804 H2391 H2407:H2409 H361 H2624 H2637 H2640 H2642 H2645 H16:L16 H14:H15 J14:L15 H17 J17:L18 H28:L28 H22:H27 J22:L27 H32:L37 H29:H31 J29:L31 H58:I60 H57 H62:I62 H61 H65:I66 H63:H64 H118:L118 H117 J117:L117 J145:K145 G269:H271 J269:L271 G275:H276 J275:L276 J285:K286 J287:L289 J291:L293 J328:L328 I359 I364 H471:I474 I1337 I1379:I1380 I1382:I1383 I1402:I1403 I1421:I1422 I1425:I1427 I1440:I1441 I1450:I1451 I1471 I1473 I1482 I1492:I1493 I1514 I1528:I1529 I1541:I1542 I1545 I1554:I1555 I1560:I1561 I1608 I1610 I1626:I1630 I1632:I1634 I1645:I1646 I1713 I1728:I1729 I1746:I1747 I2376 I2417:I2418 I2444 I2447 I2457 I2468:I2469 I2480 I2487 I2497 I2500 I2518:I2519 I2551 I2560 I2563 I2581 I2600 I2603 I2613:I2615 I2626:I2627 I2636 I2639 I2641 I2644" name="Bereik1"/>
    <protectedRange password="CC64" sqref="B821:B903" name="Bereik1_4"/>
    <protectedRange password="CC64" sqref="H2392:H2394 H2384 H2371:H2374 H2398 H2400" name="Bereik1_10_2_2"/>
    <protectedRange password="CC64" sqref="H2415:H2416 H2419 H2422" name="Bereik1_10_3_2"/>
    <protectedRange password="CC64" sqref="B347:B470 D347:D470" name="Bereik1_2_3"/>
    <protectedRange password="CC64" sqref="C347:C470 E347:F470" name="Bereik1_6_3"/>
    <protectedRange password="CC64" sqref="H2427 H2432 H2439:H2443 H2466:H2467 H2479 H2500 H2505" name="Bereik1_10_3_3"/>
  </protectedRanges>
  <autoFilter ref="A1:P2651" xr:uid="{00000000-0001-0000-0200-000000000000}">
    <sortState xmlns:xlrd2="http://schemas.microsoft.com/office/spreadsheetml/2017/richdata2" ref="A1944:P2103">
      <sortCondition ref="J1:J2651"/>
    </sortState>
  </autoFilter>
  <phoneticPr fontId="25" type="noConversion"/>
  <pageMargins left="0.7" right="0.7" top="0.75" bottom="0.75" header="0.3" footer="0.3"/>
  <pageSetup paperSize="9" orientation="portrait" r:id="rId1"/>
  <rowBreaks count="1" manualBreakCount="1">
    <brk id="244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sheetPr>
  <dimension ref="A1:M74"/>
  <sheetViews>
    <sheetView workbookViewId="0">
      <selection activeCell="H21" sqref="H21"/>
    </sheetView>
  </sheetViews>
  <sheetFormatPr defaultRowHeight="14.5" x14ac:dyDescent="0.35"/>
  <cols>
    <col min="1" max="1" width="25.7265625" style="32" customWidth="1"/>
    <col min="2" max="2" width="32" customWidth="1"/>
    <col min="3" max="3" width="8.7265625" style="32" customWidth="1"/>
    <col min="4" max="4" width="4.7265625" customWidth="1"/>
    <col min="5" max="5" width="10.7265625" style="32" customWidth="1"/>
    <col min="6" max="6" width="24.5429687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21.75" customHeight="1" thickBot="1" x14ac:dyDescent="0.5">
      <c r="A1" s="508" t="s">
        <v>52</v>
      </c>
      <c r="B1" s="53" t="s">
        <v>288</v>
      </c>
      <c r="C1" s="146" t="s">
        <v>289</v>
      </c>
      <c r="D1" s="146"/>
      <c r="E1" s="500" t="s">
        <v>31</v>
      </c>
      <c r="F1" s="500"/>
      <c r="G1" s="147" t="s">
        <v>290</v>
      </c>
    </row>
    <row r="2" spans="1:7" x14ac:dyDescent="0.35">
      <c r="A2" s="509"/>
      <c r="B2" s="56" t="s">
        <v>46</v>
      </c>
      <c r="C2" s="506">
        <f>SUMIFS(Ruimtestaat!$M:$M,Ruimtestaat!$A:$A,Assen!$A$1,Ruimtestaat!$H:$H,Assen!B2)</f>
        <v>2468.2799999999993</v>
      </c>
      <c r="D2" s="507"/>
      <c r="E2" s="504">
        <v>1</v>
      </c>
      <c r="F2" s="504"/>
      <c r="G2" s="113">
        <f>IFERROR(SUMIFS(Ruimtestaat!P:P,Ruimtestaat!H:H,B2,Ruimtestaat!A:A,$A$1),0)</f>
        <v>0</v>
      </c>
    </row>
    <row r="3" spans="1:7" x14ac:dyDescent="0.35">
      <c r="A3" s="509"/>
      <c r="B3" s="54" t="s">
        <v>15</v>
      </c>
      <c r="C3" s="510">
        <f>SUMIFS(Ruimtestaat!$M:$M,Ruimtestaat!$A:$A,Assen!$A$1,Ruimtestaat!$H:$H,Assen!B3)</f>
        <v>6332.920000000001</v>
      </c>
      <c r="D3" s="511"/>
      <c r="E3" s="503">
        <v>2</v>
      </c>
      <c r="F3" s="503"/>
      <c r="G3" s="114">
        <f>IFERROR(SUMIFS(Ruimtestaat!P:P,Ruimtestaat!H:H,B3,Ruimtestaat!A:A,$A$1),0)</f>
        <v>0</v>
      </c>
    </row>
    <row r="4" spans="1:7" x14ac:dyDescent="0.35">
      <c r="A4" s="509"/>
      <c r="B4" s="54" t="s">
        <v>16</v>
      </c>
      <c r="C4" s="510">
        <f>SUMIFS(Ruimtestaat!$M:$M,Ruimtestaat!$A:$A,Assen!$A$1,Ruimtestaat!$H:$H,Assen!B4)</f>
        <v>2673.2900000000004</v>
      </c>
      <c r="D4" s="511"/>
      <c r="E4" s="503">
        <v>3</v>
      </c>
      <c r="F4" s="503"/>
      <c r="G4" s="114">
        <f>IFERROR(SUMIFS(Ruimtestaat!P:P,Ruimtestaat!H:H,B4,Ruimtestaat!A:A,$A$1),0)</f>
        <v>0</v>
      </c>
    </row>
    <row r="5" spans="1:7" x14ac:dyDescent="0.35">
      <c r="A5" s="509"/>
      <c r="B5" s="54" t="s">
        <v>41</v>
      </c>
      <c r="C5" s="510">
        <f>SUMIFS(Ruimtestaat!$M:$M,Ruimtestaat!$A:$A,Assen!$A$1,Ruimtestaat!$H:$H,Assen!B5)</f>
        <v>506.25999999999993</v>
      </c>
      <c r="D5" s="511"/>
      <c r="E5" s="503">
        <v>4</v>
      </c>
      <c r="F5" s="503"/>
      <c r="G5" s="114">
        <f>IFERROR(SUMIFS(Ruimtestaat!P:P,Ruimtestaat!H:H,B5,Ruimtestaat!A:A,$A$1),0)</f>
        <v>0</v>
      </c>
    </row>
    <row r="6" spans="1:7" x14ac:dyDescent="0.35">
      <c r="A6" s="509"/>
      <c r="B6" s="54" t="s">
        <v>1694</v>
      </c>
      <c r="C6" s="510">
        <f>SUMIFS(Ruimtestaat!$M:$M,Ruimtestaat!$A:$A,Assen!$A$1,Ruimtestaat!$H:$H,Assen!B6)</f>
        <v>1938.13</v>
      </c>
      <c r="D6" s="511"/>
      <c r="E6" s="503">
        <v>5</v>
      </c>
      <c r="F6" s="503"/>
      <c r="G6" s="114">
        <f>IFERROR(SUMIFS(Ruimtestaat!P:P,Ruimtestaat!H:H,B6,Ruimtestaat!A:A,$A$1),0)</f>
        <v>0</v>
      </c>
    </row>
    <row r="7" spans="1:7" x14ac:dyDescent="0.35">
      <c r="A7" s="509"/>
      <c r="B7" s="54" t="s">
        <v>18</v>
      </c>
      <c r="C7" s="510">
        <f>SUMIFS(Ruimtestaat!$M:$M,Ruimtestaat!$A:$A,Assen!$A$1,Ruimtestaat!$H:$H,Assen!B7)</f>
        <v>2857.39</v>
      </c>
      <c r="D7" s="511"/>
      <c r="E7" s="503">
        <v>6</v>
      </c>
      <c r="F7" s="503"/>
      <c r="G7" s="114">
        <f>IFERROR(SUMIFS(Ruimtestaat!P:P,Ruimtestaat!H:H,B7,Ruimtestaat!A:A,$A$1),0)</f>
        <v>0</v>
      </c>
    </row>
    <row r="8" spans="1:7" x14ac:dyDescent="0.35">
      <c r="A8" s="509"/>
      <c r="B8" s="54" t="s">
        <v>19</v>
      </c>
      <c r="C8" s="510">
        <f>SUMIFS(Ruimtestaat!$M:$M,Ruimtestaat!$A:$A,Assen!$A$1,Ruimtestaat!$H:$H,Assen!B8)</f>
        <v>5002.0599999999995</v>
      </c>
      <c r="D8" s="511"/>
      <c r="E8" s="503">
        <v>7</v>
      </c>
      <c r="F8" s="503"/>
      <c r="G8" s="114">
        <f>IFERROR(SUMIFS(Ruimtestaat!P:P,Ruimtestaat!H:H,B8,Ruimtestaat!A:A,$A$1),0)</f>
        <v>0</v>
      </c>
    </row>
    <row r="9" spans="1:7" x14ac:dyDescent="0.35">
      <c r="A9" s="509"/>
      <c r="B9" s="143" t="s">
        <v>2271</v>
      </c>
      <c r="C9" s="510">
        <f>SUMIFS(Ruimtestaat!$M:$M,Ruimtestaat!$A:$A,Assen!$A$1,Ruimtestaat!$H:$H,Assen!B9)</f>
        <v>486.65999999999997</v>
      </c>
      <c r="D9" s="511"/>
      <c r="E9" s="503">
        <v>8</v>
      </c>
      <c r="F9" s="503"/>
      <c r="G9" s="114">
        <f>IFERROR(SUMIFS(Ruimtestaat!P:P,Ruimtestaat!H:H,B9,Ruimtestaat!A:A,$A$1),0)</f>
        <v>0</v>
      </c>
    </row>
    <row r="10" spans="1:7" ht="15" thickBot="1" x14ac:dyDescent="0.4">
      <c r="A10" s="509"/>
      <c r="B10" s="143" t="s">
        <v>45</v>
      </c>
      <c r="C10" s="512">
        <f>SUMIFS(Ruimtestaat!$M:$M,Ruimtestaat!$A:$A,Assen!$A$1,Ruimtestaat!$H:$H,Assen!B10)</f>
        <v>0</v>
      </c>
      <c r="D10" s="513"/>
      <c r="E10" s="499" t="s">
        <v>291</v>
      </c>
      <c r="F10" s="499"/>
      <c r="G10" s="142">
        <f>IFERROR(SUMIFS(Ruimtestaat!P:P,Ruimtestaat!H:H,B10,Ruimtestaat!A:A,$A$1),0)</f>
        <v>0</v>
      </c>
    </row>
    <row r="11" spans="1:7" ht="19" thickBot="1" x14ac:dyDescent="0.5">
      <c r="A11" s="509"/>
      <c r="B11" s="144"/>
      <c r="C11" s="502"/>
      <c r="D11" s="505"/>
      <c r="E11" s="501"/>
      <c r="F11" s="502"/>
      <c r="G11" s="145" t="s">
        <v>2056</v>
      </c>
    </row>
    <row r="12" spans="1:7" ht="15" thickBot="1" x14ac:dyDescent="0.4">
      <c r="A12" s="509"/>
      <c r="B12" s="56" t="s">
        <v>10</v>
      </c>
      <c r="C12" s="506"/>
      <c r="D12" s="507"/>
      <c r="E12" s="115"/>
      <c r="G12" s="113">
        <f>Glasbewassing!D3</f>
        <v>0</v>
      </c>
    </row>
    <row r="13" spans="1:7" ht="21.5" thickBot="1" x14ac:dyDescent="0.55000000000000004">
      <c r="C13" s="46"/>
      <c r="D13" s="46"/>
      <c r="F13" s="120" t="s">
        <v>293</v>
      </c>
      <c r="G13" s="119">
        <f>SUM(G2:G12)</f>
        <v>0</v>
      </c>
    </row>
    <row r="14" spans="1:7" ht="21.5" thickBot="1" x14ac:dyDescent="0.55000000000000004">
      <c r="A14" s="57" t="s">
        <v>288</v>
      </c>
      <c r="B14" s="58" t="s">
        <v>294</v>
      </c>
      <c r="C14" s="59"/>
    </row>
    <row r="15" spans="1:7" ht="21" x14ac:dyDescent="0.5">
      <c r="A15" s="60" t="s">
        <v>46</v>
      </c>
      <c r="B15" s="62" t="s">
        <v>130</v>
      </c>
      <c r="C15" s="63">
        <f>SUMIFS(Ruimtestaat!$M:$M,Ruimtestaat!$A:$A,$A$1,Ruimtestaat!$H:$H,$A$15,Ruimtestaat!$I:$I,B15)</f>
        <v>93</v>
      </c>
      <c r="E15" s="44"/>
    </row>
    <row r="16" spans="1:7" ht="15" thickBot="1" x14ac:dyDescent="0.4">
      <c r="A16" s="61">
        <f>SUMIFS(Ruimtestaat!$M:$M,Ruimtestaat!$A:$A,$A$1,Ruimtestaat!$H:$H,A15)</f>
        <v>2468.2799999999993</v>
      </c>
      <c r="B16" s="64" t="s">
        <v>596</v>
      </c>
      <c r="C16" s="65">
        <f>SUMIFS(Ruimtestaat!$M:$M,Ruimtestaat!$A:$A,$A$1,Ruimtestaat!$H:$H,$A$15,Ruimtestaat!$I:$I,B16)</f>
        <v>53.95</v>
      </c>
    </row>
    <row r="17" spans="1:7" x14ac:dyDescent="0.35">
      <c r="B17" s="64" t="s">
        <v>47</v>
      </c>
      <c r="C17" s="65">
        <f>SUMIFS(Ruimtestaat!$M:$M,Ruimtestaat!$A:$A,$A$1,Ruimtestaat!$H:$H,$A$15,Ruimtestaat!$I:$I,B17)</f>
        <v>1665.2200000000003</v>
      </c>
    </row>
    <row r="18" spans="1:7" x14ac:dyDescent="0.35">
      <c r="B18" s="64" t="s">
        <v>204</v>
      </c>
      <c r="C18" s="65">
        <f>SUMIFS(Ruimtestaat!$M:$M,Ruimtestaat!$A:$A,$A$1,Ruimtestaat!$H:$H,$A$15,Ruimtestaat!$I:$I,B18)</f>
        <v>0</v>
      </c>
    </row>
    <row r="19" spans="1:7" x14ac:dyDescent="0.35">
      <c r="B19" s="64" t="s">
        <v>48</v>
      </c>
      <c r="C19" s="65">
        <f>SUMIFS(Ruimtestaat!$M:$M,Ruimtestaat!$A:$A,$A$1,Ruimtestaat!$H:$H,$A$15,Ruimtestaat!$I:$I,B19)</f>
        <v>25</v>
      </c>
    </row>
    <row r="20" spans="1:7" ht="15" thickBot="1" x14ac:dyDescent="0.4">
      <c r="B20" s="66" t="s">
        <v>14</v>
      </c>
      <c r="C20" s="67">
        <f>SUMIFS(Ruimtestaat!$M:$M,Ruimtestaat!$A:$A,$A$1,Ruimtestaat!$H:$H,$A$15,Ruimtestaat!$I:$I,B20)</f>
        <v>122.95</v>
      </c>
    </row>
    <row r="21" spans="1:7" x14ac:dyDescent="0.35">
      <c r="C21"/>
    </row>
    <row r="22" spans="1:7" ht="15" thickBot="1" x14ac:dyDescent="0.4">
      <c r="B22" s="32"/>
      <c r="C22" s="33"/>
      <c r="G22"/>
    </row>
    <row r="23" spans="1:7" x14ac:dyDescent="0.35">
      <c r="A23" s="60" t="s">
        <v>16</v>
      </c>
      <c r="B23" s="62" t="s">
        <v>1021</v>
      </c>
      <c r="C23" s="63">
        <f>SUMIFS(Ruimtestaat!$M:$M,Ruimtestaat!$A:$A,$A$1,Ruimtestaat!$H:$H,$A$23,Ruimtestaat!$I:$I,B23)</f>
        <v>0</v>
      </c>
    </row>
    <row r="24" spans="1:7" ht="15" thickBot="1" x14ac:dyDescent="0.4">
      <c r="A24" s="61">
        <f>SUMIFS(Ruimtestaat!$M:$M,Ruimtestaat!$A:$A,$A$1,Ruimtestaat!$H:$H,A23)</f>
        <v>2673.2900000000004</v>
      </c>
      <c r="B24" s="64" t="s">
        <v>596</v>
      </c>
      <c r="C24" s="65">
        <f>SUMIFS(Ruimtestaat!$M:$M,Ruimtestaat!$A:$A,$A$1,Ruimtestaat!$H:$H,$A$23,Ruimtestaat!$I:$I,B24)</f>
        <v>0</v>
      </c>
    </row>
    <row r="25" spans="1:7" x14ac:dyDescent="0.35">
      <c r="B25" s="64" t="s">
        <v>51</v>
      </c>
      <c r="C25" s="65">
        <f>SUMIFS(Ruimtestaat!$M:$M,Ruimtestaat!$A:$A,$A$1,Ruimtestaat!$H:$H,$A$23,Ruimtestaat!$I:$I,B25)</f>
        <v>1998.3400000000001</v>
      </c>
    </row>
    <row r="26" spans="1:7" x14ac:dyDescent="0.35">
      <c r="B26" s="64" t="s">
        <v>595</v>
      </c>
      <c r="C26" s="65">
        <f>SUMIFS(Ruimtestaat!$M:$M,Ruimtestaat!$A:$A,$A$1,Ruimtestaat!$H:$H,$A$23,Ruimtestaat!$I:$I,B26)</f>
        <v>0</v>
      </c>
    </row>
    <row r="27" spans="1:7" x14ac:dyDescent="0.35">
      <c r="B27" s="64" t="s">
        <v>49</v>
      </c>
      <c r="C27" s="65">
        <f>SUMIFS(Ruimtestaat!$M:$M,Ruimtestaat!$A:$A,$A$1,Ruimtestaat!$H:$H,$A$23,Ruimtestaat!$I:$I,B27)</f>
        <v>0</v>
      </c>
    </row>
    <row r="28" spans="1:7" x14ac:dyDescent="0.35">
      <c r="B28" s="64" t="s">
        <v>204</v>
      </c>
      <c r="C28" s="65">
        <f>SUMIFS(Ruimtestaat!$M:$M,Ruimtestaat!$A:$A,$A$1,Ruimtestaat!$H:$H,$A$23,Ruimtestaat!$I:$I,B28)</f>
        <v>0</v>
      </c>
    </row>
    <row r="29" spans="1:7" x14ac:dyDescent="0.35">
      <c r="B29" s="64" t="s">
        <v>50</v>
      </c>
      <c r="C29" s="65">
        <f>SUMIFS(Ruimtestaat!$M:$M,Ruimtestaat!$A:$A,$A$1,Ruimtestaat!$H:$H,$A$23,Ruimtestaat!$I:$I,B29)</f>
        <v>78.800000000000011</v>
      </c>
    </row>
    <row r="30" spans="1:7" x14ac:dyDescent="0.35">
      <c r="B30" s="64" t="s">
        <v>91</v>
      </c>
      <c r="C30" s="65">
        <f>SUMIFS(Ruimtestaat!$M:$M,Ruimtestaat!$A:$A,$A$1,Ruimtestaat!$H:$H,$A$23,Ruimtestaat!$I:$I,B30)</f>
        <v>0</v>
      </c>
    </row>
    <row r="31" spans="1:7" ht="15" thickBot="1" x14ac:dyDescent="0.4">
      <c r="B31" s="66" t="s">
        <v>1022</v>
      </c>
      <c r="C31" s="67">
        <f>SUMIFS(Ruimtestaat!$M:$M,Ruimtestaat!$A:$A,$A$1,Ruimtestaat!$H:$H,$A$23,Ruimtestaat!$I:$I,B31)</f>
        <v>194.98000000000002</v>
      </c>
    </row>
    <row r="32" spans="1:7" ht="15" thickBot="1" x14ac:dyDescent="0.4">
      <c r="B32" s="32"/>
      <c r="C32" s="33"/>
    </row>
    <row r="33" spans="1:3" x14ac:dyDescent="0.35">
      <c r="A33" s="60" t="s">
        <v>15</v>
      </c>
      <c r="B33" s="62" t="s">
        <v>1025</v>
      </c>
      <c r="C33" s="63">
        <f>SUMIFS(Ruimtestaat!$M:$M,Ruimtestaat!$A:$A,$A$1,Ruimtestaat!$H:$H,$A$33,Ruimtestaat!$I:$I,B33)</f>
        <v>137.32999999999998</v>
      </c>
    </row>
    <row r="34" spans="1:3" ht="15" thickBot="1" x14ac:dyDescent="0.4">
      <c r="A34" s="61">
        <f>SUMIFS(Ruimtestaat!$M:$M,Ruimtestaat!$A:$A,$A$1,Ruimtestaat!$H:$H,A33)</f>
        <v>6332.920000000001</v>
      </c>
      <c r="B34" s="64" t="s">
        <v>78</v>
      </c>
      <c r="C34" s="65">
        <f>SUMIFS(Ruimtestaat!$M:$M,Ruimtestaat!$A:$A,$A$1,Ruimtestaat!$H:$H,$A$33,Ruimtestaat!$I:$I,B34)</f>
        <v>0</v>
      </c>
    </row>
    <row r="35" spans="1:3" x14ac:dyDescent="0.35">
      <c r="B35" s="64" t="s">
        <v>696</v>
      </c>
      <c r="C35" s="65">
        <f>SUMIFS(Ruimtestaat!$M:$M,Ruimtestaat!$A:$A,$A$1,Ruimtestaat!$H:$H,$A$33,Ruimtestaat!$I:$I,B35)</f>
        <v>0</v>
      </c>
    </row>
    <row r="36" spans="1:3" ht="15" thickBot="1" x14ac:dyDescent="0.4">
      <c r="B36" s="66" t="s">
        <v>1022</v>
      </c>
      <c r="C36" s="67">
        <f>SUMIFS(Ruimtestaat!$M:$M,Ruimtestaat!$A:$A,$A$1,Ruimtestaat!$H:$H,$A$33,Ruimtestaat!$I:$I,B36)</f>
        <v>0</v>
      </c>
    </row>
    <row r="37" spans="1:3" ht="15" thickBot="1" x14ac:dyDescent="0.4">
      <c r="B37" s="32"/>
      <c r="C37" s="33"/>
    </row>
    <row r="38" spans="1:3" x14ac:dyDescent="0.35">
      <c r="A38" s="60" t="s">
        <v>19</v>
      </c>
      <c r="B38" s="62" t="s">
        <v>597</v>
      </c>
      <c r="C38" s="63">
        <f>SUMIFS(Ruimtestaat!$M:$M,Ruimtestaat!$A:$A,$A$1,Ruimtestaat!$H:$H,$A$38,Ruimtestaat!$I:$I,B38)</f>
        <v>180</v>
      </c>
    </row>
    <row r="39" spans="1:3" ht="15" thickBot="1" x14ac:dyDescent="0.4">
      <c r="A39" s="61">
        <f>SUMIFS(Ruimtestaat!$M:$M,Ruimtestaat!$A:$A,$A$1,Ruimtestaat!$H:$H,A38)</f>
        <v>5002.0599999999995</v>
      </c>
      <c r="B39" s="64" t="s">
        <v>43</v>
      </c>
      <c r="C39" s="65">
        <f>SUMIFS(Ruimtestaat!$M:$M,Ruimtestaat!$A:$A,$A$1,Ruimtestaat!$H:$H,$A$38,Ruimtestaat!$I:$I,B39)</f>
        <v>207.00000000000003</v>
      </c>
    </row>
    <row r="40" spans="1:3" x14ac:dyDescent="0.35">
      <c r="B40" s="64" t="s">
        <v>56</v>
      </c>
      <c r="C40" s="65">
        <f>SUMIFS(Ruimtestaat!$M:$M,Ruimtestaat!$A:$A,$A$1,Ruimtestaat!$H:$H,$A$38,Ruimtestaat!$I:$I,B40)</f>
        <v>3555.7600000000011</v>
      </c>
    </row>
    <row r="41" spans="1:3" x14ac:dyDescent="0.35">
      <c r="B41" s="64" t="s">
        <v>76</v>
      </c>
      <c r="C41" s="65">
        <f>SUMIFS(Ruimtestaat!$M:$M,Ruimtestaat!$A:$A,$A$1,Ruimtestaat!$H:$H,$A$38,Ruimtestaat!$I:$I,B41)</f>
        <v>0</v>
      </c>
    </row>
    <row r="42" spans="1:3" x14ac:dyDescent="0.35">
      <c r="B42" s="64" t="s">
        <v>873</v>
      </c>
      <c r="C42" s="65">
        <f>SUMIFS(Ruimtestaat!$M:$M,Ruimtestaat!$A:$A,$A$1,Ruimtestaat!$H:$H,$A$38,Ruimtestaat!$I:$I,B42)</f>
        <v>109.1</v>
      </c>
    </row>
    <row r="43" spans="1:3" x14ac:dyDescent="0.35">
      <c r="B43" s="64" t="s">
        <v>204</v>
      </c>
      <c r="C43" s="65">
        <f>SUMIFS(Ruimtestaat!$M:$M,Ruimtestaat!$A:$A,$A$1,Ruimtestaat!$H:$H,$A$38,Ruimtestaat!$I:$I,B43)</f>
        <v>28.019999999999996</v>
      </c>
    </row>
    <row r="44" spans="1:3" x14ac:dyDescent="0.35">
      <c r="B44" s="64" t="s">
        <v>61</v>
      </c>
      <c r="C44" s="65">
        <f>SUMIFS(Ruimtestaat!$M:$M,Ruimtestaat!$A:$A,$A$1,Ruimtestaat!$H:$H,$A$38,Ruimtestaat!$I:$I,B44)</f>
        <v>31.44</v>
      </c>
    </row>
    <row r="45" spans="1:3" x14ac:dyDescent="0.35">
      <c r="B45" s="64" t="s">
        <v>50</v>
      </c>
      <c r="C45" s="65">
        <f>SUMIFS(Ruimtestaat!$M:$M,Ruimtestaat!$A:$A,$A$1,Ruimtestaat!$H:$H,$A$38,Ruimtestaat!$I:$I,B45)</f>
        <v>0</v>
      </c>
    </row>
    <row r="46" spans="1:3" x14ac:dyDescent="0.35">
      <c r="B46" s="64" t="s">
        <v>64</v>
      </c>
      <c r="C46" s="65">
        <f>SUMIFS(Ruimtestaat!$M:$M,Ruimtestaat!$A:$A,$A$1,Ruimtestaat!$H:$H,$A$38,Ruimtestaat!$I:$I,B46)</f>
        <v>239.86</v>
      </c>
    </row>
    <row r="47" spans="1:3" x14ac:dyDescent="0.35">
      <c r="B47" s="64" t="s">
        <v>19</v>
      </c>
      <c r="C47" s="65">
        <f>SUMIFS(Ruimtestaat!$M:$M,Ruimtestaat!$A:$A,$A$1,Ruimtestaat!$H:$H,$A$38,Ruimtestaat!$I:$I,B47)</f>
        <v>93.16</v>
      </c>
    </row>
    <row r="48" spans="1:3" ht="15" thickBot="1" x14ac:dyDescent="0.4">
      <c r="B48" s="66" t="s">
        <v>86</v>
      </c>
      <c r="C48" s="67">
        <f>SUMIFS(Ruimtestaat!$M:$M,Ruimtestaat!$A:$A,$A$1,Ruimtestaat!$H:$H,$A$38,Ruimtestaat!$I:$I,B48)</f>
        <v>0</v>
      </c>
    </row>
    <row r="50" spans="1:3" x14ac:dyDescent="0.35">
      <c r="A50" s="60" t="s">
        <v>18</v>
      </c>
      <c r="B50" s="62" t="s">
        <v>988</v>
      </c>
      <c r="C50" s="63">
        <f>SUMIFS(Ruimtestaat!$M:$M,Ruimtestaat!$A:$A,$A$1,Ruimtestaat!$H:$H,$A$50,Ruimtestaat!$I:$I,B50)</f>
        <v>0</v>
      </c>
    </row>
    <row r="51" spans="1:3" ht="15" thickBot="1" x14ac:dyDescent="0.4">
      <c r="A51" s="61">
        <f>SUMIFS(Ruimtestaat!$M:$M,Ruimtestaat!$A:$A,$A$1,Ruimtestaat!$H:$H,A50)</f>
        <v>2857.39</v>
      </c>
      <c r="B51" s="64" t="s">
        <v>284</v>
      </c>
      <c r="C51" s="65">
        <f>SUMIFS(Ruimtestaat!$M:$M,Ruimtestaat!$A:$A,$A$1,Ruimtestaat!$H:$H,$A$50,Ruimtestaat!$I:$I,B51)</f>
        <v>0</v>
      </c>
    </row>
    <row r="52" spans="1:3" x14ac:dyDescent="0.35">
      <c r="B52" s="64" t="s">
        <v>596</v>
      </c>
      <c r="C52" s="65">
        <f>SUMIFS(Ruimtestaat!$M:$M,Ruimtestaat!$A:$A,$A$1,Ruimtestaat!$H:$H,$A$50,Ruimtestaat!$I:$I,B52)</f>
        <v>0</v>
      </c>
    </row>
    <row r="53" spans="1:3" x14ac:dyDescent="0.35">
      <c r="B53" s="64" t="s">
        <v>684</v>
      </c>
      <c r="C53" s="65">
        <f>SUMIFS(Ruimtestaat!$M:$M,Ruimtestaat!$A:$A,$A$1,Ruimtestaat!$H:$H,$A$50,Ruimtestaat!$I:$I,B53)</f>
        <v>0</v>
      </c>
    </row>
    <row r="54" spans="1:3" x14ac:dyDescent="0.35">
      <c r="B54" s="64" t="s">
        <v>89</v>
      </c>
      <c r="C54" s="65">
        <f>SUMIFS(Ruimtestaat!$M:$M,Ruimtestaat!$A:$A,$A$1,Ruimtestaat!$H:$H,$A$50,Ruimtestaat!$I:$I,B54)</f>
        <v>0</v>
      </c>
    </row>
    <row r="55" spans="1:3" x14ac:dyDescent="0.35">
      <c r="B55" s="64" t="s">
        <v>1023</v>
      </c>
      <c r="C55" s="65">
        <f>SUMIFS(Ruimtestaat!$M:$M,Ruimtestaat!$A:$A,$A$1,Ruimtestaat!$H:$H,$A$50,Ruimtestaat!$I:$I,B55)</f>
        <v>0</v>
      </c>
    </row>
    <row r="56" spans="1:3" x14ac:dyDescent="0.35">
      <c r="B56" s="64" t="s">
        <v>1024</v>
      </c>
      <c r="C56" s="65">
        <f>SUMIFS(Ruimtestaat!$M:$M,Ruimtestaat!$A:$A,$A$1,Ruimtestaat!$H:$H,$A$50,Ruimtestaat!$I:$I,B56)</f>
        <v>0</v>
      </c>
    </row>
    <row r="57" spans="1:3" x14ac:dyDescent="0.35">
      <c r="B57" s="64" t="s">
        <v>78</v>
      </c>
      <c r="C57" s="65">
        <f>SUMIFS(Ruimtestaat!$M:$M,Ruimtestaat!$A:$A,$A$1,Ruimtestaat!$H:$H,$A$50,Ruimtestaat!$I:$I,B57)</f>
        <v>35.5</v>
      </c>
    </row>
    <row r="58" spans="1:3" x14ac:dyDescent="0.35">
      <c r="B58" s="64" t="s">
        <v>249</v>
      </c>
      <c r="C58" s="65">
        <f>SUMIFS(Ruimtestaat!$M:$M,Ruimtestaat!$A:$A,$A$1,Ruimtestaat!$H:$H,$A$50,Ruimtestaat!$I:$I,B58)</f>
        <v>802.85</v>
      </c>
    </row>
    <row r="59" spans="1:3" x14ac:dyDescent="0.35">
      <c r="B59" s="64" t="s">
        <v>254</v>
      </c>
      <c r="C59" s="65">
        <f>SUMIFS(Ruimtestaat!$M:$M,Ruimtestaat!$A:$A,$A$1,Ruimtestaat!$H:$H,$A$50,Ruimtestaat!$I:$I,B59)</f>
        <v>820</v>
      </c>
    </row>
    <row r="60" spans="1:3" ht="15" thickBot="1" x14ac:dyDescent="0.4">
      <c r="B60" s="66" t="s">
        <v>73</v>
      </c>
      <c r="C60" s="67">
        <f>SUMIFS(Ruimtestaat!$M:$M,Ruimtestaat!$A:$A,$A$1,Ruimtestaat!$H:$H,$A$50,Ruimtestaat!$I:$I,B60)</f>
        <v>0</v>
      </c>
    </row>
    <row r="61" spans="1:3" ht="15" thickBot="1" x14ac:dyDescent="0.4">
      <c r="B61" s="32"/>
      <c r="C61" s="33"/>
    </row>
    <row r="62" spans="1:3" x14ac:dyDescent="0.35">
      <c r="A62" s="60" t="s">
        <v>41</v>
      </c>
      <c r="B62" s="62" t="s">
        <v>485</v>
      </c>
      <c r="C62" s="63">
        <f>SUMIFS(Ruimtestaat!$M:$M,Ruimtestaat!$A:$A,$A$1,Ruimtestaat!$H:$H,$A$62,Ruimtestaat!$I:$I,B62)</f>
        <v>0</v>
      </c>
    </row>
    <row r="63" spans="1:3" ht="15" thickBot="1" x14ac:dyDescent="0.4">
      <c r="A63" s="61">
        <f>SUMIFS(Ruimtestaat!$M:$M,Ruimtestaat!$A:$A,$A$1,Ruimtestaat!$H:$H,A62)</f>
        <v>506.25999999999993</v>
      </c>
      <c r="B63" s="64" t="s">
        <v>65</v>
      </c>
      <c r="C63" s="65">
        <f>SUMIFS(Ruimtestaat!$M:$M,Ruimtestaat!$A:$A,$A$1,Ruimtestaat!$H:$H,$A$62,Ruimtestaat!$I:$I,B63)</f>
        <v>0</v>
      </c>
    </row>
    <row r="64" spans="1:3" ht="15" thickBot="1" x14ac:dyDescent="0.4">
      <c r="B64" s="66" t="s">
        <v>58</v>
      </c>
      <c r="C64" s="67">
        <f>SUMIFS(Ruimtestaat!$M:$M,Ruimtestaat!$A:$A,$A$1,Ruimtestaat!$H:$H,$A$62,Ruimtestaat!$I:$I,B64)</f>
        <v>0</v>
      </c>
    </row>
    <row r="66" spans="1:3" x14ac:dyDescent="0.35">
      <c r="A66" s="60" t="s">
        <v>45</v>
      </c>
      <c r="B66" s="62" t="s">
        <v>1021</v>
      </c>
      <c r="C66" s="63">
        <f>SUMIFS(Ruimtestaat!$M:$M,Ruimtestaat!$A:$A,$A$1,Ruimtestaat!$H:$H,$A$66,Ruimtestaat!$I:$I,B66)</f>
        <v>0</v>
      </c>
    </row>
    <row r="67" spans="1:3" ht="15" thickBot="1" x14ac:dyDescent="0.4">
      <c r="A67" s="61">
        <f>SUMIFS(Ruimtestaat!$M:$M,Ruimtestaat!$A:$A,$A$1,Ruimtestaat!$H:$H,A66)</f>
        <v>0</v>
      </c>
      <c r="B67" s="64" t="s">
        <v>656</v>
      </c>
      <c r="C67" s="65">
        <f>SUMIFS(Ruimtestaat!$M:$M,Ruimtestaat!$A:$A,$A$1,Ruimtestaat!$H:$H,$A$66,Ruimtestaat!$I:$I,B67)</f>
        <v>0</v>
      </c>
    </row>
    <row r="68" spans="1:3" x14ac:dyDescent="0.35">
      <c r="B68" s="64" t="s">
        <v>687</v>
      </c>
      <c r="C68" s="65">
        <f>SUMIFS(Ruimtestaat!$M:$M,Ruimtestaat!$A:$A,$A$1,Ruimtestaat!$H:$H,$A$66,Ruimtestaat!$I:$I,B68)</f>
        <v>0</v>
      </c>
    </row>
    <row r="69" spans="1:3" x14ac:dyDescent="0.35">
      <c r="B69" s="64" t="s">
        <v>688</v>
      </c>
      <c r="C69" s="65">
        <f>SUMIFS(Ruimtestaat!$M:$M,Ruimtestaat!$A:$A,$A$1,Ruimtestaat!$H:$H,$A$66,Ruimtestaat!$I:$I,B69)</f>
        <v>0</v>
      </c>
    </row>
    <row r="70" spans="1:3" x14ac:dyDescent="0.35">
      <c r="B70" s="64" t="s">
        <v>61</v>
      </c>
      <c r="C70" s="65">
        <f>SUMIFS(Ruimtestaat!$M:$M,Ruimtestaat!$A:$A,$A$1,Ruimtestaat!$H:$H,$A$66,Ruimtestaat!$I:$I,B70)</f>
        <v>0</v>
      </c>
    </row>
    <row r="71" spans="1:3" x14ac:dyDescent="0.35">
      <c r="B71" s="64" t="s">
        <v>208</v>
      </c>
      <c r="C71" s="65">
        <f>SUMIFS(Ruimtestaat!$M:$M,Ruimtestaat!$A:$A,$A$1,Ruimtestaat!$H:$H,$A$66,Ruimtestaat!$I:$I,B71)</f>
        <v>0</v>
      </c>
    </row>
    <row r="72" spans="1:3" x14ac:dyDescent="0.35">
      <c r="B72" s="64" t="s">
        <v>696</v>
      </c>
      <c r="C72" s="65">
        <f>SUMIFS(Ruimtestaat!$M:$M,Ruimtestaat!$A:$A,$A$1,Ruimtestaat!$H:$H,$A$66,Ruimtestaat!$I:$I,B72)</f>
        <v>0</v>
      </c>
    </row>
    <row r="73" spans="1:3" x14ac:dyDescent="0.35">
      <c r="B73" s="64" t="s">
        <v>712</v>
      </c>
      <c r="C73" s="65">
        <f>SUMIFS(Ruimtestaat!$M:$M,Ruimtestaat!$A:$A,$A$1,Ruimtestaat!$H:$H,$A$66,Ruimtestaat!$I:$I,B73)</f>
        <v>0</v>
      </c>
    </row>
    <row r="74" spans="1:3" ht="15" thickBot="1" x14ac:dyDescent="0.4">
      <c r="B74" s="66" t="s">
        <v>254</v>
      </c>
      <c r="C74" s="67">
        <f>SUMIFS(Ruimtestaat!$M:$M,Ruimtestaat!$A:$A,$A$1,Ruimtestaat!$H:$H,$A$66,Ruimtestaat!$I:$I,B74)</f>
        <v>0</v>
      </c>
    </row>
  </sheetData>
  <mergeCells count="23">
    <mergeCell ref="C11:D11"/>
    <mergeCell ref="C12:D12"/>
    <mergeCell ref="A1:A12"/>
    <mergeCell ref="C2:D2"/>
    <mergeCell ref="C3:D3"/>
    <mergeCell ref="C4:D4"/>
    <mergeCell ref="C5:D5"/>
    <mergeCell ref="C7:D7"/>
    <mergeCell ref="C8:D8"/>
    <mergeCell ref="C10:D10"/>
    <mergeCell ref="C6:D6"/>
    <mergeCell ref="C9:D9"/>
    <mergeCell ref="E10:F10"/>
    <mergeCell ref="E1:F1"/>
    <mergeCell ref="E11:F11"/>
    <mergeCell ref="E3:F3"/>
    <mergeCell ref="E4:F4"/>
    <mergeCell ref="E5:F5"/>
    <mergeCell ref="E7:F7"/>
    <mergeCell ref="E8:F8"/>
    <mergeCell ref="E2:F2"/>
    <mergeCell ref="E6:F6"/>
    <mergeCell ref="E9:F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F5F83-3E26-4667-A0FB-276B6C59BF3C}">
  <sheetPr>
    <tabColor theme="7" tint="0.39997558519241921"/>
  </sheetPr>
  <dimension ref="A1:M55"/>
  <sheetViews>
    <sheetView workbookViewId="0">
      <selection activeCell="G2" sqref="G2"/>
    </sheetView>
  </sheetViews>
  <sheetFormatPr defaultRowHeight="14.5" x14ac:dyDescent="0.35"/>
  <cols>
    <col min="1" max="1" width="25.7265625" style="32" customWidth="1"/>
    <col min="2" max="2" width="32.81640625" customWidth="1"/>
    <col min="3" max="3" width="8.7265625" style="32" customWidth="1"/>
    <col min="4" max="4" width="4.7265625" customWidth="1"/>
    <col min="5" max="5" width="10.7265625" style="32" customWidth="1"/>
    <col min="6" max="6" width="24.8164062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5" customHeight="1" thickBot="1" x14ac:dyDescent="0.5">
      <c r="A1" s="520" t="s">
        <v>658</v>
      </c>
      <c r="B1" s="148" t="s">
        <v>288</v>
      </c>
      <c r="C1" s="501" t="s">
        <v>289</v>
      </c>
      <c r="D1" s="501"/>
      <c r="E1" s="502" t="s">
        <v>31</v>
      </c>
      <c r="F1" s="522"/>
      <c r="G1" s="149" t="s">
        <v>290</v>
      </c>
    </row>
    <row r="2" spans="1:7" x14ac:dyDescent="0.35">
      <c r="A2" s="521"/>
      <c r="B2" s="56" t="s">
        <v>46</v>
      </c>
      <c r="C2" s="514">
        <f>SUMIFS(Ruimtestaat!$M:$M,Ruimtestaat!$A:$A,Eelde!$A$1,Ruimtestaat!$H:$H,Eelde!B2)</f>
        <v>373.06</v>
      </c>
      <c r="D2" s="514"/>
      <c r="E2" s="504">
        <v>1</v>
      </c>
      <c r="F2" s="504"/>
      <c r="G2" s="113">
        <f>IFERROR(SUMIFS(Ruimtestaat!P:P,Ruimtestaat!H:H,B2,Ruimtestaat!A:A,$A$1),0)</f>
        <v>0</v>
      </c>
    </row>
    <row r="3" spans="1:7" x14ac:dyDescent="0.35">
      <c r="A3" s="521"/>
      <c r="B3" s="54" t="s">
        <v>15</v>
      </c>
      <c r="C3" s="519">
        <f>SUMIFS(Ruimtestaat!$M:$M,Ruimtestaat!$A:$A,Eelde!$A$1,Ruimtestaat!$H:$H,Eelde!B3)</f>
        <v>1512.2</v>
      </c>
      <c r="D3" s="519"/>
      <c r="E3" s="503">
        <v>2</v>
      </c>
      <c r="F3" s="503"/>
      <c r="G3" s="114">
        <f>IFERROR(SUMIFS(Ruimtestaat!P:P,Ruimtestaat!H:H,B3,Ruimtestaat!A:A,$A$1),0)</f>
        <v>0</v>
      </c>
    </row>
    <row r="4" spans="1:7" x14ac:dyDescent="0.35">
      <c r="A4" s="521"/>
      <c r="B4" s="54" t="s">
        <v>16</v>
      </c>
      <c r="C4" s="519">
        <f>SUMIFS(Ruimtestaat!$M:$M,Ruimtestaat!$A:$A,Eelde!$A$1,Ruimtestaat!$H:$H,Eelde!B4)</f>
        <v>807.4</v>
      </c>
      <c r="D4" s="519"/>
      <c r="E4" s="503">
        <v>3</v>
      </c>
      <c r="F4" s="503"/>
      <c r="G4" s="114">
        <f>IFERROR(SUMIFS(Ruimtestaat!P:P,Ruimtestaat!H:H,B4,Ruimtestaat!A:A,$A$1),0)</f>
        <v>0</v>
      </c>
    </row>
    <row r="5" spans="1:7" x14ac:dyDescent="0.35">
      <c r="A5" s="521"/>
      <c r="B5" s="54" t="s">
        <v>41</v>
      </c>
      <c r="C5" s="519">
        <f>SUMIFS(Ruimtestaat!$M:$M,Ruimtestaat!$A:$A,Eelde!$A$1,Ruimtestaat!$H:$H,Eelde!B5)</f>
        <v>104.39999999999999</v>
      </c>
      <c r="D5" s="519"/>
      <c r="E5" s="503">
        <v>4</v>
      </c>
      <c r="F5" s="503"/>
      <c r="G5" s="114">
        <f>IFERROR(SUMIFS(Ruimtestaat!P:P,Ruimtestaat!H:H,B5,Ruimtestaat!A:A,$A$1),0)</f>
        <v>0</v>
      </c>
    </row>
    <row r="6" spans="1:7" x14ac:dyDescent="0.35">
      <c r="A6" s="521"/>
      <c r="B6" s="54" t="s">
        <v>1694</v>
      </c>
      <c r="C6" s="519">
        <f>SUMIFS(Ruimtestaat!$M:$M,Ruimtestaat!$A:$A,Eelde!$A$1,Ruimtestaat!$H:$H,Eelde!B6)</f>
        <v>0</v>
      </c>
      <c r="D6" s="519"/>
      <c r="E6" s="503">
        <v>5</v>
      </c>
      <c r="F6" s="503"/>
      <c r="G6" s="114">
        <f>IFERROR(SUMIFS(Ruimtestaat!P:P,Ruimtestaat!H:H,B6,Ruimtestaat!A:A,$A$1),0)</f>
        <v>0</v>
      </c>
    </row>
    <row r="7" spans="1:7" x14ac:dyDescent="0.35">
      <c r="A7" s="521"/>
      <c r="B7" s="54" t="s">
        <v>18</v>
      </c>
      <c r="C7" s="519">
        <f>SUMIFS(Ruimtestaat!$M:$M,Ruimtestaat!$A:$A,Eelde!$A$1,Ruimtestaat!$H:$H,Eelde!B7)</f>
        <v>747</v>
      </c>
      <c r="D7" s="519"/>
      <c r="E7" s="503">
        <v>6</v>
      </c>
      <c r="F7" s="503"/>
      <c r="G7" s="114">
        <f>IFERROR(SUMIFS(Ruimtestaat!P:P,Ruimtestaat!H:H,B7,Ruimtestaat!A:A,$A$1),0)</f>
        <v>0</v>
      </c>
    </row>
    <row r="8" spans="1:7" x14ac:dyDescent="0.35">
      <c r="A8" s="521"/>
      <c r="B8" s="54" t="s">
        <v>19</v>
      </c>
      <c r="C8" s="519">
        <f>SUMIFS(Ruimtestaat!$M:$M,Ruimtestaat!$A:$A,Eelde!$A$1,Ruimtestaat!$H:$H,Eelde!B8)</f>
        <v>1016.9</v>
      </c>
      <c r="D8" s="519"/>
      <c r="E8" s="503">
        <v>7</v>
      </c>
      <c r="F8" s="503"/>
      <c r="G8" s="114">
        <f>IFERROR(SUMIFS(Ruimtestaat!P:P,Ruimtestaat!H:H,B8,Ruimtestaat!A:A,$A$1),0)</f>
        <v>0</v>
      </c>
    </row>
    <row r="9" spans="1:7" x14ac:dyDescent="0.35">
      <c r="A9" s="521"/>
      <c r="B9" s="111" t="s">
        <v>2271</v>
      </c>
      <c r="C9" s="519">
        <f>SUMIFS(Ruimtestaat!$M:$M,Ruimtestaat!$A:$A,Eelde!$A$1,Ruimtestaat!$H:$H,Eelde!B9)</f>
        <v>99.2</v>
      </c>
      <c r="D9" s="519"/>
      <c r="E9" s="503">
        <v>8</v>
      </c>
      <c r="F9" s="503"/>
      <c r="G9" s="114">
        <f>IFERROR(SUMIFS(Ruimtestaat!P:P,Ruimtestaat!H:H,B9,Ruimtestaat!A:A,$A$1),0)</f>
        <v>0</v>
      </c>
    </row>
    <row r="10" spans="1:7" x14ac:dyDescent="0.35">
      <c r="A10" s="521"/>
      <c r="B10" s="111" t="s">
        <v>45</v>
      </c>
      <c r="C10" s="515">
        <f>SUMIFS(Ruimtestaat!$M:$M,Ruimtestaat!$A:$A,Eelde!$A$1,Ruimtestaat!$H:$H,Eelde!B10)</f>
        <v>0</v>
      </c>
      <c r="D10" s="516"/>
      <c r="E10" s="503" t="s">
        <v>291</v>
      </c>
      <c r="F10" s="503"/>
      <c r="G10" s="114">
        <f>IFERROR(SUMIFS(Ruimtestaat!P:P,Ruimtestaat!H:H,B10,Ruimtestaat!A:A,$A$1),0)</f>
        <v>0</v>
      </c>
    </row>
    <row r="11" spans="1:7" ht="15" thickBot="1" x14ac:dyDescent="0.4">
      <c r="A11" s="521"/>
      <c r="B11" s="55" t="s">
        <v>186</v>
      </c>
      <c r="C11" s="517">
        <f>SUMIFS(Ruimtestaat!$M:$M,Ruimtestaat!$A:$A,Eelde!$A$1,Ruimtestaat!$H:$H,Eelde!B11)</f>
        <v>0</v>
      </c>
      <c r="D11" s="512"/>
      <c r="E11" s="518" t="s">
        <v>291</v>
      </c>
      <c r="F11" s="518"/>
      <c r="G11" s="117">
        <f>IFERROR(SUMIFS(Ruimtestaat!P:P,Ruimtestaat!H:H,B11,Ruimtestaat!A:A,$A$1),0)</f>
        <v>0</v>
      </c>
    </row>
    <row r="12" spans="1:7" ht="19" thickBot="1" x14ac:dyDescent="0.5">
      <c r="A12" s="521"/>
      <c r="B12" s="144"/>
      <c r="C12" s="502"/>
      <c r="D12" s="505"/>
      <c r="E12" s="501"/>
      <c r="F12" s="502"/>
      <c r="G12" s="145" t="s">
        <v>2056</v>
      </c>
    </row>
    <row r="13" spans="1:7" x14ac:dyDescent="0.35">
      <c r="A13" s="521"/>
      <c r="B13" s="56" t="s">
        <v>10</v>
      </c>
      <c r="C13" s="514"/>
      <c r="D13" s="514"/>
      <c r="E13" s="115"/>
      <c r="F13" s="116"/>
      <c r="G13" s="113">
        <f>Glasbewassing!E3</f>
        <v>0</v>
      </c>
    </row>
    <row r="14" spans="1:7" ht="21.5" thickBot="1" x14ac:dyDescent="0.55000000000000004">
      <c r="C14" s="46"/>
      <c r="D14" s="46"/>
      <c r="F14" s="231" t="s">
        <v>293</v>
      </c>
      <c r="G14" s="232">
        <f>SUM(G2:G13)</f>
        <v>0</v>
      </c>
    </row>
    <row r="15" spans="1:7" ht="21.5" thickBot="1" x14ac:dyDescent="0.55000000000000004">
      <c r="A15" s="57" t="s">
        <v>288</v>
      </c>
      <c r="B15" s="58" t="s">
        <v>294</v>
      </c>
      <c r="C15" s="77"/>
    </row>
    <row r="16" spans="1:7" ht="21.5" thickBot="1" x14ac:dyDescent="0.55000000000000004">
      <c r="A16" s="60" t="s">
        <v>46</v>
      </c>
      <c r="B16" s="68" t="s">
        <v>47</v>
      </c>
      <c r="C16" s="69">
        <f>SUMIFS(Ruimtestaat!M:M,Ruimtestaat!A:A,Eelde!$A$1,Ruimtestaat!H:H,Eelde!$A$16,Ruimtestaat!I:I,Eelde!B16)</f>
        <v>321.86</v>
      </c>
      <c r="E16" s="44"/>
    </row>
    <row r="17" spans="1:7" ht="15" thickBot="1" x14ac:dyDescent="0.4">
      <c r="A17" s="61">
        <f>SUMIFS(Ruimtestaat!$M:$M,Ruimtestaat!$A:$A,Eelde!$A$1,Ruimtestaat!$H:$H,Eelde!A16)</f>
        <v>373.06</v>
      </c>
      <c r="C17"/>
    </row>
    <row r="18" spans="1:7" ht="15" thickBot="1" x14ac:dyDescent="0.4">
      <c r="C18"/>
    </row>
    <row r="19" spans="1:7" ht="15" thickBot="1" x14ac:dyDescent="0.4">
      <c r="A19" s="60" t="s">
        <v>14</v>
      </c>
      <c r="B19" s="68" t="s">
        <v>14</v>
      </c>
      <c r="C19" s="69">
        <f>SUMIFS(Ruimtestaat!$M:$M,Ruimtestaat!$A:$A,Eelde!$A$1,Ruimtestaat!$H:$H,Eelde!$A19,Ruimtestaat!$I:$I,Eelde!B19)</f>
        <v>0</v>
      </c>
    </row>
    <row r="20" spans="1:7" ht="15" thickBot="1" x14ac:dyDescent="0.4">
      <c r="A20" s="61">
        <f>SUMIFS(Ruimtestaat!$M:$M,Ruimtestaat!$A:$A,Eelde!$A$1,Ruimtestaat!$H:$H,Eelde!A19)</f>
        <v>0</v>
      </c>
      <c r="B20" s="38"/>
    </row>
    <row r="21" spans="1:7" ht="15" thickBot="1" x14ac:dyDescent="0.4"/>
    <row r="22" spans="1:7" x14ac:dyDescent="0.35">
      <c r="A22" s="60" t="s">
        <v>16</v>
      </c>
      <c r="B22" s="78" t="s">
        <v>284</v>
      </c>
      <c r="C22" s="79">
        <f>SUMIFS(Ruimtestaat!$M:$M,Ruimtestaat!$A:$A,Eelde!$A$1,Ruimtestaat!$H:$H,Eelde!$A$22,Ruimtestaat!I:I,Eelde!B22)</f>
        <v>0</v>
      </c>
    </row>
    <row r="23" spans="1:7" ht="15" thickBot="1" x14ac:dyDescent="0.4">
      <c r="A23" s="61">
        <f>SUMIFS(Ruimtestaat!$M:$M,Ruimtestaat!$A:$A,Eelde!$A$1,Ruimtestaat!$H:$H,Eelde!A22)</f>
        <v>807.4</v>
      </c>
      <c r="B23" s="80" t="s">
        <v>47</v>
      </c>
      <c r="C23" s="81">
        <f>SUMIFS(Ruimtestaat!$M:$M,Ruimtestaat!$A:$A,Eelde!$A$1,Ruimtestaat!$H:$H,Eelde!$A$22,Ruimtestaat!I:I,Eelde!B23)</f>
        <v>0</v>
      </c>
    </row>
    <row r="24" spans="1:7" x14ac:dyDescent="0.35">
      <c r="B24" s="80" t="s">
        <v>49</v>
      </c>
      <c r="C24" s="81">
        <f>SUMIFS(Ruimtestaat!$M:$M,Ruimtestaat!$A:$A,Eelde!$A$1,Ruimtestaat!$H:$H,Eelde!$A$22,Ruimtestaat!I:I,Eelde!B24)</f>
        <v>0</v>
      </c>
      <c r="G24"/>
    </row>
    <row r="25" spans="1:7" x14ac:dyDescent="0.35">
      <c r="B25" s="80" t="s">
        <v>204</v>
      </c>
      <c r="C25" s="81">
        <f>SUMIFS(Ruimtestaat!$M:$M,Ruimtestaat!$A:$A,Eelde!$A$1,Ruimtestaat!$H:$H,Eelde!$A$22,Ruimtestaat!I:I,Eelde!B25)</f>
        <v>0</v>
      </c>
      <c r="G25"/>
    </row>
    <row r="26" spans="1:7" x14ac:dyDescent="0.35">
      <c r="B26" s="80" t="s">
        <v>50</v>
      </c>
      <c r="C26" s="81">
        <f>SUMIFS(Ruimtestaat!$M:$M,Ruimtestaat!$A:$A,Eelde!$A$1,Ruimtestaat!$H:$H,Eelde!$A$22,Ruimtestaat!I:I,Eelde!B26)</f>
        <v>155.80000000000001</v>
      </c>
    </row>
    <row r="27" spans="1:7" x14ac:dyDescent="0.35">
      <c r="B27" s="80" t="s">
        <v>48</v>
      </c>
      <c r="C27" s="81">
        <f>SUMIFS(Ruimtestaat!$M:$M,Ruimtestaat!$A:$A,Eelde!$A$1,Ruimtestaat!$H:$H,Eelde!$A$22,Ruimtestaat!I:I,Eelde!B27)</f>
        <v>0</v>
      </c>
    </row>
    <row r="28" spans="1:7" x14ac:dyDescent="0.35">
      <c r="B28" s="80" t="s">
        <v>1022</v>
      </c>
      <c r="C28" s="81">
        <f>SUMIFS(Ruimtestaat!$M:$M,Ruimtestaat!$A:$A,Eelde!$A$1,Ruimtestaat!$H:$H,Eelde!$A$22,Ruimtestaat!I:I,Eelde!B28)</f>
        <v>168</v>
      </c>
    </row>
    <row r="29" spans="1:7" x14ac:dyDescent="0.35">
      <c r="B29" s="80" t="s">
        <v>14</v>
      </c>
      <c r="C29" s="81">
        <f>SUMIFS(Ruimtestaat!$M:$M,Ruimtestaat!$A:$A,Eelde!$A$1,Ruimtestaat!$H:$H,Eelde!$A$22,Ruimtestaat!I:I,Eelde!B29)</f>
        <v>0</v>
      </c>
    </row>
    <row r="30" spans="1:7" ht="15" thickBot="1" x14ac:dyDescent="0.4">
      <c r="B30" s="82" t="s">
        <v>657</v>
      </c>
      <c r="C30" s="83">
        <f>SUMIFS(Ruimtestaat!$M:$M,Ruimtestaat!$A:$A,Eelde!$A$1,Ruimtestaat!$H:$H,Eelde!$A$22,Ruimtestaat!I:I,Eelde!B30)</f>
        <v>0</v>
      </c>
    </row>
    <row r="31" spans="1:7" ht="15" thickBot="1" x14ac:dyDescent="0.4"/>
    <row r="32" spans="1:7" ht="15" thickBot="1" x14ac:dyDescent="0.4">
      <c r="A32" s="60" t="s">
        <v>15</v>
      </c>
      <c r="B32" s="68" t="s">
        <v>78</v>
      </c>
      <c r="C32" s="69">
        <f>SUMIFS(Ruimtestaat!$M:$M,Ruimtestaat!$A:$A,Eelde!$A$1,Ruimtestaat!$H:$H,Eelde!$A$32,Ruimtestaat!I:I,Eelde!B32)</f>
        <v>0</v>
      </c>
    </row>
    <row r="33" spans="1:3" x14ac:dyDescent="0.35">
      <c r="A33" s="61">
        <f>SUMIFS(Ruimtestaat!$M:$M,Ruimtestaat!$A:$A,Eelde!$A$1,Ruimtestaat!$H:$H,Eelde!A32)</f>
        <v>1512.2</v>
      </c>
      <c r="C33"/>
    </row>
    <row r="34" spans="1:3" ht="15" thickBot="1" x14ac:dyDescent="0.4">
      <c r="C34"/>
    </row>
    <row r="35" spans="1:3" x14ac:dyDescent="0.35">
      <c r="A35" s="60" t="s">
        <v>19</v>
      </c>
      <c r="B35" s="78" t="s">
        <v>43</v>
      </c>
      <c r="C35" s="79">
        <f>SUMIFS(Ruimtestaat!$M:$M,Ruimtestaat!$A:$A,Eelde!$A$1,Ruimtestaat!$H:$H,Eelde!$A$35,Ruimtestaat!I:I,Eelde!B35)</f>
        <v>119.6</v>
      </c>
    </row>
    <row r="36" spans="1:3" ht="15" thickBot="1" x14ac:dyDescent="0.4">
      <c r="A36" s="61">
        <f>SUMIFS(Ruimtestaat!$M:$M,Ruimtestaat!$A:$A,Eelde!$A$1,Ruimtestaat!$H:$H,Eelde!A35)</f>
        <v>1016.9</v>
      </c>
      <c r="B36" s="80" t="s">
        <v>56</v>
      </c>
      <c r="C36" s="81">
        <f>SUMIFS(Ruimtestaat!$M:$M,Ruimtestaat!$A:$A,Eelde!$A$1,Ruimtestaat!$H:$H,Eelde!$A$35,Ruimtestaat!I:I,Eelde!B36)</f>
        <v>791.7</v>
      </c>
    </row>
    <row r="37" spans="1:3" x14ac:dyDescent="0.35">
      <c r="B37" s="80" t="s">
        <v>61</v>
      </c>
      <c r="C37" s="81">
        <f>SUMIFS(Ruimtestaat!$M:$M,Ruimtestaat!$A:$A,Eelde!$A$1,Ruimtestaat!$H:$H,Eelde!$A$35,Ruimtestaat!I:I,Eelde!B37)</f>
        <v>1.8</v>
      </c>
    </row>
    <row r="38" spans="1:3" x14ac:dyDescent="0.35">
      <c r="B38" s="80" t="s">
        <v>64</v>
      </c>
      <c r="C38" s="81">
        <f>SUMIFS(Ruimtestaat!$M:$M,Ruimtestaat!$A:$A,Eelde!$A$1,Ruimtestaat!$H:$H,Eelde!$A$35,Ruimtestaat!I:I,Eelde!B38)</f>
        <v>63.5</v>
      </c>
    </row>
    <row r="39" spans="1:3" ht="15" thickBot="1" x14ac:dyDescent="0.4">
      <c r="B39" s="82" t="s">
        <v>19</v>
      </c>
      <c r="C39" s="83">
        <f>SUMIFS(Ruimtestaat!$M:$M,Ruimtestaat!$A:$A,Eelde!$A$1,Ruimtestaat!$H:$H,Eelde!$A$35,Ruimtestaat!I:I,Eelde!B39)</f>
        <v>20</v>
      </c>
    </row>
    <row r="40" spans="1:3" ht="15" thickBot="1" x14ac:dyDescent="0.4"/>
    <row r="41" spans="1:3" x14ac:dyDescent="0.35">
      <c r="A41" s="60" t="s">
        <v>18</v>
      </c>
      <c r="B41" s="78" t="s">
        <v>656</v>
      </c>
      <c r="C41" s="79">
        <f>SUMIFS(Ruimtestaat!$M:$M,Ruimtestaat!$A:$A,Eelde!$A$1,Ruimtestaat!$H:$H,Eelde!$A$41,Ruimtestaat!I:I,Eelde!B41)</f>
        <v>0</v>
      </c>
    </row>
    <row r="42" spans="1:3" ht="15" thickBot="1" x14ac:dyDescent="0.4">
      <c r="A42" s="61">
        <f>SUMIFS(Ruimtestaat!$M:$M,Ruimtestaat!$A:$A,Eelde!$A$1,Ruimtestaat!$H:$H,Eelde!A41)</f>
        <v>747</v>
      </c>
      <c r="B42" s="80" t="s">
        <v>1023</v>
      </c>
      <c r="C42" s="81">
        <f>SUMIFS(Ruimtestaat!$M:$M,Ruimtestaat!$A:$A,Eelde!$A$1,Ruimtestaat!$H:$H,Eelde!$A$41,Ruimtestaat!I:I,Eelde!B42)</f>
        <v>99</v>
      </c>
    </row>
    <row r="43" spans="1:3" x14ac:dyDescent="0.35">
      <c r="B43" s="80" t="s">
        <v>78</v>
      </c>
      <c r="C43" s="81">
        <f>SUMIFS(Ruimtestaat!$M:$M,Ruimtestaat!$A:$A,Eelde!$A$1,Ruimtestaat!$H:$H,Eelde!$A$41,Ruimtestaat!I:I,Eelde!B43)</f>
        <v>94</v>
      </c>
    </row>
    <row r="44" spans="1:3" ht="15" thickBot="1" x14ac:dyDescent="0.4">
      <c r="B44" s="82" t="s">
        <v>249</v>
      </c>
      <c r="C44" s="83">
        <f>SUMIFS(Ruimtestaat!$M:$M,Ruimtestaat!$A:$A,Eelde!$A$1,Ruimtestaat!$H:$H,Eelde!$A$41,Ruimtestaat!I:I,Eelde!B44)</f>
        <v>519</v>
      </c>
    </row>
    <row r="45" spans="1:3" ht="15" thickBot="1" x14ac:dyDescent="0.4"/>
    <row r="46" spans="1:3" ht="15" thickBot="1" x14ac:dyDescent="0.4">
      <c r="A46" s="60" t="s">
        <v>41</v>
      </c>
      <c r="B46" s="68" t="s">
        <v>58</v>
      </c>
      <c r="C46" s="69">
        <f>SUMIFS(Ruimtestaat!$M:$M,Ruimtestaat!$A:$A,Eelde!$A$1,Ruimtestaat!$H:$H,Eelde!$A$46,Ruimtestaat!I:I,Eelde!B46)</f>
        <v>0</v>
      </c>
    </row>
    <row r="47" spans="1:3" ht="15" thickBot="1" x14ac:dyDescent="0.4">
      <c r="A47" s="61">
        <f>SUMIFS(Ruimtestaat!$M:$M,Ruimtestaat!$A:$A,Eelde!$A$1,Ruimtestaat!$H:$H,Eelde!A46)</f>
        <v>104.39999999999999</v>
      </c>
      <c r="C47"/>
    </row>
    <row r="49" spans="1:3" x14ac:dyDescent="0.35">
      <c r="A49" s="60" t="s">
        <v>45</v>
      </c>
      <c r="B49" s="78" t="s">
        <v>1021</v>
      </c>
      <c r="C49" s="79">
        <f>SUMIFS(Ruimtestaat!$M:$M,Ruimtestaat!$A:$A,Eelde!$A$1,Ruimtestaat!$H:$H,Eelde!$A$49,Ruimtestaat!I:I,Eelde!B49)</f>
        <v>0</v>
      </c>
    </row>
    <row r="50" spans="1:3" ht="15" thickBot="1" x14ac:dyDescent="0.4">
      <c r="A50" s="61">
        <f>SUMIFS(Ruimtestaat!$M:$M,Ruimtestaat!$A:$A,Eelde!$A$1,Ruimtestaat!$H:$H,Eelde!A49)</f>
        <v>0</v>
      </c>
      <c r="B50" s="80" t="s">
        <v>687</v>
      </c>
      <c r="C50" s="81">
        <f>SUMIFS(Ruimtestaat!$M:$M,Ruimtestaat!$A:$A,Eelde!$A$1,Ruimtestaat!$H:$H,Eelde!$A$49,Ruimtestaat!I:I,Eelde!B50)</f>
        <v>0</v>
      </c>
    </row>
    <row r="51" spans="1:3" x14ac:dyDescent="0.35">
      <c r="B51" s="80" t="s">
        <v>208</v>
      </c>
      <c r="C51" s="81">
        <f>SUMIFS(Ruimtestaat!$M:$M,Ruimtestaat!$A:$A,Eelde!$A$1,Ruimtestaat!$H:$H,Eelde!$A$49,Ruimtestaat!I:I,Eelde!B51)</f>
        <v>0</v>
      </c>
    </row>
    <row r="52" spans="1:3" ht="15" thickBot="1" x14ac:dyDescent="0.4">
      <c r="B52" s="82" t="s">
        <v>254</v>
      </c>
      <c r="C52" s="83">
        <f>SUMIFS(Ruimtestaat!$M:$M,Ruimtestaat!$A:$A,Eelde!$A$1,Ruimtestaat!$H:$H,Eelde!$A$49,Ruimtestaat!I:I,Eelde!B52)</f>
        <v>0</v>
      </c>
    </row>
    <row r="53" spans="1:3" ht="15" thickBot="1" x14ac:dyDescent="0.4"/>
    <row r="54" spans="1:3" x14ac:dyDescent="0.35">
      <c r="A54" s="60" t="s">
        <v>186</v>
      </c>
    </row>
    <row r="55" spans="1:3" ht="15" thickBot="1" x14ac:dyDescent="0.4">
      <c r="A55" s="61">
        <f>SUMIFS(Ruimtestaat!$M:$M,Ruimtestaat!$A:$A,Eelde!$A$1,Ruimtestaat!$H:$H,Eelde!A54)</f>
        <v>0</v>
      </c>
    </row>
  </sheetData>
  <mergeCells count="26">
    <mergeCell ref="C6:D6"/>
    <mergeCell ref="E6:F6"/>
    <mergeCell ref="A1:A13"/>
    <mergeCell ref="C1:D1"/>
    <mergeCell ref="E1:F1"/>
    <mergeCell ref="C2:D2"/>
    <mergeCell ref="E2:F2"/>
    <mergeCell ref="C3:D3"/>
    <mergeCell ref="E3:F3"/>
    <mergeCell ref="C4:D4"/>
    <mergeCell ref="E4:F4"/>
    <mergeCell ref="C5:D5"/>
    <mergeCell ref="E5:F5"/>
    <mergeCell ref="C7:D7"/>
    <mergeCell ref="E7:F7"/>
    <mergeCell ref="C8:D8"/>
    <mergeCell ref="E8:F8"/>
    <mergeCell ref="C13:D13"/>
    <mergeCell ref="C10:D10"/>
    <mergeCell ref="E10:F10"/>
    <mergeCell ref="C11:D11"/>
    <mergeCell ref="E11:F11"/>
    <mergeCell ref="C12:D12"/>
    <mergeCell ref="E12:F12"/>
    <mergeCell ref="C9:D9"/>
    <mergeCell ref="E9:F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M68"/>
  <sheetViews>
    <sheetView workbookViewId="0">
      <selection activeCell="G2" sqref="G2"/>
    </sheetView>
  </sheetViews>
  <sheetFormatPr defaultRowHeight="14.5" x14ac:dyDescent="0.35"/>
  <cols>
    <col min="1" max="1" width="25.7265625" style="32" customWidth="1"/>
    <col min="2" max="2" width="32.81640625" customWidth="1"/>
    <col min="3" max="3" width="8.7265625" style="32" customWidth="1"/>
    <col min="4" max="4" width="4.7265625" customWidth="1"/>
    <col min="5" max="5" width="10.7265625" style="32" customWidth="1"/>
    <col min="6" max="6" width="24.8164062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 thickBot="1" x14ac:dyDescent="0.5">
      <c r="A1" s="520" t="s">
        <v>38</v>
      </c>
      <c r="B1" s="53" t="s">
        <v>288</v>
      </c>
      <c r="C1" s="526" t="s">
        <v>289</v>
      </c>
      <c r="D1" s="526"/>
      <c r="E1" s="523" t="s">
        <v>31</v>
      </c>
      <c r="F1" s="524"/>
      <c r="G1" s="53" t="s">
        <v>290</v>
      </c>
    </row>
    <row r="2" spans="1:7" x14ac:dyDescent="0.35">
      <c r="A2" s="525"/>
      <c r="B2" s="56" t="s">
        <v>46</v>
      </c>
      <c r="C2" s="514">
        <f>SUMIFS(Ruimtestaat!$M:$M,Ruimtestaat!$A:$A,Emmen!$A$1,Ruimtestaat!$H:$H,Emmen!B2)</f>
        <v>3993.0399999999986</v>
      </c>
      <c r="D2" s="514"/>
      <c r="E2" s="504">
        <v>1</v>
      </c>
      <c r="F2" s="504"/>
      <c r="G2" s="113">
        <f>IFERROR(SUMIFS(Ruimtestaat!P:P,Ruimtestaat!H:H,B2,Ruimtestaat!A:A,$A$1),0)</f>
        <v>0</v>
      </c>
    </row>
    <row r="3" spans="1:7" x14ac:dyDescent="0.35">
      <c r="A3" s="525"/>
      <c r="B3" s="54" t="s">
        <v>15</v>
      </c>
      <c r="C3" s="519">
        <f>SUMIFS(Ruimtestaat!$M:$M,Ruimtestaat!$A:$A,Emmen!$A$1,Ruimtestaat!$H:$H,Emmen!B3)</f>
        <v>10461.150000000001</v>
      </c>
      <c r="D3" s="519"/>
      <c r="E3" s="503">
        <v>2</v>
      </c>
      <c r="F3" s="503"/>
      <c r="G3" s="114">
        <f>IFERROR(SUMIFS(Ruimtestaat!P:P,Ruimtestaat!H:H,B3,Ruimtestaat!A:A,$A$1),0)</f>
        <v>0</v>
      </c>
    </row>
    <row r="4" spans="1:7" x14ac:dyDescent="0.35">
      <c r="A4" s="525"/>
      <c r="B4" s="54" t="s">
        <v>16</v>
      </c>
      <c r="C4" s="519">
        <f>SUMIFS(Ruimtestaat!$M:$M,Ruimtestaat!$A:$A,Emmen!$A$1,Ruimtestaat!$H:$H,Emmen!B4)</f>
        <v>3225.6799999999994</v>
      </c>
      <c r="D4" s="519"/>
      <c r="E4" s="503">
        <v>3</v>
      </c>
      <c r="F4" s="503"/>
      <c r="G4" s="114">
        <f>IFERROR(SUMIFS(Ruimtestaat!P:P,Ruimtestaat!H:H,B4,Ruimtestaat!A:A,$A$1),0)</f>
        <v>0</v>
      </c>
    </row>
    <row r="5" spans="1:7" x14ac:dyDescent="0.35">
      <c r="A5" s="525"/>
      <c r="B5" s="54" t="s">
        <v>41</v>
      </c>
      <c r="C5" s="519">
        <f>SUMIFS(Ruimtestaat!$M:$M,Ruimtestaat!$A:$A,Emmen!$A$1,Ruimtestaat!$H:$H,Emmen!B5)</f>
        <v>888.30999999999983</v>
      </c>
      <c r="D5" s="519"/>
      <c r="E5" s="503">
        <v>4</v>
      </c>
      <c r="F5" s="503"/>
      <c r="G5" s="114">
        <f>IFERROR(SUMIFS(Ruimtestaat!P:P,Ruimtestaat!H:H,B5,Ruimtestaat!A:A,$A$1),0)</f>
        <v>0</v>
      </c>
    </row>
    <row r="6" spans="1:7" x14ac:dyDescent="0.35">
      <c r="A6" s="525"/>
      <c r="B6" s="54" t="s">
        <v>1694</v>
      </c>
      <c r="C6" s="519">
        <f>SUMIFS(Ruimtestaat!$M:$M,Ruimtestaat!$A:$A,Emmen!$A$1,Ruimtestaat!$H:$H,Emmen!B6)</f>
        <v>779.33999999999992</v>
      </c>
      <c r="D6" s="519"/>
      <c r="E6" s="503">
        <v>5</v>
      </c>
      <c r="F6" s="503"/>
      <c r="G6" s="114">
        <f>IFERROR(SUMIFS(Ruimtestaat!P:P,Ruimtestaat!H:H,B6,Ruimtestaat!A:A,$A$1),0)</f>
        <v>0</v>
      </c>
    </row>
    <row r="7" spans="1:7" x14ac:dyDescent="0.35">
      <c r="A7" s="525"/>
      <c r="B7" s="54" t="s">
        <v>18</v>
      </c>
      <c r="C7" s="519">
        <f>SUMIFS(Ruimtestaat!$M:$M,Ruimtestaat!$A:$A,Emmen!$A$1,Ruimtestaat!$H:$H,Emmen!B7)</f>
        <v>4958.5099999999984</v>
      </c>
      <c r="D7" s="519"/>
      <c r="E7" s="503">
        <v>6</v>
      </c>
      <c r="F7" s="503"/>
      <c r="G7" s="114">
        <f>IFERROR(SUMIFS(Ruimtestaat!P:P,Ruimtestaat!H:H,B7,Ruimtestaat!A:A,$A$1),0)</f>
        <v>0</v>
      </c>
    </row>
    <row r="8" spans="1:7" x14ac:dyDescent="0.35">
      <c r="A8" s="525"/>
      <c r="B8" s="54" t="s">
        <v>19</v>
      </c>
      <c r="C8" s="519">
        <f>SUMIFS(Ruimtestaat!$M:$M,Ruimtestaat!$A:$A,Emmen!$A$1,Ruimtestaat!$H:$H,Emmen!B8)</f>
        <v>6797.3099999999977</v>
      </c>
      <c r="D8" s="519"/>
      <c r="E8" s="503">
        <v>7</v>
      </c>
      <c r="F8" s="503"/>
      <c r="G8" s="114">
        <f>IFERROR(SUMIFS(Ruimtestaat!P:P,Ruimtestaat!H:H,B8,Ruimtestaat!A:A,$A$1),0)</f>
        <v>0</v>
      </c>
    </row>
    <row r="9" spans="1:7" x14ac:dyDescent="0.35">
      <c r="A9" s="525"/>
      <c r="B9" s="111" t="s">
        <v>2271</v>
      </c>
      <c r="C9" s="519">
        <f>SUMIFS(Ruimtestaat!$M:$M,Ruimtestaat!$A:$A,Emmen!$A$1,Ruimtestaat!$H:$H,Emmen!B9)</f>
        <v>334.13</v>
      </c>
      <c r="D9" s="519"/>
      <c r="E9" s="503">
        <v>8</v>
      </c>
      <c r="F9" s="503"/>
      <c r="G9" s="114">
        <f>IFERROR(SUMIFS(Ruimtestaat!P:P,Ruimtestaat!H:H,B9,Ruimtestaat!A:A,$A$1),0)</f>
        <v>0</v>
      </c>
    </row>
    <row r="10" spans="1:7" x14ac:dyDescent="0.35">
      <c r="A10" s="525"/>
      <c r="B10" s="111" t="s">
        <v>45</v>
      </c>
      <c r="C10" s="515">
        <f>SUMIFS(Ruimtestaat!$M:$M,Ruimtestaat!$A:$A,Emmen!$A$1,Ruimtestaat!$H:$H,Emmen!B10)</f>
        <v>0</v>
      </c>
      <c r="D10" s="516"/>
      <c r="E10" s="503" t="s">
        <v>291</v>
      </c>
      <c r="F10" s="503"/>
      <c r="G10" s="114">
        <f>IFERROR(SUMIFS(Ruimtestaat!P:P,Ruimtestaat!H:H,B10,Ruimtestaat!A:A,$A$1),0)</f>
        <v>0</v>
      </c>
    </row>
    <row r="11" spans="1:7" ht="15" thickBot="1" x14ac:dyDescent="0.4">
      <c r="A11" s="525"/>
      <c r="B11" s="55" t="s">
        <v>186</v>
      </c>
      <c r="C11" s="517">
        <f>SUMIFS(Ruimtestaat!$M:$M,Ruimtestaat!$A:$A,Emmen!$A$1,Ruimtestaat!$H:$H,Emmen!B11)</f>
        <v>0</v>
      </c>
      <c r="D11" s="512"/>
      <c r="E11" s="518" t="s">
        <v>291</v>
      </c>
      <c r="F11" s="518"/>
      <c r="G11" s="117">
        <f>IFERROR(SUMIFS(Ruimtestaat!P:P,Ruimtestaat!H:H,B11,Ruimtestaat!A:A,$A$1),0)</f>
        <v>0</v>
      </c>
    </row>
    <row r="12" spans="1:7" ht="19" thickBot="1" x14ac:dyDescent="0.5">
      <c r="A12" s="525"/>
      <c r="B12" s="144"/>
      <c r="C12" s="502"/>
      <c r="D12" s="505"/>
      <c r="E12" s="501"/>
      <c r="F12" s="502"/>
      <c r="G12" s="145" t="s">
        <v>2056</v>
      </c>
    </row>
    <row r="13" spans="1:7" ht="15" thickBot="1" x14ac:dyDescent="0.4">
      <c r="A13" s="525"/>
      <c r="B13" s="56" t="s">
        <v>10</v>
      </c>
      <c r="C13" s="514"/>
      <c r="D13" s="514"/>
      <c r="E13" s="115"/>
      <c r="F13" s="116"/>
      <c r="G13" s="113">
        <f>Glasbewassing!F3</f>
        <v>0</v>
      </c>
    </row>
    <row r="14" spans="1:7" ht="21.5" thickBot="1" x14ac:dyDescent="0.55000000000000004">
      <c r="C14" s="46"/>
      <c r="D14" s="46"/>
      <c r="F14" s="118" t="s">
        <v>293</v>
      </c>
      <c r="G14" s="119">
        <f>SUM(G2:G13)</f>
        <v>0</v>
      </c>
    </row>
    <row r="15" spans="1:7" ht="21.5" thickBot="1" x14ac:dyDescent="0.55000000000000004">
      <c r="A15" s="57" t="s">
        <v>288</v>
      </c>
      <c r="B15" s="58" t="s">
        <v>294</v>
      </c>
      <c r="C15" s="77"/>
    </row>
    <row r="16" spans="1:7" ht="21" x14ac:dyDescent="0.5">
      <c r="A16" s="60" t="s">
        <v>46</v>
      </c>
      <c r="B16" s="78" t="s">
        <v>47</v>
      </c>
      <c r="C16" s="81">
        <f>SUMIFS(Ruimtestaat!M:M,Ruimtestaat!A:A,Emmen!$A$1,Ruimtestaat!H:H,Emmen!$A$16,Ruimtestaat!I:I,Emmen!B16)</f>
        <v>628.56000000000006</v>
      </c>
      <c r="E16" s="44"/>
    </row>
    <row r="17" spans="1:7" ht="15" thickBot="1" x14ac:dyDescent="0.4">
      <c r="A17" s="61">
        <f>SUMIFS(Ruimtestaat!$M:$M,Ruimtestaat!$A:$A,Emmen!$A$1,Ruimtestaat!$H:$H,Emmen!A16)</f>
        <v>3993.0399999999986</v>
      </c>
      <c r="B17" s="80" t="s">
        <v>204</v>
      </c>
      <c r="C17" s="81">
        <f>SUMIFS(Ruimtestaat!M:M,Ruimtestaat!A:A,Emmen!$A$1,Ruimtestaat!H:H,Emmen!$A$16,Ruimtestaat!I:I,Emmen!B17)</f>
        <v>0</v>
      </c>
    </row>
    <row r="18" spans="1:7" x14ac:dyDescent="0.35">
      <c r="B18" s="80" t="s">
        <v>48</v>
      </c>
      <c r="C18" s="81">
        <f>SUMIFS(Ruimtestaat!M:M,Ruimtestaat!A:A,Emmen!$A$1,Ruimtestaat!H:H,Emmen!$A$16,Ruimtestaat!I:I,Emmen!B18)</f>
        <v>9.67</v>
      </c>
    </row>
    <row r="19" spans="1:7" ht="15" thickBot="1" x14ac:dyDescent="0.4">
      <c r="B19" s="82" t="s">
        <v>14</v>
      </c>
      <c r="C19" s="83">
        <f>SUMIFS(Ruimtestaat!M:M,Ruimtestaat!A:A,Emmen!$A$1,Ruimtestaat!H:H,Emmen!$A$16,Ruimtestaat!I:I,Emmen!B19)</f>
        <v>213.47</v>
      </c>
    </row>
    <row r="20" spans="1:7" ht="15" thickBot="1" x14ac:dyDescent="0.4"/>
    <row r="21" spans="1:7" ht="15" thickBot="1" x14ac:dyDescent="0.4">
      <c r="A21" s="60" t="s">
        <v>14</v>
      </c>
      <c r="B21" s="68" t="s">
        <v>14</v>
      </c>
      <c r="C21" s="69">
        <f>SUMIFS(Ruimtestaat!$M:$M,Ruimtestaat!$A:$A,Emmen!$A$1,Ruimtestaat!$H:$H,Emmen!$A21,Ruimtestaat!$I:$I,Emmen!B21)</f>
        <v>0</v>
      </c>
    </row>
    <row r="22" spans="1:7" ht="15" thickBot="1" x14ac:dyDescent="0.4">
      <c r="A22" s="61">
        <f>SUMIFS(Ruimtestaat!$M:$M,Ruimtestaat!$A:$A,Emmen!$A$1,Ruimtestaat!$H:$H,Emmen!A21)</f>
        <v>0</v>
      </c>
      <c r="B22" s="38"/>
    </row>
    <row r="23" spans="1:7" ht="15" thickBot="1" x14ac:dyDescent="0.4"/>
    <row r="24" spans="1:7" x14ac:dyDescent="0.35">
      <c r="A24" s="60" t="s">
        <v>16</v>
      </c>
      <c r="B24" s="78" t="s">
        <v>130</v>
      </c>
      <c r="C24" s="79">
        <f>SUMIFS(Ruimtestaat!$M:$M,Ruimtestaat!$A:$A,Emmen!$A$1,Ruimtestaat!$H:$H,Emmen!$A$24,Ruimtestaat!I:I,Emmen!B24)</f>
        <v>0</v>
      </c>
    </row>
    <row r="25" spans="1:7" ht="15" thickBot="1" x14ac:dyDescent="0.4">
      <c r="A25" s="61">
        <f>SUMIFS(Ruimtestaat!$M:$M,Ruimtestaat!$A:$A,Emmen!$A$1,Ruimtestaat!$H:$H,Emmen!A24)</f>
        <v>3225.6799999999994</v>
      </c>
      <c r="B25" s="80" t="s">
        <v>51</v>
      </c>
      <c r="C25" s="81">
        <f>SUMIFS(Ruimtestaat!$M:$M,Ruimtestaat!$A:$A,Emmen!$A$1,Ruimtestaat!$H:$H,Emmen!$A$24,Ruimtestaat!I:I,Emmen!B25)</f>
        <v>2703.36</v>
      </c>
    </row>
    <row r="26" spans="1:7" x14ac:dyDescent="0.35">
      <c r="B26" s="80" t="s">
        <v>49</v>
      </c>
      <c r="C26" s="81">
        <f>SUMIFS(Ruimtestaat!$M:$M,Ruimtestaat!$A:$A,Emmen!$A$1,Ruimtestaat!$H:$H,Emmen!$A$24,Ruimtestaat!I:I,Emmen!B26)</f>
        <v>0</v>
      </c>
      <c r="G26"/>
    </row>
    <row r="27" spans="1:7" x14ac:dyDescent="0.35">
      <c r="B27" s="80" t="s">
        <v>286</v>
      </c>
      <c r="C27" s="81">
        <f>SUMIFS(Ruimtestaat!$M:$M,Ruimtestaat!$A:$A,Emmen!$A$1,Ruimtestaat!$H:$H,Emmen!$A$24,Ruimtestaat!I:I,Emmen!B27)</f>
        <v>0</v>
      </c>
      <c r="G27"/>
    </row>
    <row r="28" spans="1:7" x14ac:dyDescent="0.35">
      <c r="B28" s="80" t="s">
        <v>50</v>
      </c>
      <c r="C28" s="81">
        <f>SUMIFS(Ruimtestaat!$M:$M,Ruimtestaat!$A:$A,Emmen!$A$1,Ruimtestaat!$H:$H,Emmen!$A$24,Ruimtestaat!I:I,Emmen!B28)</f>
        <v>429.23000000000008</v>
      </c>
    </row>
    <row r="29" spans="1:7" x14ac:dyDescent="0.35">
      <c r="B29" s="80" t="s">
        <v>278</v>
      </c>
      <c r="C29" s="81">
        <f>SUMIFS(Ruimtestaat!$M:$M,Ruimtestaat!$A:$A,Emmen!$A$1,Ruimtestaat!$H:$H,Emmen!$A$24,Ruimtestaat!I:I,Emmen!B29)</f>
        <v>0</v>
      </c>
    </row>
    <row r="30" spans="1:7" ht="15" thickBot="1" x14ac:dyDescent="0.4">
      <c r="B30" s="82" t="s">
        <v>86</v>
      </c>
      <c r="C30" s="83">
        <f>SUMIFS(Ruimtestaat!$M:$M,Ruimtestaat!$A:$A,Emmen!$A$1,Ruimtestaat!$H:$H,Emmen!$A$24,Ruimtestaat!I:I,Emmen!B30)</f>
        <v>0</v>
      </c>
    </row>
    <row r="31" spans="1:7" ht="15" thickBot="1" x14ac:dyDescent="0.4"/>
    <row r="32" spans="1:7" x14ac:dyDescent="0.35">
      <c r="A32" s="60" t="s">
        <v>15</v>
      </c>
      <c r="B32" s="78" t="s">
        <v>78</v>
      </c>
      <c r="C32" s="79">
        <f>SUMIFS(Ruimtestaat!$M:$M,Ruimtestaat!$A:$A,Emmen!$A$1,Ruimtestaat!$H:$H,Emmen!$A$32,Ruimtestaat!I:I,Emmen!B32)</f>
        <v>0</v>
      </c>
    </row>
    <row r="33" spans="1:3" ht="15" thickBot="1" x14ac:dyDescent="0.4">
      <c r="A33" s="61">
        <f>SUMIFS(Ruimtestaat!$M:$M,Ruimtestaat!$A:$A,Emmen!$A$1,Ruimtestaat!$H:$H,Emmen!A32)</f>
        <v>10461.150000000001</v>
      </c>
      <c r="B33" s="80" t="s">
        <v>249</v>
      </c>
      <c r="C33" s="81">
        <f>SUMIFS(Ruimtestaat!$M:$M,Ruimtestaat!$A:$A,Emmen!$A$1,Ruimtestaat!$H:$H,Emmen!$A$32,Ruimtestaat!I:I,Emmen!B33)</f>
        <v>0</v>
      </c>
    </row>
    <row r="34" spans="1:3" x14ac:dyDescent="0.35">
      <c r="B34" s="82" t="s">
        <v>1022</v>
      </c>
      <c r="C34" s="83">
        <f>SUMIFS(Ruimtestaat!$M:$M,Ruimtestaat!$A:$A,Emmen!$A$1,Ruimtestaat!$H:$H,Emmen!$A$32,Ruimtestaat!I:I,Emmen!B34)</f>
        <v>0</v>
      </c>
    </row>
    <row r="35" spans="1:3" ht="15" thickBot="1" x14ac:dyDescent="0.4"/>
    <row r="36" spans="1:3" x14ac:dyDescent="0.35">
      <c r="A36" s="60" t="s">
        <v>19</v>
      </c>
      <c r="B36" s="78" t="s">
        <v>284</v>
      </c>
      <c r="C36" s="79">
        <f>SUMIFS(Ruimtestaat!$M:$M,Ruimtestaat!$A:$A,Emmen!$A$1,Ruimtestaat!$H:$H,Emmen!$A$36,Ruimtestaat!I:I,Emmen!B36)</f>
        <v>0</v>
      </c>
    </row>
    <row r="37" spans="1:3" ht="15" thickBot="1" x14ac:dyDescent="0.4">
      <c r="A37" s="61">
        <f>SUMIFS(Ruimtestaat!$M:$M,Ruimtestaat!$A:$A,Emmen!$A$1,Ruimtestaat!$H:$H,Emmen!A36)</f>
        <v>6797.3099999999977</v>
      </c>
      <c r="B37" s="80" t="s">
        <v>282</v>
      </c>
      <c r="C37" s="81">
        <f>SUMIFS(Ruimtestaat!$M:$M,Ruimtestaat!$A:$A,Emmen!$A$1,Ruimtestaat!$H:$H,Emmen!$A$36,Ruimtestaat!I:I,Emmen!B37)</f>
        <v>0</v>
      </c>
    </row>
    <row r="38" spans="1:3" x14ac:dyDescent="0.35">
      <c r="B38" s="80" t="s">
        <v>43</v>
      </c>
      <c r="C38" s="81">
        <f>SUMIFS(Ruimtestaat!$M:$M,Ruimtestaat!$A:$A,Emmen!$A$1,Ruimtestaat!$H:$H,Emmen!$A$36,Ruimtestaat!I:I,Emmen!B38)</f>
        <v>269.45</v>
      </c>
    </row>
    <row r="39" spans="1:3" x14ac:dyDescent="0.35">
      <c r="B39" s="80" t="s">
        <v>56</v>
      </c>
      <c r="C39" s="81">
        <f>SUMIFS(Ruimtestaat!$M:$M,Ruimtestaat!$A:$A,Emmen!$A$1,Ruimtestaat!$H:$H,Emmen!$A$36,Ruimtestaat!I:I,Emmen!B39)</f>
        <v>2008.96</v>
      </c>
    </row>
    <row r="40" spans="1:3" x14ac:dyDescent="0.35">
      <c r="B40" s="80" t="s">
        <v>76</v>
      </c>
      <c r="C40" s="81">
        <f>SUMIFS(Ruimtestaat!$M:$M,Ruimtestaat!$A:$A,Emmen!$A$1,Ruimtestaat!$H:$H,Emmen!$A$36,Ruimtestaat!I:I,Emmen!B40)</f>
        <v>6.35</v>
      </c>
    </row>
    <row r="41" spans="1:3" x14ac:dyDescent="0.35">
      <c r="B41" s="80" t="s">
        <v>873</v>
      </c>
      <c r="C41" s="81">
        <f>SUMIFS(Ruimtestaat!$M:$M,Ruimtestaat!$A:$A,Emmen!$A$1,Ruimtestaat!$H:$H,Emmen!$A$36,Ruimtestaat!I:I,Emmen!B41)</f>
        <v>0</v>
      </c>
    </row>
    <row r="42" spans="1:3" x14ac:dyDescent="0.35">
      <c r="B42" s="80" t="s">
        <v>204</v>
      </c>
      <c r="C42" s="81">
        <f>SUMIFS(Ruimtestaat!$M:$M,Ruimtestaat!$A:$A,Emmen!$A$1,Ruimtestaat!$H:$H,Emmen!$A$36,Ruimtestaat!I:I,Emmen!B42)</f>
        <v>31.47</v>
      </c>
    </row>
    <row r="43" spans="1:3" x14ac:dyDescent="0.35">
      <c r="B43" s="80" t="s">
        <v>61</v>
      </c>
      <c r="C43" s="81">
        <f>SUMIFS(Ruimtestaat!$M:$M,Ruimtestaat!$A:$A,Emmen!$A$1,Ruimtestaat!$H:$H,Emmen!$A$36,Ruimtestaat!I:I,Emmen!B43)</f>
        <v>109.67999999999999</v>
      </c>
    </row>
    <row r="44" spans="1:3" x14ac:dyDescent="0.35">
      <c r="B44" s="80" t="s">
        <v>286</v>
      </c>
      <c r="C44" s="81">
        <f>SUMIFS(Ruimtestaat!$M:$M,Ruimtestaat!$A:$A,Emmen!$A$1,Ruimtestaat!$H:$H,Emmen!$A$36,Ruimtestaat!I:I,Emmen!B44)</f>
        <v>0</v>
      </c>
    </row>
    <row r="45" spans="1:3" x14ac:dyDescent="0.35">
      <c r="B45" s="80" t="s">
        <v>50</v>
      </c>
      <c r="C45" s="81">
        <f>SUMIFS(Ruimtestaat!$M:$M,Ruimtestaat!$A:$A,Emmen!$A$1,Ruimtestaat!$H:$H,Emmen!$A$36,Ruimtestaat!I:I,Emmen!B45)</f>
        <v>0</v>
      </c>
    </row>
    <row r="46" spans="1:3" x14ac:dyDescent="0.35">
      <c r="B46" s="80" t="s">
        <v>64</v>
      </c>
      <c r="C46" s="81">
        <f>SUMIFS(Ruimtestaat!$M:$M,Ruimtestaat!$A:$A,Emmen!$A$1,Ruimtestaat!$H:$H,Emmen!$A$36,Ruimtestaat!I:I,Emmen!B46)</f>
        <v>212.34</v>
      </c>
    </row>
    <row r="47" spans="1:3" ht="15" thickBot="1" x14ac:dyDescent="0.4">
      <c r="B47" s="82" t="s">
        <v>19</v>
      </c>
      <c r="C47" s="83">
        <f>SUMIFS(Ruimtestaat!$M:$M,Ruimtestaat!$A:$A,Emmen!$A$1,Ruimtestaat!$H:$H,Emmen!$A$36,Ruimtestaat!I:I,Emmen!B47)</f>
        <v>3785.07</v>
      </c>
    </row>
    <row r="48" spans="1:3" ht="15" thickBot="1" x14ac:dyDescent="0.4"/>
    <row r="49" spans="1:3" x14ac:dyDescent="0.35">
      <c r="A49" s="60" t="s">
        <v>18</v>
      </c>
      <c r="B49" s="78" t="s">
        <v>684</v>
      </c>
      <c r="C49" s="79">
        <f>SUMIFS(Ruimtestaat!$M:$M,Ruimtestaat!$A:$A,Emmen!$A$1,Ruimtestaat!$H:$H,Emmen!$A$49,Ruimtestaat!I:I,Emmen!B49)</f>
        <v>0</v>
      </c>
    </row>
    <row r="50" spans="1:3" ht="15" thickBot="1" x14ac:dyDescent="0.4">
      <c r="A50" s="61">
        <f>SUMIFS(Ruimtestaat!$M:$M,Ruimtestaat!$A:$A,Emmen!$A$1,Ruimtestaat!$H:$H,Emmen!A49)</f>
        <v>4958.5099999999984</v>
      </c>
      <c r="B50" s="80" t="s">
        <v>283</v>
      </c>
      <c r="C50" s="81">
        <f>SUMIFS(Ruimtestaat!$M:$M,Ruimtestaat!$A:$A,Emmen!$A$1,Ruimtestaat!$H:$H,Emmen!$A$49,Ruimtestaat!I:I,Emmen!B50)</f>
        <v>0</v>
      </c>
    </row>
    <row r="51" spans="1:3" x14ac:dyDescent="0.35">
      <c r="B51" s="80" t="s">
        <v>287</v>
      </c>
      <c r="C51" s="81">
        <f>SUMIFS(Ruimtestaat!$M:$M,Ruimtestaat!$A:$A,Emmen!$A$1,Ruimtestaat!$H:$H,Emmen!$A$49,Ruimtestaat!I:I,Emmen!B51)</f>
        <v>0</v>
      </c>
    </row>
    <row r="52" spans="1:3" x14ac:dyDescent="0.35">
      <c r="B52" s="80" t="s">
        <v>670</v>
      </c>
      <c r="C52" s="81">
        <f>SUMIFS(Ruimtestaat!$M:$M,Ruimtestaat!$A:$A,Emmen!$A$1,Ruimtestaat!$H:$H,Emmen!$A$49,Ruimtestaat!I:I,Emmen!B52)</f>
        <v>0</v>
      </c>
    </row>
    <row r="53" spans="1:3" x14ac:dyDescent="0.35">
      <c r="B53" s="80" t="s">
        <v>78</v>
      </c>
      <c r="C53" s="81">
        <f>SUMIFS(Ruimtestaat!$M:$M,Ruimtestaat!$A:$A,Emmen!$A$1,Ruimtestaat!$H:$H,Emmen!$A$49,Ruimtestaat!I:I,Emmen!B53)</f>
        <v>0</v>
      </c>
    </row>
    <row r="54" spans="1:3" x14ac:dyDescent="0.35">
      <c r="B54" s="80" t="s">
        <v>278</v>
      </c>
      <c r="C54" s="81">
        <f>SUMIFS(Ruimtestaat!$M:$M,Ruimtestaat!$A:$A,Emmen!$A$1,Ruimtestaat!$H:$H,Emmen!$A$49,Ruimtestaat!I:I,Emmen!B54)</f>
        <v>0</v>
      </c>
    </row>
    <row r="55" spans="1:3" x14ac:dyDescent="0.35">
      <c r="B55" s="80" t="s">
        <v>249</v>
      </c>
      <c r="C55" s="81">
        <f>SUMIFS(Ruimtestaat!$M:$M,Ruimtestaat!$A:$A,Emmen!$A$1,Ruimtestaat!$H:$H,Emmen!$A$49,Ruimtestaat!I:I,Emmen!B55)</f>
        <v>2578</v>
      </c>
    </row>
    <row r="56" spans="1:3" ht="15" thickBot="1" x14ac:dyDescent="0.4">
      <c r="B56" s="82" t="s">
        <v>254</v>
      </c>
      <c r="C56" s="83">
        <f>SUMIFS(Ruimtestaat!$M:$M,Ruimtestaat!$A:$A,Emmen!$A$1,Ruimtestaat!$H:$H,Emmen!$A$49,Ruimtestaat!I:I,Emmen!B56)</f>
        <v>0</v>
      </c>
    </row>
    <row r="57" spans="1:3" ht="15" thickBot="1" x14ac:dyDescent="0.4"/>
    <row r="58" spans="1:3" x14ac:dyDescent="0.35">
      <c r="A58" s="60" t="s">
        <v>41</v>
      </c>
      <c r="B58" s="78" t="s">
        <v>485</v>
      </c>
      <c r="C58" s="79">
        <f>SUMIFS(Ruimtestaat!$M:$M,Ruimtestaat!$A:$A,Emmen!$A$1,Ruimtestaat!$H:$H,Emmen!$A$58,Ruimtestaat!I:I,Emmen!B58)</f>
        <v>0</v>
      </c>
    </row>
    <row r="59" spans="1:3" ht="15" thickBot="1" x14ac:dyDescent="0.4">
      <c r="A59" s="61">
        <f>SUMIFS(Ruimtestaat!$M:$M,Ruimtestaat!$A:$A,Emmen!$A$1,Ruimtestaat!$H:$H,Emmen!A58)</f>
        <v>888.30999999999983</v>
      </c>
      <c r="B59" s="80" t="s">
        <v>65</v>
      </c>
      <c r="C59" s="81">
        <f>SUMIFS(Ruimtestaat!$M:$M,Ruimtestaat!$A:$A,Emmen!$A$1,Ruimtestaat!$H:$H,Emmen!$A$58,Ruimtestaat!I:I,Emmen!B59)</f>
        <v>0</v>
      </c>
    </row>
    <row r="60" spans="1:3" ht="15" thickBot="1" x14ac:dyDescent="0.4">
      <c r="B60" s="82" t="s">
        <v>58</v>
      </c>
      <c r="C60" s="83">
        <f>SUMIFS(Ruimtestaat!$M:$M,Ruimtestaat!$A:$A,Emmen!$A$1,Ruimtestaat!$H:$H,Emmen!$A$58,Ruimtestaat!I:I,Emmen!B60)</f>
        <v>0</v>
      </c>
    </row>
    <row r="61" spans="1:3" ht="15" thickBot="1" x14ac:dyDescent="0.4"/>
    <row r="62" spans="1:3" x14ac:dyDescent="0.35">
      <c r="A62" s="60" t="s">
        <v>45</v>
      </c>
      <c r="B62" s="78" t="s">
        <v>1021</v>
      </c>
      <c r="C62" s="79">
        <f>SUMIFS(Ruimtestaat!$M:$M,Ruimtestaat!$A:$A,Emmen!$A$1,Ruimtestaat!$H:$H,Emmen!$A$62,Ruimtestaat!I:I,Emmen!B62)</f>
        <v>0</v>
      </c>
    </row>
    <row r="63" spans="1:3" ht="15" thickBot="1" x14ac:dyDescent="0.4">
      <c r="A63" s="61">
        <f>SUMIFS(Ruimtestaat!$M:$M,Ruimtestaat!$A:$A,Emmen!$A$1,Ruimtestaat!$H:$H,Emmen!A62)</f>
        <v>0</v>
      </c>
      <c r="B63" s="80" t="s">
        <v>1026</v>
      </c>
      <c r="C63" s="81">
        <f>SUMIFS(Ruimtestaat!$M:$M,Ruimtestaat!$A:$A,Emmen!$A$1,Ruimtestaat!$H:$H,Emmen!$A$62,Ruimtestaat!I:I,Emmen!B63)</f>
        <v>0</v>
      </c>
    </row>
    <row r="64" spans="1:3" x14ac:dyDescent="0.35">
      <c r="B64" s="80" t="s">
        <v>656</v>
      </c>
      <c r="C64" s="81">
        <f>SUMIFS(Ruimtestaat!$M:$M,Ruimtestaat!$A:$A,Emmen!$A$1,Ruimtestaat!$H:$H,Emmen!$A$62,Ruimtestaat!I:I,Emmen!B64)</f>
        <v>0</v>
      </c>
    </row>
    <row r="65" spans="1:3" ht="15" thickBot="1" x14ac:dyDescent="0.4">
      <c r="B65" s="82" t="s">
        <v>186</v>
      </c>
      <c r="C65" s="83">
        <f>SUMIFS(Ruimtestaat!$M:$M,Ruimtestaat!$A:$A,Emmen!$A$1,Ruimtestaat!$H:$H,Emmen!$A$62,Ruimtestaat!I:I,Emmen!B65)</f>
        <v>0</v>
      </c>
    </row>
    <row r="67" spans="1:3" x14ac:dyDescent="0.35">
      <c r="A67" s="60" t="s">
        <v>186</v>
      </c>
    </row>
    <row r="68" spans="1:3" ht="15" thickBot="1" x14ac:dyDescent="0.4">
      <c r="A68" s="61">
        <f>SUMIFS(Ruimtestaat!$M:$M,Ruimtestaat!$A:$A,Emmen!$A$1,Ruimtestaat!$H:$H,Emmen!A67)</f>
        <v>0</v>
      </c>
    </row>
  </sheetData>
  <sortState xmlns:xlrd2="http://schemas.microsoft.com/office/spreadsheetml/2017/richdata2" ref="B3:E13">
    <sortCondition ref="E3:E13"/>
  </sortState>
  <mergeCells count="26">
    <mergeCell ref="C12:D12"/>
    <mergeCell ref="A1:A13"/>
    <mergeCell ref="C11:D11"/>
    <mergeCell ref="C5:D5"/>
    <mergeCell ref="C7:D7"/>
    <mergeCell ref="C8:D8"/>
    <mergeCell ref="C10:D10"/>
    <mergeCell ref="C2:D2"/>
    <mergeCell ref="C3:D3"/>
    <mergeCell ref="C4:D4"/>
    <mergeCell ref="C1:D1"/>
    <mergeCell ref="C13:D13"/>
    <mergeCell ref="C6:D6"/>
    <mergeCell ref="C9:D9"/>
    <mergeCell ref="E1:F1"/>
    <mergeCell ref="E10:F10"/>
    <mergeCell ref="E11:F11"/>
    <mergeCell ref="E12:F12"/>
    <mergeCell ref="E2:F2"/>
    <mergeCell ref="E3:F3"/>
    <mergeCell ref="E4:F4"/>
    <mergeCell ref="E5:F5"/>
    <mergeCell ref="E7:F7"/>
    <mergeCell ref="E8:F8"/>
    <mergeCell ref="E6:F6"/>
    <mergeCell ref="E9:F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42521-BEE6-4865-AC31-04E14BBAA880}">
  <sheetPr>
    <tabColor theme="7" tint="0.39997558519241921"/>
  </sheetPr>
  <dimension ref="A1:M66"/>
  <sheetViews>
    <sheetView workbookViewId="0">
      <selection activeCell="B10" sqref="B10"/>
    </sheetView>
  </sheetViews>
  <sheetFormatPr defaultRowHeight="14.5" x14ac:dyDescent="0.35"/>
  <cols>
    <col min="1" max="1" width="25.7265625" style="32" customWidth="1"/>
    <col min="2" max="2" width="32.81640625" customWidth="1"/>
    <col min="3" max="3" width="8.7265625" style="32" customWidth="1"/>
    <col min="4" max="4" width="4.7265625" customWidth="1"/>
    <col min="5" max="5" width="10.7265625" style="32" customWidth="1"/>
    <col min="6" max="6" width="24.8164062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5" customHeight="1" thickBot="1" x14ac:dyDescent="0.5">
      <c r="A1" s="520" t="s">
        <v>585</v>
      </c>
      <c r="B1" s="148" t="s">
        <v>288</v>
      </c>
      <c r="C1" s="501" t="s">
        <v>289</v>
      </c>
      <c r="D1" s="501"/>
      <c r="E1" s="502" t="s">
        <v>31</v>
      </c>
      <c r="F1" s="522"/>
      <c r="G1" s="149" t="s">
        <v>290</v>
      </c>
    </row>
    <row r="2" spans="1:7" x14ac:dyDescent="0.35">
      <c r="A2" s="521"/>
      <c r="B2" s="56" t="s">
        <v>46</v>
      </c>
      <c r="C2" s="514">
        <f>SUMIFS(Ruimtestaat!$M:$M,Ruimtestaat!$A:$A,Groningen!$A$1,Ruimtestaat!$H:$H,Groningen!B2)</f>
        <v>2325.84</v>
      </c>
      <c r="D2" s="514"/>
      <c r="E2" s="504">
        <v>1</v>
      </c>
      <c r="F2" s="504"/>
      <c r="G2" s="113">
        <f>IFERROR(SUMIFS(Ruimtestaat!P:P,Ruimtestaat!H:H,B2,Ruimtestaat!A:A,$A$1),0)</f>
        <v>0</v>
      </c>
    </row>
    <row r="3" spans="1:7" x14ac:dyDescent="0.35">
      <c r="A3" s="521"/>
      <c r="B3" s="54" t="s">
        <v>15</v>
      </c>
      <c r="C3" s="519">
        <f>SUMIFS(Ruimtestaat!$M:$M,Ruimtestaat!$A:$A,Groningen!$A$1,Ruimtestaat!$H:$H,Groningen!B3)</f>
        <v>2024.5</v>
      </c>
      <c r="D3" s="519"/>
      <c r="E3" s="503">
        <v>2</v>
      </c>
      <c r="F3" s="503"/>
      <c r="G3" s="114">
        <f>IFERROR(SUMIFS(Ruimtestaat!P:P,Ruimtestaat!H:H,B3,Ruimtestaat!A:A,$A$1),0)</f>
        <v>0</v>
      </c>
    </row>
    <row r="4" spans="1:7" x14ac:dyDescent="0.35">
      <c r="A4" s="521"/>
      <c r="B4" s="54" t="s">
        <v>16</v>
      </c>
      <c r="C4" s="519">
        <f>SUMIFS(Ruimtestaat!$M:$M,Ruimtestaat!$A:$A,Groningen!$A$1,Ruimtestaat!$H:$H,Groningen!B4)</f>
        <v>1298.49</v>
      </c>
      <c r="D4" s="519"/>
      <c r="E4" s="503">
        <v>3</v>
      </c>
      <c r="F4" s="503"/>
      <c r="G4" s="114">
        <f>IFERROR(SUMIFS(Ruimtestaat!P:P,Ruimtestaat!H:H,B4,Ruimtestaat!A:A,$A$1),0)</f>
        <v>0</v>
      </c>
    </row>
    <row r="5" spans="1:7" x14ac:dyDescent="0.35">
      <c r="A5" s="521"/>
      <c r="B5" s="54" t="s">
        <v>41</v>
      </c>
      <c r="C5" s="519">
        <f>SUMIFS(Ruimtestaat!$M:$M,Ruimtestaat!$A:$A,Groningen!$A$1,Ruimtestaat!$H:$H,Groningen!B5)</f>
        <v>199.54</v>
      </c>
      <c r="D5" s="519"/>
      <c r="E5" s="503">
        <v>4</v>
      </c>
      <c r="F5" s="503"/>
      <c r="G5" s="114">
        <f>IFERROR(SUMIFS(Ruimtestaat!P:P,Ruimtestaat!H:H,B5,Ruimtestaat!A:A,$A$1),0)</f>
        <v>0</v>
      </c>
    </row>
    <row r="6" spans="1:7" x14ac:dyDescent="0.35">
      <c r="A6" s="521"/>
      <c r="B6" s="54" t="s">
        <v>1694</v>
      </c>
      <c r="C6" s="519">
        <f>SUMIFS(Ruimtestaat!$M:$M,Ruimtestaat!$A:$A,Groningen!$A$1,Ruimtestaat!$H:$H,Groningen!B6)</f>
        <v>411.9</v>
      </c>
      <c r="D6" s="519"/>
      <c r="E6" s="503">
        <v>5</v>
      </c>
      <c r="F6" s="503"/>
      <c r="G6" s="114">
        <f>IFERROR(SUMIFS(Ruimtestaat!P:P,Ruimtestaat!H:H,B6,Ruimtestaat!A:A,$A$1),0)</f>
        <v>0</v>
      </c>
    </row>
    <row r="7" spans="1:7" x14ac:dyDescent="0.35">
      <c r="A7" s="521"/>
      <c r="B7" s="54" t="s">
        <v>18</v>
      </c>
      <c r="C7" s="519">
        <f>SUMIFS(Ruimtestaat!$M:$M,Ruimtestaat!$A:$A,Groningen!$A$1,Ruimtestaat!$H:$H,Groningen!B7)</f>
        <v>1476.25</v>
      </c>
      <c r="D7" s="519"/>
      <c r="E7" s="503">
        <v>6</v>
      </c>
      <c r="F7" s="503"/>
      <c r="G7" s="114">
        <f>IFERROR(SUMIFS(Ruimtestaat!P:P,Ruimtestaat!H:H,B7,Ruimtestaat!A:A,$A$1),0)</f>
        <v>0</v>
      </c>
    </row>
    <row r="8" spans="1:7" x14ac:dyDescent="0.35">
      <c r="A8" s="521"/>
      <c r="B8" s="54" t="s">
        <v>19</v>
      </c>
      <c r="C8" s="519">
        <f>SUMIFS(Ruimtestaat!$M:$M,Ruimtestaat!$A:$A,Groningen!$A$1,Ruimtestaat!$H:$H,Groningen!B8)</f>
        <v>3247.3900000000008</v>
      </c>
      <c r="D8" s="519"/>
      <c r="E8" s="503">
        <v>7</v>
      </c>
      <c r="F8" s="503"/>
      <c r="G8" s="114">
        <f>IFERROR(SUMIFS(Ruimtestaat!P:P,Ruimtestaat!H:H,B8,Ruimtestaat!A:A,$A$1),0)</f>
        <v>0</v>
      </c>
    </row>
    <row r="9" spans="1:7" x14ac:dyDescent="0.35">
      <c r="A9" s="521"/>
      <c r="B9" s="111" t="s">
        <v>2271</v>
      </c>
      <c r="C9" s="519">
        <f>SUMIFS(Ruimtestaat!$M:$M,Ruimtestaat!$A:$A,Groningen!$A$1,Ruimtestaat!$H:$H,Groningen!B9)</f>
        <v>132.6</v>
      </c>
      <c r="D9" s="519"/>
      <c r="E9" s="503">
        <v>8</v>
      </c>
      <c r="F9" s="503"/>
      <c r="G9" s="114">
        <f>IFERROR(SUMIFS(Ruimtestaat!P:P,Ruimtestaat!H:H,B9,Ruimtestaat!A:A,$A$1),0)</f>
        <v>0</v>
      </c>
    </row>
    <row r="10" spans="1:7" x14ac:dyDescent="0.35">
      <c r="A10" s="521"/>
      <c r="B10" s="111" t="s">
        <v>45</v>
      </c>
      <c r="C10" s="515">
        <f>SUMIFS(Ruimtestaat!$M:$M,Ruimtestaat!$A:$A,Groningen!$A$1,Ruimtestaat!$H:$H,Groningen!B10)</f>
        <v>0</v>
      </c>
      <c r="D10" s="516"/>
      <c r="E10" s="503" t="s">
        <v>291</v>
      </c>
      <c r="F10" s="503"/>
      <c r="G10" s="114">
        <f>IFERROR(SUMIFS(Ruimtestaat!P:P,Ruimtestaat!H:H,B10,Ruimtestaat!A:A,$A$1),0)</f>
        <v>0</v>
      </c>
    </row>
    <row r="11" spans="1:7" ht="15" thickBot="1" x14ac:dyDescent="0.4">
      <c r="A11" s="521"/>
      <c r="B11" s="55" t="s">
        <v>186</v>
      </c>
      <c r="C11" s="517">
        <f>SUMIFS(Ruimtestaat!$M:$M,Ruimtestaat!$A:$A,Groningen!$A$1,Ruimtestaat!$H:$H,Groningen!B11)</f>
        <v>0</v>
      </c>
      <c r="D11" s="512"/>
      <c r="E11" s="518" t="s">
        <v>291</v>
      </c>
      <c r="F11" s="518"/>
      <c r="G11" s="117">
        <f>SUMIFS(Ruimtestaat!P:P,Ruimtestaat!H:H,B11,Ruimtestaat!A:A,$A$1)</f>
        <v>0</v>
      </c>
    </row>
    <row r="12" spans="1:7" ht="19" thickBot="1" x14ac:dyDescent="0.5">
      <c r="A12" s="521"/>
      <c r="B12" s="144"/>
      <c r="C12" s="502"/>
      <c r="D12" s="505"/>
      <c r="E12" s="501"/>
      <c r="F12" s="502"/>
      <c r="G12" s="145" t="s">
        <v>2056</v>
      </c>
    </row>
    <row r="13" spans="1:7" ht="15" thickBot="1" x14ac:dyDescent="0.4">
      <c r="A13" s="521"/>
      <c r="B13" s="56" t="s">
        <v>2053</v>
      </c>
      <c r="C13" s="514"/>
      <c r="D13" s="514"/>
      <c r="E13" s="115"/>
      <c r="F13" s="116"/>
      <c r="G13" s="113">
        <f>Glasbewassing!G3</f>
        <v>0</v>
      </c>
    </row>
    <row r="14" spans="1:7" ht="21.5" thickBot="1" x14ac:dyDescent="0.55000000000000004">
      <c r="C14" s="46"/>
      <c r="D14" s="46"/>
      <c r="F14" s="118" t="s">
        <v>293</v>
      </c>
      <c r="G14" s="119">
        <f>SUM(G2:G13)</f>
        <v>0</v>
      </c>
    </row>
    <row r="15" spans="1:7" ht="21.5" thickBot="1" x14ac:dyDescent="0.55000000000000004">
      <c r="A15" s="57" t="s">
        <v>288</v>
      </c>
      <c r="B15" s="58" t="s">
        <v>294</v>
      </c>
      <c r="C15" s="77"/>
    </row>
    <row r="16" spans="1:7" ht="21" x14ac:dyDescent="0.5">
      <c r="A16" s="60" t="s">
        <v>46</v>
      </c>
      <c r="B16" s="78" t="s">
        <v>47</v>
      </c>
      <c r="C16" s="79">
        <f>SUMIFS(Ruimtestaat!M:M,Ruimtestaat!A:A,Groningen!$A$1,Ruimtestaat!H:H,Groningen!$A$16,Ruimtestaat!I:I,Groningen!B16)</f>
        <v>853.19</v>
      </c>
      <c r="E16" s="44"/>
    </row>
    <row r="17" spans="1:3" ht="15" thickBot="1" x14ac:dyDescent="0.4">
      <c r="A17" s="61">
        <f>SUMIFS(Ruimtestaat!$M:$M,Ruimtestaat!$A:$A,Groningen!$A$1,Ruimtestaat!$H:$H,Groningen!A16)</f>
        <v>2325.84</v>
      </c>
      <c r="B17" s="82" t="s">
        <v>78</v>
      </c>
      <c r="C17" s="83">
        <f>SUMIFS(Ruimtestaat!M:M,Ruimtestaat!A:A,Groningen!$A$1,Ruimtestaat!H:H,Groningen!$A$16,Ruimtestaat!I:I,Groningen!B17)</f>
        <v>0</v>
      </c>
    </row>
    <row r="19" spans="1:3" ht="15" thickBot="1" x14ac:dyDescent="0.4">
      <c r="A19" s="60" t="s">
        <v>14</v>
      </c>
      <c r="B19" s="68" t="s">
        <v>14</v>
      </c>
      <c r="C19" s="69">
        <f>SUMIFS(Ruimtestaat!$M:$M,Ruimtestaat!$A:$A,Groningen!$A$1,Ruimtestaat!$H:$H,Groningen!$A19,Ruimtestaat!$I:$I,Groningen!B19)</f>
        <v>0</v>
      </c>
    </row>
    <row r="20" spans="1:3" ht="15" thickBot="1" x14ac:dyDescent="0.4">
      <c r="A20" s="61">
        <f>SUMIFS(Ruimtestaat!$M:$M,Ruimtestaat!$A:$A,Groningen!$A$1,Ruimtestaat!$H:$H,Groningen!A19)</f>
        <v>0</v>
      </c>
      <c r="B20" s="38"/>
    </row>
    <row r="21" spans="1:3" ht="15" thickBot="1" x14ac:dyDescent="0.4"/>
    <row r="22" spans="1:3" x14ac:dyDescent="0.35">
      <c r="A22" s="60" t="s">
        <v>16</v>
      </c>
      <c r="B22" s="78" t="s">
        <v>282</v>
      </c>
      <c r="C22" s="79">
        <f>SUMIFS(Ruimtestaat!$M:$M,Ruimtestaat!$A:$A,Groningen!$A$1,Ruimtestaat!$H:$H,Groningen!$A$22,Ruimtestaat!I:I,Groningen!B22)</f>
        <v>177</v>
      </c>
    </row>
    <row r="23" spans="1:3" ht="15" thickBot="1" x14ac:dyDescent="0.4">
      <c r="A23" s="61">
        <f>SUMIFS(Ruimtestaat!$M:$M,Ruimtestaat!$A:$A,Groningen!$A$1,Ruimtestaat!$H:$H,Groningen!A22)</f>
        <v>1298.49</v>
      </c>
      <c r="B23" s="80" t="s">
        <v>130</v>
      </c>
      <c r="C23" s="81">
        <f>SUMIFS(Ruimtestaat!$M:$M,Ruimtestaat!$A:$A,Groningen!$A$1,Ruimtestaat!$H:$H,Groningen!$A$22,Ruimtestaat!I:I,Groningen!B23)</f>
        <v>0</v>
      </c>
    </row>
    <row r="24" spans="1:3" x14ac:dyDescent="0.35">
      <c r="B24" s="80" t="s">
        <v>485</v>
      </c>
      <c r="C24" s="81">
        <f>SUMIFS(Ruimtestaat!$M:$M,Ruimtestaat!$A:$A,Groningen!$A$1,Ruimtestaat!$H:$H,Groningen!$A$22,Ruimtestaat!I:I,Groningen!B24)</f>
        <v>0</v>
      </c>
    </row>
    <row r="25" spans="1:3" x14ac:dyDescent="0.35">
      <c r="B25" s="80" t="s">
        <v>43</v>
      </c>
      <c r="C25" s="81">
        <f>SUMIFS(Ruimtestaat!$M:$M,Ruimtestaat!$A:$A,Groningen!$A$1,Ruimtestaat!$H:$H,Groningen!$A$22,Ruimtestaat!I:I,Groningen!B25)</f>
        <v>0</v>
      </c>
    </row>
    <row r="26" spans="1:3" x14ac:dyDescent="0.35">
      <c r="B26" s="80" t="s">
        <v>51</v>
      </c>
      <c r="C26" s="81">
        <f>SUMIFS(Ruimtestaat!$M:$M,Ruimtestaat!$A:$A,Groningen!$A$1,Ruimtestaat!$H:$H,Groningen!$A$22,Ruimtestaat!I:I,Groningen!B26)</f>
        <v>680.28000000000009</v>
      </c>
    </row>
    <row r="27" spans="1:3" x14ac:dyDescent="0.35">
      <c r="B27" s="80" t="s">
        <v>49</v>
      </c>
      <c r="C27" s="81">
        <f>SUMIFS(Ruimtestaat!$M:$M,Ruimtestaat!$A:$A,Groningen!$A$1,Ruimtestaat!$H:$H,Groningen!$A$22,Ruimtestaat!I:I,Groningen!B27)</f>
        <v>0</v>
      </c>
    </row>
    <row r="28" spans="1:3" x14ac:dyDescent="0.35">
      <c r="B28" s="80" t="s">
        <v>78</v>
      </c>
      <c r="C28" s="81">
        <f>SUMIFS(Ruimtestaat!$M:$M,Ruimtestaat!$A:$A,Groningen!$A$1,Ruimtestaat!$H:$H,Groningen!$A$22,Ruimtestaat!I:I,Groningen!B28)</f>
        <v>0</v>
      </c>
    </row>
    <row r="29" spans="1:3" x14ac:dyDescent="0.35">
      <c r="B29" s="80" t="s">
        <v>50</v>
      </c>
      <c r="C29" s="81">
        <f>SUMIFS(Ruimtestaat!$M:$M,Ruimtestaat!$A:$A,Groningen!$A$1,Ruimtestaat!$H:$H,Groningen!$A$22,Ruimtestaat!I:I,Groningen!B29)</f>
        <v>67.899999999999991</v>
      </c>
    </row>
    <row r="30" spans="1:3" x14ac:dyDescent="0.35">
      <c r="B30" s="80" t="s">
        <v>48</v>
      </c>
      <c r="C30" s="81">
        <f>SUMIFS(Ruimtestaat!$M:$M,Ruimtestaat!$A:$A,Groningen!$A$1,Ruimtestaat!$H:$H,Groningen!$A$22,Ruimtestaat!I:I,Groningen!B30)</f>
        <v>0</v>
      </c>
    </row>
    <row r="31" spans="1:3" x14ac:dyDescent="0.35">
      <c r="B31" s="80" t="s">
        <v>1022</v>
      </c>
      <c r="C31" s="81">
        <f>SUMIFS(Ruimtestaat!$M:$M,Ruimtestaat!$A:$A,Groningen!$A$1,Ruimtestaat!$H:$H,Groningen!$A$22,Ruimtestaat!I:I,Groningen!B31)</f>
        <v>226</v>
      </c>
    </row>
    <row r="32" spans="1:3" ht="15" thickBot="1" x14ac:dyDescent="0.4">
      <c r="B32" s="82" t="s">
        <v>657</v>
      </c>
      <c r="C32" s="83">
        <f>SUMIFS(Ruimtestaat!$M:$M,Ruimtestaat!$A:$A,Groningen!$A$1,Ruimtestaat!$H:$H,Groningen!$A$22,Ruimtestaat!I:I,Groningen!B32)</f>
        <v>0</v>
      </c>
    </row>
    <row r="34" spans="1:3" x14ac:dyDescent="0.35">
      <c r="A34" s="60" t="s">
        <v>15</v>
      </c>
      <c r="B34" s="68" t="s">
        <v>78</v>
      </c>
      <c r="C34" s="69">
        <f>SUMIFS(Ruimtestaat!$M:$M,Ruimtestaat!$A:$A,Groningen!$A$1,Ruimtestaat!$H:$H,Groningen!$A$34,Ruimtestaat!I:I,Groningen!B34)</f>
        <v>0</v>
      </c>
    </row>
    <row r="35" spans="1:3" ht="15" thickBot="1" x14ac:dyDescent="0.4">
      <c r="A35" s="61">
        <f>SUMIFS(Ruimtestaat!$M:$M,Ruimtestaat!$A:$A,Groningen!$A$1,Ruimtestaat!$H:$H,Groningen!A34)</f>
        <v>2024.5</v>
      </c>
      <c r="C35"/>
    </row>
    <row r="36" spans="1:3" ht="15" thickBot="1" x14ac:dyDescent="0.4">
      <c r="C36"/>
    </row>
    <row r="37" spans="1:3" x14ac:dyDescent="0.35">
      <c r="A37" s="60" t="s">
        <v>19</v>
      </c>
      <c r="B37" s="78" t="s">
        <v>43</v>
      </c>
      <c r="C37" s="79">
        <f>SUMIFS(Ruimtestaat!$M:$M,Ruimtestaat!$A:$A,Groningen!$A$1,Ruimtestaat!$H:$H,Groningen!$A$37,Ruimtestaat!I:I,Groningen!B37)</f>
        <v>110.56000000000002</v>
      </c>
    </row>
    <row r="38" spans="1:3" ht="15" thickBot="1" x14ac:dyDescent="0.4">
      <c r="A38" s="61">
        <f>SUMIFS(Ruimtestaat!$M:$M,Ruimtestaat!$A:$A,Groningen!$A$1,Ruimtestaat!$H:$H,Groningen!A37)</f>
        <v>3247.3900000000008</v>
      </c>
      <c r="B38" s="80" t="s">
        <v>56</v>
      </c>
      <c r="C38" s="81">
        <f>SUMIFS(Ruimtestaat!$M:$M,Ruimtestaat!$A:$A,Groningen!$A$1,Ruimtestaat!$H:$H,Groningen!$A$37,Ruimtestaat!I:I,Groningen!B38)</f>
        <v>2274.42</v>
      </c>
    </row>
    <row r="39" spans="1:3" x14ac:dyDescent="0.35">
      <c r="B39" s="80" t="s">
        <v>76</v>
      </c>
      <c r="C39" s="81">
        <f>SUMIFS(Ruimtestaat!$M:$M,Ruimtestaat!$A:$A,Groningen!$A$1,Ruimtestaat!$H:$H,Groningen!$A$37,Ruimtestaat!I:I,Groningen!B39)</f>
        <v>319.60000000000002</v>
      </c>
    </row>
    <row r="40" spans="1:3" x14ac:dyDescent="0.35">
      <c r="B40" s="80" t="s">
        <v>873</v>
      </c>
      <c r="C40" s="81">
        <f>SUMIFS(Ruimtestaat!$M:$M,Ruimtestaat!$A:$A,Groningen!$A$1,Ruimtestaat!$H:$H,Groningen!$A$37,Ruimtestaat!I:I,Groningen!B40)</f>
        <v>7.9</v>
      </c>
    </row>
    <row r="41" spans="1:3" x14ac:dyDescent="0.35">
      <c r="B41" s="80" t="s">
        <v>61</v>
      </c>
      <c r="C41" s="81">
        <f>SUMIFS(Ruimtestaat!$M:$M,Ruimtestaat!$A:$A,Groningen!$A$1,Ruimtestaat!$H:$H,Groningen!$A$37,Ruimtestaat!I:I,Groningen!B41)</f>
        <v>86</v>
      </c>
    </row>
    <row r="42" spans="1:3" x14ac:dyDescent="0.35">
      <c r="B42" s="80" t="s">
        <v>64</v>
      </c>
      <c r="C42" s="81">
        <f>SUMIFS(Ruimtestaat!$M:$M,Ruimtestaat!$A:$A,Groningen!$A$1,Ruimtestaat!$H:$H,Groningen!$A$37,Ruimtestaat!I:I,Groningen!B42)</f>
        <v>275</v>
      </c>
    </row>
    <row r="43" spans="1:3" ht="15" thickBot="1" x14ac:dyDescent="0.4">
      <c r="B43" s="82" t="s">
        <v>19</v>
      </c>
      <c r="C43" s="83">
        <f>SUMIFS(Ruimtestaat!$M:$M,Ruimtestaat!$A:$A,Groningen!$A$1,Ruimtestaat!$H:$H,Groningen!$A$37,Ruimtestaat!I:I,Groningen!B43)</f>
        <v>0</v>
      </c>
    </row>
    <row r="44" spans="1:3" ht="15" thickBot="1" x14ac:dyDescent="0.4"/>
    <row r="45" spans="1:3" x14ac:dyDescent="0.35">
      <c r="A45" s="60" t="s">
        <v>18</v>
      </c>
      <c r="B45" s="78" t="s">
        <v>49</v>
      </c>
      <c r="C45" s="79">
        <f>SUMIFS(Ruimtestaat!$M:$M,Ruimtestaat!$A:$A,Groningen!$A$1,Ruimtestaat!$H:$H,Groningen!$A$45,Ruimtestaat!I:I,Groningen!B45)</f>
        <v>0</v>
      </c>
    </row>
    <row r="46" spans="1:3" ht="15" thickBot="1" x14ac:dyDescent="0.4">
      <c r="A46" s="61">
        <f>SUMIFS(Ruimtestaat!$M:$M,Ruimtestaat!$A:$A,Groningen!$A$1,Ruimtestaat!$H:$H,Groningen!A45)</f>
        <v>1476.25</v>
      </c>
      <c r="B46" s="80" t="s">
        <v>880</v>
      </c>
      <c r="C46" s="81">
        <f>SUMIFS(Ruimtestaat!$M:$M,Ruimtestaat!$A:$A,Groningen!$A$1,Ruimtestaat!$H:$H,Groningen!$A$45,Ruimtestaat!I:I,Groningen!B46)</f>
        <v>40.299999999999997</v>
      </c>
    </row>
    <row r="47" spans="1:3" x14ac:dyDescent="0.35">
      <c r="B47" s="80" t="s">
        <v>249</v>
      </c>
      <c r="C47" s="81">
        <f>SUMIFS(Ruimtestaat!$M:$M,Ruimtestaat!$A:$A,Groningen!$A$1,Ruimtestaat!$H:$H,Groningen!$A$45,Ruimtestaat!I:I,Groningen!B47)</f>
        <v>729.80000000000007</v>
      </c>
    </row>
    <row r="48" spans="1:3" x14ac:dyDescent="0.35">
      <c r="B48" s="80" t="s">
        <v>712</v>
      </c>
      <c r="C48" s="81">
        <f>SUMIFS(Ruimtestaat!$M:$M,Ruimtestaat!$A:$A,Groningen!$A$1,Ruimtestaat!$H:$H,Groningen!$A$45,Ruimtestaat!I:I,Groningen!B48)</f>
        <v>438.9</v>
      </c>
    </row>
    <row r="49" spans="1:3" ht="15" thickBot="1" x14ac:dyDescent="0.4">
      <c r="B49" s="82" t="s">
        <v>254</v>
      </c>
      <c r="C49" s="83">
        <f>SUMIFS(Ruimtestaat!$M:$M,Ruimtestaat!$A:$A,Groningen!$A$1,Ruimtestaat!$H:$H,Groningen!$A$45,Ruimtestaat!I:I,Groningen!B49)</f>
        <v>116.7</v>
      </c>
    </row>
    <row r="51" spans="1:3" ht="15" thickBot="1" x14ac:dyDescent="0.4">
      <c r="A51" s="60" t="s">
        <v>41</v>
      </c>
      <c r="B51" s="68" t="s">
        <v>58</v>
      </c>
      <c r="C51" s="69">
        <f>SUMIFS(Ruimtestaat!$M:$M,Ruimtestaat!$A:$A,Groningen!$A$1,Ruimtestaat!$H:$H,Groningen!$A$51,Ruimtestaat!I:I,Groningen!B51)</f>
        <v>0</v>
      </c>
    </row>
    <row r="52" spans="1:3" ht="15" thickBot="1" x14ac:dyDescent="0.4">
      <c r="A52" s="61">
        <f>SUMIFS(Ruimtestaat!$M:$M,Ruimtestaat!$A:$A,Groningen!$A$1,Ruimtestaat!$H:$H,Groningen!A51)</f>
        <v>199.54</v>
      </c>
      <c r="C52"/>
    </row>
    <row r="53" spans="1:3" ht="15" thickBot="1" x14ac:dyDescent="0.4">
      <c r="C53"/>
    </row>
    <row r="54" spans="1:3" x14ac:dyDescent="0.35">
      <c r="A54" s="60" t="s">
        <v>45</v>
      </c>
      <c r="B54" s="78" t="s">
        <v>1021</v>
      </c>
      <c r="C54" s="79">
        <f>SUMIFS(Ruimtestaat!$M:$M,Ruimtestaat!$A:$A,Groningen!$A$1,Ruimtestaat!$H:$H,Groningen!$A$54,Ruimtestaat!I:I,Groningen!B54)</f>
        <v>0</v>
      </c>
    </row>
    <row r="55" spans="1:3" ht="15" thickBot="1" x14ac:dyDescent="0.4">
      <c r="A55" s="61">
        <f>SUMIFS(Ruimtestaat!$M:$M,Ruimtestaat!$A:$A,Groningen!$A$1,Ruimtestaat!$H:$H,Groningen!A54)</f>
        <v>0</v>
      </c>
      <c r="B55" s="80" t="s">
        <v>656</v>
      </c>
      <c r="C55" s="81">
        <f>SUMIFS(Ruimtestaat!$M:$M,Ruimtestaat!$A:$A,Groningen!$A$1,Ruimtestaat!$H:$H,Groningen!$A$54,Ruimtestaat!I:I,Groningen!B55)</f>
        <v>0</v>
      </c>
    </row>
    <row r="56" spans="1:3" x14ac:dyDescent="0.35">
      <c r="B56" s="80" t="s">
        <v>687</v>
      </c>
      <c r="C56" s="81">
        <f>SUMIFS(Ruimtestaat!$M:$M,Ruimtestaat!$A:$A,Groningen!$A$1,Ruimtestaat!$H:$H,Groningen!$A$54,Ruimtestaat!I:I,Groningen!B56)</f>
        <v>0</v>
      </c>
    </row>
    <row r="57" spans="1:3" x14ac:dyDescent="0.35">
      <c r="B57" s="80" t="s">
        <v>688</v>
      </c>
      <c r="C57" s="81">
        <f>SUMIFS(Ruimtestaat!$M:$M,Ruimtestaat!$A:$A,Groningen!$A$1,Ruimtestaat!$H:$H,Groningen!$A$54,Ruimtestaat!I:I,Groningen!B57)</f>
        <v>0</v>
      </c>
    </row>
    <row r="58" spans="1:3" x14ac:dyDescent="0.35">
      <c r="B58" s="80" t="s">
        <v>941</v>
      </c>
      <c r="C58" s="81">
        <f>SUMIFS(Ruimtestaat!$M:$M,Ruimtestaat!$A:$A,Groningen!$A$1,Ruimtestaat!$H:$H,Groningen!$A$54,Ruimtestaat!I:I,Groningen!B58)</f>
        <v>0</v>
      </c>
    </row>
    <row r="59" spans="1:3" x14ac:dyDescent="0.35">
      <c r="B59" s="80" t="s">
        <v>61</v>
      </c>
      <c r="C59" s="81">
        <f>SUMIFS(Ruimtestaat!$M:$M,Ruimtestaat!$A:$A,Groningen!$A$1,Ruimtestaat!$H:$H,Groningen!$A$54,Ruimtestaat!I:I,Groningen!B59)</f>
        <v>0</v>
      </c>
    </row>
    <row r="60" spans="1:3" x14ac:dyDescent="0.35">
      <c r="B60" s="80" t="s">
        <v>208</v>
      </c>
      <c r="C60" s="81">
        <f>SUMIFS(Ruimtestaat!$M:$M,Ruimtestaat!$A:$A,Groningen!$A$1,Ruimtestaat!$H:$H,Groningen!$A$54,Ruimtestaat!I:I,Groningen!B60)</f>
        <v>0</v>
      </c>
    </row>
    <row r="61" spans="1:3" x14ac:dyDescent="0.35">
      <c r="B61" s="80" t="s">
        <v>712</v>
      </c>
      <c r="C61" s="81">
        <f>SUMIFS(Ruimtestaat!$M:$M,Ruimtestaat!$A:$A,Groningen!$A$1,Ruimtestaat!$H:$H,Groningen!$A$54,Ruimtestaat!I:I,Groningen!B61)</f>
        <v>0</v>
      </c>
    </row>
    <row r="62" spans="1:3" x14ac:dyDescent="0.35">
      <c r="B62" s="80" t="s">
        <v>254</v>
      </c>
      <c r="C62" s="81">
        <f>SUMIFS(Ruimtestaat!$M:$M,Ruimtestaat!$A:$A,Groningen!$A$1,Ruimtestaat!$H:$H,Groningen!$A$54,Ruimtestaat!I:I,Groningen!B62)</f>
        <v>0</v>
      </c>
    </row>
    <row r="63" spans="1:3" ht="15" thickBot="1" x14ac:dyDescent="0.4">
      <c r="B63" s="82" t="s">
        <v>695</v>
      </c>
      <c r="C63" s="83">
        <f>SUMIFS(Ruimtestaat!$M:$M,Ruimtestaat!$A:$A,Groningen!$A$1,Ruimtestaat!$H:$H,Groningen!$A$54,Ruimtestaat!I:I,Groningen!B63)</f>
        <v>0</v>
      </c>
    </row>
    <row r="64" spans="1:3" ht="15" thickBot="1" x14ac:dyDescent="0.4"/>
    <row r="65" spans="1:1" x14ac:dyDescent="0.35">
      <c r="A65" s="60" t="s">
        <v>186</v>
      </c>
    </row>
    <row r="66" spans="1:1" ht="15" thickBot="1" x14ac:dyDescent="0.4">
      <c r="A66" s="61">
        <f>SUMIFS(Ruimtestaat!$M:$M,Ruimtestaat!$A:$A,Groningen!$A$1,Ruimtestaat!$H:$H,Groningen!A65)</f>
        <v>0</v>
      </c>
    </row>
  </sheetData>
  <mergeCells count="26">
    <mergeCell ref="C6:D6"/>
    <mergeCell ref="E6:F6"/>
    <mergeCell ref="A1:A13"/>
    <mergeCell ref="C1:D1"/>
    <mergeCell ref="E1:F1"/>
    <mergeCell ref="C2:D2"/>
    <mergeCell ref="E2:F2"/>
    <mergeCell ref="C3:D3"/>
    <mergeCell ref="E3:F3"/>
    <mergeCell ref="C4:D4"/>
    <mergeCell ref="E4:F4"/>
    <mergeCell ref="C5:D5"/>
    <mergeCell ref="E5:F5"/>
    <mergeCell ref="C7:D7"/>
    <mergeCell ref="E7:F7"/>
    <mergeCell ref="C13:D13"/>
    <mergeCell ref="C12:D12"/>
    <mergeCell ref="E12:F12"/>
    <mergeCell ref="C9:D9"/>
    <mergeCell ref="E9:F9"/>
    <mergeCell ref="C8:D8"/>
    <mergeCell ref="E8:F8"/>
    <mergeCell ref="C10:D10"/>
    <mergeCell ref="E10:F10"/>
    <mergeCell ref="C11:D11"/>
    <mergeCell ref="E11:F1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sheetPr>
  <dimension ref="A1:M68"/>
  <sheetViews>
    <sheetView workbookViewId="0">
      <selection activeCell="B10" sqref="B10"/>
    </sheetView>
  </sheetViews>
  <sheetFormatPr defaultRowHeight="14.5" x14ac:dyDescent="0.35"/>
  <cols>
    <col min="1" max="1" width="25.7265625" style="32" customWidth="1"/>
    <col min="2" max="2" width="32.453125" customWidth="1"/>
    <col min="3" max="3" width="8.7265625" style="32" customWidth="1"/>
    <col min="4" max="4" width="4.7265625" customWidth="1"/>
    <col min="5" max="5" width="10.7265625" style="32" customWidth="1"/>
    <col min="6" max="6" width="24.26953125" style="32" customWidth="1"/>
    <col min="7" max="7" width="27" style="124"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5" customHeight="1" thickBot="1" x14ac:dyDescent="0.5">
      <c r="A1" s="535" t="s">
        <v>92</v>
      </c>
      <c r="B1" s="53" t="s">
        <v>288</v>
      </c>
      <c r="C1" s="533" t="s">
        <v>289</v>
      </c>
      <c r="D1" s="534"/>
      <c r="E1" s="502" t="s">
        <v>295</v>
      </c>
      <c r="F1" s="522"/>
      <c r="G1" s="110" t="s">
        <v>290</v>
      </c>
    </row>
    <row r="2" spans="1:7" x14ac:dyDescent="0.35">
      <c r="A2" s="536"/>
      <c r="B2" s="56" t="s">
        <v>46</v>
      </c>
      <c r="C2" s="506">
        <f>SUMIFS(Ruimtestaat!$M:$M,Ruimtestaat!$A:$A,Meppel!$A$1,Ruimtestaat!$H:$H,Meppel!B2)</f>
        <v>1340.1999999999996</v>
      </c>
      <c r="D2" s="507"/>
      <c r="E2" s="531">
        <v>1</v>
      </c>
      <c r="F2" s="532"/>
      <c r="G2" s="113">
        <f>IFERROR(SUMIFS(Ruimtestaat!P:P,Ruimtestaat!H:H,B2,Ruimtestaat!A:A,$A$1),0)</f>
        <v>0</v>
      </c>
    </row>
    <row r="3" spans="1:7" x14ac:dyDescent="0.35">
      <c r="A3" s="536"/>
      <c r="B3" s="54" t="s">
        <v>15</v>
      </c>
      <c r="C3" s="510">
        <f>SUMIFS(Ruimtestaat!$M:$M,Ruimtestaat!$A:$A,Meppel!$A$1,Ruimtestaat!$H:$H,Meppel!B3)</f>
        <v>3920.7000000000007</v>
      </c>
      <c r="D3" s="511"/>
      <c r="E3" s="527">
        <v>2</v>
      </c>
      <c r="F3" s="528"/>
      <c r="G3" s="114">
        <f>IFERROR(SUMIFS(Ruimtestaat!P:P,Ruimtestaat!H:H,B3,Ruimtestaat!A:A,$A$1),0)</f>
        <v>0</v>
      </c>
    </row>
    <row r="4" spans="1:7" x14ac:dyDescent="0.35">
      <c r="A4" s="536"/>
      <c r="B4" s="54" t="s">
        <v>16</v>
      </c>
      <c r="C4" s="510">
        <f>SUMIFS(Ruimtestaat!$M:$M,Ruimtestaat!$A:$A,Meppel!$A$1,Ruimtestaat!$H:$H,Meppel!B4)</f>
        <v>1456.8000000000002</v>
      </c>
      <c r="D4" s="511"/>
      <c r="E4" s="527">
        <v>3</v>
      </c>
      <c r="F4" s="528"/>
      <c r="G4" s="114">
        <f>IFERROR(SUMIFS(Ruimtestaat!P:P,Ruimtestaat!H:H,B4,Ruimtestaat!A:A,$A$1),0)</f>
        <v>0</v>
      </c>
    </row>
    <row r="5" spans="1:7" x14ac:dyDescent="0.35">
      <c r="A5" s="536"/>
      <c r="B5" s="54" t="s">
        <v>41</v>
      </c>
      <c r="C5" s="510">
        <f>SUMIFS(Ruimtestaat!$M:$M,Ruimtestaat!$A:$A,Meppel!$A$1,Ruimtestaat!$H:$H,Meppel!B5)</f>
        <v>398.60000000000008</v>
      </c>
      <c r="D5" s="511"/>
      <c r="E5" s="527">
        <v>4</v>
      </c>
      <c r="F5" s="528"/>
      <c r="G5" s="114">
        <f>IFERROR(SUMIFS(Ruimtestaat!P:P,Ruimtestaat!H:H,B5,Ruimtestaat!A:A,$A$1),0)</f>
        <v>0</v>
      </c>
    </row>
    <row r="6" spans="1:7" x14ac:dyDescent="0.35">
      <c r="A6" s="536"/>
      <c r="B6" s="54" t="s">
        <v>1694</v>
      </c>
      <c r="C6" s="510">
        <f>SUMIFS(Ruimtestaat!$M:$M,Ruimtestaat!$A:$A,Meppel!$A$1,Ruimtestaat!$H:$H,Meppel!B6)</f>
        <v>957.69999999999993</v>
      </c>
      <c r="D6" s="511"/>
      <c r="E6" s="527">
        <v>5</v>
      </c>
      <c r="F6" s="528"/>
      <c r="G6" s="114">
        <f>IFERROR(SUMIFS(Ruimtestaat!P:P,Ruimtestaat!H:H,B6,Ruimtestaat!A:A,$A$1),0)</f>
        <v>0</v>
      </c>
    </row>
    <row r="7" spans="1:7" x14ac:dyDescent="0.35">
      <c r="A7" s="536"/>
      <c r="B7" s="54" t="s">
        <v>18</v>
      </c>
      <c r="C7" s="510">
        <f>SUMIFS(Ruimtestaat!$M:$M,Ruimtestaat!$A:$A,Meppel!$A$1,Ruimtestaat!$H:$H,Meppel!B7)</f>
        <v>258.90000000000003</v>
      </c>
      <c r="D7" s="511"/>
      <c r="E7" s="527">
        <v>6</v>
      </c>
      <c r="F7" s="528"/>
      <c r="G7" s="114">
        <f>IFERROR(SUMIFS(Ruimtestaat!P:P,Ruimtestaat!H:H,B7,Ruimtestaat!A:A,$A$1),0)</f>
        <v>0</v>
      </c>
    </row>
    <row r="8" spans="1:7" x14ac:dyDescent="0.35">
      <c r="A8" s="536"/>
      <c r="B8" s="54" t="s">
        <v>19</v>
      </c>
      <c r="C8" s="510">
        <f>SUMIFS(Ruimtestaat!$M:$M,Ruimtestaat!$A:$A,Meppel!$A$1,Ruimtestaat!$H:$H,Meppel!B8)</f>
        <v>2595.5500000000006</v>
      </c>
      <c r="D8" s="511"/>
      <c r="E8" s="527">
        <v>7</v>
      </c>
      <c r="F8" s="528"/>
      <c r="G8" s="114">
        <f>IFERROR(SUMIFS(Ruimtestaat!P:P,Ruimtestaat!H:H,B8,Ruimtestaat!A:A,$A$1),0)</f>
        <v>0</v>
      </c>
    </row>
    <row r="9" spans="1:7" x14ac:dyDescent="0.35">
      <c r="A9" s="536"/>
      <c r="B9" s="143" t="s">
        <v>2271</v>
      </c>
      <c r="C9" s="510">
        <f>SUMIFS(Ruimtestaat!$M:$M,Ruimtestaat!$A:$A,Meppel!$A$1,Ruimtestaat!$H:$H,Meppel!B9)</f>
        <v>284.59999999999997</v>
      </c>
      <c r="D9" s="511"/>
      <c r="E9" s="527">
        <v>8</v>
      </c>
      <c r="F9" s="528"/>
      <c r="G9" s="114">
        <f>IFERROR(SUMIFS(Ruimtestaat!P:P,Ruimtestaat!H:H,B9,Ruimtestaat!A:A,$A$1),0)</f>
        <v>0</v>
      </c>
    </row>
    <row r="10" spans="1:7" ht="15" thickBot="1" x14ac:dyDescent="0.4">
      <c r="A10" s="536"/>
      <c r="B10" s="55" t="s">
        <v>45</v>
      </c>
      <c r="C10" s="512">
        <f>SUMIFS(Ruimtestaat!$M:$M,Ruimtestaat!$A:$A,Meppel!$A$1,Ruimtestaat!$H:$H,Meppel!B10)</f>
        <v>0</v>
      </c>
      <c r="D10" s="513"/>
      <c r="E10" s="529" t="s">
        <v>291</v>
      </c>
      <c r="F10" s="530"/>
      <c r="G10" s="142">
        <f>IFERROR(SUMIFS(Ruimtestaat!P:P,Ruimtestaat!H:H,B10,Ruimtestaat!A:A,$A$1),0)</f>
        <v>0</v>
      </c>
    </row>
    <row r="11" spans="1:7" ht="19" thickBot="1" x14ac:dyDescent="0.5">
      <c r="A11" s="536"/>
      <c r="B11" s="144"/>
      <c r="C11" s="502"/>
      <c r="D11" s="505"/>
      <c r="E11" s="501"/>
      <c r="F11" s="502"/>
      <c r="G11" s="145" t="s">
        <v>2056</v>
      </c>
    </row>
    <row r="12" spans="1:7" x14ac:dyDescent="0.35">
      <c r="A12" s="536"/>
      <c r="B12" s="56" t="s">
        <v>10</v>
      </c>
      <c r="C12" s="506"/>
      <c r="D12" s="507"/>
      <c r="E12" s="115"/>
      <c r="F12" s="116"/>
      <c r="G12" s="122">
        <f>Glasbewassing!H3</f>
        <v>0</v>
      </c>
    </row>
    <row r="13" spans="1:7" ht="21.5" thickBot="1" x14ac:dyDescent="0.55000000000000004">
      <c r="C13" s="46"/>
      <c r="D13" s="46"/>
      <c r="F13" s="121" t="s">
        <v>293</v>
      </c>
      <c r="G13" s="125">
        <f>SUM(G2:G12)</f>
        <v>0</v>
      </c>
    </row>
    <row r="14" spans="1:7" ht="21.5" thickBot="1" x14ac:dyDescent="0.55000000000000004">
      <c r="A14" s="57" t="s">
        <v>288</v>
      </c>
      <c r="B14" s="58" t="s">
        <v>294</v>
      </c>
      <c r="C14" s="59"/>
    </row>
    <row r="15" spans="1:7" ht="21" x14ac:dyDescent="0.5">
      <c r="A15" s="60" t="s">
        <v>46</v>
      </c>
      <c r="B15" s="62" t="s">
        <v>130</v>
      </c>
      <c r="C15" s="63">
        <f>SUMIFS(Ruimtestaat!$M:$M,Ruimtestaat!$A:$A,$A$1,Ruimtestaat!$H:$H,$A$15,Ruimtestaat!$I:$I,B15)</f>
        <v>24.6</v>
      </c>
      <c r="E15" s="44"/>
    </row>
    <row r="16" spans="1:7" ht="15" thickBot="1" x14ac:dyDescent="0.4">
      <c r="A16" s="61">
        <f>SUMIFS(Ruimtestaat!$M:$M,Ruimtestaat!$A:$A,$A$1,Ruimtestaat!$H:$H,A15)</f>
        <v>1340.1999999999996</v>
      </c>
      <c r="B16" s="64" t="s">
        <v>47</v>
      </c>
      <c r="C16" s="65">
        <f>SUMIFS(Ruimtestaat!$M:$M,Ruimtestaat!$A:$A,$A$1,Ruimtestaat!$H:$H,$A$15,Ruimtestaat!$I:$I,B16)</f>
        <v>445.3</v>
      </c>
    </row>
    <row r="17" spans="1:7" x14ac:dyDescent="0.35">
      <c r="B17" s="64" t="s">
        <v>204</v>
      </c>
      <c r="C17" s="65">
        <f>SUMIFS(Ruimtestaat!$M:$M,Ruimtestaat!$A:$A,$A$1,Ruimtestaat!$H:$H,$A$15,Ruimtestaat!$I:$I,B17)</f>
        <v>0</v>
      </c>
    </row>
    <row r="18" spans="1:7" x14ac:dyDescent="0.35">
      <c r="B18" s="64" t="s">
        <v>48</v>
      </c>
      <c r="C18" s="65">
        <f>SUMIFS(Ruimtestaat!$M:$M,Ruimtestaat!$A:$A,$A$1,Ruimtestaat!$H:$H,$A$15,Ruimtestaat!$I:$I,B18)</f>
        <v>12.95</v>
      </c>
    </row>
    <row r="19" spans="1:7" ht="15" thickBot="1" x14ac:dyDescent="0.4">
      <c r="B19" s="66" t="s">
        <v>14</v>
      </c>
      <c r="C19" s="67">
        <f>SUMIFS(Ruimtestaat!$M:$M,Ruimtestaat!$A:$A,$A$1,Ruimtestaat!$H:$H,$A$15,Ruimtestaat!$I:$I,B19)</f>
        <v>36.1</v>
      </c>
    </row>
    <row r="20" spans="1:7" ht="15" thickBot="1" x14ac:dyDescent="0.4">
      <c r="B20" s="32"/>
      <c r="C20" s="33"/>
    </row>
    <row r="21" spans="1:7" ht="15" thickBot="1" x14ac:dyDescent="0.4">
      <c r="A21" s="60" t="s">
        <v>14</v>
      </c>
      <c r="B21" s="68" t="s">
        <v>14</v>
      </c>
      <c r="C21" s="69">
        <f>SUMIFS(Ruimtestaat!$M:$M,Ruimtestaat!$A:$A,$A$1,Ruimtestaat!$H:$H,$A$21,Ruimtestaat!$I:$I,B21)</f>
        <v>0</v>
      </c>
    </row>
    <row r="22" spans="1:7" ht="15" thickBot="1" x14ac:dyDescent="0.4">
      <c r="A22" s="61">
        <f>SUMIFS(Ruimtestaat!$M:$M,Ruimtestaat!$A:$A,$A$1,Ruimtestaat!$H:$H,A21)</f>
        <v>0</v>
      </c>
      <c r="B22" s="38"/>
      <c r="G22" s="21"/>
    </row>
    <row r="23" spans="1:7" ht="15" thickBot="1" x14ac:dyDescent="0.4">
      <c r="B23" s="32"/>
      <c r="C23" s="33"/>
      <c r="G23" s="21"/>
    </row>
    <row r="24" spans="1:7" x14ac:dyDescent="0.35">
      <c r="A24" s="60" t="s">
        <v>16</v>
      </c>
      <c r="B24" s="62" t="s">
        <v>988</v>
      </c>
      <c r="C24" s="63">
        <f>SUMIFS(Ruimtestaat!$M:$M,Ruimtestaat!$A:$A,$A$1,Ruimtestaat!$H:$H,$A$24,Ruimtestaat!$I:$I,B24)</f>
        <v>0</v>
      </c>
    </row>
    <row r="25" spans="1:7" ht="15" thickBot="1" x14ac:dyDescent="0.4">
      <c r="A25" s="61">
        <f>SUMIFS(Ruimtestaat!$M:$M,Ruimtestaat!$A:$A,$A$1,Ruimtestaat!$H:$H,A24)</f>
        <v>1456.8000000000002</v>
      </c>
      <c r="B25" s="64" t="s">
        <v>284</v>
      </c>
      <c r="C25" s="65">
        <f>SUMIFS(Ruimtestaat!$M:$M,Ruimtestaat!$A:$A,$A$1,Ruimtestaat!$H:$H,$A$24,Ruimtestaat!$I:$I,B25)</f>
        <v>0</v>
      </c>
    </row>
    <row r="26" spans="1:7" x14ac:dyDescent="0.35">
      <c r="B26" s="64" t="s">
        <v>1025</v>
      </c>
      <c r="C26" s="65">
        <f>SUMIFS(Ruimtestaat!$M:$M,Ruimtestaat!$A:$A,$A$1,Ruimtestaat!$H:$H,$A$24,Ruimtestaat!$I:$I,B26)</f>
        <v>0</v>
      </c>
    </row>
    <row r="27" spans="1:7" x14ac:dyDescent="0.35">
      <c r="B27" s="64" t="s">
        <v>130</v>
      </c>
      <c r="C27" s="65">
        <f>SUMIFS(Ruimtestaat!$M:$M,Ruimtestaat!$A:$A,$A$1,Ruimtestaat!$H:$H,$A$24,Ruimtestaat!$I:$I,B27)</f>
        <v>0</v>
      </c>
    </row>
    <row r="28" spans="1:7" x14ac:dyDescent="0.35">
      <c r="B28" s="64" t="s">
        <v>684</v>
      </c>
      <c r="C28" s="65">
        <f>SUMIFS(Ruimtestaat!$M:$M,Ruimtestaat!$A:$A,$A$1,Ruimtestaat!$H:$H,$A$24,Ruimtestaat!$I:$I,B28)</f>
        <v>0</v>
      </c>
    </row>
    <row r="29" spans="1:7" x14ac:dyDescent="0.35">
      <c r="B29" s="64" t="s">
        <v>51</v>
      </c>
      <c r="C29" s="65">
        <f>SUMIFS(Ruimtestaat!$M:$M,Ruimtestaat!$A:$A,$A$1,Ruimtestaat!$H:$H,$A$24,Ruimtestaat!$I:$I,B29)</f>
        <v>745.75</v>
      </c>
    </row>
    <row r="30" spans="1:7" x14ac:dyDescent="0.35">
      <c r="B30" s="64" t="s">
        <v>49</v>
      </c>
      <c r="C30" s="65">
        <f>SUMIFS(Ruimtestaat!$M:$M,Ruimtestaat!$A:$A,$A$1,Ruimtestaat!$H:$H,$A$24,Ruimtestaat!$I:$I,B30)</f>
        <v>0</v>
      </c>
    </row>
    <row r="31" spans="1:7" x14ac:dyDescent="0.35">
      <c r="B31" s="64" t="s">
        <v>204</v>
      </c>
      <c r="C31" s="65">
        <f>SUMIFS(Ruimtestaat!$M:$M,Ruimtestaat!$A:$A,$A$1,Ruimtestaat!$H:$H,$A$24,Ruimtestaat!$I:$I,B31)</f>
        <v>0</v>
      </c>
    </row>
    <row r="32" spans="1:7" x14ac:dyDescent="0.35">
      <c r="B32" s="64" t="s">
        <v>50</v>
      </c>
      <c r="C32" s="65">
        <f>SUMIFS(Ruimtestaat!$M:$M,Ruimtestaat!$A:$A,$A$1,Ruimtestaat!$H:$H,$A$24,Ruimtestaat!$I:$I,B32)</f>
        <v>168.1</v>
      </c>
    </row>
    <row r="33" spans="1:3" x14ac:dyDescent="0.35">
      <c r="B33" s="64" t="s">
        <v>48</v>
      </c>
      <c r="C33" s="65">
        <f>SUMIFS(Ruimtestaat!$M:$M,Ruimtestaat!$A:$A,$A$1,Ruimtestaat!$H:$H,$A$24,Ruimtestaat!$I:$I,B33)</f>
        <v>0</v>
      </c>
    </row>
    <row r="34" spans="1:3" x14ac:dyDescent="0.35">
      <c r="B34" s="64" t="s">
        <v>91</v>
      </c>
      <c r="C34" s="65">
        <f>SUMIFS(Ruimtestaat!$M:$M,Ruimtestaat!$A:$A,$A$1,Ruimtestaat!$H:$H,$A$24,Ruimtestaat!$I:$I,B34)</f>
        <v>0</v>
      </c>
    </row>
    <row r="35" spans="1:3" x14ac:dyDescent="0.35">
      <c r="B35" s="64" t="s">
        <v>1022</v>
      </c>
      <c r="C35" s="65">
        <f>SUMIFS(Ruimtestaat!$M:$M,Ruimtestaat!$A:$A,$A$1,Ruimtestaat!$H:$H,$A$24,Ruimtestaat!$I:$I,B35)</f>
        <v>441.2</v>
      </c>
    </row>
    <row r="36" spans="1:3" x14ac:dyDescent="0.35">
      <c r="B36" s="64" t="s">
        <v>760</v>
      </c>
      <c r="C36" s="65">
        <f>SUMIFS(Ruimtestaat!$M:$M,Ruimtestaat!$A:$A,$A$1,Ruimtestaat!$H:$H,$A$24,Ruimtestaat!$I:$I,B36)</f>
        <v>0</v>
      </c>
    </row>
    <row r="37" spans="1:3" x14ac:dyDescent="0.35">
      <c r="B37" s="64" t="s">
        <v>14</v>
      </c>
      <c r="C37" s="65">
        <f>SUMIFS(Ruimtestaat!$M:$M,Ruimtestaat!$A:$A,$A$1,Ruimtestaat!$H:$H,$A$24,Ruimtestaat!$I:$I,B37)</f>
        <v>0</v>
      </c>
    </row>
    <row r="38" spans="1:3" ht="15" thickBot="1" x14ac:dyDescent="0.4">
      <c r="B38" s="66" t="s">
        <v>86</v>
      </c>
      <c r="C38" s="67">
        <f>SUMIFS(Ruimtestaat!$M:$M,Ruimtestaat!$A:$A,$A$1,Ruimtestaat!$H:$H,$A$24,Ruimtestaat!$I:$I,B38)</f>
        <v>18.7</v>
      </c>
    </row>
    <row r="39" spans="1:3" ht="15" thickBot="1" x14ac:dyDescent="0.4">
      <c r="B39" s="32"/>
      <c r="C39" s="33"/>
    </row>
    <row r="40" spans="1:3" ht="15" thickBot="1" x14ac:dyDescent="0.4">
      <c r="A40" s="60" t="s">
        <v>15</v>
      </c>
      <c r="B40" s="150" t="s">
        <v>78</v>
      </c>
      <c r="C40" s="151">
        <f>SUMIFS(Ruimtestaat!$M:$M,Ruimtestaat!$A:$A,$A$1,Ruimtestaat!$H:$H,$A$40,Ruimtestaat!$I:$I,B40)</f>
        <v>0</v>
      </c>
    </row>
    <row r="41" spans="1:3" ht="15" thickBot="1" x14ac:dyDescent="0.4">
      <c r="A41" s="61">
        <f>SUMIFS(Ruimtestaat!$M:$M,Ruimtestaat!$A:$A,$A$1,Ruimtestaat!$H:$H,A40)</f>
        <v>3920.7000000000007</v>
      </c>
      <c r="C41"/>
    </row>
    <row r="42" spans="1:3" ht="15" thickBot="1" x14ac:dyDescent="0.4">
      <c r="B42" s="32"/>
      <c r="C42" s="33"/>
    </row>
    <row r="43" spans="1:3" x14ac:dyDescent="0.35">
      <c r="A43" s="60" t="s">
        <v>19</v>
      </c>
      <c r="B43" s="62" t="s">
        <v>43</v>
      </c>
      <c r="C43" s="63">
        <f>SUMIFS(Ruimtestaat!$M:$M,Ruimtestaat!$A:$A,$A$1,Ruimtestaat!$H:$H,$A$43,Ruimtestaat!$I:$I,B43)</f>
        <v>198.75000000000003</v>
      </c>
    </row>
    <row r="44" spans="1:3" ht="15" thickBot="1" x14ac:dyDescent="0.4">
      <c r="A44" s="61">
        <f>SUMIFS(Ruimtestaat!$M:$M,Ruimtestaat!$A:$A,$A$1,Ruimtestaat!$H:$H,A43)</f>
        <v>2595.5500000000006</v>
      </c>
      <c r="B44" s="64" t="s">
        <v>56</v>
      </c>
      <c r="C44" s="65">
        <f>SUMIFS(Ruimtestaat!$M:$M,Ruimtestaat!$A:$A,$A$1,Ruimtestaat!$H:$H,$A$43,Ruimtestaat!$I:$I,B44)</f>
        <v>1191.5999999999999</v>
      </c>
    </row>
    <row r="45" spans="1:3" x14ac:dyDescent="0.35">
      <c r="B45" s="64" t="s">
        <v>61</v>
      </c>
      <c r="C45" s="65">
        <f>SUMIFS(Ruimtestaat!$M:$M,Ruimtestaat!$A:$A,$A$1,Ruimtestaat!$H:$H,$A$43,Ruimtestaat!$I:$I,B45)</f>
        <v>3.9000000000000004</v>
      </c>
    </row>
    <row r="46" spans="1:3" x14ac:dyDescent="0.35">
      <c r="B46" s="64" t="s">
        <v>50</v>
      </c>
      <c r="C46" s="65">
        <f>SUMIFS(Ruimtestaat!$M:$M,Ruimtestaat!$A:$A,$A$1,Ruimtestaat!$H:$H,$A$43,Ruimtestaat!$I:$I,B46)</f>
        <v>0</v>
      </c>
    </row>
    <row r="47" spans="1:3" x14ac:dyDescent="0.35">
      <c r="B47" s="64" t="s">
        <v>64</v>
      </c>
      <c r="C47" s="65">
        <f>SUMIFS(Ruimtestaat!$M:$M,Ruimtestaat!$A:$A,$A$1,Ruimtestaat!$H:$H,$A$43,Ruimtestaat!$I:$I,B47)</f>
        <v>393.75000000000006</v>
      </c>
    </row>
    <row r="48" spans="1:3" x14ac:dyDescent="0.35">
      <c r="B48" s="64" t="s">
        <v>19</v>
      </c>
      <c r="C48" s="65">
        <f>SUMIFS(Ruimtestaat!$M:$M,Ruimtestaat!$A:$A,$A$1,Ruimtestaat!$H:$H,$A$43,Ruimtestaat!$I:$I,B48)</f>
        <v>5.5</v>
      </c>
    </row>
    <row r="49" spans="1:3" x14ac:dyDescent="0.35">
      <c r="B49" s="64" t="s">
        <v>86</v>
      </c>
      <c r="C49" s="65">
        <f>SUMIFS(Ruimtestaat!$M:$M,Ruimtestaat!$A:$A,$A$1,Ruimtestaat!$H:$H,$A$43,Ruimtestaat!$I:$I,B49)</f>
        <v>0</v>
      </c>
    </row>
    <row r="50" spans="1:3" ht="15" thickBot="1" x14ac:dyDescent="0.4">
      <c r="B50" s="66" t="s">
        <v>254</v>
      </c>
      <c r="C50" s="67">
        <f>SUMIFS(Ruimtestaat!$M:$M,Ruimtestaat!$A:$A,$A$1,Ruimtestaat!$H:$H,$A$43,Ruimtestaat!$I:$I,B50)</f>
        <v>0</v>
      </c>
    </row>
    <row r="51" spans="1:3" ht="15" thickBot="1" x14ac:dyDescent="0.4">
      <c r="B51" s="32"/>
      <c r="C51" s="33"/>
    </row>
    <row r="52" spans="1:3" x14ac:dyDescent="0.35">
      <c r="A52" s="60" t="s">
        <v>18</v>
      </c>
      <c r="B52" s="62" t="s">
        <v>1021</v>
      </c>
      <c r="C52" s="63">
        <f>SUMIFS(Ruimtestaat!$M:$M,Ruimtestaat!$A:$A,$A$1,Ruimtestaat!$H:$H,$A$52,Ruimtestaat!$I:$I,B52)</f>
        <v>0</v>
      </c>
    </row>
    <row r="53" spans="1:3" ht="15" thickBot="1" x14ac:dyDescent="0.4">
      <c r="A53" s="61">
        <f>SUMIFS(Ruimtestaat!$M:$M,Ruimtestaat!$A:$A,$A$1,Ruimtestaat!$H:$H,A52)</f>
        <v>258.90000000000003</v>
      </c>
      <c r="B53" s="66" t="s">
        <v>78</v>
      </c>
      <c r="C53" s="67">
        <f>SUMIFS(Ruimtestaat!$M:$M,Ruimtestaat!$A:$A,$A$1,Ruimtestaat!$H:$H,$A$52,Ruimtestaat!$I:$I,B53)</f>
        <v>257.8</v>
      </c>
    </row>
    <row r="54" spans="1:3" ht="15" thickBot="1" x14ac:dyDescent="0.4">
      <c r="B54" s="32"/>
      <c r="C54" s="33"/>
    </row>
    <row r="55" spans="1:3" x14ac:dyDescent="0.35">
      <c r="A55" s="60" t="s">
        <v>41</v>
      </c>
      <c r="B55" s="62" t="s">
        <v>485</v>
      </c>
      <c r="C55" s="63">
        <f>SUMIFS(Ruimtestaat!$M:$M,Ruimtestaat!$A:$A,$A$1,Ruimtestaat!$H:$H,$A$55,Ruimtestaat!$I:$I,B55)</f>
        <v>0</v>
      </c>
    </row>
    <row r="56" spans="1:3" ht="15" thickBot="1" x14ac:dyDescent="0.4">
      <c r="A56" s="61">
        <f>SUMIFS(Ruimtestaat!$M:$M,Ruimtestaat!$A:$A,$A$1,Ruimtestaat!$H:$H,A55)</f>
        <v>398.60000000000008</v>
      </c>
      <c r="B56" s="66" t="s">
        <v>58</v>
      </c>
      <c r="C56" s="67">
        <f>SUMIFS(Ruimtestaat!$M:$M,Ruimtestaat!$A:$A,$A$1,Ruimtestaat!$H:$H,$A$55,Ruimtestaat!$I:$I,B56)</f>
        <v>0</v>
      </c>
    </row>
    <row r="57" spans="1:3" ht="15" thickBot="1" x14ac:dyDescent="0.4">
      <c r="B57" s="32"/>
      <c r="C57" s="33"/>
    </row>
    <row r="58" spans="1:3" x14ac:dyDescent="0.35">
      <c r="A58" s="60" t="s">
        <v>45</v>
      </c>
      <c r="B58" s="62" t="s">
        <v>686</v>
      </c>
      <c r="C58" s="63">
        <f>SUMIFS(Ruimtestaat!$M:$M,Ruimtestaat!$A:$A,$A$1,Ruimtestaat!$H:$H,$A$58,Ruimtestaat!$I:$I,B58)</f>
        <v>0</v>
      </c>
    </row>
    <row r="59" spans="1:3" ht="15" thickBot="1" x14ac:dyDescent="0.4">
      <c r="A59" s="61">
        <f>SUMIFS(Ruimtestaat!$M:$M,Ruimtestaat!$A:$A,$A$1,Ruimtestaat!$H:$H,A58)</f>
        <v>0</v>
      </c>
      <c r="B59" s="64" t="s">
        <v>1021</v>
      </c>
      <c r="C59" s="65">
        <f>SUMIFS(Ruimtestaat!$M:$M,Ruimtestaat!$A:$A,$A$1,Ruimtestaat!$H:$H,$A$58,Ruimtestaat!$I:$I,B59)</f>
        <v>0</v>
      </c>
    </row>
    <row r="60" spans="1:3" x14ac:dyDescent="0.35">
      <c r="B60" s="64" t="s">
        <v>656</v>
      </c>
      <c r="C60" s="65">
        <f>SUMIFS(Ruimtestaat!$M:$M,Ruimtestaat!$A:$A,$A$1,Ruimtestaat!$H:$H,$A$58,Ruimtestaat!$I:$I,B60)</f>
        <v>0</v>
      </c>
    </row>
    <row r="61" spans="1:3" x14ac:dyDescent="0.35">
      <c r="B61" s="64" t="s">
        <v>485</v>
      </c>
      <c r="C61" s="65">
        <f>SUMIFS(Ruimtestaat!$M:$M,Ruimtestaat!$A:$A,$A$1,Ruimtestaat!$H:$H,$A$58,Ruimtestaat!$I:$I,B61)</f>
        <v>0</v>
      </c>
    </row>
    <row r="62" spans="1:3" x14ac:dyDescent="0.35">
      <c r="B62" s="64" t="s">
        <v>687</v>
      </c>
      <c r="C62" s="65">
        <f>SUMIFS(Ruimtestaat!$M:$M,Ruimtestaat!$A:$A,$A$1,Ruimtestaat!$H:$H,$A$58,Ruimtestaat!$I:$I,B62)</f>
        <v>0</v>
      </c>
    </row>
    <row r="63" spans="1:3" x14ac:dyDescent="0.35">
      <c r="B63" s="64" t="s">
        <v>47</v>
      </c>
      <c r="C63" s="65">
        <f>SUMIFS(Ruimtestaat!$M:$M,Ruimtestaat!$A:$A,$A$1,Ruimtestaat!$H:$H,$A$58,Ruimtestaat!$I:$I,B63)</f>
        <v>0</v>
      </c>
    </row>
    <row r="64" spans="1:3" x14ac:dyDescent="0.35">
      <c r="B64" s="64" t="s">
        <v>688</v>
      </c>
      <c r="C64" s="65">
        <f>SUMIFS(Ruimtestaat!$M:$M,Ruimtestaat!$A:$A,$A$1,Ruimtestaat!$H:$H,$A$58,Ruimtestaat!$I:$I,B64)</f>
        <v>0</v>
      </c>
    </row>
    <row r="65" spans="2:3" x14ac:dyDescent="0.35">
      <c r="B65" s="64" t="s">
        <v>61</v>
      </c>
      <c r="C65" s="65">
        <f>SUMIFS(Ruimtestaat!$M:$M,Ruimtestaat!$A:$A,$A$1,Ruimtestaat!$H:$H,$A$58,Ruimtestaat!$I:$I,B65)</f>
        <v>0</v>
      </c>
    </row>
    <row r="66" spans="2:3" x14ac:dyDescent="0.35">
      <c r="B66" s="64" t="s">
        <v>186</v>
      </c>
      <c r="C66" s="65">
        <f>SUMIFS(Ruimtestaat!$M:$M,Ruimtestaat!$A:$A,$A$1,Ruimtestaat!$H:$H,$A$58,Ruimtestaat!$I:$I,B66)</f>
        <v>0</v>
      </c>
    </row>
    <row r="67" spans="2:3" x14ac:dyDescent="0.35">
      <c r="B67" s="64" t="s">
        <v>712</v>
      </c>
      <c r="C67" s="65">
        <f>SUMIFS(Ruimtestaat!$M:$M,Ruimtestaat!$A:$A,$A$1,Ruimtestaat!$H:$H,$A$58,Ruimtestaat!$I:$I,B67)</f>
        <v>0</v>
      </c>
    </row>
    <row r="68" spans="2:3" ht="15" thickBot="1" x14ac:dyDescent="0.4">
      <c r="B68" s="66" t="s">
        <v>254</v>
      </c>
      <c r="C68" s="67">
        <f>SUMIFS(Ruimtestaat!$M:$M,Ruimtestaat!$A:$A,$A$1,Ruimtestaat!$H:$H,$A$58,Ruimtestaat!$I:$I,B68)</f>
        <v>0</v>
      </c>
    </row>
  </sheetData>
  <mergeCells count="24">
    <mergeCell ref="C1:D1"/>
    <mergeCell ref="C2:D2"/>
    <mergeCell ref="C3:D3"/>
    <mergeCell ref="C4:D4"/>
    <mergeCell ref="A1:A12"/>
    <mergeCell ref="C12:D12"/>
    <mergeCell ref="C11:D11"/>
    <mergeCell ref="C5:D5"/>
    <mergeCell ref="C7:D7"/>
    <mergeCell ref="C8:D8"/>
    <mergeCell ref="C10:D10"/>
    <mergeCell ref="C6:D6"/>
    <mergeCell ref="C9:D9"/>
    <mergeCell ref="E7:F7"/>
    <mergeCell ref="E1:F1"/>
    <mergeCell ref="E8:F8"/>
    <mergeCell ref="E10:F10"/>
    <mergeCell ref="E11:F11"/>
    <mergeCell ref="E2:F2"/>
    <mergeCell ref="E3:F3"/>
    <mergeCell ref="E4:F4"/>
    <mergeCell ref="E5:F5"/>
    <mergeCell ref="E6:F6"/>
    <mergeCell ref="E9:F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0140D-07C8-426F-A2C7-222925897596}">
  <sheetPr>
    <tabColor theme="7" tint="0.39997558519241921"/>
  </sheetPr>
  <dimension ref="A1:M53"/>
  <sheetViews>
    <sheetView workbookViewId="0">
      <selection activeCell="B10" sqref="B10"/>
    </sheetView>
  </sheetViews>
  <sheetFormatPr defaultRowHeight="14.5" x14ac:dyDescent="0.35"/>
  <cols>
    <col min="1" max="1" width="25.7265625" style="32" customWidth="1"/>
    <col min="2" max="2" width="32.81640625" customWidth="1"/>
    <col min="3" max="3" width="8.7265625" style="32" customWidth="1"/>
    <col min="4" max="4" width="4.7265625" customWidth="1"/>
    <col min="5" max="5" width="10.7265625" style="32" customWidth="1"/>
    <col min="6" max="6" width="24.8164062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5" customHeight="1" thickBot="1" x14ac:dyDescent="0.5">
      <c r="A1" s="520" t="s">
        <v>705</v>
      </c>
      <c r="B1" s="148" t="s">
        <v>288</v>
      </c>
      <c r="C1" s="501" t="s">
        <v>289</v>
      </c>
      <c r="D1" s="501"/>
      <c r="E1" s="502" t="s">
        <v>31</v>
      </c>
      <c r="F1" s="522"/>
      <c r="G1" s="149" t="s">
        <v>290</v>
      </c>
    </row>
    <row r="2" spans="1:7" x14ac:dyDescent="0.35">
      <c r="A2" s="521"/>
      <c r="B2" s="56" t="s">
        <v>46</v>
      </c>
      <c r="C2" s="514">
        <f>SUMIFS(Ruimtestaat!$M:$M,Ruimtestaat!$A:$A,Oldekerk!$A$1,Ruimtestaat!$H:$H,Oldekerk!B2)</f>
        <v>365.2</v>
      </c>
      <c r="D2" s="514"/>
      <c r="E2" s="504">
        <v>1</v>
      </c>
      <c r="F2" s="504"/>
      <c r="G2" s="113">
        <f>SUMIFS(Ruimtestaat!P:P,Ruimtestaat!H:H,B2,Ruimtestaat!A:A,$A$1)</f>
        <v>0</v>
      </c>
    </row>
    <row r="3" spans="1:7" x14ac:dyDescent="0.35">
      <c r="A3" s="521"/>
      <c r="B3" s="54" t="s">
        <v>15</v>
      </c>
      <c r="C3" s="519">
        <f>SUMIFS(Ruimtestaat!$M:$M,Ruimtestaat!$A:$A,Oldekerk!$A$1,Ruimtestaat!$H:$H,Oldekerk!B3)</f>
        <v>1346</v>
      </c>
      <c r="D3" s="519"/>
      <c r="E3" s="503">
        <v>2</v>
      </c>
      <c r="F3" s="503"/>
      <c r="G3" s="114">
        <f>SUMIFS(Ruimtestaat!P:P,Ruimtestaat!H:H,B3,Ruimtestaat!A:A,$A$1)</f>
        <v>0</v>
      </c>
    </row>
    <row r="4" spans="1:7" x14ac:dyDescent="0.35">
      <c r="A4" s="521"/>
      <c r="B4" s="54" t="s">
        <v>16</v>
      </c>
      <c r="C4" s="519">
        <f>SUMIFS(Ruimtestaat!$M:$M,Ruimtestaat!$A:$A,Oldekerk!$A$1,Ruimtestaat!$H:$H,Oldekerk!B4)</f>
        <v>386</v>
      </c>
      <c r="D4" s="519"/>
      <c r="E4" s="503">
        <v>3</v>
      </c>
      <c r="F4" s="503"/>
      <c r="G4" s="114">
        <f>SUMIFS(Ruimtestaat!P:P,Ruimtestaat!H:H,B4,Ruimtestaat!A:A,$A$1)</f>
        <v>0</v>
      </c>
    </row>
    <row r="5" spans="1:7" x14ac:dyDescent="0.35">
      <c r="A5" s="521"/>
      <c r="B5" s="54" t="s">
        <v>41</v>
      </c>
      <c r="C5" s="519">
        <f>SUMIFS(Ruimtestaat!$M:$M,Ruimtestaat!$A:$A,Oldekerk!$A$1,Ruimtestaat!$H:$H,Oldekerk!B5)</f>
        <v>93</v>
      </c>
      <c r="D5" s="519"/>
      <c r="E5" s="503">
        <v>4</v>
      </c>
      <c r="F5" s="503"/>
      <c r="G5" s="114">
        <f>SUMIFS(Ruimtestaat!P:P,Ruimtestaat!H:H,B5,Ruimtestaat!A:A,$A$1)</f>
        <v>0</v>
      </c>
    </row>
    <row r="6" spans="1:7" x14ac:dyDescent="0.35">
      <c r="A6" s="521"/>
      <c r="B6" s="54" t="s">
        <v>1694</v>
      </c>
      <c r="C6" s="519">
        <f>SUMIFS(Ruimtestaat!$M:$M,Ruimtestaat!$A:$A,Oldekerk!$A$1,Ruimtestaat!$H:$H,Oldekerk!B6)</f>
        <v>0</v>
      </c>
      <c r="D6" s="519"/>
      <c r="E6" s="503">
        <v>5</v>
      </c>
      <c r="F6" s="503"/>
      <c r="G6" s="114">
        <f>IFERROR(SUMIFS(Ruimtestaat!P:P,Ruimtestaat!H:H,B6,Ruimtestaat!A:A,$A$1),0)</f>
        <v>0</v>
      </c>
    </row>
    <row r="7" spans="1:7" x14ac:dyDescent="0.35">
      <c r="A7" s="521"/>
      <c r="B7" s="54" t="s">
        <v>18</v>
      </c>
      <c r="C7" s="519">
        <f>SUMIFS(Ruimtestaat!$M:$M,Ruimtestaat!$A:$A,Oldekerk!$A$1,Ruimtestaat!$H:$H,Oldekerk!B7)</f>
        <v>636</v>
      </c>
      <c r="D7" s="519"/>
      <c r="E7" s="503">
        <v>6</v>
      </c>
      <c r="F7" s="503"/>
      <c r="G7" s="114">
        <f>SUMIFS(Ruimtestaat!P:P,Ruimtestaat!H:H,B7,Ruimtestaat!A:A,$A$1)</f>
        <v>0</v>
      </c>
    </row>
    <row r="8" spans="1:7" x14ac:dyDescent="0.35">
      <c r="A8" s="521"/>
      <c r="B8" s="54" t="s">
        <v>19</v>
      </c>
      <c r="C8" s="519">
        <f>SUMIFS(Ruimtestaat!$M:$M,Ruimtestaat!$A:$A,Oldekerk!$A$1,Ruimtestaat!$H:$H,Oldekerk!B8)</f>
        <v>1250.0999999999999</v>
      </c>
      <c r="D8" s="519"/>
      <c r="E8" s="503">
        <v>7</v>
      </c>
      <c r="F8" s="503"/>
      <c r="G8" s="114">
        <f>SUMIFS(Ruimtestaat!P:P,Ruimtestaat!H:H,B8,Ruimtestaat!A:A,$A$1)</f>
        <v>0</v>
      </c>
    </row>
    <row r="9" spans="1:7" x14ac:dyDescent="0.35">
      <c r="A9" s="521"/>
      <c r="B9" s="111" t="s">
        <v>2271</v>
      </c>
      <c r="C9" s="519">
        <f>SUMIFS(Ruimtestaat!$M:$M,Ruimtestaat!$A:$A,Oldekerk!$A$1,Ruimtestaat!$H:$H,Oldekerk!B9)</f>
        <v>24</v>
      </c>
      <c r="D9" s="519"/>
      <c r="E9" s="503">
        <v>8</v>
      </c>
      <c r="F9" s="503"/>
      <c r="G9" s="114">
        <f>SUMIFS(Ruimtestaat!P:P,Ruimtestaat!H:H,B9,Ruimtestaat!A:A,$A$1)</f>
        <v>0</v>
      </c>
    </row>
    <row r="10" spans="1:7" x14ac:dyDescent="0.35">
      <c r="A10" s="521"/>
      <c r="B10" s="111" t="s">
        <v>45</v>
      </c>
      <c r="C10" s="515">
        <f>SUMIFS(Ruimtestaat!$M:$M,Ruimtestaat!$A:$A,Oldekerk!$A$1,Ruimtestaat!$H:$H,Oldekerk!B10)</f>
        <v>0</v>
      </c>
      <c r="D10" s="516"/>
      <c r="E10" s="503" t="s">
        <v>291</v>
      </c>
      <c r="F10" s="503"/>
      <c r="G10" s="114">
        <f>SUMIFS(Ruimtestaat!P:P,Ruimtestaat!H:H,B10,Ruimtestaat!A:A,$A$1)</f>
        <v>0</v>
      </c>
    </row>
    <row r="11" spans="1:7" ht="15" thickBot="1" x14ac:dyDescent="0.4">
      <c r="A11" s="521"/>
      <c r="B11" s="55" t="s">
        <v>186</v>
      </c>
      <c r="C11" s="517">
        <f>SUMIFS(Ruimtestaat!$M:$M,Ruimtestaat!$A:$A,Oldekerk!$A$1,Ruimtestaat!$H:$H,Oldekerk!B11)</f>
        <v>0</v>
      </c>
      <c r="D11" s="512"/>
      <c r="E11" s="518" t="s">
        <v>291</v>
      </c>
      <c r="F11" s="518"/>
      <c r="G11" s="117">
        <f>SUMIFS(Ruimtestaat!P:P,Ruimtestaat!H:H,B11,Ruimtestaat!A:A,$A$1)</f>
        <v>0</v>
      </c>
    </row>
    <row r="12" spans="1:7" ht="19" thickBot="1" x14ac:dyDescent="0.5">
      <c r="A12" s="521"/>
      <c r="B12" s="144"/>
      <c r="C12" s="502"/>
      <c r="D12" s="505"/>
      <c r="E12" s="501"/>
      <c r="F12" s="502"/>
      <c r="G12" s="145" t="s">
        <v>2056</v>
      </c>
    </row>
    <row r="13" spans="1:7" ht="15" thickBot="1" x14ac:dyDescent="0.4">
      <c r="A13" s="521"/>
      <c r="B13" s="56" t="s">
        <v>10</v>
      </c>
      <c r="C13" s="514"/>
      <c r="D13" s="514"/>
      <c r="E13" s="115"/>
      <c r="F13" s="116"/>
      <c r="G13" s="113">
        <f>Glasbewassing!I3</f>
        <v>0</v>
      </c>
    </row>
    <row r="14" spans="1:7" ht="21.5" thickBot="1" x14ac:dyDescent="0.55000000000000004">
      <c r="C14" s="46"/>
      <c r="D14" s="46"/>
      <c r="F14" s="118" t="s">
        <v>293</v>
      </c>
      <c r="G14" s="119">
        <f>SUM(G2:G13)</f>
        <v>0</v>
      </c>
    </row>
    <row r="15" spans="1:7" ht="21.5" thickBot="1" x14ac:dyDescent="0.55000000000000004">
      <c r="A15" s="57" t="s">
        <v>288</v>
      </c>
      <c r="B15" s="58" t="s">
        <v>294</v>
      </c>
      <c r="C15" s="77"/>
    </row>
    <row r="16" spans="1:7" ht="21.5" thickBot="1" x14ac:dyDescent="0.55000000000000004">
      <c r="A16" s="60" t="s">
        <v>46</v>
      </c>
      <c r="B16" s="68" t="s">
        <v>47</v>
      </c>
      <c r="C16" s="69">
        <f>SUMIFS(Ruimtestaat!M:M,Ruimtestaat!A:A,Oldekerk!$A$1,Ruimtestaat!H:H,Oldekerk!$A$16,Ruimtestaat!I:I,Oldekerk!B16)</f>
        <v>346.2</v>
      </c>
      <c r="E16" s="44"/>
    </row>
    <row r="17" spans="1:3" ht="15" thickBot="1" x14ac:dyDescent="0.4">
      <c r="A17" s="61">
        <f>SUMIFS(Ruimtestaat!$M:$M,Ruimtestaat!$A:$A,Oldekerk!$A$1,Ruimtestaat!$H:$H,Oldekerk!A16)</f>
        <v>365.2</v>
      </c>
      <c r="C17"/>
    </row>
    <row r="19" spans="1:3" ht="15" thickBot="1" x14ac:dyDescent="0.4">
      <c r="A19" s="60" t="s">
        <v>14</v>
      </c>
      <c r="B19" s="68" t="s">
        <v>14</v>
      </c>
      <c r="C19" s="69">
        <f>SUMIFS(Ruimtestaat!$M:$M,Ruimtestaat!$A:$A,Oldekerk!$A$1,Ruimtestaat!$H:$H,Oldekerk!$A19,Ruimtestaat!$I:$I,Oldekerk!B19)</f>
        <v>0</v>
      </c>
    </row>
    <row r="20" spans="1:3" ht="15" thickBot="1" x14ac:dyDescent="0.4">
      <c r="A20" s="61">
        <f>SUMIFS(Ruimtestaat!$M:$M,Ruimtestaat!$A:$A,Oldekerk!$A$1,Ruimtestaat!$H:$H,Oldekerk!A19)</f>
        <v>0</v>
      </c>
      <c r="B20" s="38"/>
    </row>
    <row r="21" spans="1:3" ht="15" thickBot="1" x14ac:dyDescent="0.4"/>
    <row r="22" spans="1:3" x14ac:dyDescent="0.35">
      <c r="A22" s="60" t="s">
        <v>16</v>
      </c>
      <c r="B22" s="78" t="s">
        <v>130</v>
      </c>
      <c r="C22" s="79">
        <f>SUMIFS(Ruimtestaat!$M:$M,Ruimtestaat!$A:$A,Oldekerk!$A$1,Ruimtestaat!$H:$H,Oldekerk!$A$22,Ruimtestaat!I:I,Oldekerk!B22)</f>
        <v>0</v>
      </c>
    </row>
    <row r="23" spans="1:3" ht="15" thickBot="1" x14ac:dyDescent="0.4">
      <c r="A23" s="61">
        <f>SUMIFS(Ruimtestaat!$M:$M,Ruimtestaat!$A:$A,Oldekerk!$A$1,Ruimtestaat!$H:$H,Oldekerk!A22)</f>
        <v>386</v>
      </c>
      <c r="B23" s="80" t="s">
        <v>56</v>
      </c>
      <c r="C23" s="81">
        <f>SUMIFS(Ruimtestaat!$M:$M,Ruimtestaat!$A:$A,Oldekerk!$A$1,Ruimtestaat!$H:$H,Oldekerk!$A$22,Ruimtestaat!I:I,Oldekerk!B23)</f>
        <v>0</v>
      </c>
    </row>
    <row r="24" spans="1:3" x14ac:dyDescent="0.35">
      <c r="B24" s="80" t="s">
        <v>49</v>
      </c>
      <c r="C24" s="81">
        <f>SUMIFS(Ruimtestaat!$M:$M,Ruimtestaat!$A:$A,Oldekerk!$A$1,Ruimtestaat!$H:$H,Oldekerk!$A$22,Ruimtestaat!I:I,Oldekerk!B24)</f>
        <v>0</v>
      </c>
    </row>
    <row r="25" spans="1:3" x14ac:dyDescent="0.35">
      <c r="B25" s="80" t="s">
        <v>204</v>
      </c>
      <c r="C25" s="81">
        <f>SUMIFS(Ruimtestaat!$M:$M,Ruimtestaat!$A:$A,Oldekerk!$A$1,Ruimtestaat!$H:$H,Oldekerk!$A$22,Ruimtestaat!I:I,Oldekerk!B25)</f>
        <v>0</v>
      </c>
    </row>
    <row r="26" spans="1:3" x14ac:dyDescent="0.35">
      <c r="B26" s="80" t="s">
        <v>50</v>
      </c>
      <c r="C26" s="81">
        <f>SUMIFS(Ruimtestaat!$M:$M,Ruimtestaat!$A:$A,Oldekerk!$A$1,Ruimtestaat!$H:$H,Oldekerk!$A$22,Ruimtestaat!I:I,Oldekerk!B26)</f>
        <v>45</v>
      </c>
    </row>
    <row r="27" spans="1:3" ht="15" thickBot="1" x14ac:dyDescent="0.4">
      <c r="B27" s="82" t="s">
        <v>1022</v>
      </c>
      <c r="C27" s="83">
        <f>SUMIFS(Ruimtestaat!$M:$M,Ruimtestaat!$A:$A,Oldekerk!$A$1,Ruimtestaat!$H:$H,Oldekerk!$A$22,Ruimtestaat!I:I,Oldekerk!B27)</f>
        <v>341</v>
      </c>
    </row>
    <row r="28" spans="1:3" ht="15" thickBot="1" x14ac:dyDescent="0.4"/>
    <row r="29" spans="1:3" ht="15" thickBot="1" x14ac:dyDescent="0.4">
      <c r="A29" s="60" t="s">
        <v>15</v>
      </c>
      <c r="B29" s="68" t="s">
        <v>78</v>
      </c>
      <c r="C29" s="69">
        <f>SUMIFS(Ruimtestaat!$M:$M,Ruimtestaat!$A:$A,Oldekerk!$A$1,Ruimtestaat!$H:$H,Oldekerk!$A$29,Ruimtestaat!I:I,Oldekerk!B29)</f>
        <v>0</v>
      </c>
    </row>
    <row r="30" spans="1:3" ht="15" thickBot="1" x14ac:dyDescent="0.4">
      <c r="A30" s="61">
        <f>SUMIFS(Ruimtestaat!$M:$M,Ruimtestaat!$A:$A,Oldekerk!$A$1,Ruimtestaat!$H:$H,Oldekerk!A29)</f>
        <v>1346</v>
      </c>
      <c r="C30"/>
    </row>
    <row r="31" spans="1:3" ht="15" thickBot="1" x14ac:dyDescent="0.4"/>
    <row r="32" spans="1:3" x14ac:dyDescent="0.35">
      <c r="A32" s="60" t="s">
        <v>19</v>
      </c>
      <c r="B32" s="78" t="s">
        <v>43</v>
      </c>
      <c r="C32" s="79">
        <f>SUMIFS(Ruimtestaat!$M:$M,Ruimtestaat!$A:$A,Oldekerk!$A$1,Ruimtestaat!$H:$H,Oldekerk!$A$32,Ruimtestaat!I:I,Oldekerk!B32)</f>
        <v>48.8</v>
      </c>
    </row>
    <row r="33" spans="1:3" ht="15" thickBot="1" x14ac:dyDescent="0.4">
      <c r="A33" s="61">
        <f>SUMIFS(Ruimtestaat!$M:$M,Ruimtestaat!$A:$A,Oldekerk!$A$1,Ruimtestaat!$H:$H,Oldekerk!A32)</f>
        <v>1250.0999999999999</v>
      </c>
      <c r="B33" s="80" t="s">
        <v>56</v>
      </c>
      <c r="C33" s="81">
        <f>SUMIFS(Ruimtestaat!$M:$M,Ruimtestaat!$A:$A,Oldekerk!$A$1,Ruimtestaat!$H:$H,Oldekerk!$A$32,Ruimtestaat!I:I,Oldekerk!B33)</f>
        <v>1149.5</v>
      </c>
    </row>
    <row r="34" spans="1:3" x14ac:dyDescent="0.35">
      <c r="B34" s="80" t="s">
        <v>76</v>
      </c>
      <c r="C34" s="81">
        <f>SUMIFS(Ruimtestaat!$M:$M,Ruimtestaat!$A:$A,Oldekerk!$A$1,Ruimtestaat!$H:$H,Oldekerk!$A$32,Ruimtestaat!I:I,Oldekerk!B34)</f>
        <v>10.8</v>
      </c>
    </row>
    <row r="35" spans="1:3" x14ac:dyDescent="0.35">
      <c r="B35" s="80" t="s">
        <v>1022</v>
      </c>
      <c r="C35" s="81">
        <f>SUMIFS(Ruimtestaat!$M:$M,Ruimtestaat!$A:$A,Oldekerk!$A$1,Ruimtestaat!$H:$H,Oldekerk!$A$32,Ruimtestaat!I:I,Oldekerk!B35)</f>
        <v>0</v>
      </c>
    </row>
    <row r="36" spans="1:3" ht="15" thickBot="1" x14ac:dyDescent="0.4">
      <c r="B36" s="82" t="s">
        <v>64</v>
      </c>
      <c r="C36" s="83">
        <f>SUMIFS(Ruimtestaat!$M:$M,Ruimtestaat!$A:$A,Oldekerk!$A$1,Ruimtestaat!$H:$H,Oldekerk!$A$32,Ruimtestaat!I:I,Oldekerk!B36)</f>
        <v>23</v>
      </c>
    </row>
    <row r="37" spans="1:3" ht="15" thickBot="1" x14ac:dyDescent="0.4"/>
    <row r="38" spans="1:3" ht="15" thickBot="1" x14ac:dyDescent="0.4">
      <c r="A38" s="60" t="s">
        <v>18</v>
      </c>
      <c r="B38" s="68" t="s">
        <v>78</v>
      </c>
      <c r="C38" s="69">
        <f>SUMIFS(Ruimtestaat!$M:$M,Ruimtestaat!$A:$A,Oldekerk!$A$1,Ruimtestaat!$H:$H,Oldekerk!$A$38,Ruimtestaat!I:I,Oldekerk!B38)</f>
        <v>636</v>
      </c>
    </row>
    <row r="39" spans="1:3" ht="15" thickBot="1" x14ac:dyDescent="0.4">
      <c r="A39" s="61">
        <f>SUMIFS(Ruimtestaat!$M:$M,Ruimtestaat!$A:$A,Oldekerk!$A$1,Ruimtestaat!$H:$H,Oldekerk!A38)</f>
        <v>636</v>
      </c>
      <c r="C39"/>
    </row>
    <row r="40" spans="1:3" ht="15" thickBot="1" x14ac:dyDescent="0.4"/>
    <row r="41" spans="1:3" ht="15" thickBot="1" x14ac:dyDescent="0.4">
      <c r="A41" s="60" t="s">
        <v>41</v>
      </c>
      <c r="B41" s="68" t="s">
        <v>58</v>
      </c>
      <c r="C41" s="69">
        <f>SUMIFS(Ruimtestaat!$M:$M,Ruimtestaat!$A:$A,Oldekerk!$A$1,Ruimtestaat!$H:$H,Oldekerk!$A$41,Ruimtestaat!I:I,Oldekerk!B41)</f>
        <v>0</v>
      </c>
    </row>
    <row r="42" spans="1:3" ht="15" thickBot="1" x14ac:dyDescent="0.4">
      <c r="A42" s="61">
        <f>SUMIFS(Ruimtestaat!$M:$M,Ruimtestaat!$A:$A,Oldekerk!$A$1,Ruimtestaat!$H:$H,Oldekerk!A41)</f>
        <v>93</v>
      </c>
      <c r="C42"/>
    </row>
    <row r="43" spans="1:3" ht="15" thickBot="1" x14ac:dyDescent="0.4"/>
    <row r="44" spans="1:3" x14ac:dyDescent="0.35">
      <c r="A44" s="60" t="s">
        <v>45</v>
      </c>
      <c r="B44" s="78" t="s">
        <v>1021</v>
      </c>
      <c r="C44" s="79">
        <f>SUMIFS(Ruimtestaat!$M:$M,Ruimtestaat!$A:$A,Oldekerk!$A$1,Ruimtestaat!$H:$H,Oldekerk!$A$44,Ruimtestaat!I:I,Oldekerk!B44)</f>
        <v>0</v>
      </c>
    </row>
    <row r="45" spans="1:3" ht="15" thickBot="1" x14ac:dyDescent="0.4">
      <c r="A45" s="61">
        <f>SUMIFS(Ruimtestaat!$M:$M,Ruimtestaat!$A:$A,Oldekerk!$A$1,Ruimtestaat!$H:$H,Oldekerk!A44)</f>
        <v>0</v>
      </c>
      <c r="B45" s="80" t="s">
        <v>758</v>
      </c>
      <c r="C45" s="81">
        <f>SUMIFS(Ruimtestaat!$M:$M,Ruimtestaat!$A:$A,Oldekerk!$A$1,Ruimtestaat!$H:$H,Oldekerk!$A$44,Ruimtestaat!I:I,Oldekerk!B45)</f>
        <v>0</v>
      </c>
    </row>
    <row r="46" spans="1:3" x14ac:dyDescent="0.35">
      <c r="B46" s="80" t="s">
        <v>656</v>
      </c>
      <c r="C46" s="81">
        <f>SUMIFS(Ruimtestaat!$M:$M,Ruimtestaat!$A:$A,Oldekerk!$A$1,Ruimtestaat!$H:$H,Oldekerk!$A$44,Ruimtestaat!I:I,Oldekerk!B46)</f>
        <v>0</v>
      </c>
    </row>
    <row r="47" spans="1:3" x14ac:dyDescent="0.35">
      <c r="B47" s="80" t="s">
        <v>687</v>
      </c>
      <c r="C47" s="81">
        <f>SUMIFS(Ruimtestaat!$M:$M,Ruimtestaat!$A:$A,Oldekerk!$A$1,Ruimtestaat!$H:$H,Oldekerk!$A$44,Ruimtestaat!I:I,Oldekerk!B47)</f>
        <v>0</v>
      </c>
    </row>
    <row r="48" spans="1:3" x14ac:dyDescent="0.35">
      <c r="B48" s="80" t="s">
        <v>696</v>
      </c>
      <c r="C48" s="81">
        <f>SUMIFS(Ruimtestaat!$M:$M,Ruimtestaat!$A:$A,Oldekerk!$A$1,Ruimtestaat!$H:$H,Oldekerk!$A$44,Ruimtestaat!I:I,Oldekerk!B48)</f>
        <v>0</v>
      </c>
    </row>
    <row r="49" spans="1:3" x14ac:dyDescent="0.35">
      <c r="B49" s="80" t="s">
        <v>254</v>
      </c>
      <c r="C49" s="81">
        <f>SUMIFS(Ruimtestaat!$M:$M,Ruimtestaat!$A:$A,Oldekerk!$A$1,Ruimtestaat!$H:$H,Oldekerk!$A$44,Ruimtestaat!I:I,Oldekerk!B49)</f>
        <v>0</v>
      </c>
    </row>
    <row r="50" spans="1:3" ht="15" thickBot="1" x14ac:dyDescent="0.4">
      <c r="B50" s="82" t="s">
        <v>695</v>
      </c>
      <c r="C50" s="83">
        <f>SUMIFS(Ruimtestaat!$M:$M,Ruimtestaat!$A:$A,Oldekerk!$A$1,Ruimtestaat!$H:$H,Oldekerk!$A$44,Ruimtestaat!I:I,Oldekerk!B50)</f>
        <v>0</v>
      </c>
    </row>
    <row r="51" spans="1:3" ht="15" thickBot="1" x14ac:dyDescent="0.4"/>
    <row r="52" spans="1:3" x14ac:dyDescent="0.35">
      <c r="A52" s="60" t="s">
        <v>186</v>
      </c>
    </row>
    <row r="53" spans="1:3" ht="15" thickBot="1" x14ac:dyDescent="0.4">
      <c r="A53" s="61">
        <f>SUMIFS(Ruimtestaat!$M:$M,Ruimtestaat!$A:$A,Oldekerk!$A$1,Ruimtestaat!$H:$H,Oldekerk!A52)</f>
        <v>0</v>
      </c>
    </row>
  </sheetData>
  <mergeCells count="26">
    <mergeCell ref="C6:D6"/>
    <mergeCell ref="E6:F6"/>
    <mergeCell ref="A1:A13"/>
    <mergeCell ref="C1:D1"/>
    <mergeCell ref="E1:F1"/>
    <mergeCell ref="C2:D2"/>
    <mergeCell ref="E2:F2"/>
    <mergeCell ref="C3:D3"/>
    <mergeCell ref="E3:F3"/>
    <mergeCell ref="C4:D4"/>
    <mergeCell ref="E4:F4"/>
    <mergeCell ref="C5:D5"/>
    <mergeCell ref="E5:F5"/>
    <mergeCell ref="C7:D7"/>
    <mergeCell ref="E7:F7"/>
    <mergeCell ref="C13:D13"/>
    <mergeCell ref="C12:D12"/>
    <mergeCell ref="E12:F12"/>
    <mergeCell ref="C9:D9"/>
    <mergeCell ref="E9:F9"/>
    <mergeCell ref="C8:D8"/>
    <mergeCell ref="E8:F8"/>
    <mergeCell ref="C10:D10"/>
    <mergeCell ref="E10:F10"/>
    <mergeCell ref="C11:D11"/>
    <mergeCell ref="E11:F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1e858fd-badb-42ac-b60c-74b8d942dab8" xsi:nil="true"/>
    <lcf76f155ced4ddcb4097134ff3c332f xmlns="49dc3525-77e1-4e40-a5a5-10830dd03de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D8B91000AAA44AABA0A4B1947D04BA" ma:contentTypeVersion="11" ma:contentTypeDescription="Een nieuw document maken." ma:contentTypeScope="" ma:versionID="4cf1b11ee7bb53b52aab3026a08997f1">
  <xsd:schema xmlns:xsd="http://www.w3.org/2001/XMLSchema" xmlns:xs="http://www.w3.org/2001/XMLSchema" xmlns:p="http://schemas.microsoft.com/office/2006/metadata/properties" xmlns:ns2="a1e858fd-badb-42ac-b60c-74b8d942dab8" xmlns:ns3="49dc3525-77e1-4e40-a5a5-10830dd03dee" targetNamespace="http://schemas.microsoft.com/office/2006/metadata/properties" ma:root="true" ma:fieldsID="506732efb9f662f24523138ad8b09fae" ns2:_="" ns3:_="">
    <xsd:import namespace="a1e858fd-badb-42ac-b60c-74b8d942dab8"/>
    <xsd:import namespace="49dc3525-77e1-4e40-a5a5-10830dd03dee"/>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DateTaken" minOccurs="0"/>
                <xsd:element ref="ns3:MediaServiceAutoTags" minOccurs="0"/>
                <xsd:element ref="ns3:MediaServiceOCR" minOccurs="0"/>
                <xsd:element ref="ns3:MediaServiceAutoKeyPoints" minOccurs="0"/>
                <xsd:element ref="ns3:MediaServiceKeyPoints" minOccurs="0"/>
                <xsd:element ref="ns3:MediaLengthInSeconds" minOccurs="0"/>
                <xsd:element ref="ns3:MediaServiceLocation" minOccurs="0"/>
                <xsd:element ref="ns3:MediaServiceObjectDetectorVersions" minOccurs="0"/>
                <xsd:element ref="ns3:MediaServiceSearchProperties" minOccurs="0"/>
                <xsd:element ref="ns3:MediaServiceMetadata" minOccurs="0"/>
                <xsd:element ref="ns3:MediaServiceFastMetadata" minOccurs="0"/>
                <xsd:element ref="ns3:lcf76f155ced4ddcb4097134ff3c332f" minOccurs="0"/>
                <xsd:element ref="ns2:TaxCatchAll"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e858fd-badb-42ac-b60c-74b8d942dab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86159d53-5c93-47e9-a832-b9b1ee8749c2}" ma:internalName="TaxCatchAll" ma:showField="CatchAllData" ma:web="a1e858fd-badb-42ac-b60c-74b8d942dab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dc3525-77e1-4e40-a5a5-10830dd03dee" elementFormDefault="qualified">
    <xsd:import namespace="http://schemas.microsoft.com/office/2006/documentManagement/types"/>
    <xsd:import namespace="http://schemas.microsoft.com/office/infopath/2007/PartnerControls"/>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38a80247-2858-4e26-a755-9e2fd729290c" ma:termSetId="09814cd3-568e-fe90-9814-8d621ff8fb84" ma:anchorId="fba54fb3-c3e1-fe81-a776-ca4b69148c4d" ma:open="true" ma:isKeyword="false">
      <xsd:complexType>
        <xsd:sequence>
          <xsd:element ref="pc:Terms" minOccurs="0" maxOccurs="1"/>
        </xsd:sequence>
      </xsd:complex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CFC9BD-2647-4229-BF61-E79A1C54895C}">
  <ds:schemaRefs>
    <ds:schemaRef ds:uri="http://schemas.microsoft.com/sharepoint/v3/contenttype/forms"/>
  </ds:schemaRefs>
</ds:datastoreItem>
</file>

<file path=customXml/itemProps2.xml><?xml version="1.0" encoding="utf-8"?>
<ds:datastoreItem xmlns:ds="http://schemas.openxmlformats.org/officeDocument/2006/customXml" ds:itemID="{D0B27E7F-DE72-4E9B-9DF1-DB3EDE1749A6}">
  <ds:schemaRefs>
    <ds:schemaRef ds:uri="http://schemas.microsoft.com/office/2006/metadata/properties"/>
    <ds:schemaRef ds:uri="http://schemas.microsoft.com/office/infopath/2007/PartnerControls"/>
    <ds:schemaRef ds:uri="a1e858fd-badb-42ac-b60c-74b8d942dab8"/>
    <ds:schemaRef ds:uri="49dc3525-77e1-4e40-a5a5-10830dd03dee"/>
  </ds:schemaRefs>
</ds:datastoreItem>
</file>

<file path=customXml/itemProps3.xml><?xml version="1.0" encoding="utf-8"?>
<ds:datastoreItem xmlns:ds="http://schemas.openxmlformats.org/officeDocument/2006/customXml" ds:itemID="{B122C18A-1974-4E2D-AE5F-6125B4E78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e858fd-badb-42ac-b60c-74b8d942dab8"/>
    <ds:schemaRef ds:uri="49dc3525-77e1-4e40-a5a5-10830dd03d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28</vt:i4>
      </vt:variant>
    </vt:vector>
  </HeadingPairs>
  <TitlesOfParts>
    <vt:vector size="28" baseType="lpstr">
      <vt:lpstr>Toelichting</vt:lpstr>
      <vt:lpstr>Totaal</vt:lpstr>
      <vt:lpstr>Ruimtestaat</vt:lpstr>
      <vt:lpstr>Assen</vt:lpstr>
      <vt:lpstr>Eelde</vt:lpstr>
      <vt:lpstr>Emmen</vt:lpstr>
      <vt:lpstr>Groningen</vt:lpstr>
      <vt:lpstr>Meppel</vt:lpstr>
      <vt:lpstr>Oldekerk</vt:lpstr>
      <vt:lpstr>Winsum</vt:lpstr>
      <vt:lpstr>Wolvega</vt:lpstr>
      <vt:lpstr>Glasbewassing</vt:lpstr>
      <vt:lpstr>Keukens (dieptereiniging)</vt:lpstr>
      <vt:lpstr>Vloerafwerking</vt:lpstr>
      <vt:lpstr>Vloeren</vt:lpstr>
      <vt:lpstr>Adm ruimte (1)</vt:lpstr>
      <vt:lpstr>praktijklokaal</vt:lpstr>
      <vt:lpstr>algemene ruimten</vt:lpstr>
      <vt:lpstr>Onderwijsruimte (2)</vt:lpstr>
      <vt:lpstr>Restauratief (3)</vt:lpstr>
      <vt:lpstr>Sanitair (4) + naloop</vt:lpstr>
      <vt:lpstr>Sanitair incl naloop</vt:lpstr>
      <vt:lpstr>Vakspecifiek (5)</vt:lpstr>
      <vt:lpstr>Verkeersruimten (6)</vt:lpstr>
      <vt:lpstr>Sporthal (7)</vt:lpstr>
      <vt:lpstr>Vloeren Keukens (8)</vt:lpstr>
      <vt:lpstr>Blad7</vt:lpstr>
      <vt:lpstr>grootkeuken</vt:lpstr>
    </vt:vector>
  </TitlesOfParts>
  <Manager/>
  <Company>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Veldstra, Yvonne;Chris Sanderman</dc:creator>
  <cp:keywords/>
  <dc:description/>
  <cp:lastModifiedBy>Romy Griemink</cp:lastModifiedBy>
  <cp:revision/>
  <dcterms:created xsi:type="dcterms:W3CDTF">2015-03-03T10:19:16Z</dcterms:created>
  <dcterms:modified xsi:type="dcterms:W3CDTF">2026-03-13T13:12:53Z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0x01010055D8B91000AAA44AABA0A4B1947D04BA</vt:lpwstr>
  </property>
  <property fmtid="{D5CDD505-2E9C-101B-9397-08002B2CF9AE}" pid="3" name="Order">
    <vt:r8>100</vt:r8>
  </property>
  <property fmtid="{D5CDD505-2E9C-101B-9397-08002B2CF9AE}" pid="4" name="AuthorIds_UIVersion_512">
    <vt:lpwstr>535</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GUID">
    <vt:lpwstr>375fb085-24ab-4be2-90dd-93b934d9ba26</vt:lpwstr>
  </property>
  <property fmtid="{D5CDD505-2E9C-101B-9397-08002B2CF9AE}" pid="12" name="MediaServiceImageTags">
    <vt:lpwstr/>
  </property>
</Properties>
</file>