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H:\Desktop\Pakketdiensten\Te publiceren\Na review\30-10\3110\"/>
    </mc:Choice>
  </mc:AlternateContent>
  <xr:revisionPtr revIDLastSave="0" documentId="8_{0B627492-EC17-48F2-ACB4-7886FB93A32C}" xr6:coauthVersionLast="47" xr6:coauthVersionMax="47" xr10:uidLastSave="{00000000-0000-0000-0000-000000000000}"/>
  <bookViews>
    <workbookView xWindow="53880" yWindow="-120" windowWidth="29040" windowHeight="15720" xr2:uid="{F32CBC34-9FE4-4259-A207-6553145206E8}"/>
  </bookViews>
  <sheets>
    <sheet name="Voorblad" sheetId="5" r:id="rId1"/>
    <sheet name="Standaard pakket" sheetId="1" r:id="rId2"/>
    <sheet name="Bezorgopties" sheetId="6" r:id="rId3"/>
    <sheet name="Collectie &amp; Retour" sheetId="7" r:id="rId4"/>
    <sheet name="Administratie" sheetId="8" r:id="rId5"/>
    <sheet name="Totaal" sheetId="9" r:id="rId6"/>
    <sheet name="Oefenblad"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6" l="1"/>
  <c r="R5" i="6" s="1"/>
  <c r="G7" i="8"/>
  <c r="R7" i="6"/>
  <c r="E36" i="6"/>
  <c r="E37" i="6"/>
  <c r="E38" i="6"/>
  <c r="E39" i="6"/>
  <c r="E40" i="6"/>
  <c r="E41" i="6"/>
  <c r="E42" i="6"/>
  <c r="E43" i="6"/>
  <c r="E44" i="6"/>
  <c r="E45" i="6"/>
  <c r="E35" i="6"/>
  <c r="G6" i="7"/>
  <c r="D5" i="10"/>
  <c r="C22" i="10" s="1"/>
  <c r="D22" i="10" s="1"/>
  <c r="G22" i="6"/>
  <c r="G23" i="6"/>
  <c r="D6" i="10"/>
  <c r="C23" i="10"/>
  <c r="D23" i="10" s="1"/>
  <c r="D7" i="10"/>
  <c r="I24" i="10" s="1"/>
  <c r="J24" i="10" s="1"/>
  <c r="G6" i="8"/>
  <c r="G8" i="8" s="1"/>
  <c r="P7" i="7"/>
  <c r="P6" i="7"/>
  <c r="G11" i="7"/>
  <c r="G10" i="7"/>
  <c r="G7" i="7"/>
  <c r="I22" i="10" l="1"/>
  <c r="J22" i="10" s="1"/>
  <c r="O22" i="10"/>
  <c r="P22" i="10" s="1"/>
  <c r="O24" i="10"/>
  <c r="P24" i="10" s="1"/>
  <c r="S6" i="7"/>
  <c r="S5" i="7"/>
  <c r="I23" i="10"/>
  <c r="J23" i="10" s="1"/>
  <c r="O23" i="10"/>
  <c r="P23" i="10" s="1"/>
  <c r="C24" i="10"/>
  <c r="D24" i="10" s="1"/>
  <c r="J25" i="10" l="1"/>
  <c r="K26" i="10" s="1"/>
  <c r="P25" i="10"/>
  <c r="Q26" i="10" s="1"/>
  <c r="D25" i="10"/>
  <c r="E26" i="10" s="1"/>
  <c r="G21" i="6" l="1"/>
  <c r="G20" i="6"/>
  <c r="G19" i="6"/>
  <c r="G18" i="6"/>
  <c r="G17" i="6"/>
  <c r="G11" i="6"/>
  <c r="G6" i="6"/>
  <c r="G7" i="6"/>
  <c r="G8" i="6"/>
  <c r="G9" i="6"/>
  <c r="G10" i="6"/>
  <c r="G5" i="6"/>
  <c r="M5" i="1"/>
  <c r="M29" i="1"/>
  <c r="D8" i="9"/>
  <c r="R4" i="6" l="1"/>
  <c r="M33" i="1"/>
  <c r="M32" i="1"/>
  <c r="M31" i="1"/>
  <c r="M30" i="1"/>
  <c r="M25" i="1"/>
  <c r="M24" i="1"/>
  <c r="M23" i="1"/>
  <c r="M22" i="1"/>
  <c r="M21" i="1"/>
  <c r="M17" i="1"/>
  <c r="M16" i="1"/>
  <c r="M15" i="1"/>
  <c r="M14" i="1"/>
  <c r="M13" i="1"/>
  <c r="M6" i="1"/>
  <c r="M7" i="1"/>
  <c r="M8" i="1"/>
  <c r="M9" i="1"/>
  <c r="C5" i="1"/>
  <c r="C6" i="1"/>
  <c r="C7" i="1"/>
  <c r="M10" i="1" l="1"/>
  <c r="M18" i="1"/>
  <c r="R9" i="6"/>
  <c r="D6" i="9" s="1"/>
  <c r="M34" i="1"/>
  <c r="M26" i="1"/>
  <c r="S8" i="7"/>
  <c r="D7" i="9" s="1"/>
  <c r="C9" i="1"/>
  <c r="C8" i="1"/>
  <c r="M36" i="1" l="1"/>
  <c r="D5" i="9" s="1"/>
  <c r="D11" i="9" s="1"/>
  <c r="D13" i="9" s="1"/>
</calcChain>
</file>

<file path=xl/sharedStrings.xml><?xml version="1.0" encoding="utf-8"?>
<sst xmlns="http://schemas.openxmlformats.org/spreadsheetml/2006/main" count="240" uniqueCount="108">
  <si>
    <t>Klein pakket</t>
  </si>
  <si>
    <t>35 × 25 × 10 cm</t>
  </si>
  <si>
    <t>Midden pakket</t>
  </si>
  <si>
    <t>100 × 50 × 50 cm</t>
  </si>
  <si>
    <t>Groot pakket</t>
  </si>
  <si>
    <t>Gewichtsklasse</t>
  </si>
  <si>
    <t>Omschrijving</t>
  </si>
  <si>
    <t>0 – 2 kg</t>
  </si>
  <si>
    <t>Lichtgewicht</t>
  </si>
  <si>
    <t>2 – 5 kg</t>
  </si>
  <si>
    <t>Licht</t>
  </si>
  <si>
    <t>5 – 10 kg</t>
  </si>
  <si>
    <t>Middel</t>
  </si>
  <si>
    <t>10 – 20 kg</t>
  </si>
  <si>
    <t>Zwaar</t>
  </si>
  <si>
    <t>20 – 30 kg</t>
  </si>
  <si>
    <t>Zeer zwaar</t>
  </si>
  <si>
    <t>Prijs</t>
  </si>
  <si>
    <t>Bezorgopties</t>
  </si>
  <si>
    <t>Collectie</t>
  </si>
  <si>
    <t>Weging</t>
  </si>
  <si>
    <t>Niet machine geschikt</t>
  </si>
  <si>
    <t>70 × 40 × 40 cm</t>
  </si>
  <si>
    <t>&gt;100 cm lengte of &gt;50 cm breed/hoog</t>
  </si>
  <si>
    <t>Max. afmetingen       (L × B × H)</t>
  </si>
  <si>
    <t>Standaard pakket</t>
  </si>
  <si>
    <t>Toeslagen</t>
  </si>
  <si>
    <t>Bezorgoptie</t>
  </si>
  <si>
    <t>TOTAAL</t>
  </si>
  <si>
    <t>Verhoogde aansprakelijkheid</t>
  </si>
  <si>
    <t>Handtekening voor ontvangst</t>
  </si>
  <si>
    <t>Verhoogde aansprakelijkheid + Handtekening</t>
  </si>
  <si>
    <t>Verhoogde aansprakelijkheid + Alleen huisadres</t>
  </si>
  <si>
    <t>Zakelijk</t>
  </si>
  <si>
    <t>Particulier</t>
  </si>
  <si>
    <t>Gegarandeerd voor 17:00</t>
  </si>
  <si>
    <t>Ophalen bij afhaallocatie</t>
  </si>
  <si>
    <t>Retouren</t>
  </si>
  <si>
    <t>Standaard retouren</t>
  </si>
  <si>
    <t>Voorgefrankeerd retourpakketadres</t>
  </si>
  <si>
    <t>Administratie</t>
  </si>
  <si>
    <t>Niet correct voorgemeld</t>
  </si>
  <si>
    <t>Piektoeslag</t>
  </si>
  <si>
    <t>Subtotaal</t>
  </si>
  <si>
    <t>2de bezorgpoging - opnieuw bestellen</t>
  </si>
  <si>
    <t>Direct naar afhaallocatie</t>
  </si>
  <si>
    <t>Alleen huisadres</t>
  </si>
  <si>
    <t>Overschrijding max. pakket dimensies</t>
  </si>
  <si>
    <t>Afhalen van depot / vaste afhaallocatie</t>
  </si>
  <si>
    <t>Totaal</t>
  </si>
  <si>
    <t>Inschrijfprijs</t>
  </si>
  <si>
    <t>Totaal prijzenblad</t>
  </si>
  <si>
    <t>Totaal bezorgopties</t>
  </si>
  <si>
    <t>Totaal administratie</t>
  </si>
  <si>
    <t>Boven 23kg</t>
  </si>
  <si>
    <t>Alleen huisadres + handtekening voor ontvangst</t>
  </si>
  <si>
    <t>Totaal collectie &amp; retour</t>
  </si>
  <si>
    <t>Collectie &amp; retour</t>
  </si>
  <si>
    <t>Wens 2</t>
  </si>
  <si>
    <t>Duurzaamheid</t>
  </si>
  <si>
    <t>Kwaliteit</t>
  </si>
  <si>
    <t>Factor</t>
  </si>
  <si>
    <t>Fictieve inschrijfprijs</t>
  </si>
  <si>
    <t>Thema</t>
  </si>
  <si>
    <t>Maximale kwaliteitswaarde</t>
  </si>
  <si>
    <t>Kwaliteitswaarde</t>
  </si>
  <si>
    <t>Oefenblad</t>
  </si>
  <si>
    <t>Dit tabblad is enkel bedoeld ter verduidelijking van de gunningsmethodiek Gunnen op Waarde</t>
  </si>
  <si>
    <t xml:space="preserve">In dit tabblad kunt u kijken hoe verschillende vergelijkinswaarde en beoordelingen op wensen invloed hebben op de evaluatieprijs </t>
  </si>
  <si>
    <t xml:space="preserve">Dit tabblad wordt niet bekenen door de Aanbestedende dienst </t>
  </si>
  <si>
    <t>Inschrijver 1</t>
  </si>
  <si>
    <t>Inschrijver 2</t>
  </si>
  <si>
    <t>Inschrijver 3</t>
  </si>
  <si>
    <t>Score</t>
  </si>
  <si>
    <t>Fictieve korting</t>
  </si>
  <si>
    <t>Uitstekend</t>
  </si>
  <si>
    <t>Wens 3</t>
  </si>
  <si>
    <t>Evaluatieprijs</t>
  </si>
  <si>
    <t>% maximale kwaliteitswaarde</t>
  </si>
  <si>
    <t>Matig</t>
  </si>
  <si>
    <t>Voldoende</t>
  </si>
  <si>
    <t>Goed</t>
  </si>
  <si>
    <t>Fictieve inschrijfprijs:</t>
  </si>
  <si>
    <t>Waarde van de wens</t>
  </si>
  <si>
    <t>Weging van de score van de wens</t>
  </si>
  <si>
    <r>
      <t xml:space="preserve">Handmatige verwerking - </t>
    </r>
    <r>
      <rPr>
        <i/>
        <sz val="11"/>
        <color theme="1"/>
        <rFont val="Aptos Narrow"/>
        <family val="2"/>
        <scheme val="minor"/>
      </rPr>
      <t>uitval tijdens sorteren</t>
    </r>
  </si>
  <si>
    <r>
      <t>Relabelen -</t>
    </r>
    <r>
      <rPr>
        <i/>
        <sz val="11"/>
        <color theme="1"/>
        <rFont val="Aptos Narrow"/>
        <family val="2"/>
        <scheme val="minor"/>
      </rPr>
      <t xml:space="preserve"> fout in adres</t>
    </r>
  </si>
  <si>
    <t>Afhaal op afroep</t>
  </si>
  <si>
    <t>Vaste collectie</t>
  </si>
  <si>
    <t>Bezorgen</t>
  </si>
  <si>
    <r>
      <t xml:space="preserve">Bezorgopties - </t>
    </r>
    <r>
      <rPr>
        <b/>
        <i/>
        <sz val="11"/>
        <color theme="1"/>
        <rFont val="Aptos Narrow"/>
        <family val="2"/>
        <scheme val="minor"/>
      </rPr>
      <t>verplicht prijsonderdeel</t>
    </r>
  </si>
  <si>
    <r>
      <t xml:space="preserve">Overige bezorgopties - </t>
    </r>
    <r>
      <rPr>
        <b/>
        <i/>
        <sz val="11"/>
        <color theme="1"/>
        <rFont val="Aptos Narrow"/>
        <family val="2"/>
        <scheme val="minor"/>
      </rPr>
      <t>optioneel</t>
    </r>
  </si>
  <si>
    <t>Afleveroptiesn na gemiste 1ste afleverpoging</t>
  </si>
  <si>
    <r>
      <t xml:space="preserve">Opties - </t>
    </r>
    <r>
      <rPr>
        <b/>
        <i/>
        <sz val="11"/>
        <color theme="1"/>
        <rFont val="Aptos Narrow"/>
        <family val="2"/>
        <scheme val="minor"/>
      </rPr>
      <t>optioneel</t>
    </r>
  </si>
  <si>
    <r>
      <rPr>
        <b/>
        <sz val="11"/>
        <color theme="1"/>
        <rFont val="Aptos Narrow"/>
        <family val="2"/>
        <scheme val="minor"/>
      </rPr>
      <t>Bezorgoptie</t>
    </r>
    <r>
      <rPr>
        <b/>
        <i/>
        <sz val="11"/>
        <color theme="1"/>
        <rFont val="Aptos Narrow"/>
        <family val="2"/>
        <scheme val="minor"/>
      </rPr>
      <t xml:space="preserve"> - verplicht prijsonderdeel</t>
    </r>
  </si>
  <si>
    <t>Administratiekosten: inklaren douane</t>
  </si>
  <si>
    <t xml:space="preserve">Toeslagen </t>
  </si>
  <si>
    <t>Toeslagen - verplicht prijsonderdeel</t>
  </si>
  <si>
    <t>Stedelijk gebied - verplicht prijsonderdeel</t>
  </si>
  <si>
    <t>Landelijk gebied - verplicht prijsonderdeel</t>
  </si>
  <si>
    <t>Retouren - verplicht prijsonderdeel</t>
  </si>
  <si>
    <t>Administratie - verplicht prijsonderdeel</t>
  </si>
  <si>
    <t>Administratie algemeen</t>
  </si>
  <si>
    <t>Tijdige en betrouwbare levering</t>
  </si>
  <si>
    <t>Wens 1</t>
  </si>
  <si>
    <t>Klantbeleving en ontzorging</t>
  </si>
  <si>
    <t>Slecht</t>
  </si>
  <si>
    <t>Direct retour bij niet succesvolle afleverpoging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</si>
</sst>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 &quot;€&quot;\ * #,##0.00_ ;_ &quot;€&quot;\ * \-#,##0.00_ ;_ &quot;€&quot;\ * &quot;-&quot;??_ ;_ @_ "/>
    <numFmt numFmtId="164" formatCode="_ [$€-2]\ * #,##0.00_ ;_ [$€-2]\ * \-#,##0.00_ ;_ [$€-2]\ * &quot;-&quot;??_ ;_ @_ "/>
    <numFmt numFmtId="165" formatCode="_ [$€-413]\ * #,##0.00_ ;_ [$€-413]\ * \-#,##0.00_ ;_ [$€-413]\ * &quot;-&quot;??_ ;_ @_ "/>
    <numFmt numFmtId="166" formatCode="&quot;€&quot;\ #,##0.00"/>
    <numFmt numFmtId="167" formatCode="_ &quot;€&quot;\ * #,##0_ ;_ &quot;€&quot;\ * \-#,##0_ ;_ &quot;€&quot;\ * &quot;-&quot;??_ ;_ @_ "/>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b/>
      <sz val="26"/>
      <color theme="1"/>
      <name val="Aptos Narrow"/>
      <family val="2"/>
      <scheme val="minor"/>
    </font>
    <font>
      <i/>
      <sz val="11"/>
      <color theme="1"/>
      <name val="Aptos Narrow"/>
      <family val="2"/>
      <scheme val="minor"/>
    </font>
    <font>
      <sz val="11"/>
      <color rgb="FF006100"/>
      <name val="Aptos Narrow"/>
      <family val="2"/>
      <scheme val="minor"/>
    </font>
    <font>
      <sz val="11"/>
      <color rgb="FF9C5700"/>
      <name val="Aptos Narrow"/>
      <family val="2"/>
      <scheme val="minor"/>
    </font>
    <font>
      <sz val="11"/>
      <color indexed="8"/>
      <name val="Aptos Narrow"/>
      <family val="2"/>
      <scheme val="minor"/>
    </font>
    <font>
      <b/>
      <sz val="16"/>
      <color theme="1"/>
      <name val="Aptos Narrow"/>
      <family val="2"/>
      <scheme val="minor"/>
    </font>
    <font>
      <sz val="8"/>
      <name val="Aptos Narrow"/>
      <family val="2"/>
      <scheme val="minor"/>
    </font>
    <font>
      <b/>
      <sz val="28"/>
      <color theme="1"/>
      <name val="Aptos Narrow"/>
      <family val="2"/>
      <scheme val="minor"/>
    </font>
    <font>
      <b/>
      <sz val="11"/>
      <color theme="0"/>
      <name val="Aptos Narrow"/>
      <family val="2"/>
      <scheme val="minor"/>
    </font>
    <font>
      <sz val="11"/>
      <color theme="0"/>
      <name val="Aptos Narrow"/>
      <family val="2"/>
      <scheme val="minor"/>
    </font>
    <font>
      <b/>
      <i/>
      <sz val="11"/>
      <color theme="1"/>
      <name val="Aptos Narrow"/>
      <family val="2"/>
      <scheme val="minor"/>
    </font>
  </fonts>
  <fills count="11">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rgb="FFFFEB9C"/>
      </patternFill>
    </fill>
    <fill>
      <patternFill patternType="solid">
        <fgColor rgb="FFF5F9FD"/>
        <bgColor indexed="64"/>
      </patternFill>
    </fill>
    <fill>
      <patternFill patternType="solid">
        <fgColor rgb="FFFFFF99"/>
        <bgColor indexed="64"/>
      </patternFill>
    </fill>
    <fill>
      <patternFill patternType="solid">
        <fgColor theme="4"/>
        <bgColor indexed="64"/>
      </patternFill>
    </fill>
    <fill>
      <patternFill patternType="solid">
        <fgColor theme="3" tint="0.499984740745262"/>
        <bgColor indexed="64"/>
      </patternFill>
    </fill>
    <fill>
      <patternFill patternType="solid">
        <fgColor theme="2"/>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5" borderId="0" applyNumberFormat="0" applyBorder="0" applyAlignment="0" applyProtection="0"/>
  </cellStyleXfs>
  <cellXfs count="215">
    <xf numFmtId="0" fontId="0" fillId="0" borderId="0" xfId="0"/>
    <xf numFmtId="0" fontId="0" fillId="2" borderId="0" xfId="0" applyFill="1"/>
    <xf numFmtId="0" fontId="0" fillId="2" borderId="4" xfId="0" applyFill="1" applyBorder="1"/>
    <xf numFmtId="0" fontId="0" fillId="2" borderId="5" xfId="0" applyFill="1" applyBorder="1"/>
    <xf numFmtId="0" fontId="0" fillId="2" borderId="5" xfId="0" applyFill="1" applyBorder="1" applyAlignment="1">
      <alignment vertical="center" wrapText="1"/>
    </xf>
    <xf numFmtId="0" fontId="0" fillId="2" borderId="6" xfId="0" applyFill="1" applyBorder="1" applyAlignment="1">
      <alignment vertical="center" wrapText="1"/>
    </xf>
    <xf numFmtId="0" fontId="0" fillId="2" borderId="7" xfId="0" applyFill="1" applyBorder="1"/>
    <xf numFmtId="0" fontId="0" fillId="2" borderId="0" xfId="0" applyFill="1" applyBorder="1"/>
    <xf numFmtId="0" fontId="0" fillId="2" borderId="0" xfId="0" applyFill="1" applyBorder="1" applyAlignment="1">
      <alignment vertical="center" wrapText="1"/>
    </xf>
    <xf numFmtId="0" fontId="0" fillId="2" borderId="13" xfId="0" applyFill="1" applyBorder="1" applyAlignment="1">
      <alignment vertical="center" wrapText="1"/>
    </xf>
    <xf numFmtId="0" fontId="0" fillId="2" borderId="8" xfId="0" applyFill="1" applyBorder="1"/>
    <xf numFmtId="0" fontId="0" fillId="2" borderId="9" xfId="0" applyFill="1" applyBorder="1"/>
    <xf numFmtId="0" fontId="0" fillId="2" borderId="9" xfId="0"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2" borderId="0" xfId="0" applyFill="1" applyAlignment="1">
      <alignment wrapText="1"/>
    </xf>
    <xf numFmtId="0" fontId="2" fillId="2" borderId="10" xfId="0" applyFont="1" applyFill="1" applyBorder="1"/>
    <xf numFmtId="0" fontId="0" fillId="2" borderId="11" xfId="0" applyFill="1" applyBorder="1"/>
    <xf numFmtId="0" fontId="0" fillId="2" borderId="13" xfId="0" applyFill="1" applyBorder="1"/>
    <xf numFmtId="0" fontId="0" fillId="2" borderId="14" xfId="0" applyFill="1" applyBorder="1"/>
    <xf numFmtId="0" fontId="0" fillId="2" borderId="12" xfId="0" applyFill="1" applyBorder="1"/>
    <xf numFmtId="0" fontId="0" fillId="2" borderId="6" xfId="0" applyFill="1" applyBorder="1"/>
    <xf numFmtId="0" fontId="0" fillId="0" borderId="7" xfId="0" applyBorder="1"/>
    <xf numFmtId="164" fontId="2" fillId="4" borderId="2" xfId="0" applyNumberFormat="1" applyFont="1" applyFill="1" applyBorder="1"/>
    <xf numFmtId="0" fontId="0" fillId="2" borderId="0" xfId="0" applyFont="1" applyFill="1"/>
    <xf numFmtId="164" fontId="0" fillId="4" borderId="2" xfId="0" applyNumberFormat="1" applyFont="1" applyFill="1" applyBorder="1"/>
    <xf numFmtId="164" fontId="0" fillId="4" borderId="16" xfId="0" applyNumberFormat="1" applyFont="1" applyFill="1" applyBorder="1"/>
    <xf numFmtId="0" fontId="0" fillId="4" borderId="2" xfId="0" applyFont="1" applyFill="1" applyBorder="1" applyAlignment="1">
      <alignment wrapText="1"/>
    </xf>
    <xf numFmtId="0" fontId="0" fillId="4" borderId="2" xfId="0" applyFont="1" applyFill="1" applyBorder="1"/>
    <xf numFmtId="9" fontId="0" fillId="2" borderId="0" xfId="2" applyFont="1" applyFill="1"/>
    <xf numFmtId="0" fontId="2" fillId="2" borderId="7" xfId="0" applyFont="1" applyFill="1" applyBorder="1"/>
    <xf numFmtId="0" fontId="0" fillId="2" borderId="13" xfId="0" applyFill="1" applyBorder="1" applyAlignment="1">
      <alignment horizontal="center"/>
    </xf>
    <xf numFmtId="0" fontId="0" fillId="2" borderId="7" xfId="0" applyFont="1" applyFill="1" applyBorder="1"/>
    <xf numFmtId="0" fontId="2" fillId="2" borderId="8" xfId="0" applyFont="1" applyFill="1" applyBorder="1"/>
    <xf numFmtId="0" fontId="2" fillId="2" borderId="20" xfId="0" applyFont="1" applyFill="1" applyBorder="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2" borderId="20" xfId="0" applyFill="1" applyBorder="1"/>
    <xf numFmtId="164" fontId="2" fillId="4" borderId="3" xfId="0" applyNumberFormat="1" applyFont="1" applyFill="1" applyBorder="1"/>
    <xf numFmtId="44" fontId="0" fillId="4" borderId="2" xfId="1" applyFont="1" applyFill="1" applyBorder="1"/>
    <xf numFmtId="6" fontId="0" fillId="2" borderId="20" xfId="0" applyNumberFormat="1" applyFill="1" applyBorder="1"/>
    <xf numFmtId="167" fontId="0" fillId="2" borderId="17" xfId="1" applyNumberFormat="1" applyFont="1" applyFill="1" applyBorder="1"/>
    <xf numFmtId="167" fontId="0" fillId="2" borderId="0" xfId="1" applyNumberFormat="1" applyFont="1" applyFill="1" applyBorder="1"/>
    <xf numFmtId="6" fontId="0" fillId="2" borderId="0" xfId="0" applyNumberFormat="1" applyFill="1" applyBorder="1"/>
    <xf numFmtId="0" fontId="0" fillId="2" borderId="26" xfId="0" applyFill="1" applyBorder="1"/>
    <xf numFmtId="0" fontId="0" fillId="6" borderId="22" xfId="0" applyFill="1" applyBorder="1"/>
    <xf numFmtId="0" fontId="0" fillId="6" borderId="23" xfId="0" applyFill="1" applyBorder="1"/>
    <xf numFmtId="0" fontId="0" fillId="6" borderId="24" xfId="0" applyFill="1" applyBorder="1"/>
    <xf numFmtId="0" fontId="0" fillId="6" borderId="0" xfId="0" applyFill="1"/>
    <xf numFmtId="0" fontId="0" fillId="6" borderId="25" xfId="0" applyFill="1" applyBorder="1"/>
    <xf numFmtId="0" fontId="0" fillId="6" borderId="0" xfId="0" applyFill="1" applyBorder="1"/>
    <xf numFmtId="0" fontId="0" fillId="6" borderId="21" xfId="0" applyFill="1" applyBorder="1"/>
    <xf numFmtId="0" fontId="0" fillId="6" borderId="27" xfId="0" applyFill="1" applyBorder="1"/>
    <xf numFmtId="0" fontId="0" fillId="6" borderId="28" xfId="0" applyFill="1" applyBorder="1"/>
    <xf numFmtId="0" fontId="0" fillId="6" borderId="29" xfId="0" applyFill="1" applyBorder="1"/>
    <xf numFmtId="0" fontId="3" fillId="6" borderId="23" xfId="0" applyFont="1" applyFill="1" applyBorder="1" applyAlignment="1">
      <alignment horizontal="center"/>
    </xf>
    <xf numFmtId="0" fontId="0" fillId="6" borderId="23" xfId="0" applyFont="1" applyFill="1" applyBorder="1"/>
    <xf numFmtId="0" fontId="0" fillId="6" borderId="0" xfId="0" applyFont="1" applyFill="1" applyBorder="1"/>
    <xf numFmtId="0" fontId="0" fillId="6" borderId="25" xfId="0" applyFill="1" applyBorder="1" applyAlignment="1">
      <alignment horizontal="left"/>
    </xf>
    <xf numFmtId="0" fontId="2" fillId="6" borderId="0" xfId="0" applyFont="1" applyFill="1" applyBorder="1" applyAlignment="1">
      <alignment horizontal="left" vertical="center" wrapText="1"/>
    </xf>
    <xf numFmtId="0" fontId="0" fillId="6" borderId="0" xfId="0" applyFill="1" applyBorder="1" applyAlignment="1">
      <alignment horizontal="left"/>
    </xf>
    <xf numFmtId="0" fontId="0" fillId="6" borderId="0" xfId="0" applyFont="1" applyFill="1" applyBorder="1" applyAlignment="1">
      <alignment horizontal="left"/>
    </xf>
    <xf numFmtId="0" fontId="0" fillId="6" borderId="21" xfId="0" applyFill="1" applyBorder="1" applyAlignment="1">
      <alignment horizontal="left"/>
    </xf>
    <xf numFmtId="0" fontId="0" fillId="6" borderId="0" xfId="0" applyFill="1" applyAlignment="1">
      <alignment horizontal="left"/>
    </xf>
    <xf numFmtId="0" fontId="0" fillId="6" borderId="21" xfId="0" applyFill="1" applyBorder="1" applyAlignment="1">
      <alignment wrapText="1"/>
    </xf>
    <xf numFmtId="0" fontId="0" fillId="6" borderId="28" xfId="0" applyFont="1" applyFill="1" applyBorder="1"/>
    <xf numFmtId="164" fontId="0" fillId="6" borderId="0" xfId="1" applyNumberFormat="1" applyFont="1" applyFill="1" applyBorder="1"/>
    <xf numFmtId="0" fontId="2" fillId="6" borderId="6"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0" fillId="6" borderId="17" xfId="0" applyFill="1" applyBorder="1"/>
    <xf numFmtId="0" fontId="2" fillId="6" borderId="0" xfId="0" applyFont="1" applyFill="1" applyBorder="1" applyAlignment="1">
      <alignment horizontal="center" vertical="center" wrapText="1"/>
    </xf>
    <xf numFmtId="0" fontId="0" fillId="6" borderId="0" xfId="0" applyFill="1" applyBorder="1" applyAlignment="1">
      <alignment wrapText="1"/>
    </xf>
    <xf numFmtId="0" fontId="0" fillId="6" borderId="6" xfId="0" applyFill="1" applyBorder="1"/>
    <xf numFmtId="0" fontId="0" fillId="6" borderId="13" xfId="0" applyFill="1" applyBorder="1"/>
    <xf numFmtId="0" fontId="0" fillId="6" borderId="14" xfId="0" applyFill="1" applyBorder="1"/>
    <xf numFmtId="0" fontId="0" fillId="6" borderId="5" xfId="0" applyFill="1" applyBorder="1"/>
    <xf numFmtId="0" fontId="3" fillId="6" borderId="5" xfId="0" applyFont="1" applyFill="1" applyBorder="1" applyAlignment="1"/>
    <xf numFmtId="0" fontId="2" fillId="6" borderId="7" xfId="0" applyFont="1" applyFill="1" applyBorder="1"/>
    <xf numFmtId="0" fontId="2" fillId="6" borderId="0" xfId="0" applyFont="1" applyFill="1" applyBorder="1"/>
    <xf numFmtId="0" fontId="0" fillId="6" borderId="9" xfId="0" applyFill="1" applyBorder="1"/>
    <xf numFmtId="0" fontId="0" fillId="6" borderId="7" xfId="0" applyFill="1" applyBorder="1"/>
    <xf numFmtId="0" fontId="0" fillId="6" borderId="8" xfId="0" applyFill="1" applyBorder="1"/>
    <xf numFmtId="0" fontId="3" fillId="6" borderId="6" xfId="0" applyFont="1" applyFill="1" applyBorder="1" applyAlignment="1"/>
    <xf numFmtId="0" fontId="3" fillId="6" borderId="0" xfId="0" applyFont="1" applyFill="1" applyAlignment="1"/>
    <xf numFmtId="0" fontId="3" fillId="6" borderId="0" xfId="0" applyFont="1" applyFill="1" applyBorder="1" applyAlignment="1"/>
    <xf numFmtId="0" fontId="3" fillId="6" borderId="0" xfId="0" applyFont="1" applyFill="1" applyBorder="1" applyAlignment="1">
      <alignment horizontal="center"/>
    </xf>
    <xf numFmtId="0" fontId="0" fillId="6" borderId="4" xfId="0" applyFill="1" applyBorder="1"/>
    <xf numFmtId="0" fontId="0" fillId="2" borderId="18" xfId="0" applyFill="1" applyBorder="1"/>
    <xf numFmtId="0" fontId="0" fillId="6" borderId="20" xfId="0" applyFill="1" applyBorder="1"/>
    <xf numFmtId="44" fontId="0" fillId="4" borderId="13" xfId="1" applyFont="1" applyFill="1" applyBorder="1"/>
    <xf numFmtId="0" fontId="2" fillId="6" borderId="8" xfId="0" applyFont="1" applyFill="1" applyBorder="1"/>
    <xf numFmtId="0" fontId="2" fillId="6" borderId="9" xfId="0" applyFont="1" applyFill="1" applyBorder="1"/>
    <xf numFmtId="9" fontId="0" fillId="6" borderId="0" xfId="2" applyFont="1" applyFill="1" applyBorder="1" applyAlignment="1">
      <alignment horizontal="center"/>
    </xf>
    <xf numFmtId="167" fontId="0" fillId="6" borderId="0" xfId="0" applyNumberFormat="1" applyFill="1" applyBorder="1" applyAlignment="1">
      <alignment horizontal="center"/>
    </xf>
    <xf numFmtId="9" fontId="0" fillId="6" borderId="0" xfId="0" applyNumberFormat="1" applyFill="1" applyBorder="1"/>
    <xf numFmtId="9" fontId="0" fillId="6" borderId="17" xfId="2" applyFont="1" applyFill="1" applyBorder="1" applyAlignment="1">
      <alignment horizontal="center"/>
    </xf>
    <xf numFmtId="167" fontId="0" fillId="6" borderId="17" xfId="0" applyNumberFormat="1" applyFill="1" applyBorder="1" applyAlignment="1">
      <alignment horizontal="center"/>
    </xf>
    <xf numFmtId="0" fontId="2" fillId="6" borderId="0" xfId="0" applyFont="1" applyFill="1" applyBorder="1" applyAlignment="1">
      <alignment horizontal="right"/>
    </xf>
    <xf numFmtId="167" fontId="0" fillId="6" borderId="0" xfId="1" applyNumberFormat="1" applyFont="1" applyFill="1" applyBorder="1"/>
    <xf numFmtId="0" fontId="0" fillId="6" borderId="30" xfId="0" applyFill="1" applyBorder="1"/>
    <xf numFmtId="166" fontId="6" fillId="2" borderId="5" xfId="3" applyNumberFormat="1" applyFill="1" applyBorder="1"/>
    <xf numFmtId="0" fontId="0" fillId="2" borderId="0" xfId="0" applyFill="1" applyBorder="1" applyAlignment="1">
      <alignment horizontal="center"/>
    </xf>
    <xf numFmtId="0" fontId="0" fillId="4" borderId="31" xfId="0" applyFont="1" applyFill="1" applyBorder="1" applyAlignment="1">
      <alignment horizontal="right"/>
    </xf>
    <xf numFmtId="167" fontId="0" fillId="4" borderId="30" xfId="1" applyNumberFormat="1" applyFont="1" applyFill="1" applyBorder="1"/>
    <xf numFmtId="0" fontId="0" fillId="4" borderId="32" xfId="0" applyFill="1" applyBorder="1"/>
    <xf numFmtId="0" fontId="2" fillId="4" borderId="8" xfId="0" applyFont="1" applyFill="1" applyBorder="1" applyAlignment="1">
      <alignment horizontal="right"/>
    </xf>
    <xf numFmtId="0" fontId="0" fillId="4" borderId="9" xfId="0" applyFill="1" applyBorder="1"/>
    <xf numFmtId="167" fontId="5" fillId="4" borderId="14" xfId="1" applyNumberFormat="1" applyFont="1" applyFill="1" applyBorder="1"/>
    <xf numFmtId="0" fontId="2" fillId="6" borderId="0" xfId="0" applyFont="1" applyFill="1" applyBorder="1" applyAlignment="1"/>
    <xf numFmtId="0" fontId="0" fillId="4" borderId="4" xfId="0" applyFill="1" applyBorder="1"/>
    <xf numFmtId="0" fontId="2" fillId="4" borderId="5" xfId="0" applyFont="1" applyFill="1" applyBorder="1"/>
    <xf numFmtId="0" fontId="0" fillId="4" borderId="20" xfId="0" applyFill="1" applyBorder="1"/>
    <xf numFmtId="0" fontId="2" fillId="4" borderId="17" xfId="0" applyFont="1" applyFill="1" applyBorder="1"/>
    <xf numFmtId="0" fontId="0" fillId="4" borderId="18" xfId="0" applyFill="1" applyBorder="1"/>
    <xf numFmtId="0" fontId="2" fillId="4" borderId="8" xfId="0" applyFont="1" applyFill="1" applyBorder="1" applyAlignment="1">
      <alignment horizontal="right"/>
    </xf>
    <xf numFmtId="165" fontId="2" fillId="4" borderId="14" xfId="0" applyNumberFormat="1" applyFont="1" applyFill="1" applyBorder="1"/>
    <xf numFmtId="44" fontId="0" fillId="4" borderId="16" xfId="1" applyFont="1" applyFill="1" applyBorder="1"/>
    <xf numFmtId="0" fontId="0" fillId="2" borderId="14" xfId="0" applyFill="1" applyBorder="1" applyAlignment="1">
      <alignment vertical="center" wrapText="1"/>
    </xf>
    <xf numFmtId="0" fontId="0" fillId="2" borderId="10" xfId="0" applyFill="1" applyBorder="1"/>
    <xf numFmtId="0" fontId="2" fillId="3" borderId="15" xfId="0" applyFont="1" applyFill="1" applyBorder="1" applyAlignment="1">
      <alignment horizontal="center" vertical="center" wrapText="1"/>
    </xf>
    <xf numFmtId="0" fontId="0" fillId="4" borderId="16" xfId="0" applyFont="1" applyFill="1" applyBorder="1"/>
    <xf numFmtId="0" fontId="0" fillId="6" borderId="34" xfId="0" applyFill="1" applyBorder="1"/>
    <xf numFmtId="0" fontId="0" fillId="6" borderId="33" xfId="0" applyFill="1" applyBorder="1"/>
    <xf numFmtId="164" fontId="0" fillId="7" borderId="2" xfId="1" applyNumberFormat="1" applyFont="1" applyFill="1" applyBorder="1" applyProtection="1">
      <protection locked="0"/>
    </xf>
    <xf numFmtId="164" fontId="0" fillId="7" borderId="3" xfId="1" applyNumberFormat="1" applyFont="1" applyFill="1" applyBorder="1" applyProtection="1">
      <protection locked="0"/>
    </xf>
    <xf numFmtId="44" fontId="0" fillId="7" borderId="13" xfId="1" applyFont="1" applyFill="1" applyBorder="1" applyProtection="1">
      <protection locked="0"/>
    </xf>
    <xf numFmtId="44" fontId="0" fillId="7" borderId="14" xfId="1" applyFont="1" applyFill="1" applyBorder="1" applyProtection="1">
      <protection locked="0"/>
    </xf>
    <xf numFmtId="0" fontId="0" fillId="7" borderId="6" xfId="0" applyFill="1" applyBorder="1" applyProtection="1">
      <protection locked="0"/>
    </xf>
    <xf numFmtId="0" fontId="0" fillId="7" borderId="13" xfId="0" applyFill="1" applyBorder="1" applyProtection="1">
      <protection locked="0"/>
    </xf>
    <xf numFmtId="0" fontId="0" fillId="7" borderId="14" xfId="0" applyFill="1" applyBorder="1" applyProtection="1">
      <protection locked="0"/>
    </xf>
    <xf numFmtId="44" fontId="0" fillId="7" borderId="2" xfId="1" applyFont="1" applyFill="1" applyBorder="1" applyProtection="1">
      <protection locked="0"/>
    </xf>
    <xf numFmtId="44" fontId="0" fillId="7" borderId="3" xfId="1" applyFont="1" applyFill="1" applyBorder="1" applyProtection="1">
      <protection locked="0"/>
    </xf>
    <xf numFmtId="44" fontId="0" fillId="7" borderId="7" xfId="1" applyFont="1" applyFill="1" applyBorder="1" applyProtection="1">
      <protection locked="0"/>
    </xf>
    <xf numFmtId="44" fontId="0" fillId="7" borderId="7" xfId="1" applyFont="1" applyFill="1" applyBorder="1"/>
    <xf numFmtId="44" fontId="7" fillId="7" borderId="15" xfId="1" applyFont="1" applyFill="1" applyBorder="1" applyAlignment="1" applyProtection="1">
      <protection locked="0"/>
    </xf>
    <xf numFmtId="44" fontId="7" fillId="7" borderId="19" xfId="1" applyFont="1" applyFill="1" applyBorder="1" applyAlignment="1" applyProtection="1">
      <protection locked="0"/>
    </xf>
    <xf numFmtId="167" fontId="7" fillId="7" borderId="15" xfId="1" applyNumberFormat="1" applyFont="1" applyFill="1" applyBorder="1" applyAlignment="1" applyProtection="1">
      <protection locked="0"/>
    </xf>
    <xf numFmtId="0" fontId="0" fillId="2" borderId="15" xfId="0" applyFill="1" applyBorder="1"/>
    <xf numFmtId="164" fontId="0" fillId="4" borderId="3" xfId="0" applyNumberFormat="1" applyFont="1" applyFill="1" applyBorder="1"/>
    <xf numFmtId="165" fontId="2" fillId="4" borderId="13" xfId="0" applyNumberFormat="1" applyFont="1" applyFill="1" applyBorder="1"/>
    <xf numFmtId="164" fontId="0" fillId="7" borderId="1" xfId="1" applyNumberFormat="1" applyFont="1" applyFill="1" applyBorder="1" applyProtection="1">
      <protection locked="0"/>
    </xf>
    <xf numFmtId="0" fontId="3" fillId="6" borderId="5" xfId="0" applyFont="1" applyFill="1" applyBorder="1" applyAlignment="1">
      <alignment horizontal="center"/>
    </xf>
    <xf numFmtId="0" fontId="11" fillId="8" borderId="10" xfId="0" applyFont="1" applyFill="1" applyBorder="1"/>
    <xf numFmtId="0" fontId="12" fillId="8" borderId="11" xfId="0" applyFont="1" applyFill="1" applyBorder="1"/>
    <xf numFmtId="0" fontId="12" fillId="8" borderId="12" xfId="0" applyFont="1" applyFill="1" applyBorder="1"/>
    <xf numFmtId="0" fontId="11" fillId="8" borderId="15" xfId="0" applyFont="1" applyFill="1" applyBorder="1"/>
    <xf numFmtId="0" fontId="11" fillId="8" borderId="12" xfId="0" applyFont="1" applyFill="1" applyBorder="1"/>
    <xf numFmtId="0" fontId="11" fillId="9" borderId="10" xfId="0" applyFont="1" applyFill="1" applyBorder="1"/>
    <xf numFmtId="0" fontId="12" fillId="9" borderId="11" xfId="0" applyFont="1" applyFill="1" applyBorder="1"/>
    <xf numFmtId="0" fontId="12" fillId="9" borderId="12" xfId="0" applyFont="1" applyFill="1" applyBorder="1"/>
    <xf numFmtId="0" fontId="11" fillId="9" borderId="15" xfId="0" applyFont="1" applyFill="1" applyBorder="1"/>
    <xf numFmtId="0" fontId="11" fillId="9" borderId="12" xfId="0" applyFont="1" applyFill="1" applyBorder="1"/>
    <xf numFmtId="0" fontId="11" fillId="8" borderId="15" xfId="0" applyFont="1" applyFill="1" applyBorder="1" applyAlignment="1">
      <alignment horizontal="center" wrapText="1"/>
    </xf>
    <xf numFmtId="0" fontId="11" fillId="8" borderId="10" xfId="0" applyFont="1" applyFill="1" applyBorder="1" applyAlignment="1">
      <alignment wrapText="1"/>
    </xf>
    <xf numFmtId="0" fontId="11" fillId="8" borderId="11" xfId="0" applyFont="1" applyFill="1" applyBorder="1" applyAlignment="1">
      <alignment vertical="center" wrapText="1"/>
    </xf>
    <xf numFmtId="0" fontId="11" fillId="8" borderId="11"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2" fillId="8" borderId="11" xfId="0" applyFont="1" applyFill="1" applyBorder="1" applyAlignment="1">
      <alignment wrapText="1"/>
    </xf>
    <xf numFmtId="0" fontId="11" fillId="8" borderId="12" xfId="0" applyFont="1" applyFill="1" applyBorder="1" applyAlignment="1">
      <alignment horizontal="center" vertical="center" wrapText="1"/>
    </xf>
    <xf numFmtId="0" fontId="11" fillId="8" borderId="10" xfId="0" applyFont="1" applyFill="1" applyBorder="1" applyAlignment="1">
      <alignment vertical="center" wrapText="1"/>
    </xf>
    <xf numFmtId="0" fontId="11" fillId="8" borderId="11" xfId="0" applyFont="1" applyFill="1" applyBorder="1" applyAlignment="1"/>
    <xf numFmtId="0" fontId="11" fillId="8" borderId="11" xfId="0" applyFont="1" applyFill="1" applyBorder="1"/>
    <xf numFmtId="0" fontId="11" fillId="8" borderId="12" xfId="0" applyFont="1" applyFill="1" applyBorder="1" applyAlignment="1">
      <alignment horizontal="center"/>
    </xf>
    <xf numFmtId="0" fontId="2" fillId="6" borderId="9" xfId="0" applyFont="1" applyFill="1" applyBorder="1" applyAlignment="1">
      <alignment horizontal="center"/>
    </xf>
    <xf numFmtId="0" fontId="2" fillId="10" borderId="10" xfId="0" applyFont="1" applyFill="1" applyBorder="1"/>
    <xf numFmtId="0" fontId="0" fillId="10" borderId="11" xfId="0" applyFill="1" applyBorder="1"/>
    <xf numFmtId="0" fontId="0" fillId="10" borderId="12" xfId="0" applyFill="1" applyBorder="1"/>
    <xf numFmtId="0" fontId="4" fillId="10" borderId="15" xfId="0" applyFont="1" applyFill="1" applyBorder="1" applyAlignment="1" applyProtection="1">
      <alignment horizontal="center" vertical="center" wrapText="1"/>
    </xf>
    <xf numFmtId="44" fontId="0" fillId="10" borderId="12" xfId="1" applyFont="1" applyFill="1" applyBorder="1" applyProtection="1"/>
    <xf numFmtId="164" fontId="0" fillId="10" borderId="15" xfId="0" applyNumberFormat="1" applyFont="1" applyFill="1" applyBorder="1" applyProtection="1"/>
    <xf numFmtId="0" fontId="13" fillId="10" borderId="10" xfId="0" applyFont="1" applyFill="1" applyBorder="1"/>
    <xf numFmtId="0" fontId="13" fillId="10" borderId="11" xfId="0" applyFont="1" applyFill="1" applyBorder="1"/>
    <xf numFmtId="0" fontId="2" fillId="2" borderId="3" xfId="0" applyFont="1" applyFill="1" applyBorder="1"/>
    <xf numFmtId="44" fontId="2" fillId="2" borderId="14" xfId="1" applyFont="1" applyFill="1" applyBorder="1"/>
    <xf numFmtId="44" fontId="2" fillId="10" borderId="11" xfId="1" applyFont="1" applyFill="1" applyBorder="1" applyProtection="1"/>
    <xf numFmtId="44" fontId="0" fillId="10" borderId="10" xfId="1" applyFont="1" applyFill="1" applyBorder="1" applyProtection="1"/>
    <xf numFmtId="0" fontId="0" fillId="2" borderId="0" xfId="0" applyFill="1" applyBorder="1" applyProtection="1"/>
    <xf numFmtId="0" fontId="0" fillId="2" borderId="13" xfId="0" applyFill="1" applyBorder="1" applyProtection="1"/>
    <xf numFmtId="0" fontId="4" fillId="3" borderId="2" xfId="0" applyFont="1" applyFill="1" applyBorder="1" applyAlignment="1" applyProtection="1">
      <alignment horizontal="center" vertical="center" wrapText="1"/>
    </xf>
    <xf numFmtId="44" fontId="0" fillId="7" borderId="13" xfId="1" applyFont="1" applyFill="1" applyBorder="1" applyProtection="1"/>
    <xf numFmtId="164" fontId="0" fillId="4" borderId="2" xfId="0" applyNumberFormat="1" applyFont="1" applyFill="1" applyBorder="1" applyProtection="1"/>
    <xf numFmtId="0" fontId="0" fillId="10" borderId="11" xfId="0" applyFill="1" applyBorder="1" applyProtection="1"/>
    <xf numFmtId="0" fontId="0" fillId="6" borderId="25" xfId="0" applyFill="1" applyBorder="1" applyProtection="1"/>
    <xf numFmtId="0" fontId="0" fillId="6" borderId="0" xfId="0" applyFill="1" applyBorder="1" applyProtection="1"/>
    <xf numFmtId="0" fontId="0" fillId="6" borderId="21" xfId="0" applyFill="1" applyBorder="1" applyProtection="1"/>
    <xf numFmtId="0" fontId="0" fillId="6" borderId="0" xfId="0" applyFill="1" applyProtection="1"/>
    <xf numFmtId="0" fontId="0" fillId="6" borderId="27" xfId="0" applyFill="1" applyBorder="1" applyProtection="1"/>
    <xf numFmtId="0" fontId="0" fillId="6" borderId="28" xfId="0" applyFill="1" applyBorder="1" applyProtection="1"/>
    <xf numFmtId="0" fontId="0" fillId="6" borderId="29" xfId="0" applyFill="1" applyBorder="1" applyProtection="1"/>
    <xf numFmtId="0" fontId="10" fillId="6" borderId="22" xfId="0" applyFont="1" applyFill="1" applyBorder="1" applyAlignment="1">
      <alignment horizontal="center"/>
    </xf>
    <xf numFmtId="0" fontId="10" fillId="6" borderId="23" xfId="0" applyFont="1" applyFill="1" applyBorder="1" applyAlignment="1">
      <alignment horizontal="center"/>
    </xf>
    <xf numFmtId="0" fontId="0" fillId="2" borderId="7" xfId="0" applyFill="1" applyBorder="1" applyAlignment="1" applyProtection="1">
      <alignment horizontal="left"/>
      <protection locked="0"/>
    </xf>
    <xf numFmtId="0" fontId="0" fillId="2" borderId="0" xfId="0" applyFill="1" applyBorder="1" applyAlignment="1" applyProtection="1">
      <alignment horizontal="left"/>
      <protection locked="0"/>
    </xf>
    <xf numFmtId="0" fontId="0" fillId="2" borderId="13"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14" xfId="0" applyFill="1" applyBorder="1" applyAlignment="1" applyProtection="1">
      <alignment horizontal="left"/>
      <protection locked="0"/>
    </xf>
    <xf numFmtId="0" fontId="3" fillId="6" borderId="4" xfId="0" applyFont="1" applyFill="1" applyBorder="1" applyAlignment="1">
      <alignment horizontal="center"/>
    </xf>
    <xf numFmtId="0" fontId="3" fillId="6" borderId="5" xfId="0" applyFont="1" applyFill="1" applyBorder="1" applyAlignment="1">
      <alignment horizontal="center"/>
    </xf>
    <xf numFmtId="0" fontId="3" fillId="6" borderId="0" xfId="0" applyFont="1" applyFill="1" applyBorder="1" applyAlignment="1">
      <alignment horizontal="center"/>
    </xf>
    <xf numFmtId="0" fontId="0" fillId="2" borderId="4"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6" xfId="0" applyFill="1" applyBorder="1" applyAlignment="1" applyProtection="1">
      <alignment horizontal="left"/>
      <protection locked="0"/>
    </xf>
    <xf numFmtId="0" fontId="2" fillId="4" borderId="8" xfId="0" applyFont="1" applyFill="1" applyBorder="1" applyAlignment="1">
      <alignment horizontal="right"/>
    </xf>
    <xf numFmtId="0" fontId="2" fillId="4" borderId="9" xfId="0" applyFont="1" applyFill="1" applyBorder="1" applyAlignment="1">
      <alignment horizontal="right"/>
    </xf>
    <xf numFmtId="0" fontId="8" fillId="2" borderId="10" xfId="0" applyFont="1" applyFill="1" applyBorder="1" applyAlignment="1">
      <alignment horizontal="center"/>
    </xf>
    <xf numFmtId="0" fontId="8" fillId="2" borderId="11" xfId="0" applyFont="1" applyFill="1" applyBorder="1" applyAlignment="1">
      <alignment horizontal="center"/>
    </xf>
    <xf numFmtId="0" fontId="8" fillId="2" borderId="12" xfId="0" applyFont="1" applyFill="1" applyBorder="1" applyAlignment="1">
      <alignment horizontal="center"/>
    </xf>
    <xf numFmtId="0" fontId="2" fillId="6" borderId="9" xfId="0" applyFont="1" applyFill="1" applyBorder="1" applyAlignment="1">
      <alignment horizontal="center"/>
    </xf>
    <xf numFmtId="0" fontId="4" fillId="10" borderId="11" xfId="0" applyFont="1" applyFill="1" applyBorder="1" applyAlignment="1" applyProtection="1">
      <alignment horizontal="center" vertical="center" wrapText="1"/>
    </xf>
    <xf numFmtId="164" fontId="0" fillId="10" borderId="12" xfId="0" applyNumberFormat="1" applyFont="1" applyFill="1" applyBorder="1" applyProtection="1"/>
    <xf numFmtId="44" fontId="0" fillId="10" borderId="15" xfId="1" applyFont="1" applyFill="1" applyBorder="1" applyProtection="1"/>
  </cellXfs>
  <cellStyles count="4">
    <cellStyle name="Neutraal" xfId="3" builtinId="28"/>
    <cellStyle name="Procent" xfId="2" builtinId="5"/>
    <cellStyle name="Standaard" xfId="0" builtinId="0"/>
    <cellStyle name="Valuta" xfId="1" builtinId="4"/>
  </cellStyles>
  <dxfs count="0"/>
  <tableStyles count="0" defaultTableStyle="TableStyleMedium2" defaultPivotStyle="PivotStyleLight16"/>
  <colors>
    <mruColors>
      <color rgb="FFFFFF99"/>
      <color rgb="FFF5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image" Target="../media/image7.png"/><Relationship Id="rId3" Type="http://schemas.openxmlformats.org/officeDocument/2006/relationships/image" Target="../media/image2.svg"/><Relationship Id="rId7" Type="http://schemas.openxmlformats.org/officeDocument/2006/relationships/hyperlink" Target="#'Collectie &amp; Retour'!A1"/><Relationship Id="rId12" Type="http://schemas.openxmlformats.org/officeDocument/2006/relationships/image" Target="../media/image6.png"/><Relationship Id="rId2" Type="http://schemas.openxmlformats.org/officeDocument/2006/relationships/image" Target="../media/image1.png"/><Relationship Id="rId16" Type="http://schemas.openxmlformats.org/officeDocument/2006/relationships/image" Target="../media/image9.svg"/><Relationship Id="rId1" Type="http://schemas.openxmlformats.org/officeDocument/2006/relationships/hyperlink" Target="#'Standaard pakket'!A1"/><Relationship Id="rId6" Type="http://schemas.microsoft.com/office/2007/relationships/hdphoto" Target="../media/hdphoto1.wdp"/><Relationship Id="rId11" Type="http://schemas.openxmlformats.org/officeDocument/2006/relationships/hyperlink" Target="#Totaal!A1"/><Relationship Id="rId5" Type="http://schemas.openxmlformats.org/officeDocument/2006/relationships/image" Target="../media/image3.png"/><Relationship Id="rId15" Type="http://schemas.openxmlformats.org/officeDocument/2006/relationships/image" Target="../media/image8.png"/><Relationship Id="rId10" Type="http://schemas.openxmlformats.org/officeDocument/2006/relationships/image" Target="../media/image5.png"/><Relationship Id="rId4" Type="http://schemas.openxmlformats.org/officeDocument/2006/relationships/hyperlink" Target="#Bezorgopties!A1"/><Relationship Id="rId9" Type="http://schemas.openxmlformats.org/officeDocument/2006/relationships/hyperlink" Target="#Administratie!A1"/><Relationship Id="rId14" Type="http://schemas.openxmlformats.org/officeDocument/2006/relationships/hyperlink" Target="#Oefenblad!A1"/></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304240</xdr:colOff>
      <xdr:row>7</xdr:row>
      <xdr:rowOff>92602</xdr:rowOff>
    </xdr:from>
    <xdr:to>
      <xdr:col>5</xdr:col>
      <xdr:colOff>95490</xdr:colOff>
      <xdr:row>13</xdr:row>
      <xdr:rowOff>112058</xdr:rowOff>
    </xdr:to>
    <xdr:grpSp>
      <xdr:nvGrpSpPr>
        <xdr:cNvPr id="6" name="Groep 5">
          <a:hlinkClick xmlns:r="http://schemas.openxmlformats.org/officeDocument/2006/relationships" r:id="rId1"/>
          <a:extLst>
            <a:ext uri="{FF2B5EF4-FFF2-40B4-BE49-F238E27FC236}">
              <a16:creationId xmlns:a16="http://schemas.microsoft.com/office/drawing/2014/main" id="{26D3D6EE-B677-D794-FFD4-3B97623ADBBE}"/>
            </a:ext>
          </a:extLst>
        </xdr:cNvPr>
        <xdr:cNvGrpSpPr/>
      </xdr:nvGrpSpPr>
      <xdr:grpSpPr>
        <a:xfrm>
          <a:off x="304240" y="1426102"/>
          <a:ext cx="2760809" cy="1162456"/>
          <a:chOff x="304240" y="1359427"/>
          <a:chExt cx="2839250" cy="1105306"/>
        </a:xfrm>
      </xdr:grpSpPr>
      <xdr:sp macro="" textlink="">
        <xdr:nvSpPr>
          <xdr:cNvPr id="2" name="Rechthoek: afgeronde hoeken 1">
            <a:extLst>
              <a:ext uri="{FF2B5EF4-FFF2-40B4-BE49-F238E27FC236}">
                <a16:creationId xmlns:a16="http://schemas.microsoft.com/office/drawing/2014/main" id="{00F9AF80-97CA-6026-158B-4B4313155716}"/>
              </a:ext>
            </a:extLst>
          </xdr:cNvPr>
          <xdr:cNvSpPr/>
        </xdr:nvSpPr>
        <xdr:spPr>
          <a:xfrm>
            <a:off x="325817" y="1359427"/>
            <a:ext cx="2817673" cy="110530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pic>
        <xdr:nvPicPr>
          <xdr:cNvPr id="17" name="Graphic 16" descr="Doos met effen opvulling">
            <a:extLst>
              <a:ext uri="{FF2B5EF4-FFF2-40B4-BE49-F238E27FC236}">
                <a16:creationId xmlns:a16="http://schemas.microsoft.com/office/drawing/2014/main" id="{13EB992F-FA3C-AAD3-A208-69E92AE4494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240" y="1540607"/>
            <a:ext cx="802841" cy="799595"/>
          </a:xfrm>
          <a:prstGeom prst="rect">
            <a:avLst/>
          </a:prstGeom>
        </xdr:spPr>
      </xdr:pic>
      <xdr:sp macro="" textlink="">
        <xdr:nvSpPr>
          <xdr:cNvPr id="29" name="Tekstvak 28">
            <a:extLst>
              <a:ext uri="{FF2B5EF4-FFF2-40B4-BE49-F238E27FC236}">
                <a16:creationId xmlns:a16="http://schemas.microsoft.com/office/drawing/2014/main" id="{0F8E9A8F-E68A-4628-54DA-04F3441C1594}"/>
              </a:ext>
            </a:extLst>
          </xdr:cNvPr>
          <xdr:cNvSpPr txBox="1"/>
        </xdr:nvSpPr>
        <xdr:spPr>
          <a:xfrm>
            <a:off x="1152762" y="1544294"/>
            <a:ext cx="1635078" cy="74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Standaard</a:t>
            </a:r>
            <a:r>
              <a:rPr lang="nl-NL" sz="2000" baseline="0">
                <a:latin typeface="Amasis MT Pro Black" panose="020F0502020204030204" pitchFamily="18" charset="0"/>
              </a:rPr>
              <a:t> pakket</a:t>
            </a:r>
            <a:endParaRPr lang="nl-NL" sz="2000">
              <a:latin typeface="Amasis MT Pro Black" panose="020F0502020204030204" pitchFamily="18" charset="0"/>
            </a:endParaRPr>
          </a:p>
        </xdr:txBody>
      </xdr:sp>
    </xdr:grpSp>
    <xdr:clientData/>
  </xdr:twoCellAnchor>
  <xdr:twoCellAnchor>
    <xdr:from>
      <xdr:col>6</xdr:col>
      <xdr:colOff>172038</xdr:colOff>
      <xdr:row>7</xdr:row>
      <xdr:rowOff>87698</xdr:rowOff>
    </xdr:from>
    <xdr:to>
      <xdr:col>10</xdr:col>
      <xdr:colOff>520653</xdr:colOff>
      <xdr:row>13</xdr:row>
      <xdr:rowOff>105533</xdr:rowOff>
    </xdr:to>
    <xdr:grpSp>
      <xdr:nvGrpSpPr>
        <xdr:cNvPr id="7" name="Groep 6">
          <a:hlinkClick xmlns:r="http://schemas.openxmlformats.org/officeDocument/2006/relationships" r:id="rId4"/>
          <a:extLst>
            <a:ext uri="{FF2B5EF4-FFF2-40B4-BE49-F238E27FC236}">
              <a16:creationId xmlns:a16="http://schemas.microsoft.com/office/drawing/2014/main" id="{ADA35BEA-0A34-73C1-A1FD-AB69527F8CEE}"/>
            </a:ext>
          </a:extLst>
        </xdr:cNvPr>
        <xdr:cNvGrpSpPr/>
      </xdr:nvGrpSpPr>
      <xdr:grpSpPr>
        <a:xfrm>
          <a:off x="3735509" y="1421198"/>
          <a:ext cx="2724262" cy="1160835"/>
          <a:chOff x="3829638" y="1354523"/>
          <a:chExt cx="2787015" cy="1103685"/>
        </a:xfrm>
      </xdr:grpSpPr>
      <xdr:sp macro="" textlink="">
        <xdr:nvSpPr>
          <xdr:cNvPr id="3" name="Rechthoek: afgeronde hoeken 2">
            <a:extLst>
              <a:ext uri="{FF2B5EF4-FFF2-40B4-BE49-F238E27FC236}">
                <a16:creationId xmlns:a16="http://schemas.microsoft.com/office/drawing/2014/main" id="{77508763-B10C-FE72-546A-4712DFA1C855}"/>
              </a:ext>
            </a:extLst>
          </xdr:cNvPr>
          <xdr:cNvSpPr/>
        </xdr:nvSpPr>
        <xdr:spPr>
          <a:xfrm>
            <a:off x="3829638" y="1354523"/>
            <a:ext cx="2787015" cy="110368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pic>
        <xdr:nvPicPr>
          <xdr:cNvPr id="18" name="Afbeelding 17">
            <a:extLst>
              <a:ext uri="{FF2B5EF4-FFF2-40B4-BE49-F238E27FC236}">
                <a16:creationId xmlns:a16="http://schemas.microsoft.com/office/drawing/2014/main" id="{BA78037C-C99F-16C9-1018-4A2E4E543B85}"/>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9961" b="89844" l="3516" r="94336">
                        <a14:foregroundMark x1="94531" y1="51758" x2="94531" y2="54688"/>
                        <a14:foregroundMark x1="80078" y1="75195" x2="80078" y2="75195"/>
                        <a14:foregroundMark x1="30469" y1="71094" x2="30469" y2="71094"/>
                        <a14:foregroundMark x1="5664" y1="37500" x2="5664" y2="37500"/>
                        <a14:foregroundMark x1="3516" y1="51758" x2="3516" y2="51758"/>
                      </a14:backgroundRemoval>
                    </a14:imgEffect>
                  </a14:imgLayer>
                </a14:imgProps>
              </a:ext>
            </a:extLst>
          </a:blip>
          <a:stretch>
            <a:fillRect/>
          </a:stretch>
        </xdr:blipFill>
        <xdr:spPr>
          <a:xfrm>
            <a:off x="3870511" y="1582046"/>
            <a:ext cx="736674" cy="742085"/>
          </a:xfrm>
          <a:prstGeom prst="rect">
            <a:avLst/>
          </a:prstGeom>
        </xdr:spPr>
      </xdr:pic>
      <xdr:sp macro="" textlink="">
        <xdr:nvSpPr>
          <xdr:cNvPr id="31" name="Tekstvak 30">
            <a:extLst>
              <a:ext uri="{FF2B5EF4-FFF2-40B4-BE49-F238E27FC236}">
                <a16:creationId xmlns:a16="http://schemas.microsoft.com/office/drawing/2014/main" id="{F39B8EE7-6049-EB81-52B1-178753F5BDCE}"/>
              </a:ext>
            </a:extLst>
          </xdr:cNvPr>
          <xdr:cNvSpPr txBox="1"/>
        </xdr:nvSpPr>
        <xdr:spPr>
          <a:xfrm>
            <a:off x="4745242" y="1544294"/>
            <a:ext cx="1635078" cy="74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Bezorg</a:t>
            </a:r>
          </a:p>
          <a:p>
            <a:r>
              <a:rPr lang="nl-NL" sz="2000">
                <a:latin typeface="Amasis MT Pro Black" panose="020F0502020204030204" pitchFamily="18" charset="0"/>
              </a:rPr>
              <a:t>opties</a:t>
            </a:r>
          </a:p>
        </xdr:txBody>
      </xdr:sp>
    </xdr:grpSp>
    <xdr:clientData/>
  </xdr:twoCellAnchor>
  <xdr:twoCellAnchor>
    <xdr:from>
      <xdr:col>11</xdr:col>
      <xdr:colOff>599234</xdr:colOff>
      <xdr:row>7</xdr:row>
      <xdr:rowOff>78697</xdr:rowOff>
    </xdr:from>
    <xdr:to>
      <xdr:col>16</xdr:col>
      <xdr:colOff>363014</xdr:colOff>
      <xdr:row>13</xdr:row>
      <xdr:rowOff>112628</xdr:rowOff>
    </xdr:to>
    <xdr:grpSp>
      <xdr:nvGrpSpPr>
        <xdr:cNvPr id="8" name="Groep 7">
          <a:hlinkClick xmlns:r="http://schemas.openxmlformats.org/officeDocument/2006/relationships" r:id="rId7"/>
          <a:extLst>
            <a:ext uri="{FF2B5EF4-FFF2-40B4-BE49-F238E27FC236}">
              <a16:creationId xmlns:a16="http://schemas.microsoft.com/office/drawing/2014/main" id="{09D5F7AF-7209-782C-2063-6B72539A8A84}"/>
            </a:ext>
          </a:extLst>
        </xdr:cNvPr>
        <xdr:cNvGrpSpPr/>
      </xdr:nvGrpSpPr>
      <xdr:grpSpPr>
        <a:xfrm>
          <a:off x="7122738" y="1412197"/>
          <a:ext cx="2742864" cy="1176931"/>
          <a:chOff x="7304834" y="1345522"/>
          <a:chExt cx="2811780" cy="1119781"/>
        </a:xfrm>
      </xdr:grpSpPr>
      <xdr:sp macro="" textlink="">
        <xdr:nvSpPr>
          <xdr:cNvPr id="4" name="Rechthoek: afgeronde hoeken 3">
            <a:extLst>
              <a:ext uri="{FF2B5EF4-FFF2-40B4-BE49-F238E27FC236}">
                <a16:creationId xmlns:a16="http://schemas.microsoft.com/office/drawing/2014/main" id="{D971B852-7FAB-2E3B-F9BD-FC3DC5111278}"/>
              </a:ext>
            </a:extLst>
          </xdr:cNvPr>
          <xdr:cNvSpPr/>
        </xdr:nvSpPr>
        <xdr:spPr>
          <a:xfrm>
            <a:off x="7304834" y="1345522"/>
            <a:ext cx="2811780" cy="1119781"/>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pic>
        <xdr:nvPicPr>
          <xdr:cNvPr id="25" name="Afbeelding 24">
            <a:extLst>
              <a:ext uri="{FF2B5EF4-FFF2-40B4-BE49-F238E27FC236}">
                <a16:creationId xmlns:a16="http://schemas.microsoft.com/office/drawing/2014/main" id="{8AB8DDE2-943C-4614-F71F-64A66862430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412089" y="1584662"/>
            <a:ext cx="624770" cy="6845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Tekstvak 31">
            <a:extLst>
              <a:ext uri="{FF2B5EF4-FFF2-40B4-BE49-F238E27FC236}">
                <a16:creationId xmlns:a16="http://schemas.microsoft.com/office/drawing/2014/main" id="{CBEDB273-B309-6DD5-FBF0-C296B33B1099}"/>
              </a:ext>
            </a:extLst>
          </xdr:cNvPr>
          <xdr:cNvSpPr txBox="1"/>
        </xdr:nvSpPr>
        <xdr:spPr>
          <a:xfrm>
            <a:off x="8204722" y="1540484"/>
            <a:ext cx="1635078" cy="744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Collectie</a:t>
            </a:r>
          </a:p>
        </xdr:txBody>
      </xdr:sp>
    </xdr:grpSp>
    <xdr:clientData/>
  </xdr:twoCellAnchor>
  <xdr:twoCellAnchor>
    <xdr:from>
      <xdr:col>17</xdr:col>
      <xdr:colOff>441595</xdr:colOff>
      <xdr:row>7</xdr:row>
      <xdr:rowOff>40948</xdr:rowOff>
    </xdr:from>
    <xdr:to>
      <xdr:col>22</xdr:col>
      <xdr:colOff>180610</xdr:colOff>
      <xdr:row>13</xdr:row>
      <xdr:rowOff>66558</xdr:rowOff>
    </xdr:to>
    <xdr:grpSp>
      <xdr:nvGrpSpPr>
        <xdr:cNvPr id="9" name="Groep 8">
          <a:hlinkClick xmlns:r="http://schemas.openxmlformats.org/officeDocument/2006/relationships" r:id="rId9"/>
          <a:extLst>
            <a:ext uri="{FF2B5EF4-FFF2-40B4-BE49-F238E27FC236}">
              <a16:creationId xmlns:a16="http://schemas.microsoft.com/office/drawing/2014/main" id="{60A37740-C2A0-6207-971A-B0F8864F54DE}"/>
            </a:ext>
          </a:extLst>
        </xdr:cNvPr>
        <xdr:cNvGrpSpPr/>
      </xdr:nvGrpSpPr>
      <xdr:grpSpPr>
        <a:xfrm>
          <a:off x="10538095" y="1374448"/>
          <a:ext cx="2708574" cy="1168610"/>
          <a:chOff x="10804795" y="1307773"/>
          <a:chExt cx="2787015" cy="1111460"/>
        </a:xfrm>
      </xdr:grpSpPr>
      <xdr:sp macro="" textlink="">
        <xdr:nvSpPr>
          <xdr:cNvPr id="5" name="Rechthoek: afgeronde hoeken 4">
            <a:extLst>
              <a:ext uri="{FF2B5EF4-FFF2-40B4-BE49-F238E27FC236}">
                <a16:creationId xmlns:a16="http://schemas.microsoft.com/office/drawing/2014/main" id="{3DE0FEB8-194F-81F1-270D-CC79C5A07152}"/>
              </a:ext>
            </a:extLst>
          </xdr:cNvPr>
          <xdr:cNvSpPr/>
        </xdr:nvSpPr>
        <xdr:spPr>
          <a:xfrm>
            <a:off x="10804795" y="1307773"/>
            <a:ext cx="2787015" cy="111146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pic>
        <xdr:nvPicPr>
          <xdr:cNvPr id="26" name="Afbeelding 25">
            <a:extLst>
              <a:ext uri="{FF2B5EF4-FFF2-40B4-BE49-F238E27FC236}">
                <a16:creationId xmlns:a16="http://schemas.microsoft.com/office/drawing/2014/main" id="{31F2344B-198E-E281-0766-4A01D88A999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874863" y="1610718"/>
            <a:ext cx="647250" cy="675026"/>
          </a:xfrm>
          <a:prstGeom prst="rect">
            <a:avLst/>
          </a:prstGeom>
          <a:noFill/>
          <a:ln>
            <a:noFill/>
          </a:ln>
          <a:extLst>
            <a:ext uri="{909E8E84-426E-40DD-AFC4-6F175D3DCCD1}">
              <a14:hiddenFill xmlns:a14="http://schemas.microsoft.com/office/drawing/2010/main">
                <a:solidFill>
                  <a:srgbClr val="FFFFFF"/>
                </a:solidFill>
              </a14:hiddenFill>
            </a:ext>
          </a:extLst>
        </xdr:spPr>
      </xdr:pic>
      <xdr:sp macro="" textlink="">
        <xdr:nvSpPr>
          <xdr:cNvPr id="33" name="Tekstvak 32">
            <a:extLst>
              <a:ext uri="{FF2B5EF4-FFF2-40B4-BE49-F238E27FC236}">
                <a16:creationId xmlns:a16="http://schemas.microsoft.com/office/drawing/2014/main" id="{B6DD0525-039B-DF38-CA1D-EC7C2AC7752C}"/>
              </a:ext>
            </a:extLst>
          </xdr:cNvPr>
          <xdr:cNvSpPr txBox="1"/>
        </xdr:nvSpPr>
        <xdr:spPr>
          <a:xfrm>
            <a:off x="11521440" y="1544294"/>
            <a:ext cx="2023109" cy="74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Administratie</a:t>
            </a:r>
          </a:p>
        </xdr:txBody>
      </xdr:sp>
    </xdr:grpSp>
    <xdr:clientData/>
  </xdr:twoCellAnchor>
  <xdr:twoCellAnchor>
    <xdr:from>
      <xdr:col>23</xdr:col>
      <xdr:colOff>263002</xdr:colOff>
      <xdr:row>7</xdr:row>
      <xdr:rowOff>9291</xdr:rowOff>
    </xdr:from>
    <xdr:to>
      <xdr:col>28</xdr:col>
      <xdr:colOff>21739</xdr:colOff>
      <xdr:row>13</xdr:row>
      <xdr:rowOff>34901</xdr:rowOff>
    </xdr:to>
    <xdr:grpSp>
      <xdr:nvGrpSpPr>
        <xdr:cNvPr id="10" name="Groep 9">
          <a:hlinkClick xmlns:r="http://schemas.openxmlformats.org/officeDocument/2006/relationships" r:id="rId11"/>
          <a:extLst>
            <a:ext uri="{FF2B5EF4-FFF2-40B4-BE49-F238E27FC236}">
              <a16:creationId xmlns:a16="http://schemas.microsoft.com/office/drawing/2014/main" id="{025D4245-96DC-AF03-0A70-451E9D30F2B9}"/>
            </a:ext>
          </a:extLst>
        </xdr:cNvPr>
        <xdr:cNvGrpSpPr/>
      </xdr:nvGrpSpPr>
      <xdr:grpSpPr>
        <a:xfrm>
          <a:off x="13922973" y="1342791"/>
          <a:ext cx="2728295" cy="1168610"/>
          <a:chOff x="14283802" y="1276116"/>
          <a:chExt cx="2806737" cy="1111460"/>
        </a:xfrm>
      </xdr:grpSpPr>
      <xdr:sp macro="" textlink="">
        <xdr:nvSpPr>
          <xdr:cNvPr id="11" name="Rechthoek: afgeronde hoeken 10">
            <a:extLst>
              <a:ext uri="{FF2B5EF4-FFF2-40B4-BE49-F238E27FC236}">
                <a16:creationId xmlns:a16="http://schemas.microsoft.com/office/drawing/2014/main" id="{1C2E85DC-2DFC-7D27-72C8-FCD69791498A}"/>
              </a:ext>
            </a:extLst>
          </xdr:cNvPr>
          <xdr:cNvSpPr/>
        </xdr:nvSpPr>
        <xdr:spPr>
          <a:xfrm>
            <a:off x="14283802" y="1276116"/>
            <a:ext cx="2806737" cy="1111460"/>
          </a:xfrm>
          <a:prstGeom prst="round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pic>
        <xdr:nvPicPr>
          <xdr:cNvPr id="27" name="Afbeelding 26">
            <a:extLst>
              <a:ext uri="{FF2B5EF4-FFF2-40B4-BE49-F238E27FC236}">
                <a16:creationId xmlns:a16="http://schemas.microsoft.com/office/drawing/2014/main" id="{B2B39EF9-225D-797D-E7A5-89A64284A17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351405" y="1552405"/>
            <a:ext cx="604750" cy="600245"/>
          </a:xfrm>
          <a:prstGeom prst="rect">
            <a:avLst/>
          </a:prstGeom>
          <a:noFill/>
          <a:ln>
            <a:noFill/>
          </a:ln>
          <a:extLst>
            <a:ext uri="{909E8E84-426E-40DD-AFC4-6F175D3DCCD1}">
              <a14:hiddenFill xmlns:a14="http://schemas.microsoft.com/office/drawing/2010/main">
                <a:solidFill>
                  <a:srgbClr val="FFFFFF"/>
                </a:solidFill>
              </a14:hiddenFill>
            </a:ext>
          </a:extLst>
        </xdr:spPr>
      </xdr:pic>
      <xdr:sp macro="" textlink="">
        <xdr:nvSpPr>
          <xdr:cNvPr id="34" name="Tekstvak 33">
            <a:extLst>
              <a:ext uri="{FF2B5EF4-FFF2-40B4-BE49-F238E27FC236}">
                <a16:creationId xmlns:a16="http://schemas.microsoft.com/office/drawing/2014/main" id="{05075AD3-8CF4-840E-0A54-43E0626A67DC}"/>
              </a:ext>
            </a:extLst>
          </xdr:cNvPr>
          <xdr:cNvSpPr txBox="1"/>
        </xdr:nvSpPr>
        <xdr:spPr>
          <a:xfrm>
            <a:off x="14980920" y="1540484"/>
            <a:ext cx="2023109" cy="744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Totaal</a:t>
            </a:r>
          </a:p>
        </xdr:txBody>
      </xdr:sp>
    </xdr:grpSp>
    <xdr:clientData/>
  </xdr:twoCellAnchor>
  <xdr:twoCellAnchor>
    <xdr:from>
      <xdr:col>0</xdr:col>
      <xdr:colOff>324971</xdr:colOff>
      <xdr:row>19</xdr:row>
      <xdr:rowOff>123266</xdr:rowOff>
    </xdr:from>
    <xdr:to>
      <xdr:col>29</xdr:col>
      <xdr:colOff>459442</xdr:colOff>
      <xdr:row>40</xdr:row>
      <xdr:rowOff>89648</xdr:rowOff>
    </xdr:to>
    <xdr:sp macro="" textlink="">
      <xdr:nvSpPr>
        <xdr:cNvPr id="12" name="Tekstvak 11">
          <a:extLst>
            <a:ext uri="{FF2B5EF4-FFF2-40B4-BE49-F238E27FC236}">
              <a16:creationId xmlns:a16="http://schemas.microsoft.com/office/drawing/2014/main" id="{90A7AF2B-3892-121F-4816-0CC7AE55F076}"/>
            </a:ext>
          </a:extLst>
        </xdr:cNvPr>
        <xdr:cNvSpPr txBox="1"/>
      </xdr:nvSpPr>
      <xdr:spPr>
        <a:xfrm>
          <a:off x="324971" y="3742766"/>
          <a:ext cx="17357912" cy="3966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a:t>In dit prijzenblad wordt de inschrijver verzocht de prijzen in te vullen die samen de fictieve inschrijfprijs vormen. Bij het opstellen van dit blad is door de aanbestedende dienst geprobeerd om een zo open en transparant mogelijk format te hanteren, zodat alle relevante onderdelen goed vergelijkbaar zijn.</a:t>
          </a:r>
        </a:p>
        <a:p>
          <a:endParaRPr lang="nl-NL" sz="1200"/>
        </a:p>
        <a:p>
          <a:r>
            <a:rPr lang="nl-NL" sz="1200"/>
            <a:t>Op de sheet </a:t>
          </a:r>
          <a:r>
            <a:rPr lang="nl-NL" sz="1200" b="1"/>
            <a:t>Prijzenblad</a:t>
          </a:r>
          <a:r>
            <a:rPr lang="nl-NL" sz="1200"/>
            <a:t> kan de inschrijver de tarieven invullen voor het versturen van een pakket met standaard dienstverlening. De pakketten zijn hierbij ingedeeld in drie categorieën – klein, middel en groot – met binnen elke categorie een staffel naar gewichtsklasse. Op deze manier wordt recht gedaan aan de werkelijke omvang en het volume van pakketten.</a:t>
          </a:r>
        </a:p>
        <a:p>
          <a:endParaRPr lang="nl-NL" sz="1200"/>
        </a:p>
        <a:p>
          <a:r>
            <a:rPr lang="nl-NL" sz="1200"/>
            <a:t>Op de sheet </a:t>
          </a:r>
          <a:r>
            <a:rPr lang="nl-NL" sz="1200" b="1"/>
            <a:t>Bezorgopties</a:t>
          </a:r>
          <a:r>
            <a:rPr lang="nl-NL" sz="1200"/>
            <a:t> kan de inschrijver aanvullende prijzen opgeven voor extra bezorgopties. Hierbij is onderscheid gemaakt tussen de B2B- en B2C-productstroom. Eventuele aanvullende opties die de inschrijver wil benoemen, kunnen hier ook worden opgenomen. Deze tellen niet mee in de prijsvergelijking, maar geven wel inzicht in het totale aanbod. Indien er toeslagen gelden voor bepaalde handelingen tijdens bijvoorbeeld de sortering, dan dienen deze ook in deze sheet te worden meegenomen, zodat een zo volledig mogelijke prijsindicatie ontstaat.</a:t>
          </a:r>
        </a:p>
        <a:p>
          <a:endParaRPr lang="nl-NL" sz="1200"/>
        </a:p>
        <a:p>
          <a:r>
            <a:rPr lang="nl-NL" sz="1200"/>
            <a:t>In de sheet </a:t>
          </a:r>
          <a:r>
            <a:rPr lang="nl-NL" sz="1200" b="1"/>
            <a:t>Collectie en retour</a:t>
          </a:r>
          <a:r>
            <a:rPr lang="nl-NL" sz="1200"/>
            <a:t> vult de inschrijver de prijzen in voor collecties (vast, ad hoc en spoed) en voor stedelijke en landelijke gebieden. Er wordt daarbij geen onderscheid gemaakt naar het type voertuig waarmee de collectie plaatsvindt. Ook de tarieven voor retourstromen worden hier inzichtelijk gemaakt.</a:t>
          </a:r>
        </a:p>
        <a:p>
          <a:endParaRPr lang="nl-NL" sz="1200"/>
        </a:p>
        <a:p>
          <a:r>
            <a:rPr lang="nl-NL" sz="1200"/>
            <a:t>Op de sheet </a:t>
          </a:r>
          <a:r>
            <a:rPr lang="nl-NL" sz="1200" b="1"/>
            <a:t>Administratie</a:t>
          </a:r>
          <a:r>
            <a:rPr lang="nl-NL" sz="1200"/>
            <a:t> kunnen aanvullende kosten worden ingevuld, zoals de kosten voor inklaring of andere administratieve handelingen.</a:t>
          </a:r>
        </a:p>
        <a:p>
          <a:r>
            <a:rPr lang="nl-NL" sz="1200"/>
            <a:t>De sheet </a:t>
          </a:r>
          <a:r>
            <a:rPr lang="nl-NL" sz="1200" b="1"/>
            <a:t>Totaal</a:t>
          </a:r>
          <a:r>
            <a:rPr lang="nl-NL" sz="1200"/>
            <a:t> geeft automatisch de optelsom van de voorgaande onderdelen weer. Dit bedrag geldt als de fictieve inschrijfprijs.</a:t>
          </a:r>
        </a:p>
        <a:p>
          <a:endParaRPr lang="nl-NL" sz="1200"/>
        </a:p>
        <a:p>
          <a:r>
            <a:rPr lang="nl-NL" sz="1200"/>
            <a:t>Tot slot is er de sheet </a:t>
          </a:r>
          <a:r>
            <a:rPr lang="nl-NL" sz="1200" b="1"/>
            <a:t>Oefenblad</a:t>
          </a:r>
          <a:r>
            <a:rPr lang="nl-NL" sz="1200"/>
            <a:t>. Hier kan de inschrijver zien hoe de berekende fictieve inschrijfprijs zich verhoudt tot eventuele kortingen die behaald worden vanuit de wensen. Het oefenblad biedt daarmee de mogelijkheid om vooraf inzicht te krijgen in de totale score en de samenhang tussen prijs en kwaliteit. </a:t>
          </a:r>
        </a:p>
        <a:p>
          <a:endParaRPr lang="nl-NL" sz="1200"/>
        </a:p>
        <a:p>
          <a:r>
            <a:rPr lang="nl-NL" sz="1200"/>
            <a:t>Met dit prijzenblad willen wij inschrijvers de mogelijkheid bieden hun prijsstelling volledig en transparant inzichtelijk te maken, zodat een eerlijke en goed onderbouwde vergelijking kan plaatsvinden.</a:t>
          </a:r>
        </a:p>
      </xdr:txBody>
    </xdr:sp>
    <xdr:clientData/>
  </xdr:twoCellAnchor>
  <xdr:twoCellAnchor>
    <xdr:from>
      <xdr:col>0</xdr:col>
      <xdr:colOff>332814</xdr:colOff>
      <xdr:row>16</xdr:row>
      <xdr:rowOff>87630</xdr:rowOff>
    </xdr:from>
    <xdr:to>
      <xdr:col>6</xdr:col>
      <xdr:colOff>11206</xdr:colOff>
      <xdr:row>18</xdr:row>
      <xdr:rowOff>179293</xdr:rowOff>
    </xdr:to>
    <xdr:sp macro="" textlink="">
      <xdr:nvSpPr>
        <xdr:cNvPr id="13" name="Tekstvak 12">
          <a:extLst>
            <a:ext uri="{FF2B5EF4-FFF2-40B4-BE49-F238E27FC236}">
              <a16:creationId xmlns:a16="http://schemas.microsoft.com/office/drawing/2014/main" id="{70CC1C05-CDF3-2C70-21FF-66E0FF4F9ED0}"/>
            </a:ext>
          </a:extLst>
        </xdr:cNvPr>
        <xdr:cNvSpPr txBox="1"/>
      </xdr:nvSpPr>
      <xdr:spPr>
        <a:xfrm>
          <a:off x="332814" y="3135630"/>
          <a:ext cx="3241863" cy="472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t>Toelichting</a:t>
          </a:r>
          <a:r>
            <a:rPr lang="nl-NL" sz="2000" b="1" baseline="0"/>
            <a:t> Prijzenblad</a:t>
          </a:r>
        </a:p>
      </xdr:txBody>
    </xdr:sp>
    <xdr:clientData/>
  </xdr:twoCellAnchor>
  <xdr:twoCellAnchor editAs="oneCell">
    <xdr:from>
      <xdr:col>6</xdr:col>
      <xdr:colOff>358586</xdr:colOff>
      <xdr:row>0</xdr:row>
      <xdr:rowOff>11206</xdr:rowOff>
    </xdr:from>
    <xdr:to>
      <xdr:col>22</xdr:col>
      <xdr:colOff>437849</xdr:colOff>
      <xdr:row>7</xdr:row>
      <xdr:rowOff>0</xdr:rowOff>
    </xdr:to>
    <xdr:pic>
      <xdr:nvPicPr>
        <xdr:cNvPr id="16" name="Afbeelding 15">
          <a:extLst>
            <a:ext uri="{FF2B5EF4-FFF2-40B4-BE49-F238E27FC236}">
              <a16:creationId xmlns:a16="http://schemas.microsoft.com/office/drawing/2014/main" id="{C746732B-4903-4865-8666-84AE37C2967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922057" y="11206"/>
          <a:ext cx="9581851" cy="1322294"/>
        </a:xfrm>
        <a:prstGeom prst="rect">
          <a:avLst/>
        </a:prstGeom>
      </xdr:spPr>
    </xdr:pic>
    <xdr:clientData/>
  </xdr:twoCellAnchor>
  <xdr:twoCellAnchor>
    <xdr:from>
      <xdr:col>17</xdr:col>
      <xdr:colOff>374360</xdr:colOff>
      <xdr:row>14</xdr:row>
      <xdr:rowOff>123264</xdr:rowOff>
    </xdr:from>
    <xdr:to>
      <xdr:col>28</xdr:col>
      <xdr:colOff>100853</xdr:colOff>
      <xdr:row>18</xdr:row>
      <xdr:rowOff>156883</xdr:rowOff>
    </xdr:to>
    <xdr:grpSp>
      <xdr:nvGrpSpPr>
        <xdr:cNvPr id="21" name="Groep 20">
          <a:hlinkClick xmlns:r="http://schemas.openxmlformats.org/officeDocument/2006/relationships" r:id="rId14"/>
          <a:extLst>
            <a:ext uri="{FF2B5EF4-FFF2-40B4-BE49-F238E27FC236}">
              <a16:creationId xmlns:a16="http://schemas.microsoft.com/office/drawing/2014/main" id="{4D480DB2-FFF9-0A19-EADF-9F96BB2540EA}"/>
            </a:ext>
          </a:extLst>
        </xdr:cNvPr>
        <xdr:cNvGrpSpPr/>
      </xdr:nvGrpSpPr>
      <xdr:grpSpPr>
        <a:xfrm>
          <a:off x="10470860" y="2790264"/>
          <a:ext cx="6259522" cy="795619"/>
          <a:chOff x="10804795" y="1307773"/>
          <a:chExt cx="2787015" cy="1111460"/>
        </a:xfrm>
        <a:solidFill>
          <a:schemeClr val="accent5">
            <a:lumMod val="20000"/>
            <a:lumOff val="80000"/>
          </a:schemeClr>
        </a:solidFill>
      </xdr:grpSpPr>
      <xdr:sp macro="" textlink="">
        <xdr:nvSpPr>
          <xdr:cNvPr id="22" name="Rechthoek: afgeronde hoeken 21">
            <a:extLst>
              <a:ext uri="{FF2B5EF4-FFF2-40B4-BE49-F238E27FC236}">
                <a16:creationId xmlns:a16="http://schemas.microsoft.com/office/drawing/2014/main" id="{4A56F398-27EF-FA0D-8CD9-683F266012D4}"/>
              </a:ext>
            </a:extLst>
          </xdr:cNvPr>
          <xdr:cNvSpPr/>
        </xdr:nvSpPr>
        <xdr:spPr>
          <a:xfrm>
            <a:off x="10804795" y="1307773"/>
            <a:ext cx="2787015" cy="1111460"/>
          </a:xfrm>
          <a:prstGeom prst="roundRect">
            <a:avLst/>
          </a:prstGeom>
          <a:gr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4" name="Tekstvak 23">
            <a:extLst>
              <a:ext uri="{FF2B5EF4-FFF2-40B4-BE49-F238E27FC236}">
                <a16:creationId xmlns:a16="http://schemas.microsoft.com/office/drawing/2014/main" id="{D2948636-4C69-0564-86A5-540C0CF9F2EA}"/>
              </a:ext>
            </a:extLst>
          </xdr:cNvPr>
          <xdr:cNvSpPr txBox="1"/>
        </xdr:nvSpPr>
        <xdr:spPr>
          <a:xfrm>
            <a:off x="11282229" y="1523842"/>
            <a:ext cx="2023109" cy="74042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a:latin typeface="Amasis MT Pro Black" panose="020F0502020204030204" pitchFamily="18" charset="0"/>
              </a:rPr>
              <a:t>Oefenblad</a:t>
            </a:r>
          </a:p>
        </xdr:txBody>
      </xdr:sp>
      <xdr:pic>
        <xdr:nvPicPr>
          <xdr:cNvPr id="23" name="Afbeelding 22" descr="Telraam met effen opvulling">
            <a:extLst>
              <a:ext uri="{FF2B5EF4-FFF2-40B4-BE49-F238E27FC236}">
                <a16:creationId xmlns:a16="http://schemas.microsoft.com/office/drawing/2014/main" id="{394266DD-AF3B-3581-2F35-2B3552CABC19}"/>
              </a:ext>
            </a:extLst>
          </xdr:cNvPr>
          <xdr:cNvPicPr>
            <a:picLocks noChangeAspect="1" noChangeArrowheads="1"/>
          </xdr:cNvPicPr>
        </xdr:nvPicPr>
        <xdr:blipFill>
          <a:blip xmlns:r="http://schemas.openxmlformats.org/officeDocument/2006/relationships" r:embed="rId15">
            <a:extLst>
              <a:ext uri="{96DAC541-7B7A-43D3-8B79-37D633B846F1}">
                <asvg:svgBlip xmlns:asvg="http://schemas.microsoft.com/office/drawing/2016/SVG/main" r:embed="rId16"/>
              </a:ext>
            </a:extLst>
          </a:blip>
          <a:srcRect/>
          <a:stretch/>
        </xdr:blipFill>
        <xdr:spPr bwMode="auto">
          <a:xfrm>
            <a:off x="10899424" y="1376202"/>
            <a:ext cx="386807" cy="100212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1057276</xdr:colOff>
      <xdr:row>2</xdr:row>
      <xdr:rowOff>123825</xdr:rowOff>
    </xdr:from>
    <xdr:to>
      <xdr:col>6</xdr:col>
      <xdr:colOff>114301</xdr:colOff>
      <xdr:row>2</xdr:row>
      <xdr:rowOff>323851</xdr:rowOff>
    </xdr:to>
    <xdr:sp macro="" textlink="">
      <xdr:nvSpPr>
        <xdr:cNvPr id="2" name="Tekstvak 1">
          <a:extLst>
            <a:ext uri="{FF2B5EF4-FFF2-40B4-BE49-F238E27FC236}">
              <a16:creationId xmlns:a16="http://schemas.microsoft.com/office/drawing/2014/main" id="{422D9E42-4D50-632A-DC4B-FF433611E0A8}"/>
            </a:ext>
          </a:extLst>
        </xdr:cNvPr>
        <xdr:cNvSpPr txBox="1"/>
      </xdr:nvSpPr>
      <xdr:spPr>
        <a:xfrm>
          <a:off x="2628901" y="1266825"/>
          <a:ext cx="4686300" cy="200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i="1"/>
            <a:t>Afmetingen van</a:t>
          </a:r>
          <a:r>
            <a:rPr lang="nl-NL" sz="800" i="1" baseline="0"/>
            <a:t> pakket zijn interpretabel en dienen ter onderscheiding van verschillende volumes van het pakket. </a:t>
          </a:r>
          <a:endParaRPr lang="nl-NL" sz="800" i="1"/>
        </a:p>
      </xdr:txBody>
    </xdr:sp>
    <xdr:clientData/>
  </xdr:twoCellAnchor>
  <xdr:twoCellAnchor editAs="oneCell">
    <xdr:from>
      <xdr:col>4</xdr:col>
      <xdr:colOff>1028699</xdr:colOff>
      <xdr:row>0</xdr:row>
      <xdr:rowOff>0</xdr:rowOff>
    </xdr:from>
    <xdr:to>
      <xdr:col>10</xdr:col>
      <xdr:colOff>426719</xdr:colOff>
      <xdr:row>1</xdr:row>
      <xdr:rowOff>95250</xdr:rowOff>
    </xdr:to>
    <xdr:pic>
      <xdr:nvPicPr>
        <xdr:cNvPr id="4" name="Afbeelding 3">
          <a:extLst>
            <a:ext uri="{FF2B5EF4-FFF2-40B4-BE49-F238E27FC236}">
              <a16:creationId xmlns:a16="http://schemas.microsoft.com/office/drawing/2014/main" id="{E939F8F5-901A-4C81-A709-655008C503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99" y="0"/>
          <a:ext cx="6475095" cy="1047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135255</xdr:colOff>
      <xdr:row>33</xdr:row>
      <xdr:rowOff>9525</xdr:rowOff>
    </xdr:from>
    <xdr:to>
      <xdr:col>9</xdr:col>
      <xdr:colOff>923925</xdr:colOff>
      <xdr:row>37</xdr:row>
      <xdr:rowOff>76200</xdr:rowOff>
    </xdr:to>
    <xdr:sp macro="" textlink="">
      <xdr:nvSpPr>
        <xdr:cNvPr id="2" name="Tekstvak 1">
          <a:extLst>
            <a:ext uri="{FF2B5EF4-FFF2-40B4-BE49-F238E27FC236}">
              <a16:creationId xmlns:a16="http://schemas.microsoft.com/office/drawing/2014/main" id="{68D507DF-75F1-C116-03DC-D251328B3E62}"/>
            </a:ext>
          </a:extLst>
        </xdr:cNvPr>
        <xdr:cNvSpPr txBox="1"/>
      </xdr:nvSpPr>
      <xdr:spPr>
        <a:xfrm>
          <a:off x="5402580" y="6886575"/>
          <a:ext cx="1969770"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Overige </a:t>
          </a:r>
          <a:r>
            <a:rPr lang="nl-NL" sz="1100" b="0" i="1"/>
            <a:t>bezorgopties</a:t>
          </a:r>
          <a:r>
            <a:rPr lang="nl-NL" sz="1100" i="1"/>
            <a:t> kunnen  worden opgenomen, maar hebben geen invloed op de inschrijfprijs. </a:t>
          </a:r>
        </a:p>
      </xdr:txBody>
    </xdr:sp>
    <xdr:clientData/>
  </xdr:twoCellAnchor>
  <xdr:twoCellAnchor editAs="oneCell">
    <xdr:from>
      <xdr:col>3</xdr:col>
      <xdr:colOff>371475</xdr:colOff>
      <xdr:row>0</xdr:row>
      <xdr:rowOff>0</xdr:rowOff>
    </xdr:from>
    <xdr:to>
      <xdr:col>13</xdr:col>
      <xdr:colOff>447054</xdr:colOff>
      <xdr:row>1</xdr:row>
      <xdr:rowOff>85724</xdr:rowOff>
    </xdr:to>
    <xdr:pic>
      <xdr:nvPicPr>
        <xdr:cNvPr id="3" name="Afbeelding 2">
          <a:extLst>
            <a:ext uri="{FF2B5EF4-FFF2-40B4-BE49-F238E27FC236}">
              <a16:creationId xmlns:a16="http://schemas.microsoft.com/office/drawing/2014/main" id="{284128EF-17B3-44BE-A420-94351FE019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3200" y="0"/>
          <a:ext cx="7019304" cy="1038224"/>
        </a:xfrm>
        <a:prstGeom prst="rect">
          <a:avLst/>
        </a:prstGeom>
      </xdr:spPr>
    </xdr:pic>
    <xdr:clientData/>
  </xdr:twoCellAnchor>
  <xdr:twoCellAnchor>
    <xdr:from>
      <xdr:col>4</xdr:col>
      <xdr:colOff>135254</xdr:colOff>
      <xdr:row>0</xdr:row>
      <xdr:rowOff>676276</xdr:rowOff>
    </xdr:from>
    <xdr:to>
      <xdr:col>5</xdr:col>
      <xdr:colOff>314325</xdr:colOff>
      <xdr:row>0</xdr:row>
      <xdr:rowOff>942976</xdr:rowOff>
    </xdr:to>
    <xdr:sp macro="" textlink="">
      <xdr:nvSpPr>
        <xdr:cNvPr id="4" name="Tekstvak 3">
          <a:extLst>
            <a:ext uri="{FF2B5EF4-FFF2-40B4-BE49-F238E27FC236}">
              <a16:creationId xmlns:a16="http://schemas.microsoft.com/office/drawing/2014/main" id="{0F5A4473-1973-E646-E0ED-0173C2A0F2E6}"/>
            </a:ext>
          </a:extLst>
        </xdr:cNvPr>
        <xdr:cNvSpPr txBox="1"/>
      </xdr:nvSpPr>
      <xdr:spPr>
        <a:xfrm>
          <a:off x="3097529" y="676276"/>
          <a:ext cx="807721"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per pakket</a:t>
          </a:r>
        </a:p>
      </xdr:txBody>
    </xdr:sp>
    <xdr:clientData/>
  </xdr:twoCellAnchor>
  <xdr:twoCellAnchor>
    <xdr:from>
      <xdr:col>13</xdr:col>
      <xdr:colOff>268604</xdr:colOff>
      <xdr:row>0</xdr:row>
      <xdr:rowOff>676276</xdr:rowOff>
    </xdr:from>
    <xdr:to>
      <xdr:col>14</xdr:col>
      <xdr:colOff>238125</xdr:colOff>
      <xdr:row>0</xdr:row>
      <xdr:rowOff>942976</xdr:rowOff>
    </xdr:to>
    <xdr:sp macro="" textlink="">
      <xdr:nvSpPr>
        <xdr:cNvPr id="5" name="Tekstvak 4">
          <a:extLst>
            <a:ext uri="{FF2B5EF4-FFF2-40B4-BE49-F238E27FC236}">
              <a16:creationId xmlns:a16="http://schemas.microsoft.com/office/drawing/2014/main" id="{274412AA-753E-210F-252D-0E68B9778BAA}"/>
            </a:ext>
          </a:extLst>
        </xdr:cNvPr>
        <xdr:cNvSpPr txBox="1"/>
      </xdr:nvSpPr>
      <xdr:spPr>
        <a:xfrm>
          <a:off x="9050654" y="676276"/>
          <a:ext cx="807721"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per pakket</a:t>
          </a:r>
        </a:p>
      </xdr:txBody>
    </xdr:sp>
    <xdr:clientData/>
  </xdr:twoCellAnchor>
  <xdr:twoCellAnchor>
    <xdr:from>
      <xdr:col>7</xdr:col>
      <xdr:colOff>87631</xdr:colOff>
      <xdr:row>26</xdr:row>
      <xdr:rowOff>19049</xdr:rowOff>
    </xdr:from>
    <xdr:to>
      <xdr:col>9</xdr:col>
      <xdr:colOff>1000125</xdr:colOff>
      <xdr:row>30</xdr:row>
      <xdr:rowOff>95250</xdr:rowOff>
    </xdr:to>
    <xdr:sp macro="" textlink="">
      <xdr:nvSpPr>
        <xdr:cNvPr id="6" name="Tekstvak 5">
          <a:extLst>
            <a:ext uri="{FF2B5EF4-FFF2-40B4-BE49-F238E27FC236}">
              <a16:creationId xmlns:a16="http://schemas.microsoft.com/office/drawing/2014/main" id="{787A10EE-F55E-8B8C-1250-31730E47973D}"/>
            </a:ext>
          </a:extLst>
        </xdr:cNvPr>
        <xdr:cNvSpPr txBox="1"/>
      </xdr:nvSpPr>
      <xdr:spPr>
        <a:xfrm>
          <a:off x="5354956" y="5562599"/>
          <a:ext cx="2093594" cy="838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i="1"/>
            <a:t>Gemaakte</a:t>
          </a:r>
          <a:r>
            <a:rPr lang="nl-NL" sz="1100" i="1" baseline="0"/>
            <a:t> kosten na een 1ste mislukte bezorgpoging </a:t>
          </a:r>
          <a:r>
            <a:rPr lang="nl-NL" sz="1100" i="1">
              <a:solidFill>
                <a:schemeClr val="dk1"/>
              </a:solidFill>
              <a:effectLst/>
              <a:latin typeface="+mn-lt"/>
              <a:ea typeface="+mn-ea"/>
              <a:cs typeface="+mn-cs"/>
            </a:rPr>
            <a:t>kunnen worden opgenomen, maar hebben geen invloed op de inschrijfprijs. </a:t>
          </a:r>
          <a:endParaRPr lang="nl-NL">
            <a:effectLst/>
          </a:endParaRPr>
        </a:p>
        <a:p>
          <a:endParaRPr lang="nl-NL" sz="1100" i="1" baseline="0"/>
        </a:p>
        <a:p>
          <a:endParaRPr lang="nl-NL" sz="1100" i="1"/>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333374</xdr:colOff>
      <xdr:row>0</xdr:row>
      <xdr:rowOff>1</xdr:rowOff>
    </xdr:from>
    <xdr:to>
      <xdr:col>13</xdr:col>
      <xdr:colOff>511513</xdr:colOff>
      <xdr:row>1</xdr:row>
      <xdr:rowOff>152401</xdr:rowOff>
    </xdr:to>
    <xdr:pic>
      <xdr:nvPicPr>
        <xdr:cNvPr id="2" name="Afbeelding 1">
          <a:extLst>
            <a:ext uri="{FF2B5EF4-FFF2-40B4-BE49-F238E27FC236}">
              <a16:creationId xmlns:a16="http://schemas.microsoft.com/office/drawing/2014/main" id="{C9DBB1F0-FDBF-4946-8693-D60F296154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8474" y="1"/>
          <a:ext cx="7359989" cy="1104900"/>
        </a:xfrm>
        <a:prstGeom prst="rect">
          <a:avLst/>
        </a:prstGeom>
      </xdr:spPr>
    </xdr:pic>
    <xdr:clientData/>
  </xdr:twoCellAnchor>
  <xdr:twoCellAnchor>
    <xdr:from>
      <xdr:col>13</xdr:col>
      <xdr:colOff>85725</xdr:colOff>
      <xdr:row>0</xdr:row>
      <xdr:rowOff>676275</xdr:rowOff>
    </xdr:from>
    <xdr:to>
      <xdr:col>14</xdr:col>
      <xdr:colOff>302896</xdr:colOff>
      <xdr:row>0</xdr:row>
      <xdr:rowOff>942975</xdr:rowOff>
    </xdr:to>
    <xdr:sp macro="" textlink="">
      <xdr:nvSpPr>
        <xdr:cNvPr id="3" name="Tekstvak 2">
          <a:extLst>
            <a:ext uri="{FF2B5EF4-FFF2-40B4-BE49-F238E27FC236}">
              <a16:creationId xmlns:a16="http://schemas.microsoft.com/office/drawing/2014/main" id="{406FF3AE-0D5A-4A83-9670-385DC4148AA0}"/>
            </a:ext>
          </a:extLst>
        </xdr:cNvPr>
        <xdr:cNvSpPr txBox="1"/>
      </xdr:nvSpPr>
      <xdr:spPr>
        <a:xfrm>
          <a:off x="9972675" y="676275"/>
          <a:ext cx="807721"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per pakket</a:t>
          </a:r>
        </a:p>
      </xdr:txBody>
    </xdr:sp>
    <xdr:clientData/>
  </xdr:twoCellAnchor>
  <xdr:twoCellAnchor>
    <xdr:from>
      <xdr:col>3</xdr:col>
      <xdr:colOff>657225</xdr:colOff>
      <xdr:row>0</xdr:row>
      <xdr:rowOff>685800</xdr:rowOff>
    </xdr:from>
    <xdr:to>
      <xdr:col>5</xdr:col>
      <xdr:colOff>38100</xdr:colOff>
      <xdr:row>1</xdr:row>
      <xdr:rowOff>0</xdr:rowOff>
    </xdr:to>
    <xdr:sp macro="" textlink="">
      <xdr:nvSpPr>
        <xdr:cNvPr id="4" name="Tekstvak 3">
          <a:extLst>
            <a:ext uri="{FF2B5EF4-FFF2-40B4-BE49-F238E27FC236}">
              <a16:creationId xmlns:a16="http://schemas.microsoft.com/office/drawing/2014/main" id="{1C3513D4-1DF6-4E7C-8F0E-2FEBCEEDCC43}"/>
            </a:ext>
          </a:extLst>
        </xdr:cNvPr>
        <xdr:cNvSpPr txBox="1"/>
      </xdr:nvSpPr>
      <xdr:spPr>
        <a:xfrm>
          <a:off x="3362325" y="685800"/>
          <a:ext cx="12096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per dag</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600075</xdr:colOff>
      <xdr:row>0</xdr:row>
      <xdr:rowOff>866775</xdr:rowOff>
    </xdr:to>
    <xdr:pic>
      <xdr:nvPicPr>
        <xdr:cNvPr id="2" name="Afbeelding 1">
          <a:extLst>
            <a:ext uri="{FF2B5EF4-FFF2-40B4-BE49-F238E27FC236}">
              <a16:creationId xmlns:a16="http://schemas.microsoft.com/office/drawing/2014/main" id="{74E04ACE-B916-49BF-8A86-49071AE575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5638800" cy="866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16383</xdr:col>
      <xdr:colOff>38100</xdr:colOff>
      <xdr:row>1</xdr:row>
      <xdr:rowOff>47625</xdr:rowOff>
    </xdr:to>
    <xdr:pic>
      <xdr:nvPicPr>
        <xdr:cNvPr id="3" name="Afbeelding 2">
          <a:extLst>
            <a:ext uri="{FF2B5EF4-FFF2-40B4-BE49-F238E27FC236}">
              <a16:creationId xmlns:a16="http://schemas.microsoft.com/office/drawing/2014/main" id="{273695E2-5F00-46F0-9FE6-9EDCA7F253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219700" cy="990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381000</xdr:colOff>
      <xdr:row>0</xdr:row>
      <xdr:rowOff>0</xdr:rowOff>
    </xdr:from>
    <xdr:to>
      <xdr:col>12</xdr:col>
      <xdr:colOff>523374</xdr:colOff>
      <xdr:row>4</xdr:row>
      <xdr:rowOff>59932</xdr:rowOff>
    </xdr:to>
    <xdr:pic>
      <xdr:nvPicPr>
        <xdr:cNvPr id="5" name="Afbeelding 4">
          <a:extLst>
            <a:ext uri="{FF2B5EF4-FFF2-40B4-BE49-F238E27FC236}">
              <a16:creationId xmlns:a16="http://schemas.microsoft.com/office/drawing/2014/main" id="{B5F6C8F6-C8CF-2019-E80D-9ADD0757A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3211" y="0"/>
          <a:ext cx="7772400" cy="10725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11A2-EFDB-43A1-AEDB-E38957A71487}">
  <sheetPr codeName="Blad2"/>
  <dimension ref="A1:XFC41"/>
  <sheetViews>
    <sheetView showGridLines="0" tabSelected="1" zoomScale="85" zoomScaleNormal="85" workbookViewId="0">
      <selection activeCell="G15" sqref="G15"/>
    </sheetView>
  </sheetViews>
  <sheetFormatPr defaultColWidth="0" defaultRowHeight="15" zeroHeight="1" x14ac:dyDescent="0.25"/>
  <cols>
    <col min="1" max="1" width="8.85546875" style="51" customWidth="1"/>
    <col min="2" max="29" width="8.85546875" style="52" customWidth="1"/>
    <col min="30" max="30" width="8.85546875" style="53" customWidth="1"/>
    <col min="31" max="16383" width="9.140625" style="50" hidden="1"/>
    <col min="16384" max="16384" width="0.28515625" style="50" customWidth="1"/>
  </cols>
  <sheetData>
    <row r="1" spans="1:30" x14ac:dyDescent="0.25">
      <c r="A1" s="47"/>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9"/>
    </row>
    <row r="2" spans="1:30" x14ac:dyDescent="0.25"/>
    <row r="3" spans="1:30" x14ac:dyDescent="0.25"/>
    <row r="4" spans="1:30" x14ac:dyDescent="0.25"/>
    <row r="5" spans="1:30" x14ac:dyDescent="0.25"/>
    <row r="6" spans="1:30" x14ac:dyDescent="0.25"/>
    <row r="7" spans="1:30" s="188" customFormat="1" x14ac:dyDescent="0.25">
      <c r="A7" s="185"/>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7"/>
    </row>
    <row r="8" spans="1:30" s="188" customFormat="1" x14ac:dyDescent="0.25">
      <c r="A8" s="185"/>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7"/>
    </row>
    <row r="9" spans="1:30" s="188" customFormat="1" x14ac:dyDescent="0.25">
      <c r="A9" s="185"/>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7"/>
    </row>
    <row r="10" spans="1:30" s="188" customFormat="1" x14ac:dyDescent="0.25">
      <c r="A10" s="185"/>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7"/>
    </row>
    <row r="11" spans="1:30" s="188" customFormat="1" x14ac:dyDescent="0.25">
      <c r="A11" s="185"/>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c r="AD11" s="187"/>
    </row>
    <row r="12" spans="1:30" s="188" customFormat="1" x14ac:dyDescent="0.25">
      <c r="A12" s="185"/>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7"/>
    </row>
    <row r="13" spans="1:30" s="188" customFormat="1" x14ac:dyDescent="0.25">
      <c r="A13" s="185"/>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7"/>
    </row>
    <row r="14" spans="1:30" s="188" customFormat="1" x14ac:dyDescent="0.25">
      <c r="A14" s="185"/>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c r="AD14" s="187"/>
    </row>
    <row r="15" spans="1:30" s="188" customFormat="1" x14ac:dyDescent="0.25">
      <c r="A15" s="185"/>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7"/>
    </row>
    <row r="16" spans="1:30" s="188" customFormat="1" x14ac:dyDescent="0.25">
      <c r="A16" s="185"/>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7"/>
    </row>
    <row r="17" spans="1:30" s="188" customFormat="1" x14ac:dyDescent="0.25">
      <c r="A17" s="185"/>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7"/>
    </row>
    <row r="18" spans="1:30" s="188" customFormat="1" x14ac:dyDescent="0.25">
      <c r="A18" s="185"/>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7"/>
    </row>
    <row r="19" spans="1:30" s="188" customFormat="1" x14ac:dyDescent="0.25">
      <c r="A19" s="185"/>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c r="AD19" s="187"/>
    </row>
    <row r="20" spans="1:30" s="188" customFormat="1" x14ac:dyDescent="0.25">
      <c r="A20" s="185"/>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7"/>
    </row>
    <row r="21" spans="1:30" s="188" customFormat="1" x14ac:dyDescent="0.25">
      <c r="A21" s="185"/>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7"/>
    </row>
    <row r="22" spans="1:30" s="188" customFormat="1" x14ac:dyDescent="0.25">
      <c r="A22" s="185"/>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7"/>
    </row>
    <row r="23" spans="1:30" s="188" customFormat="1" x14ac:dyDescent="0.25">
      <c r="A23" s="185"/>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7"/>
    </row>
    <row r="24" spans="1:30" s="188" customFormat="1" x14ac:dyDescent="0.25">
      <c r="A24" s="185"/>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7"/>
    </row>
    <row r="25" spans="1:30" s="188" customFormat="1" x14ac:dyDescent="0.25">
      <c r="A25" s="185"/>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7"/>
    </row>
    <row r="26" spans="1:30" s="188" customFormat="1" x14ac:dyDescent="0.25">
      <c r="A26" s="185"/>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7"/>
    </row>
    <row r="27" spans="1:30" s="188" customFormat="1" x14ac:dyDescent="0.25">
      <c r="A27" s="185"/>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7"/>
    </row>
    <row r="28" spans="1:30" s="188" customFormat="1" x14ac:dyDescent="0.25">
      <c r="A28" s="185"/>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7"/>
    </row>
    <row r="29" spans="1:30" s="188" customFormat="1" x14ac:dyDescent="0.25">
      <c r="A29" s="185"/>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7"/>
    </row>
    <row r="30" spans="1:30" s="188" customFormat="1" x14ac:dyDescent="0.25">
      <c r="A30" s="185"/>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7"/>
    </row>
    <row r="31" spans="1:30" s="188" customFormat="1" x14ac:dyDescent="0.25">
      <c r="A31" s="185"/>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7"/>
    </row>
    <row r="32" spans="1:30" s="188" customFormat="1" x14ac:dyDescent="0.25">
      <c r="A32" s="185"/>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7"/>
    </row>
    <row r="33" spans="1:30" s="188" customFormat="1" x14ac:dyDescent="0.25">
      <c r="A33" s="185"/>
      <c r="B33" s="186"/>
      <c r="C33" s="186"/>
      <c r="D33" s="186"/>
      <c r="E33" s="186"/>
      <c r="F33" s="186"/>
      <c r="G33" s="186"/>
      <c r="H33" s="186"/>
      <c r="I33" s="186"/>
      <c r="J33" s="186"/>
      <c r="K33" s="186"/>
      <c r="L33" s="186"/>
      <c r="M33" s="186"/>
      <c r="N33" s="186"/>
      <c r="O33" s="186"/>
      <c r="P33" s="186"/>
      <c r="Q33" s="186"/>
      <c r="R33" s="186"/>
      <c r="S33" s="186"/>
      <c r="T33" s="186"/>
      <c r="U33" s="186"/>
      <c r="V33" s="186"/>
      <c r="W33" s="186"/>
      <c r="X33" s="186"/>
      <c r="Y33" s="186"/>
      <c r="Z33" s="186"/>
      <c r="AA33" s="186"/>
      <c r="AB33" s="186"/>
      <c r="AC33" s="186"/>
      <c r="AD33" s="187"/>
    </row>
    <row r="34" spans="1:30" s="188" customFormat="1" x14ac:dyDescent="0.25">
      <c r="A34" s="185"/>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7"/>
    </row>
    <row r="35" spans="1:30" s="188" customFormat="1" x14ac:dyDescent="0.25">
      <c r="A35" s="185"/>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c r="AD35" s="187"/>
    </row>
    <row r="36" spans="1:30" s="188" customFormat="1" x14ac:dyDescent="0.25">
      <c r="A36" s="185"/>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7"/>
    </row>
    <row r="37" spans="1:30" s="188" customFormat="1" x14ac:dyDescent="0.25">
      <c r="A37" s="185"/>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7"/>
    </row>
    <row r="38" spans="1:30" s="188" customFormat="1" x14ac:dyDescent="0.25">
      <c r="A38" s="185"/>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7"/>
    </row>
    <row r="39" spans="1:30" s="188" customFormat="1" x14ac:dyDescent="0.25">
      <c r="A39" s="185"/>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7"/>
    </row>
    <row r="40" spans="1:30" s="188" customFormat="1" x14ac:dyDescent="0.25">
      <c r="A40" s="185"/>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7"/>
    </row>
    <row r="41" spans="1:30" s="188" customFormat="1" ht="15.75" thickBot="1" x14ac:dyDescent="0.3">
      <c r="A41" s="189"/>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1"/>
    </row>
  </sheetData>
  <sheetProtection algorithmName="SHA-512" hashValue="1BJKeKPbyCGwBxFGxFnsjJQBYeC6GVZ6Pe5fuPtATbzUOyrgPfvGqapIctxayplvI4fWcSXIl48Vpun6trF6EQ==" saltValue="xSLX3Uo/190vP4mBX9xnnA==" spinCount="100000" sheet="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B14A1-E373-4FE0-B3B3-38EFDC18C6AB}">
  <sheetPr codeName="Blad3"/>
  <dimension ref="A1:XFC38"/>
  <sheetViews>
    <sheetView zoomScaleNormal="100" workbookViewId="0">
      <selection activeCell="G7" sqref="G7"/>
    </sheetView>
  </sheetViews>
  <sheetFormatPr defaultColWidth="0" defaultRowHeight="15" zeroHeight="1" x14ac:dyDescent="0.25"/>
  <cols>
    <col min="1" max="1" width="23.5703125" style="1" customWidth="1"/>
    <col min="2" max="2" width="17.5703125" style="1" customWidth="1"/>
    <col min="3" max="3" width="7.7109375" style="1" hidden="1" customWidth="1"/>
    <col min="4" max="4" width="16.140625" style="1" customWidth="1"/>
    <col min="5" max="5" width="19.42578125" style="1" customWidth="1"/>
    <col min="6" max="6" width="31.28515625" style="1" customWidth="1"/>
    <col min="7" max="7" width="15.7109375" style="1" bestFit="1" customWidth="1"/>
    <col min="8" max="9" width="15.7109375" style="1" customWidth="1"/>
    <col min="10" max="11" width="8.28515625" style="1" customWidth="1"/>
    <col min="12" max="12" width="11" style="1" customWidth="1"/>
    <col min="13" max="13" width="17.28515625" style="25" customWidth="1"/>
    <col min="14" max="14" width="11.7109375" style="50" customWidth="1"/>
    <col min="15" max="178" width="8.28515625" style="1" hidden="1"/>
    <col min="179" max="16383" width="34.140625" style="1" hidden="1"/>
    <col min="16384" max="16384" width="0.28515625" style="1" customWidth="1"/>
  </cols>
  <sheetData>
    <row r="1" spans="1:16" s="50" customFormat="1" ht="75" customHeight="1" x14ac:dyDescent="0.55000000000000004">
      <c r="A1" s="192" t="s">
        <v>25</v>
      </c>
      <c r="B1" s="193"/>
      <c r="C1" s="193"/>
      <c r="D1" s="193"/>
      <c r="E1" s="193"/>
      <c r="F1" s="193"/>
      <c r="G1" s="193"/>
      <c r="H1" s="57"/>
      <c r="I1" s="57"/>
      <c r="J1" s="48"/>
      <c r="K1" s="48"/>
      <c r="L1" s="48"/>
      <c r="M1" s="58"/>
      <c r="N1" s="49"/>
    </row>
    <row r="2" spans="1:16" s="50" customFormat="1" x14ac:dyDescent="0.25">
      <c r="A2" s="51"/>
      <c r="B2" s="52"/>
      <c r="C2" s="52"/>
      <c r="D2" s="52"/>
      <c r="E2" s="52"/>
      <c r="F2" s="52"/>
      <c r="G2" s="52"/>
      <c r="H2" s="52"/>
      <c r="I2" s="52"/>
      <c r="J2" s="52"/>
      <c r="K2" s="52"/>
      <c r="L2" s="52"/>
      <c r="M2" s="59"/>
      <c r="N2" s="53"/>
    </row>
    <row r="3" spans="1:16" s="65" customFormat="1" ht="30" x14ac:dyDescent="0.25">
      <c r="A3" s="60"/>
      <c r="B3" s="61" t="s">
        <v>24</v>
      </c>
      <c r="C3" s="62"/>
      <c r="D3" s="62"/>
      <c r="E3" s="62"/>
      <c r="F3" s="62"/>
      <c r="G3" s="62"/>
      <c r="H3" s="62"/>
      <c r="I3" s="62"/>
      <c r="J3" s="62"/>
      <c r="K3" s="62"/>
      <c r="L3" s="62"/>
      <c r="M3" s="63"/>
      <c r="N3" s="64"/>
    </row>
    <row r="4" spans="1:16" s="16" customFormat="1" x14ac:dyDescent="0.25">
      <c r="A4" s="155" t="s">
        <v>0</v>
      </c>
      <c r="B4" s="156" t="s">
        <v>1</v>
      </c>
      <c r="C4" s="157" t="s">
        <v>20</v>
      </c>
      <c r="D4" s="157" t="s">
        <v>20</v>
      </c>
      <c r="E4" s="157" t="s">
        <v>5</v>
      </c>
      <c r="F4" s="157" t="s">
        <v>6</v>
      </c>
      <c r="G4" s="158" t="s">
        <v>17</v>
      </c>
      <c r="H4" s="159"/>
      <c r="I4" s="157"/>
      <c r="J4" s="160"/>
      <c r="K4" s="160"/>
      <c r="L4" s="161" t="s">
        <v>20</v>
      </c>
      <c r="M4" s="154" t="s">
        <v>28</v>
      </c>
      <c r="N4" s="66"/>
    </row>
    <row r="5" spans="1:16" x14ac:dyDescent="0.25">
      <c r="A5" s="2"/>
      <c r="B5" s="3"/>
      <c r="C5" s="13">
        <f>_xlfn.CEILING.MATH(36273,100)</f>
        <v>36300</v>
      </c>
      <c r="D5" s="36">
        <v>87</v>
      </c>
      <c r="E5" s="4" t="s">
        <v>7</v>
      </c>
      <c r="F5" s="4" t="s">
        <v>8</v>
      </c>
      <c r="G5" s="142"/>
      <c r="H5" s="68"/>
      <c r="I5" s="68"/>
      <c r="J5" s="52"/>
      <c r="K5" s="52"/>
      <c r="L5" s="69"/>
      <c r="M5" s="26">
        <f>G5*D5</f>
        <v>0</v>
      </c>
      <c r="N5" s="53"/>
      <c r="P5" s="30"/>
    </row>
    <row r="6" spans="1:16" x14ac:dyDescent="0.25">
      <c r="A6" s="6"/>
      <c r="B6" s="7"/>
      <c r="C6" s="14">
        <f>_xlfn.CEILING.MATH(2619,100)</f>
        <v>2700</v>
      </c>
      <c r="D6" s="37">
        <v>5</v>
      </c>
      <c r="E6" s="8" t="s">
        <v>9</v>
      </c>
      <c r="F6" s="8" t="s">
        <v>10</v>
      </c>
      <c r="G6" s="125"/>
      <c r="H6" s="68"/>
      <c r="I6" s="68"/>
      <c r="J6" s="52"/>
      <c r="K6" s="52"/>
      <c r="L6" s="70"/>
      <c r="M6" s="26">
        <f>G6*D6</f>
        <v>0</v>
      </c>
      <c r="N6" s="53"/>
      <c r="P6" s="30"/>
    </row>
    <row r="7" spans="1:16" x14ac:dyDescent="0.25">
      <c r="A7" s="6"/>
      <c r="B7" s="7"/>
      <c r="C7" s="14">
        <f>_xlfn.CEILING.MATH(112,100)</f>
        <v>200</v>
      </c>
      <c r="D7" s="37">
        <v>3</v>
      </c>
      <c r="E7" s="8" t="s">
        <v>11</v>
      </c>
      <c r="F7" s="8" t="s">
        <v>12</v>
      </c>
      <c r="G7" s="125"/>
      <c r="H7" s="68"/>
      <c r="I7" s="68"/>
      <c r="J7" s="52"/>
      <c r="K7" s="52"/>
      <c r="L7" s="70"/>
      <c r="M7" s="26">
        <f>G7*D7</f>
        <v>0</v>
      </c>
      <c r="N7" s="53"/>
      <c r="P7" s="30"/>
    </row>
    <row r="8" spans="1:16" x14ac:dyDescent="0.25">
      <c r="A8" s="6"/>
      <c r="B8" s="7"/>
      <c r="C8" s="14">
        <f>_xlfn.CEILING.MATH(38,100)</f>
        <v>100</v>
      </c>
      <c r="D8" s="37">
        <v>3</v>
      </c>
      <c r="E8" s="8" t="s">
        <v>13</v>
      </c>
      <c r="F8" s="8" t="s">
        <v>14</v>
      </c>
      <c r="G8" s="125"/>
      <c r="H8" s="68"/>
      <c r="I8" s="68"/>
      <c r="J8" s="52"/>
      <c r="K8" s="52"/>
      <c r="L8" s="70"/>
      <c r="M8" s="26">
        <f>G8*D8</f>
        <v>0</v>
      </c>
      <c r="N8" s="53"/>
      <c r="P8" s="30"/>
    </row>
    <row r="9" spans="1:16" ht="15.75" thickBot="1" x14ac:dyDescent="0.3">
      <c r="A9" s="10"/>
      <c r="B9" s="11"/>
      <c r="C9" s="15">
        <f>_xlfn.CEILING.MATH(3,100)</f>
        <v>100</v>
      </c>
      <c r="D9" s="38">
        <v>2</v>
      </c>
      <c r="E9" s="12" t="s">
        <v>15</v>
      </c>
      <c r="F9" s="12" t="s">
        <v>16</v>
      </c>
      <c r="G9" s="126"/>
      <c r="H9" s="68"/>
      <c r="I9" s="68"/>
      <c r="J9" s="52"/>
      <c r="K9" s="52"/>
      <c r="L9" s="70"/>
      <c r="M9" s="27">
        <f>G9*D9</f>
        <v>0</v>
      </c>
      <c r="N9" s="53"/>
      <c r="P9" s="30"/>
    </row>
    <row r="10" spans="1:16" ht="15.75" thickTop="1" x14ac:dyDescent="0.25">
      <c r="A10" s="51"/>
      <c r="B10" s="52"/>
      <c r="C10" s="52"/>
      <c r="D10" s="52"/>
      <c r="E10" s="52"/>
      <c r="F10" s="52"/>
      <c r="G10" s="52"/>
      <c r="H10" s="52"/>
      <c r="I10" s="52"/>
      <c r="J10" s="120" t="s">
        <v>43</v>
      </c>
      <c r="K10" s="21"/>
      <c r="L10" s="121">
        <v>4</v>
      </c>
      <c r="M10" s="24">
        <f>SUM(M5:M9)*L10</f>
        <v>0</v>
      </c>
      <c r="N10" s="53"/>
    </row>
    <row r="11" spans="1:16" x14ac:dyDescent="0.25">
      <c r="A11" s="51"/>
      <c r="B11" s="52"/>
      <c r="C11" s="52"/>
      <c r="D11" s="52"/>
      <c r="E11" s="52"/>
      <c r="F11" s="52"/>
      <c r="G11" s="52"/>
      <c r="H11" s="52"/>
      <c r="I11" s="52"/>
      <c r="J11" s="52"/>
      <c r="K11" s="52"/>
      <c r="L11" s="52"/>
      <c r="M11" s="26"/>
      <c r="N11" s="53"/>
    </row>
    <row r="12" spans="1:16" s="16" customFormat="1" x14ac:dyDescent="0.25">
      <c r="A12" s="162" t="s">
        <v>2</v>
      </c>
      <c r="B12" s="156" t="s">
        <v>22</v>
      </c>
      <c r="C12" s="157" t="s">
        <v>20</v>
      </c>
      <c r="D12" s="157" t="s">
        <v>20</v>
      </c>
      <c r="E12" s="157" t="s">
        <v>5</v>
      </c>
      <c r="F12" s="157" t="s">
        <v>6</v>
      </c>
      <c r="G12" s="161" t="s">
        <v>17</v>
      </c>
      <c r="H12" s="72"/>
      <c r="I12" s="72"/>
      <c r="J12" s="73"/>
      <c r="K12" s="73"/>
      <c r="L12" s="73"/>
      <c r="M12" s="28"/>
      <c r="N12" s="66"/>
    </row>
    <row r="13" spans="1:16" x14ac:dyDescent="0.25">
      <c r="A13" s="2"/>
      <c r="B13" s="3"/>
      <c r="C13" s="13">
        <v>39025</v>
      </c>
      <c r="D13" s="36">
        <v>59</v>
      </c>
      <c r="E13" s="4" t="s">
        <v>7</v>
      </c>
      <c r="F13" s="5" t="s">
        <v>8</v>
      </c>
      <c r="G13" s="142"/>
      <c r="H13" s="68"/>
      <c r="I13" s="68"/>
      <c r="J13" s="52"/>
      <c r="K13" s="52"/>
      <c r="L13" s="52"/>
      <c r="M13" s="26">
        <f>G13*D13</f>
        <v>0</v>
      </c>
      <c r="N13" s="53"/>
    </row>
    <row r="14" spans="1:16" x14ac:dyDescent="0.25">
      <c r="A14" s="6"/>
      <c r="B14" s="7"/>
      <c r="C14" s="14">
        <v>12126</v>
      </c>
      <c r="D14" s="37">
        <v>20</v>
      </c>
      <c r="E14" s="8" t="s">
        <v>9</v>
      </c>
      <c r="F14" s="9" t="s">
        <v>10</v>
      </c>
      <c r="G14" s="125"/>
      <c r="H14" s="68"/>
      <c r="I14" s="68"/>
      <c r="J14" s="52"/>
      <c r="K14" s="52"/>
      <c r="L14" s="52"/>
      <c r="M14" s="26">
        <f>G14*D14</f>
        <v>0</v>
      </c>
      <c r="N14" s="53"/>
    </row>
    <row r="15" spans="1:16" x14ac:dyDescent="0.25">
      <c r="A15" s="6"/>
      <c r="B15" s="7"/>
      <c r="C15" s="14">
        <v>5564</v>
      </c>
      <c r="D15" s="37">
        <v>12</v>
      </c>
      <c r="E15" s="8" t="s">
        <v>11</v>
      </c>
      <c r="F15" s="9" t="s">
        <v>12</v>
      </c>
      <c r="G15" s="125"/>
      <c r="H15" s="68"/>
      <c r="I15" s="68"/>
      <c r="J15" s="52"/>
      <c r="K15" s="52"/>
      <c r="L15" s="52"/>
      <c r="M15" s="26">
        <f>G15*D15</f>
        <v>0</v>
      </c>
      <c r="N15" s="53"/>
    </row>
    <row r="16" spans="1:16" x14ac:dyDescent="0.25">
      <c r="A16" s="6"/>
      <c r="B16" s="7"/>
      <c r="C16" s="14">
        <v>3251</v>
      </c>
      <c r="D16" s="37">
        <v>6</v>
      </c>
      <c r="E16" s="8" t="s">
        <v>13</v>
      </c>
      <c r="F16" s="9" t="s">
        <v>14</v>
      </c>
      <c r="G16" s="125"/>
      <c r="H16" s="68"/>
      <c r="I16" s="68"/>
      <c r="J16" s="52"/>
      <c r="K16" s="52"/>
      <c r="L16" s="52"/>
      <c r="M16" s="26">
        <f>G16*D16</f>
        <v>0</v>
      </c>
      <c r="N16" s="53"/>
    </row>
    <row r="17" spans="1:14" ht="15.75" thickBot="1" x14ac:dyDescent="0.3">
      <c r="A17" s="10"/>
      <c r="B17" s="11"/>
      <c r="C17" s="15">
        <v>47</v>
      </c>
      <c r="D17" s="38">
        <v>3</v>
      </c>
      <c r="E17" s="12" t="s">
        <v>15</v>
      </c>
      <c r="F17" s="119" t="s">
        <v>16</v>
      </c>
      <c r="G17" s="126"/>
      <c r="H17" s="68"/>
      <c r="I17" s="68"/>
      <c r="J17" s="52"/>
      <c r="K17" s="52"/>
      <c r="L17" s="52"/>
      <c r="M17" s="27">
        <f>G17*D17</f>
        <v>0</v>
      </c>
      <c r="N17" s="53"/>
    </row>
    <row r="18" spans="1:14" ht="15.75" thickTop="1" x14ac:dyDescent="0.25">
      <c r="A18" s="51"/>
      <c r="B18" s="52"/>
      <c r="C18" s="52"/>
      <c r="D18" s="52"/>
      <c r="E18" s="52"/>
      <c r="F18" s="52"/>
      <c r="G18" s="52"/>
      <c r="H18" s="52"/>
      <c r="I18" s="52"/>
      <c r="J18" s="120" t="s">
        <v>43</v>
      </c>
      <c r="K18" s="21"/>
      <c r="L18" s="121">
        <v>3</v>
      </c>
      <c r="M18" s="24">
        <f>SUM(M13:M17)*L18</f>
        <v>0</v>
      </c>
      <c r="N18" s="53"/>
    </row>
    <row r="19" spans="1:14" x14ac:dyDescent="0.25">
      <c r="A19" s="51"/>
      <c r="B19" s="52"/>
      <c r="C19" s="52"/>
      <c r="D19" s="52"/>
      <c r="E19" s="52"/>
      <c r="F19" s="52"/>
      <c r="G19" s="52"/>
      <c r="H19" s="52"/>
      <c r="I19" s="52"/>
      <c r="J19" s="52"/>
      <c r="K19" s="52"/>
      <c r="L19" s="52"/>
      <c r="M19" s="29"/>
      <c r="N19" s="53"/>
    </row>
    <row r="20" spans="1:14" s="16" customFormat="1" x14ac:dyDescent="0.25">
      <c r="A20" s="162" t="s">
        <v>4</v>
      </c>
      <c r="B20" s="156" t="s">
        <v>3</v>
      </c>
      <c r="C20" s="157" t="s">
        <v>20</v>
      </c>
      <c r="D20" s="157" t="s">
        <v>20</v>
      </c>
      <c r="E20" s="157" t="s">
        <v>5</v>
      </c>
      <c r="F20" s="157" t="s">
        <v>6</v>
      </c>
      <c r="G20" s="161" t="s">
        <v>17</v>
      </c>
      <c r="H20" s="72"/>
      <c r="I20" s="72"/>
      <c r="J20" s="73"/>
      <c r="K20" s="73"/>
      <c r="L20" s="73"/>
      <c r="M20" s="28"/>
      <c r="N20" s="66"/>
    </row>
    <row r="21" spans="1:14" x14ac:dyDescent="0.25">
      <c r="A21" s="2"/>
      <c r="B21" s="3"/>
      <c r="C21" s="13">
        <v>4527</v>
      </c>
      <c r="D21" s="36">
        <v>61</v>
      </c>
      <c r="E21" s="4" t="s">
        <v>7</v>
      </c>
      <c r="F21" s="5" t="s">
        <v>8</v>
      </c>
      <c r="G21" s="142"/>
      <c r="H21" s="68"/>
      <c r="I21" s="68"/>
      <c r="J21" s="52"/>
      <c r="K21" s="52"/>
      <c r="L21" s="52"/>
      <c r="M21" s="26">
        <f>G21*D21</f>
        <v>0</v>
      </c>
      <c r="N21" s="53"/>
    </row>
    <row r="22" spans="1:14" x14ac:dyDescent="0.25">
      <c r="A22" s="6"/>
      <c r="B22" s="7"/>
      <c r="C22" s="14">
        <v>780</v>
      </c>
      <c r="D22" s="37">
        <v>17</v>
      </c>
      <c r="E22" s="8" t="s">
        <v>9</v>
      </c>
      <c r="F22" s="9" t="s">
        <v>10</v>
      </c>
      <c r="G22" s="125"/>
      <c r="H22" s="68"/>
      <c r="I22" s="68"/>
      <c r="J22" s="52"/>
      <c r="K22" s="52"/>
      <c r="L22" s="52"/>
      <c r="M22" s="26">
        <f>G22*D22</f>
        <v>0</v>
      </c>
      <c r="N22" s="53"/>
    </row>
    <row r="23" spans="1:14" x14ac:dyDescent="0.25">
      <c r="A23" s="6"/>
      <c r="B23" s="7"/>
      <c r="C23" s="14">
        <v>571</v>
      </c>
      <c r="D23" s="37">
        <v>12</v>
      </c>
      <c r="E23" s="8" t="s">
        <v>11</v>
      </c>
      <c r="F23" s="9" t="s">
        <v>12</v>
      </c>
      <c r="G23" s="125"/>
      <c r="H23" s="68"/>
      <c r="I23" s="68"/>
      <c r="J23" s="52"/>
      <c r="K23" s="52"/>
      <c r="L23" s="52"/>
      <c r="M23" s="26">
        <f>G23*D23</f>
        <v>0</v>
      </c>
      <c r="N23" s="53"/>
    </row>
    <row r="24" spans="1:14" x14ac:dyDescent="0.25">
      <c r="A24" s="6"/>
      <c r="B24" s="7"/>
      <c r="C24" s="14">
        <v>162</v>
      </c>
      <c r="D24" s="37">
        <v>8</v>
      </c>
      <c r="E24" s="8" t="s">
        <v>13</v>
      </c>
      <c r="F24" s="9" t="s">
        <v>14</v>
      </c>
      <c r="G24" s="125"/>
      <c r="H24" s="68"/>
      <c r="I24" s="68"/>
      <c r="J24" s="52"/>
      <c r="K24" s="52"/>
      <c r="L24" s="52"/>
      <c r="M24" s="26">
        <f>G24*D24</f>
        <v>0</v>
      </c>
      <c r="N24" s="53"/>
    </row>
    <row r="25" spans="1:14" ht="15.75" thickBot="1" x14ac:dyDescent="0.3">
      <c r="A25" s="10"/>
      <c r="B25" s="11"/>
      <c r="C25" s="15">
        <v>2</v>
      </c>
      <c r="D25" s="38">
        <v>2</v>
      </c>
      <c r="E25" s="12" t="s">
        <v>15</v>
      </c>
      <c r="F25" s="119" t="s">
        <v>16</v>
      </c>
      <c r="G25" s="126"/>
      <c r="H25" s="68"/>
      <c r="I25" s="68"/>
      <c r="J25" s="52"/>
      <c r="K25" s="52"/>
      <c r="L25" s="52"/>
      <c r="M25" s="27">
        <f>G25*D25</f>
        <v>0</v>
      </c>
      <c r="N25" s="53"/>
    </row>
    <row r="26" spans="1:14" ht="15.75" thickTop="1" x14ac:dyDescent="0.25">
      <c r="A26" s="51"/>
      <c r="B26" s="52"/>
      <c r="C26" s="52"/>
      <c r="D26" s="52"/>
      <c r="E26" s="52"/>
      <c r="F26" s="52"/>
      <c r="G26" s="52"/>
      <c r="H26" s="52"/>
      <c r="I26" s="52"/>
      <c r="J26" s="120" t="s">
        <v>43</v>
      </c>
      <c r="K26" s="21"/>
      <c r="L26" s="121">
        <v>1</v>
      </c>
      <c r="M26" s="24">
        <f>SUM(M21:M25)*L26</f>
        <v>0</v>
      </c>
      <c r="N26" s="53"/>
    </row>
    <row r="27" spans="1:14" x14ac:dyDescent="0.25">
      <c r="A27" s="51"/>
      <c r="B27" s="52"/>
      <c r="C27" s="52"/>
      <c r="D27" s="52"/>
      <c r="E27" s="52"/>
      <c r="F27" s="52"/>
      <c r="G27" s="52"/>
      <c r="H27" s="52"/>
      <c r="I27" s="52"/>
      <c r="J27" s="52"/>
      <c r="K27" s="52"/>
      <c r="L27" s="52"/>
      <c r="M27" s="29"/>
      <c r="N27" s="53"/>
    </row>
    <row r="28" spans="1:14" s="16" customFormat="1" x14ac:dyDescent="0.25">
      <c r="A28" s="162" t="s">
        <v>21</v>
      </c>
      <c r="B28" s="163" t="s">
        <v>23</v>
      </c>
      <c r="C28" s="157" t="s">
        <v>20</v>
      </c>
      <c r="D28" s="157"/>
      <c r="E28" s="157" t="s">
        <v>5</v>
      </c>
      <c r="F28" s="161" t="s">
        <v>6</v>
      </c>
      <c r="G28" s="161" t="s">
        <v>17</v>
      </c>
      <c r="H28" s="72"/>
      <c r="I28" s="72"/>
      <c r="J28" s="73"/>
      <c r="K28" s="73"/>
      <c r="L28" s="73"/>
      <c r="M28" s="28"/>
      <c r="N28" s="66"/>
    </row>
    <row r="29" spans="1:14" x14ac:dyDescent="0.25">
      <c r="A29" s="2"/>
      <c r="B29" s="3"/>
      <c r="C29" s="13">
        <v>796</v>
      </c>
      <c r="D29" s="36">
        <v>50</v>
      </c>
      <c r="E29" s="4" t="s">
        <v>7</v>
      </c>
      <c r="F29" s="5" t="s">
        <v>8</v>
      </c>
      <c r="G29" s="142"/>
      <c r="H29" s="68"/>
      <c r="I29" s="52"/>
      <c r="J29" s="52"/>
      <c r="K29" s="52"/>
      <c r="L29" s="52"/>
      <c r="M29" s="26">
        <f>G29*D29</f>
        <v>0</v>
      </c>
      <c r="N29" s="53"/>
    </row>
    <row r="30" spans="1:14" x14ac:dyDescent="0.25">
      <c r="A30" s="6"/>
      <c r="B30" s="7"/>
      <c r="C30" s="14">
        <v>166</v>
      </c>
      <c r="D30" s="37">
        <v>19</v>
      </c>
      <c r="E30" s="8" t="s">
        <v>9</v>
      </c>
      <c r="F30" s="9" t="s">
        <v>10</v>
      </c>
      <c r="G30" s="125"/>
      <c r="H30" s="68"/>
      <c r="I30" s="52"/>
      <c r="J30" s="52"/>
      <c r="K30" s="52"/>
      <c r="L30" s="52"/>
      <c r="M30" s="26">
        <f>G30*D30</f>
        <v>0</v>
      </c>
      <c r="N30" s="53"/>
    </row>
    <row r="31" spans="1:14" x14ac:dyDescent="0.25">
      <c r="A31" s="6"/>
      <c r="B31" s="7"/>
      <c r="C31" s="14">
        <v>131</v>
      </c>
      <c r="D31" s="37">
        <v>17</v>
      </c>
      <c r="E31" s="8" t="s">
        <v>11</v>
      </c>
      <c r="F31" s="9" t="s">
        <v>12</v>
      </c>
      <c r="G31" s="125"/>
      <c r="H31" s="68"/>
      <c r="I31" s="52"/>
      <c r="J31" s="52"/>
      <c r="K31" s="52"/>
      <c r="L31" s="52"/>
      <c r="M31" s="26">
        <f>G31*D31</f>
        <v>0</v>
      </c>
      <c r="N31" s="53"/>
    </row>
    <row r="32" spans="1:14" x14ac:dyDescent="0.25">
      <c r="A32" s="6"/>
      <c r="B32" s="7"/>
      <c r="C32" s="14">
        <v>78</v>
      </c>
      <c r="D32" s="37">
        <v>9</v>
      </c>
      <c r="E32" s="8" t="s">
        <v>13</v>
      </c>
      <c r="F32" s="9" t="s">
        <v>14</v>
      </c>
      <c r="G32" s="125"/>
      <c r="H32" s="68"/>
      <c r="I32" s="52"/>
      <c r="J32" s="52"/>
      <c r="K32" s="52"/>
      <c r="L32" s="52"/>
      <c r="M32" s="26">
        <f>G32*D32</f>
        <v>0</v>
      </c>
      <c r="N32" s="53"/>
    </row>
    <row r="33" spans="1:14" ht="15.75" thickBot="1" x14ac:dyDescent="0.3">
      <c r="A33" s="10"/>
      <c r="B33" s="11"/>
      <c r="C33" s="15">
        <v>25</v>
      </c>
      <c r="D33" s="38">
        <v>5</v>
      </c>
      <c r="E33" s="12" t="s">
        <v>15</v>
      </c>
      <c r="F33" s="119" t="s">
        <v>16</v>
      </c>
      <c r="G33" s="126"/>
      <c r="H33" s="68"/>
      <c r="I33" s="52"/>
      <c r="J33" s="52"/>
      <c r="K33" s="52"/>
      <c r="L33" s="52"/>
      <c r="M33" s="27">
        <f>G33*D33</f>
        <v>0</v>
      </c>
      <c r="N33" s="53"/>
    </row>
    <row r="34" spans="1:14" ht="15.75" thickTop="1" x14ac:dyDescent="0.25">
      <c r="A34" s="51"/>
      <c r="B34" s="52"/>
      <c r="C34" s="52"/>
      <c r="D34" s="52"/>
      <c r="E34" s="52"/>
      <c r="F34" s="52"/>
      <c r="G34" s="52"/>
      <c r="H34" s="52"/>
      <c r="I34" s="52"/>
      <c r="J34" s="120" t="s">
        <v>43</v>
      </c>
      <c r="K34" s="21"/>
      <c r="L34" s="121">
        <v>2</v>
      </c>
      <c r="M34" s="24">
        <f>SUM(M29:M33)*L34</f>
        <v>0</v>
      </c>
      <c r="N34" s="53"/>
    </row>
    <row r="35" spans="1:14" ht="15.75" thickBot="1" x14ac:dyDescent="0.3">
      <c r="A35" s="51"/>
      <c r="B35" s="52"/>
      <c r="C35" s="52"/>
      <c r="D35" s="52"/>
      <c r="E35" s="52"/>
      <c r="F35" s="52"/>
      <c r="G35" s="52"/>
      <c r="H35" s="52"/>
      <c r="I35" s="52"/>
      <c r="J35" s="123"/>
      <c r="K35" s="123"/>
      <c r="L35" s="124"/>
      <c r="M35" s="122"/>
      <c r="N35" s="53"/>
    </row>
    <row r="36" spans="1:14" ht="15.75" thickTop="1" x14ac:dyDescent="0.25">
      <c r="A36" s="46"/>
      <c r="B36" s="18"/>
      <c r="C36" s="18"/>
      <c r="D36" s="18"/>
      <c r="E36" s="18"/>
      <c r="F36" s="18"/>
      <c r="G36" s="18"/>
      <c r="H36" s="18"/>
      <c r="I36" s="21"/>
      <c r="J36" s="34" t="s">
        <v>28</v>
      </c>
      <c r="K36" s="11"/>
      <c r="L36" s="11"/>
      <c r="M36" s="40">
        <f>SUM(M34,M26,M18,M10)</f>
        <v>0</v>
      </c>
      <c r="N36" s="53"/>
    </row>
    <row r="37" spans="1:14" s="50" customFormat="1" x14ac:dyDescent="0.25">
      <c r="A37" s="51"/>
      <c r="B37" s="52"/>
      <c r="C37" s="52"/>
      <c r="D37" s="52"/>
      <c r="E37" s="52"/>
      <c r="F37" s="52"/>
      <c r="G37" s="52"/>
      <c r="H37" s="52"/>
      <c r="I37" s="52"/>
      <c r="J37" s="52"/>
      <c r="K37" s="52"/>
      <c r="L37" s="52"/>
      <c r="M37" s="59"/>
      <c r="N37" s="53"/>
    </row>
    <row r="38" spans="1:14" s="50" customFormat="1" ht="15.75" thickBot="1" x14ac:dyDescent="0.3">
      <c r="A38" s="54"/>
      <c r="B38" s="55"/>
      <c r="C38" s="55"/>
      <c r="D38" s="55"/>
      <c r="E38" s="55"/>
      <c r="F38" s="55"/>
      <c r="G38" s="55"/>
      <c r="H38" s="55"/>
      <c r="I38" s="55"/>
      <c r="J38" s="55"/>
      <c r="K38" s="55"/>
      <c r="L38" s="55"/>
      <c r="M38" s="67"/>
      <c r="N38" s="56"/>
    </row>
  </sheetData>
  <sheetProtection algorithmName="SHA-512" hashValue="sOrSwPohQL9Vd12Dvil2Ch/d2hwCoG/hL+ppbuhWQR0iKTGO7+vftTpSmE4JNTJTEDNgblsfEF6o0j3ZcxqynQ==" saltValue="qgHNXzwk+7eWKNTBcGFU9g==" spinCount="100000" sheet="1" objects="1" scenarios="1" selectLockedCells="1"/>
  <mergeCells count="1">
    <mergeCell ref="A1:G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D612-361E-4583-9E62-3FE48DD8532F}">
  <sheetPr codeName="Blad4"/>
  <dimension ref="A1:XFC47"/>
  <sheetViews>
    <sheetView zoomScaleNormal="100" workbookViewId="0">
      <selection activeCell="F19" sqref="F19"/>
    </sheetView>
  </sheetViews>
  <sheetFormatPr defaultColWidth="0" defaultRowHeight="15" zeroHeight="1" x14ac:dyDescent="0.25"/>
  <cols>
    <col min="1" max="1" width="14.7109375" style="1" customWidth="1"/>
    <col min="2" max="2" width="12" style="1" customWidth="1"/>
    <col min="3" max="4" width="8.85546875" style="1" customWidth="1"/>
    <col min="5" max="5" width="9.42578125" style="1" customWidth="1"/>
    <col min="6" max="6" width="13.7109375" style="1" customWidth="1"/>
    <col min="7" max="7" width="11.42578125" style="1" bestFit="1" customWidth="1"/>
    <col min="8" max="8" width="8.85546875" style="50" customWidth="1"/>
    <col min="9" max="9" width="8.85546875" style="1" customWidth="1"/>
    <col min="10" max="10" width="17.140625" style="1" customWidth="1"/>
    <col min="11" max="12" width="8.85546875" style="1" customWidth="1"/>
    <col min="13" max="13" width="8.140625" style="1" customWidth="1"/>
    <col min="14" max="14" width="12.5703125" style="1" customWidth="1"/>
    <col min="15" max="16" width="8.85546875" style="50" customWidth="1"/>
    <col min="17" max="17" width="12.7109375" style="1" bestFit="1" customWidth="1"/>
    <col min="18" max="18" width="12.28515625" style="1" bestFit="1" customWidth="1"/>
    <col min="19" max="19" width="8.85546875" style="50" customWidth="1"/>
    <col min="20" max="16383" width="8.85546875" style="1" hidden="1"/>
    <col min="16384" max="16384" width="0.28515625" style="1" customWidth="1"/>
  </cols>
  <sheetData>
    <row r="1" spans="1:19" s="50" customFormat="1" ht="75" customHeight="1" x14ac:dyDescent="0.55000000000000004">
      <c r="A1" s="200" t="s">
        <v>18</v>
      </c>
      <c r="B1" s="201"/>
      <c r="C1" s="201"/>
      <c r="D1" s="201"/>
      <c r="E1" s="201"/>
      <c r="F1" s="201"/>
      <c r="G1" s="77"/>
      <c r="H1" s="77"/>
      <c r="K1" s="78"/>
      <c r="L1" s="78" t="s">
        <v>26</v>
      </c>
      <c r="M1" s="78"/>
      <c r="N1" s="78"/>
      <c r="O1" s="77"/>
      <c r="P1" s="77"/>
      <c r="Q1" s="202" t="s">
        <v>49</v>
      </c>
      <c r="R1" s="202"/>
      <c r="S1" s="74"/>
    </row>
    <row r="2" spans="1:19" s="50" customFormat="1" x14ac:dyDescent="0.25">
      <c r="A2" s="79" t="s">
        <v>33</v>
      </c>
      <c r="B2" s="52"/>
      <c r="C2" s="52"/>
      <c r="D2" s="52"/>
      <c r="E2" s="52"/>
      <c r="F2" s="52"/>
      <c r="G2" s="52"/>
      <c r="H2" s="52"/>
      <c r="J2" s="52"/>
      <c r="K2" s="52"/>
      <c r="L2" s="52"/>
      <c r="M2" s="52"/>
      <c r="N2" s="52"/>
      <c r="O2" s="52"/>
      <c r="P2" s="52"/>
      <c r="Q2" s="52"/>
      <c r="R2" s="80"/>
      <c r="S2" s="75"/>
    </row>
    <row r="3" spans="1:19" x14ac:dyDescent="0.25">
      <c r="A3" s="144" t="s">
        <v>89</v>
      </c>
      <c r="B3" s="145"/>
      <c r="C3" s="145"/>
      <c r="D3" s="146"/>
      <c r="E3" s="147" t="s">
        <v>20</v>
      </c>
      <c r="F3" s="148" t="s">
        <v>17</v>
      </c>
      <c r="G3" s="148" t="s">
        <v>43</v>
      </c>
      <c r="H3" s="52"/>
      <c r="I3" s="50"/>
      <c r="J3" s="144" t="s">
        <v>96</v>
      </c>
      <c r="K3" s="145"/>
      <c r="L3" s="145"/>
      <c r="M3" s="146"/>
      <c r="N3" s="147" t="s">
        <v>20</v>
      </c>
      <c r="O3" s="148" t="s">
        <v>17</v>
      </c>
      <c r="P3" s="52"/>
      <c r="Q3" s="144" t="s">
        <v>18</v>
      </c>
      <c r="R3" s="154" t="s">
        <v>49</v>
      </c>
      <c r="S3" s="75"/>
    </row>
    <row r="4" spans="1:19" x14ac:dyDescent="0.25">
      <c r="A4" s="173" t="s">
        <v>94</v>
      </c>
      <c r="B4" s="174"/>
      <c r="C4" s="168"/>
      <c r="D4" s="169"/>
      <c r="E4" s="170"/>
      <c r="F4" s="171"/>
      <c r="G4" s="172"/>
      <c r="H4" s="52"/>
      <c r="I4" s="50"/>
      <c r="J4" s="173" t="s">
        <v>97</v>
      </c>
      <c r="K4" s="168"/>
      <c r="L4" s="168"/>
      <c r="M4" s="212"/>
      <c r="N4" s="214"/>
      <c r="O4" s="213"/>
      <c r="P4" s="52"/>
      <c r="Q4" s="33" t="s">
        <v>33</v>
      </c>
      <c r="R4" s="26">
        <f>SUM(G5:G11)</f>
        <v>0</v>
      </c>
      <c r="S4" s="75"/>
    </row>
    <row r="5" spans="1:19" x14ac:dyDescent="0.25">
      <c r="A5" s="6" t="s">
        <v>29</v>
      </c>
      <c r="B5" s="7"/>
      <c r="C5" s="7"/>
      <c r="D5" s="19"/>
      <c r="E5" s="37">
        <v>40</v>
      </c>
      <c r="F5" s="127"/>
      <c r="G5" s="26">
        <f t="shared" ref="G5:G11" si="0">E5*F5</f>
        <v>0</v>
      </c>
      <c r="H5" s="52"/>
      <c r="I5" s="50"/>
      <c r="J5" s="6" t="s">
        <v>41</v>
      </c>
      <c r="K5" s="7"/>
      <c r="L5" s="7"/>
      <c r="M5" s="19"/>
      <c r="N5" s="37">
        <v>10</v>
      </c>
      <c r="O5" s="132"/>
      <c r="P5" s="52"/>
      <c r="Q5" s="33" t="s">
        <v>34</v>
      </c>
      <c r="R5" s="26">
        <f>SUM(G17:G24)</f>
        <v>0</v>
      </c>
      <c r="S5" s="75"/>
    </row>
    <row r="6" spans="1:19" x14ac:dyDescent="0.25">
      <c r="A6" s="6" t="s">
        <v>32</v>
      </c>
      <c r="B6" s="7"/>
      <c r="C6" s="7"/>
      <c r="D6" s="19"/>
      <c r="E6" s="37">
        <v>50</v>
      </c>
      <c r="F6" s="127"/>
      <c r="G6" s="26">
        <f t="shared" si="0"/>
        <v>0</v>
      </c>
      <c r="H6" s="52"/>
      <c r="I6" s="50"/>
      <c r="J6" s="6" t="s">
        <v>85</v>
      </c>
      <c r="K6" s="7"/>
      <c r="L6" s="7"/>
      <c r="M6" s="19"/>
      <c r="N6" s="37">
        <v>10</v>
      </c>
      <c r="O6" s="132"/>
      <c r="P6" s="52"/>
      <c r="Q6" s="6"/>
      <c r="R6" s="26"/>
      <c r="S6" s="75"/>
    </row>
    <row r="7" spans="1:19" x14ac:dyDescent="0.25">
      <c r="A7" s="6" t="s">
        <v>31</v>
      </c>
      <c r="B7" s="7"/>
      <c r="C7" s="7"/>
      <c r="D7" s="19"/>
      <c r="E7" s="37">
        <v>25</v>
      </c>
      <c r="F7" s="127"/>
      <c r="G7" s="26">
        <f t="shared" si="0"/>
        <v>0</v>
      </c>
      <c r="H7" s="52"/>
      <c r="I7" s="50"/>
      <c r="J7" s="6" t="s">
        <v>86</v>
      </c>
      <c r="K7" s="7"/>
      <c r="L7" s="7"/>
      <c r="M7" s="19"/>
      <c r="N7" s="37">
        <v>10</v>
      </c>
      <c r="O7" s="132"/>
      <c r="P7" s="52"/>
      <c r="Q7" s="31" t="s">
        <v>26</v>
      </c>
      <c r="R7" s="26">
        <f>SUM(O5:O10)</f>
        <v>0</v>
      </c>
      <c r="S7" s="75"/>
    </row>
    <row r="8" spans="1:19" ht="15.75" thickBot="1" x14ac:dyDescent="0.3">
      <c r="A8" s="6" t="s">
        <v>30</v>
      </c>
      <c r="B8" s="7"/>
      <c r="C8" s="7"/>
      <c r="D8" s="7"/>
      <c r="E8" s="37">
        <v>75</v>
      </c>
      <c r="F8" s="127"/>
      <c r="G8" s="26">
        <f t="shared" si="0"/>
        <v>0</v>
      </c>
      <c r="H8" s="52"/>
      <c r="I8" s="50"/>
      <c r="J8" s="6" t="s">
        <v>42</v>
      </c>
      <c r="K8" s="7"/>
      <c r="L8" s="7"/>
      <c r="M8" s="19"/>
      <c r="N8" s="37">
        <v>10</v>
      </c>
      <c r="O8" s="132"/>
      <c r="P8" s="52"/>
      <c r="Q8" s="35"/>
      <c r="R8" s="27"/>
      <c r="S8" s="75"/>
    </row>
    <row r="9" spans="1:19" ht="15.75" thickTop="1" x14ac:dyDescent="0.25">
      <c r="A9" s="6" t="s">
        <v>48</v>
      </c>
      <c r="B9" s="7"/>
      <c r="C9" s="7"/>
      <c r="D9" s="7"/>
      <c r="E9" s="37">
        <v>25</v>
      </c>
      <c r="F9" s="127"/>
      <c r="G9" s="26">
        <f t="shared" si="0"/>
        <v>0</v>
      </c>
      <c r="H9" s="52"/>
      <c r="I9" s="50"/>
      <c r="J9" s="6" t="s">
        <v>47</v>
      </c>
      <c r="K9" s="7"/>
      <c r="L9" s="7"/>
      <c r="M9" s="19"/>
      <c r="N9" s="37">
        <v>10</v>
      </c>
      <c r="O9" s="132"/>
      <c r="P9" s="52"/>
      <c r="Q9" s="175" t="s">
        <v>28</v>
      </c>
      <c r="R9" s="40">
        <f>SUM(R4:R8)</f>
        <v>0</v>
      </c>
      <c r="S9" s="75"/>
    </row>
    <row r="10" spans="1:19" x14ac:dyDescent="0.25">
      <c r="A10" s="6" t="s">
        <v>46</v>
      </c>
      <c r="B10" s="7"/>
      <c r="C10" s="7"/>
      <c r="D10" s="19"/>
      <c r="E10" s="37">
        <v>100</v>
      </c>
      <c r="F10" s="127"/>
      <c r="G10" s="26">
        <f t="shared" si="0"/>
        <v>0</v>
      </c>
      <c r="H10" s="52"/>
      <c r="I10" s="50"/>
      <c r="J10" s="10" t="s">
        <v>54</v>
      </c>
      <c r="K10" s="11"/>
      <c r="L10" s="11"/>
      <c r="M10" s="20"/>
      <c r="N10" s="37">
        <v>10</v>
      </c>
      <c r="O10" s="133"/>
      <c r="P10" s="52"/>
      <c r="Q10" s="52"/>
      <c r="R10" s="52"/>
      <c r="S10" s="75"/>
    </row>
    <row r="11" spans="1:19" x14ac:dyDescent="0.25">
      <c r="A11" s="6" t="s">
        <v>35</v>
      </c>
      <c r="B11" s="7"/>
      <c r="C11" s="7"/>
      <c r="D11" s="19"/>
      <c r="E11" s="37">
        <v>100</v>
      </c>
      <c r="F11" s="127"/>
      <c r="G11" s="26">
        <f t="shared" si="0"/>
        <v>0</v>
      </c>
      <c r="H11" s="52"/>
      <c r="I11" s="50"/>
      <c r="J11" s="17"/>
      <c r="K11" s="18"/>
      <c r="L11" s="18"/>
      <c r="M11" s="18"/>
      <c r="N11" s="18"/>
      <c r="O11" s="21"/>
      <c r="P11" s="52"/>
      <c r="Q11" s="52"/>
      <c r="R11" s="52"/>
      <c r="S11" s="75"/>
    </row>
    <row r="12" spans="1:19" s="50" customFormat="1" x14ac:dyDescent="0.25">
      <c r="A12" s="17"/>
      <c r="B12" s="18"/>
      <c r="C12" s="18"/>
      <c r="D12" s="18"/>
      <c r="E12" s="18"/>
      <c r="F12" s="18"/>
      <c r="G12" s="21"/>
      <c r="H12" s="52"/>
      <c r="I12" s="52"/>
      <c r="P12" s="52"/>
      <c r="Q12" s="52"/>
      <c r="R12" s="52"/>
      <c r="S12" s="75"/>
    </row>
    <row r="13" spans="1:19" s="50" customFormat="1" x14ac:dyDescent="0.25">
      <c r="A13" s="82"/>
      <c r="B13" s="52"/>
      <c r="C13" s="52"/>
      <c r="D13" s="52"/>
      <c r="E13" s="52"/>
      <c r="F13" s="52"/>
      <c r="G13" s="52"/>
      <c r="H13" s="52"/>
      <c r="I13" s="52"/>
      <c r="J13" s="52"/>
      <c r="K13" s="52"/>
      <c r="L13" s="52"/>
      <c r="M13" s="52"/>
      <c r="N13" s="52"/>
      <c r="O13" s="52"/>
      <c r="P13" s="52"/>
      <c r="Q13" s="52"/>
      <c r="R13" s="52"/>
      <c r="S13" s="75"/>
    </row>
    <row r="14" spans="1:19" x14ac:dyDescent="0.25">
      <c r="A14" s="79" t="s">
        <v>34</v>
      </c>
      <c r="B14" s="52"/>
      <c r="C14" s="52"/>
      <c r="D14" s="52"/>
      <c r="E14" s="52"/>
      <c r="F14" s="52"/>
      <c r="G14" s="52"/>
      <c r="H14" s="52"/>
      <c r="I14" s="52"/>
      <c r="J14" s="52"/>
      <c r="K14" s="52"/>
      <c r="L14" s="52"/>
      <c r="M14" s="52"/>
      <c r="N14" s="52"/>
      <c r="O14" s="52"/>
      <c r="P14" s="52"/>
      <c r="Q14" s="52"/>
      <c r="R14" s="52"/>
      <c r="S14" s="75"/>
    </row>
    <row r="15" spans="1:19" x14ac:dyDescent="0.25">
      <c r="A15" s="144" t="s">
        <v>89</v>
      </c>
      <c r="B15" s="145"/>
      <c r="C15" s="145"/>
      <c r="D15" s="146"/>
      <c r="E15" s="147" t="s">
        <v>20</v>
      </c>
      <c r="F15" s="148" t="s">
        <v>17</v>
      </c>
      <c r="G15" s="148" t="s">
        <v>43</v>
      </c>
      <c r="H15" s="52"/>
      <c r="I15" s="52"/>
      <c r="J15" s="52"/>
      <c r="K15" s="52"/>
      <c r="L15" s="52"/>
      <c r="M15" s="52"/>
      <c r="N15" s="52"/>
      <c r="O15" s="52"/>
      <c r="P15" s="52"/>
      <c r="Q15" s="52"/>
      <c r="R15" s="52"/>
      <c r="S15" s="75"/>
    </row>
    <row r="16" spans="1:19" x14ac:dyDescent="0.25">
      <c r="A16" s="167" t="s">
        <v>90</v>
      </c>
      <c r="B16" s="168"/>
      <c r="C16" s="168"/>
      <c r="D16" s="169"/>
      <c r="E16" s="170"/>
      <c r="F16" s="171"/>
      <c r="G16" s="172"/>
      <c r="H16" s="52"/>
      <c r="I16" s="52"/>
      <c r="J16" s="52"/>
      <c r="K16" s="52"/>
      <c r="L16" s="52"/>
      <c r="M16" s="52"/>
      <c r="N16" s="52"/>
      <c r="O16" s="52"/>
      <c r="P16" s="52"/>
      <c r="Q16" s="52"/>
      <c r="R16" s="52"/>
      <c r="S16" s="75"/>
    </row>
    <row r="17" spans="1:19" x14ac:dyDescent="0.25">
      <c r="A17" s="6" t="s">
        <v>29</v>
      </c>
      <c r="B17" s="7"/>
      <c r="C17" s="7"/>
      <c r="D17" s="19"/>
      <c r="E17" s="37">
        <v>60</v>
      </c>
      <c r="F17" s="127"/>
      <c r="G17" s="26">
        <f t="shared" ref="G17:G23" si="1">E17*F17</f>
        <v>0</v>
      </c>
      <c r="H17" s="52"/>
      <c r="I17" s="52"/>
      <c r="J17" s="52"/>
      <c r="K17" s="52"/>
      <c r="L17" s="52"/>
      <c r="M17" s="52"/>
      <c r="N17" s="52"/>
      <c r="O17" s="52"/>
      <c r="P17" s="52"/>
      <c r="Q17" s="52"/>
      <c r="R17" s="52"/>
      <c r="S17" s="75"/>
    </row>
    <row r="18" spans="1:19" x14ac:dyDescent="0.25">
      <c r="A18" s="6" t="s">
        <v>32</v>
      </c>
      <c r="B18" s="7"/>
      <c r="C18" s="7"/>
      <c r="D18" s="19"/>
      <c r="E18" s="37">
        <v>75</v>
      </c>
      <c r="F18" s="127"/>
      <c r="G18" s="26">
        <f t="shared" si="1"/>
        <v>0</v>
      </c>
      <c r="H18" s="52"/>
      <c r="I18" s="52"/>
      <c r="J18" s="52"/>
      <c r="K18" s="52"/>
      <c r="L18" s="52"/>
      <c r="M18" s="52"/>
      <c r="N18" s="52"/>
      <c r="O18" s="52"/>
      <c r="P18" s="52"/>
      <c r="Q18" s="52"/>
      <c r="R18" s="52"/>
      <c r="S18" s="75"/>
    </row>
    <row r="19" spans="1:19" x14ac:dyDescent="0.25">
      <c r="A19" s="6" t="s">
        <v>31</v>
      </c>
      <c r="B19" s="7"/>
      <c r="C19" s="7"/>
      <c r="D19" s="19"/>
      <c r="E19" s="37">
        <v>75</v>
      </c>
      <c r="F19" s="127"/>
      <c r="G19" s="26">
        <f t="shared" si="1"/>
        <v>0</v>
      </c>
      <c r="H19" s="52"/>
      <c r="I19" s="52"/>
      <c r="J19" s="52"/>
      <c r="K19" s="52"/>
      <c r="L19" s="52"/>
      <c r="M19" s="52"/>
      <c r="N19" s="52"/>
      <c r="O19" s="52"/>
      <c r="P19" s="52"/>
      <c r="Q19" s="52"/>
      <c r="R19" s="52"/>
      <c r="S19" s="75"/>
    </row>
    <row r="20" spans="1:19" x14ac:dyDescent="0.25">
      <c r="A20" s="6" t="s">
        <v>46</v>
      </c>
      <c r="B20" s="7"/>
      <c r="C20" s="7"/>
      <c r="D20" s="19"/>
      <c r="E20" s="37">
        <v>90</v>
      </c>
      <c r="F20" s="127"/>
      <c r="G20" s="26">
        <f t="shared" si="1"/>
        <v>0</v>
      </c>
      <c r="H20" s="52"/>
      <c r="I20" s="52"/>
      <c r="J20" s="52"/>
      <c r="K20" s="52"/>
      <c r="L20" s="52"/>
      <c r="M20" s="52"/>
      <c r="N20" s="52"/>
      <c r="O20" s="52"/>
      <c r="P20" s="52"/>
      <c r="Q20" s="52"/>
      <c r="R20" s="52"/>
      <c r="S20" s="75"/>
    </row>
    <row r="21" spans="1:19" x14ac:dyDescent="0.25">
      <c r="A21" s="6" t="s">
        <v>55</v>
      </c>
      <c r="B21" s="7"/>
      <c r="C21" s="7"/>
      <c r="D21" s="19"/>
      <c r="E21" s="37">
        <v>80</v>
      </c>
      <c r="F21" s="127"/>
      <c r="G21" s="26">
        <f t="shared" si="1"/>
        <v>0</v>
      </c>
      <c r="H21" s="52"/>
      <c r="I21" s="52"/>
      <c r="J21" s="52"/>
      <c r="K21" s="52"/>
      <c r="L21" s="52"/>
      <c r="M21" s="52"/>
      <c r="N21" s="52"/>
      <c r="O21" s="52"/>
      <c r="P21" s="52"/>
      <c r="Q21" s="52"/>
      <c r="R21" s="52"/>
      <c r="S21" s="75"/>
    </row>
    <row r="22" spans="1:19" x14ac:dyDescent="0.25">
      <c r="A22" s="6" t="s">
        <v>30</v>
      </c>
      <c r="B22" s="7"/>
      <c r="C22" s="7"/>
      <c r="D22" s="19"/>
      <c r="E22" s="37">
        <v>80</v>
      </c>
      <c r="F22" s="127"/>
      <c r="G22" s="26">
        <f t="shared" si="1"/>
        <v>0</v>
      </c>
      <c r="H22" s="52"/>
      <c r="I22" s="52"/>
      <c r="J22" s="52"/>
      <c r="K22" s="52"/>
      <c r="L22" s="52"/>
      <c r="M22" s="52"/>
      <c r="N22" s="52"/>
      <c r="O22" s="52"/>
      <c r="P22" s="52"/>
      <c r="Q22" s="52"/>
      <c r="R22" s="52"/>
      <c r="S22" s="75"/>
    </row>
    <row r="23" spans="1:19" x14ac:dyDescent="0.25">
      <c r="A23" s="6" t="s">
        <v>45</v>
      </c>
      <c r="B23" s="7"/>
      <c r="C23" s="7"/>
      <c r="D23" s="19"/>
      <c r="E23" s="37">
        <v>40</v>
      </c>
      <c r="F23" s="127"/>
      <c r="G23" s="26">
        <f t="shared" si="1"/>
        <v>0</v>
      </c>
      <c r="H23" s="52"/>
      <c r="I23" s="52"/>
      <c r="J23" s="52"/>
      <c r="K23" s="52"/>
      <c r="L23" s="52"/>
      <c r="M23" s="52"/>
      <c r="N23" s="52"/>
      <c r="O23" s="52"/>
      <c r="P23" s="52"/>
      <c r="Q23" s="52"/>
      <c r="R23" s="52"/>
      <c r="S23" s="75"/>
    </row>
    <row r="24" spans="1:19" x14ac:dyDescent="0.25">
      <c r="A24" s="10" t="s">
        <v>107</v>
      </c>
      <c r="B24" s="11"/>
      <c r="C24" s="11"/>
      <c r="D24" s="20"/>
      <c r="E24" s="38">
        <v>40</v>
      </c>
      <c r="F24" s="128"/>
      <c r="G24" s="140">
        <f t="shared" ref="G24" si="2">E24*F24</f>
        <v>0</v>
      </c>
      <c r="H24" s="52"/>
      <c r="I24" s="52"/>
      <c r="J24" s="52"/>
      <c r="K24" s="52"/>
      <c r="L24" s="52"/>
      <c r="M24" s="52"/>
      <c r="N24" s="52"/>
      <c r="O24" s="52"/>
      <c r="P24" s="52"/>
      <c r="Q24" s="52"/>
      <c r="R24" s="52"/>
      <c r="S24" s="75"/>
    </row>
    <row r="25" spans="1:19" x14ac:dyDescent="0.25">
      <c r="A25" s="6"/>
      <c r="B25" s="179"/>
      <c r="C25" s="179"/>
      <c r="D25" s="180"/>
      <c r="E25" s="181"/>
      <c r="F25" s="182"/>
      <c r="G25" s="183"/>
      <c r="H25" s="52"/>
      <c r="I25" s="52"/>
      <c r="J25" s="52"/>
      <c r="K25" s="52"/>
      <c r="L25" s="52"/>
      <c r="M25" s="52"/>
      <c r="N25" s="52"/>
      <c r="O25" s="52"/>
      <c r="P25" s="52"/>
      <c r="Q25" s="52"/>
      <c r="R25" s="52"/>
      <c r="S25" s="75"/>
    </row>
    <row r="26" spans="1:19" x14ac:dyDescent="0.25">
      <c r="A26" s="149" t="s">
        <v>92</v>
      </c>
      <c r="B26" s="150"/>
      <c r="C26" s="150"/>
      <c r="D26" s="151"/>
      <c r="E26" s="152" t="s">
        <v>20</v>
      </c>
      <c r="F26" s="153" t="s">
        <v>17</v>
      </c>
      <c r="G26" s="153" t="s">
        <v>43</v>
      </c>
      <c r="H26" s="52"/>
      <c r="I26" s="52"/>
      <c r="J26" s="52"/>
      <c r="K26" s="52"/>
      <c r="L26" s="52"/>
      <c r="M26" s="52"/>
      <c r="N26" s="52"/>
      <c r="O26" s="52"/>
      <c r="P26" s="52"/>
      <c r="Q26" s="52"/>
      <c r="R26" s="52"/>
      <c r="S26" s="75"/>
    </row>
    <row r="27" spans="1:19" x14ac:dyDescent="0.25">
      <c r="A27" s="167" t="s">
        <v>93</v>
      </c>
      <c r="B27" s="184"/>
      <c r="C27" s="184"/>
      <c r="D27" s="184"/>
      <c r="E27" s="170"/>
      <c r="F27" s="171"/>
      <c r="G27" s="172"/>
      <c r="H27" s="52"/>
      <c r="I27" s="52"/>
      <c r="J27" s="52"/>
      <c r="K27" s="52"/>
      <c r="L27" s="52"/>
      <c r="M27" s="52"/>
      <c r="N27" s="52"/>
      <c r="O27" s="52"/>
      <c r="P27" s="52"/>
      <c r="Q27" s="52"/>
      <c r="R27" s="52"/>
      <c r="S27" s="75"/>
    </row>
    <row r="28" spans="1:19" x14ac:dyDescent="0.25">
      <c r="A28" s="6" t="s">
        <v>36</v>
      </c>
      <c r="B28" s="7"/>
      <c r="C28" s="7"/>
      <c r="D28" s="19"/>
      <c r="E28" s="37"/>
      <c r="F28" s="127"/>
      <c r="G28" s="26"/>
      <c r="H28" s="52"/>
      <c r="I28" s="52"/>
      <c r="J28" s="52"/>
      <c r="K28" s="52"/>
      <c r="L28" s="52"/>
      <c r="M28" s="52"/>
      <c r="N28" s="52"/>
      <c r="O28" s="52"/>
      <c r="P28" s="52"/>
      <c r="Q28" s="52"/>
      <c r="R28" s="52"/>
      <c r="S28" s="75"/>
    </row>
    <row r="29" spans="1:19" x14ac:dyDescent="0.25">
      <c r="A29" s="6" t="s">
        <v>44</v>
      </c>
      <c r="B29" s="7"/>
      <c r="C29" s="7"/>
      <c r="D29" s="19"/>
      <c r="E29" s="37"/>
      <c r="F29" s="127"/>
      <c r="G29" s="26"/>
      <c r="H29" s="52"/>
      <c r="I29" s="52"/>
      <c r="J29" s="52"/>
      <c r="K29" s="52"/>
      <c r="L29" s="52"/>
      <c r="M29" s="52"/>
      <c r="N29" s="52"/>
      <c r="O29" s="52"/>
      <c r="P29" s="52"/>
      <c r="Q29" s="52"/>
      <c r="R29" s="52"/>
      <c r="S29" s="75"/>
    </row>
    <row r="30" spans="1:19" x14ac:dyDescent="0.25">
      <c r="A30" s="11"/>
      <c r="B30" s="11"/>
      <c r="C30" s="11"/>
      <c r="D30" s="20"/>
      <c r="E30" s="38"/>
      <c r="F30" s="128"/>
      <c r="G30" s="140"/>
      <c r="H30" s="52"/>
      <c r="I30" s="52"/>
      <c r="J30" s="52"/>
      <c r="K30" s="52"/>
      <c r="L30" s="52"/>
      <c r="M30" s="52"/>
      <c r="N30" s="52"/>
      <c r="O30" s="52"/>
      <c r="P30" s="52"/>
      <c r="Q30" s="52"/>
      <c r="R30" s="52"/>
      <c r="S30" s="75"/>
    </row>
    <row r="31" spans="1:19" s="50" customFormat="1" x14ac:dyDescent="0.25">
      <c r="A31" s="17"/>
      <c r="B31" s="18"/>
      <c r="C31" s="18"/>
      <c r="D31" s="18"/>
      <c r="E31" s="18"/>
      <c r="F31" s="18"/>
      <c r="G31" s="21"/>
      <c r="H31" s="52"/>
      <c r="I31" s="52"/>
      <c r="J31" s="52"/>
      <c r="K31" s="52"/>
      <c r="L31" s="52"/>
      <c r="M31" s="52"/>
      <c r="N31" s="52"/>
      <c r="O31" s="52"/>
      <c r="P31" s="52"/>
      <c r="Q31" s="52"/>
      <c r="R31" s="52"/>
      <c r="S31" s="75"/>
    </row>
    <row r="32" spans="1:19" s="50" customFormat="1" x14ac:dyDescent="0.25">
      <c r="A32" s="82"/>
      <c r="B32" s="52"/>
      <c r="C32" s="52"/>
      <c r="D32" s="52"/>
      <c r="E32" s="52"/>
      <c r="F32" s="52"/>
      <c r="G32" s="52"/>
      <c r="H32" s="52"/>
      <c r="I32" s="52"/>
      <c r="J32" s="52"/>
      <c r="K32" s="52"/>
      <c r="L32" s="52"/>
      <c r="M32" s="52"/>
      <c r="N32" s="52"/>
      <c r="O32" s="52"/>
      <c r="P32" s="52"/>
      <c r="Q32" s="52"/>
      <c r="R32" s="52"/>
      <c r="S32" s="75"/>
    </row>
    <row r="33" spans="1:19" x14ac:dyDescent="0.25">
      <c r="A33" s="79" t="s">
        <v>91</v>
      </c>
      <c r="B33" s="52"/>
      <c r="C33" s="52"/>
      <c r="D33" s="52"/>
      <c r="E33" s="52"/>
      <c r="F33" s="52"/>
      <c r="G33" s="52"/>
      <c r="H33" s="52"/>
      <c r="I33" s="52"/>
      <c r="J33" s="52"/>
      <c r="K33" s="52"/>
      <c r="L33" s="52"/>
      <c r="M33" s="52"/>
      <c r="N33" s="52"/>
      <c r="O33" s="52"/>
      <c r="P33" s="52"/>
      <c r="Q33" s="52"/>
      <c r="R33" s="52"/>
      <c r="S33" s="75"/>
    </row>
    <row r="34" spans="1:19" x14ac:dyDescent="0.25">
      <c r="A34" s="149" t="s">
        <v>27</v>
      </c>
      <c r="B34" s="150"/>
      <c r="C34" s="150"/>
      <c r="D34" s="151"/>
      <c r="E34" s="152" t="s">
        <v>20</v>
      </c>
      <c r="F34" s="153" t="s">
        <v>17</v>
      </c>
      <c r="G34" s="52"/>
      <c r="H34" s="52"/>
      <c r="I34" s="52"/>
      <c r="J34" s="52"/>
      <c r="K34" s="52"/>
      <c r="L34" s="52"/>
      <c r="M34" s="52"/>
      <c r="N34" s="52"/>
      <c r="O34" s="52"/>
      <c r="P34" s="52"/>
      <c r="Q34" s="52"/>
      <c r="R34" s="52"/>
      <c r="S34" s="75"/>
    </row>
    <row r="35" spans="1:19" x14ac:dyDescent="0.25">
      <c r="A35" s="203"/>
      <c r="B35" s="204"/>
      <c r="C35" s="204"/>
      <c r="D35" s="205"/>
      <c r="E35" s="36" t="str">
        <f>IF(A35&gt;=1,1,"")</f>
        <v/>
      </c>
      <c r="F35" s="129"/>
      <c r="G35" s="52"/>
      <c r="H35" s="52"/>
      <c r="I35" s="52"/>
      <c r="J35" s="52"/>
      <c r="K35" s="52"/>
      <c r="L35" s="52"/>
      <c r="M35" s="52"/>
      <c r="N35" s="52"/>
      <c r="O35" s="52"/>
      <c r="P35" s="52"/>
      <c r="Q35" s="52"/>
      <c r="R35" s="52"/>
      <c r="S35" s="75"/>
    </row>
    <row r="36" spans="1:19" x14ac:dyDescent="0.25">
      <c r="A36" s="194"/>
      <c r="B36" s="195"/>
      <c r="C36" s="195"/>
      <c r="D36" s="196"/>
      <c r="E36" s="37" t="str">
        <f t="shared" ref="E36:E45" si="3">IF(A36&gt;=1,1,"")</f>
        <v/>
      </c>
      <c r="F36" s="130"/>
      <c r="G36" s="52"/>
      <c r="H36" s="52"/>
      <c r="I36" s="52"/>
      <c r="J36" s="52"/>
      <c r="K36" s="52"/>
      <c r="L36" s="52"/>
      <c r="M36" s="52"/>
      <c r="N36" s="52"/>
      <c r="O36" s="52"/>
      <c r="P36" s="52"/>
      <c r="Q36" s="52"/>
      <c r="R36" s="52"/>
      <c r="S36" s="75"/>
    </row>
    <row r="37" spans="1:19" x14ac:dyDescent="0.25">
      <c r="A37" s="194"/>
      <c r="B37" s="195"/>
      <c r="C37" s="195"/>
      <c r="D37" s="196"/>
      <c r="E37" s="37" t="str">
        <f t="shared" si="3"/>
        <v/>
      </c>
      <c r="F37" s="130"/>
      <c r="G37" s="52"/>
      <c r="H37" s="52"/>
      <c r="I37" s="52"/>
      <c r="J37" s="52"/>
      <c r="K37" s="52"/>
      <c r="L37" s="52"/>
      <c r="M37" s="52"/>
      <c r="N37" s="52"/>
      <c r="O37" s="52"/>
      <c r="P37" s="52"/>
      <c r="Q37" s="52"/>
      <c r="R37" s="52"/>
      <c r="S37" s="75"/>
    </row>
    <row r="38" spans="1:19" x14ac:dyDescent="0.25">
      <c r="A38" s="194"/>
      <c r="B38" s="195"/>
      <c r="C38" s="195"/>
      <c r="D38" s="196"/>
      <c r="E38" s="37" t="str">
        <f t="shared" si="3"/>
        <v/>
      </c>
      <c r="F38" s="130"/>
      <c r="G38" s="52"/>
      <c r="H38" s="52"/>
      <c r="I38" s="52"/>
      <c r="J38" s="52"/>
      <c r="K38" s="52"/>
      <c r="L38" s="52"/>
      <c r="M38" s="52"/>
      <c r="N38" s="52"/>
      <c r="O38" s="52"/>
      <c r="P38" s="52"/>
      <c r="Q38" s="52"/>
      <c r="R38" s="52"/>
      <c r="S38" s="75"/>
    </row>
    <row r="39" spans="1:19" x14ac:dyDescent="0.25">
      <c r="A39" s="194"/>
      <c r="B39" s="195"/>
      <c r="C39" s="195"/>
      <c r="D39" s="196"/>
      <c r="E39" s="37" t="str">
        <f t="shared" si="3"/>
        <v/>
      </c>
      <c r="F39" s="130"/>
      <c r="G39" s="52"/>
      <c r="H39" s="52"/>
      <c r="I39" s="52"/>
      <c r="J39" s="52"/>
      <c r="K39" s="52"/>
      <c r="L39" s="52"/>
      <c r="M39" s="52"/>
      <c r="N39" s="52"/>
      <c r="O39" s="52"/>
      <c r="P39" s="52"/>
      <c r="Q39" s="52"/>
      <c r="R39" s="52"/>
      <c r="S39" s="75"/>
    </row>
    <row r="40" spans="1:19" x14ac:dyDescent="0.25">
      <c r="A40" s="194"/>
      <c r="B40" s="195"/>
      <c r="C40" s="195"/>
      <c r="D40" s="196"/>
      <c r="E40" s="37" t="str">
        <f t="shared" si="3"/>
        <v/>
      </c>
      <c r="F40" s="130"/>
      <c r="G40" s="52"/>
      <c r="H40" s="52"/>
      <c r="I40" s="52"/>
      <c r="J40" s="52"/>
      <c r="K40" s="52"/>
      <c r="L40" s="52"/>
      <c r="M40" s="52"/>
      <c r="N40" s="52"/>
      <c r="O40" s="52"/>
      <c r="P40" s="52"/>
      <c r="Q40" s="52"/>
      <c r="R40" s="52"/>
      <c r="S40" s="75"/>
    </row>
    <row r="41" spans="1:19" x14ac:dyDescent="0.25">
      <c r="A41" s="194"/>
      <c r="B41" s="195"/>
      <c r="C41" s="195"/>
      <c r="D41" s="196"/>
      <c r="E41" s="37" t="str">
        <f t="shared" si="3"/>
        <v/>
      </c>
      <c r="F41" s="130"/>
      <c r="G41" s="52"/>
      <c r="H41" s="52"/>
      <c r="I41" s="52"/>
      <c r="J41" s="52"/>
      <c r="K41" s="52"/>
      <c r="L41" s="52"/>
      <c r="M41" s="52"/>
      <c r="N41" s="52"/>
      <c r="O41" s="52"/>
      <c r="P41" s="52"/>
      <c r="Q41" s="52"/>
      <c r="R41" s="52"/>
      <c r="S41" s="75"/>
    </row>
    <row r="42" spans="1:19" x14ac:dyDescent="0.25">
      <c r="A42" s="194"/>
      <c r="B42" s="195"/>
      <c r="C42" s="195"/>
      <c r="D42" s="196"/>
      <c r="E42" s="37" t="str">
        <f t="shared" si="3"/>
        <v/>
      </c>
      <c r="F42" s="130"/>
      <c r="G42" s="52"/>
      <c r="H42" s="52"/>
      <c r="I42" s="52"/>
      <c r="J42" s="52"/>
      <c r="K42" s="52"/>
      <c r="L42" s="52"/>
      <c r="M42" s="52"/>
      <c r="N42" s="52"/>
      <c r="O42" s="52"/>
      <c r="P42" s="52"/>
      <c r="Q42" s="52"/>
      <c r="R42" s="52"/>
      <c r="S42" s="75"/>
    </row>
    <row r="43" spans="1:19" x14ac:dyDescent="0.25">
      <c r="A43" s="194"/>
      <c r="B43" s="195"/>
      <c r="C43" s="195"/>
      <c r="D43" s="196"/>
      <c r="E43" s="37" t="str">
        <f t="shared" si="3"/>
        <v/>
      </c>
      <c r="F43" s="130"/>
      <c r="G43" s="52"/>
      <c r="H43" s="52"/>
      <c r="I43" s="52"/>
      <c r="J43" s="52"/>
      <c r="K43" s="52"/>
      <c r="L43" s="52"/>
      <c r="M43" s="52"/>
      <c r="N43" s="52"/>
      <c r="O43" s="52"/>
      <c r="P43" s="52"/>
      <c r="Q43" s="52"/>
      <c r="R43" s="52"/>
      <c r="S43" s="75"/>
    </row>
    <row r="44" spans="1:19" x14ac:dyDescent="0.25">
      <c r="A44" s="194"/>
      <c r="B44" s="195"/>
      <c r="C44" s="195"/>
      <c r="D44" s="196"/>
      <c r="E44" s="37" t="str">
        <f t="shared" si="3"/>
        <v/>
      </c>
      <c r="F44" s="130"/>
      <c r="G44" s="52"/>
      <c r="H44" s="52"/>
      <c r="I44" s="52"/>
      <c r="J44" s="52"/>
      <c r="K44" s="52"/>
      <c r="L44" s="52"/>
      <c r="M44" s="52"/>
      <c r="N44" s="52"/>
      <c r="O44" s="52"/>
      <c r="P44" s="52"/>
      <c r="Q44" s="52"/>
      <c r="R44" s="52"/>
      <c r="S44" s="75"/>
    </row>
    <row r="45" spans="1:19" s="50" customFormat="1" x14ac:dyDescent="0.25">
      <c r="A45" s="197"/>
      <c r="B45" s="198"/>
      <c r="C45" s="198"/>
      <c r="D45" s="199"/>
      <c r="E45" s="38" t="str">
        <f t="shared" si="3"/>
        <v/>
      </c>
      <c r="F45" s="131"/>
      <c r="G45" s="52"/>
      <c r="H45" s="52"/>
      <c r="I45" s="52"/>
      <c r="J45" s="52"/>
      <c r="K45" s="52"/>
      <c r="L45" s="52"/>
      <c r="M45" s="52"/>
      <c r="N45" s="52"/>
      <c r="O45" s="52"/>
      <c r="P45" s="52"/>
      <c r="Q45" s="52"/>
      <c r="R45" s="52"/>
      <c r="S45" s="75"/>
    </row>
    <row r="46" spans="1:19" s="50" customFormat="1" x14ac:dyDescent="0.25">
      <c r="A46" s="81"/>
      <c r="B46" s="81"/>
      <c r="C46" s="81"/>
      <c r="D46" s="81"/>
      <c r="E46" s="81"/>
      <c r="F46" s="81"/>
      <c r="G46" s="81"/>
      <c r="H46" s="81"/>
      <c r="I46" s="81"/>
      <c r="J46" s="52"/>
      <c r="K46" s="52"/>
      <c r="L46" s="52"/>
      <c r="M46" s="52"/>
      <c r="N46" s="52"/>
      <c r="O46" s="52"/>
      <c r="P46" s="81"/>
      <c r="Q46" s="81"/>
      <c r="R46" s="81"/>
      <c r="S46" s="76"/>
    </row>
    <row r="47" spans="1:19" hidden="1" x14ac:dyDescent="0.25">
      <c r="A47" s="83"/>
      <c r="B47" s="81"/>
      <c r="C47" s="81"/>
      <c r="D47" s="81"/>
      <c r="E47" s="81"/>
      <c r="F47" s="81"/>
      <c r="G47" s="81"/>
      <c r="J47" s="81"/>
      <c r="K47" s="81"/>
      <c r="L47" s="81"/>
      <c r="M47" s="81"/>
      <c r="N47" s="81"/>
      <c r="O47" s="81"/>
    </row>
  </sheetData>
  <sheetProtection algorithmName="SHA-512" hashValue="g89llJsYtXuf4ki8iyfh5GcDT+Em+zIiTxs93zbxkBHAuO7qqwqTmFLcyGiJKR36S3QGqaSEyXzbOquptTDNOA==" saltValue="CkJXadZY0Np54qd712SSAg==" spinCount="100000" sheet="1" objects="1" scenarios="1" selectLockedCells="1"/>
  <mergeCells count="13">
    <mergeCell ref="A1:F1"/>
    <mergeCell ref="Q1:R1"/>
    <mergeCell ref="A35:D35"/>
    <mergeCell ref="A36:D36"/>
    <mergeCell ref="A37:D37"/>
    <mergeCell ref="A43:D43"/>
    <mergeCell ref="A44:D44"/>
    <mergeCell ref="A45:D45"/>
    <mergeCell ref="A38:D38"/>
    <mergeCell ref="A39:D39"/>
    <mergeCell ref="A40:D40"/>
    <mergeCell ref="A41:D41"/>
    <mergeCell ref="A42:D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AFDD-38DE-44F3-A9CA-5F732E5C7B47}">
  <dimension ref="A1:XFC13"/>
  <sheetViews>
    <sheetView workbookViewId="0">
      <selection activeCell="O7" sqref="O7"/>
    </sheetView>
  </sheetViews>
  <sheetFormatPr defaultColWidth="0" defaultRowHeight="15" zeroHeight="1" x14ac:dyDescent="0.25"/>
  <cols>
    <col min="1" max="1" width="22.85546875" style="1" customWidth="1"/>
    <col min="2" max="3" width="8.85546875" style="1" customWidth="1"/>
    <col min="4" max="4" width="16.85546875" style="1" bestFit="1" customWidth="1"/>
    <col min="5" max="5" width="10.5703125" style="1" customWidth="1"/>
    <col min="6" max="6" width="15.28515625" style="1" customWidth="1"/>
    <col min="7" max="7" width="11.85546875" style="1" customWidth="1"/>
    <col min="8" max="9" width="8.85546875" style="50" customWidth="1"/>
    <col min="10" max="15" width="8.85546875" style="1" customWidth="1"/>
    <col min="16" max="16" width="9.5703125" style="1" bestFit="1" customWidth="1"/>
    <col min="17" max="17" width="8.85546875" style="50" customWidth="1"/>
    <col min="18" max="18" width="19.5703125" style="1" bestFit="1" customWidth="1"/>
    <col min="19" max="19" width="8.85546875" style="1" customWidth="1"/>
    <col min="20" max="20" width="8.85546875" style="50" customWidth="1"/>
    <col min="21" max="16383" width="8.85546875" style="1" hidden="1"/>
    <col min="16384" max="16384" width="0.42578125" style="1" customWidth="1"/>
  </cols>
  <sheetData>
    <row r="1" spans="1:20" s="50" customFormat="1" ht="75" customHeight="1" x14ac:dyDescent="0.55000000000000004">
      <c r="A1" s="200" t="s">
        <v>19</v>
      </c>
      <c r="B1" s="201"/>
      <c r="C1" s="201"/>
      <c r="D1" s="201"/>
      <c r="E1" s="201"/>
      <c r="F1" s="201"/>
      <c r="G1" s="77"/>
      <c r="I1" s="78"/>
      <c r="J1" s="78"/>
      <c r="K1" s="78"/>
      <c r="L1" s="78" t="s">
        <v>37</v>
      </c>
      <c r="M1" s="78"/>
      <c r="N1" s="78"/>
      <c r="O1" s="77"/>
      <c r="P1" s="77"/>
      <c r="Q1" s="77"/>
      <c r="R1" s="77"/>
      <c r="S1" s="77"/>
      <c r="T1" s="74"/>
    </row>
    <row r="2" spans="1:20" s="50" customFormat="1" x14ac:dyDescent="0.25">
      <c r="A2" s="82"/>
      <c r="B2" s="52"/>
      <c r="C2" s="52"/>
      <c r="D2" s="52"/>
      <c r="E2" s="52"/>
      <c r="F2" s="52"/>
      <c r="G2" s="52"/>
      <c r="H2" s="52"/>
      <c r="I2" s="52"/>
      <c r="J2" s="52"/>
      <c r="K2" s="52"/>
      <c r="L2" s="52"/>
      <c r="M2" s="52"/>
      <c r="N2" s="52"/>
      <c r="O2" s="52"/>
      <c r="P2" s="52"/>
      <c r="Q2" s="52"/>
      <c r="R2" s="52"/>
      <c r="S2" s="52"/>
      <c r="T2" s="75"/>
    </row>
    <row r="3" spans="1:20" s="50" customFormat="1" x14ac:dyDescent="0.25">
      <c r="A3" s="82"/>
      <c r="B3" s="52"/>
      <c r="C3" s="52"/>
      <c r="D3" s="52"/>
      <c r="E3" s="52"/>
      <c r="F3" s="52"/>
      <c r="G3" s="52"/>
      <c r="H3" s="52"/>
      <c r="I3" s="52"/>
      <c r="J3" s="52"/>
      <c r="K3" s="52"/>
      <c r="L3" s="52"/>
      <c r="M3" s="52"/>
      <c r="N3" s="52"/>
      <c r="O3" s="52"/>
      <c r="P3" s="52"/>
      <c r="Q3" s="52"/>
      <c r="R3" s="52"/>
      <c r="S3" s="52"/>
      <c r="T3" s="75"/>
    </row>
    <row r="4" spans="1:20" x14ac:dyDescent="0.25">
      <c r="A4" s="144" t="s">
        <v>19</v>
      </c>
      <c r="B4" s="145"/>
      <c r="C4" s="145"/>
      <c r="D4" s="148"/>
      <c r="E4" s="147" t="s">
        <v>20</v>
      </c>
      <c r="F4" s="164" t="s">
        <v>17</v>
      </c>
      <c r="G4" s="147" t="s">
        <v>43</v>
      </c>
      <c r="H4" s="52"/>
      <c r="I4" s="52"/>
      <c r="J4" s="144" t="s">
        <v>37</v>
      </c>
      <c r="K4" s="145"/>
      <c r="L4" s="145"/>
      <c r="M4" s="146"/>
      <c r="N4" s="147" t="s">
        <v>20</v>
      </c>
      <c r="O4" s="148" t="s">
        <v>17</v>
      </c>
      <c r="P4" s="148" t="s">
        <v>43</v>
      </c>
      <c r="Q4" s="52"/>
      <c r="R4" s="147" t="s">
        <v>57</v>
      </c>
      <c r="S4" s="154" t="s">
        <v>49</v>
      </c>
      <c r="T4" s="75"/>
    </row>
    <row r="5" spans="1:20" x14ac:dyDescent="0.25">
      <c r="A5" s="167" t="s">
        <v>98</v>
      </c>
      <c r="B5" s="168"/>
      <c r="C5" s="168"/>
      <c r="D5" s="169"/>
      <c r="E5" s="170"/>
      <c r="F5" s="177"/>
      <c r="G5" s="172"/>
      <c r="H5" s="52"/>
      <c r="I5" s="52"/>
      <c r="J5" s="167" t="s">
        <v>100</v>
      </c>
      <c r="K5" s="168"/>
      <c r="L5" s="168"/>
      <c r="M5" s="169"/>
      <c r="N5" s="170"/>
      <c r="O5" s="178"/>
      <c r="P5" s="172"/>
      <c r="Q5" s="52"/>
      <c r="R5" s="33" t="s">
        <v>19</v>
      </c>
      <c r="S5" s="26">
        <f>SUM(G6:G7)+SUM(G10:G11)</f>
        <v>0</v>
      </c>
      <c r="T5" s="75"/>
    </row>
    <row r="6" spans="1:20" x14ac:dyDescent="0.25">
      <c r="A6" s="6" t="s">
        <v>88</v>
      </c>
      <c r="B6" s="7"/>
      <c r="C6" s="7"/>
      <c r="D6" s="32"/>
      <c r="E6" s="37">
        <v>75</v>
      </c>
      <c r="F6" s="134"/>
      <c r="G6" s="26">
        <f>F6*E6</f>
        <v>0</v>
      </c>
      <c r="H6" s="52"/>
      <c r="I6" s="52"/>
      <c r="J6" s="2" t="s">
        <v>38</v>
      </c>
      <c r="K6" s="3"/>
      <c r="L6" s="3"/>
      <c r="M6" s="22"/>
      <c r="N6" s="37">
        <v>25</v>
      </c>
      <c r="O6" s="134"/>
      <c r="P6" s="41">
        <f>O6*N6</f>
        <v>0</v>
      </c>
      <c r="Q6" s="52"/>
      <c r="R6" s="33" t="s">
        <v>37</v>
      </c>
      <c r="S6" s="26">
        <f>SUM(P6:P7)</f>
        <v>0</v>
      </c>
      <c r="T6" s="75"/>
    </row>
    <row r="7" spans="1:20" ht="15.75" thickBot="1" x14ac:dyDescent="0.3">
      <c r="A7" s="6" t="s">
        <v>87</v>
      </c>
      <c r="B7" s="7"/>
      <c r="C7" s="7"/>
      <c r="D7" s="32"/>
      <c r="E7" s="37">
        <v>50</v>
      </c>
      <c r="F7" s="134"/>
      <c r="G7" s="26">
        <f>F7*E7</f>
        <v>0</v>
      </c>
      <c r="H7" s="52"/>
      <c r="I7" s="52"/>
      <c r="J7" s="23" t="s">
        <v>39</v>
      </c>
      <c r="K7" s="7"/>
      <c r="L7" s="7"/>
      <c r="M7" s="19"/>
      <c r="N7" s="37">
        <v>25</v>
      </c>
      <c r="O7" s="134"/>
      <c r="P7" s="41">
        <f>O7*N7</f>
        <v>0</v>
      </c>
      <c r="Q7" s="52"/>
      <c r="R7" s="39"/>
      <c r="S7" s="27"/>
      <c r="T7" s="75"/>
    </row>
    <row r="8" spans="1:20" ht="15.75" thickTop="1" x14ac:dyDescent="0.25">
      <c r="A8" s="6"/>
      <c r="B8" s="7"/>
      <c r="C8" s="7"/>
      <c r="D8" s="19"/>
      <c r="E8" s="37"/>
      <c r="F8" s="134"/>
      <c r="G8" s="26"/>
      <c r="H8" s="52"/>
      <c r="I8" s="52"/>
      <c r="J8" s="6"/>
      <c r="K8" s="7"/>
      <c r="L8" s="7"/>
      <c r="M8" s="19"/>
      <c r="N8" s="14"/>
      <c r="O8" s="135"/>
      <c r="P8" s="41"/>
      <c r="Q8" s="52"/>
      <c r="R8" s="34" t="s">
        <v>28</v>
      </c>
      <c r="S8" s="40">
        <f>SUM(S5:S7)</f>
        <v>0</v>
      </c>
      <c r="T8" s="75"/>
    </row>
    <row r="9" spans="1:20" x14ac:dyDescent="0.25">
      <c r="A9" s="167" t="s">
        <v>99</v>
      </c>
      <c r="B9" s="168"/>
      <c r="C9" s="168"/>
      <c r="D9" s="169"/>
      <c r="E9" s="170"/>
      <c r="F9" s="178"/>
      <c r="G9" s="172"/>
      <c r="H9" s="52"/>
      <c r="I9" s="52"/>
      <c r="J9" s="17"/>
      <c r="K9" s="18"/>
      <c r="L9" s="18"/>
      <c r="M9" s="18"/>
      <c r="N9" s="18"/>
      <c r="O9" s="18"/>
      <c r="P9" s="21"/>
      <c r="Q9" s="52"/>
      <c r="R9" s="52"/>
      <c r="S9" s="52"/>
      <c r="T9" s="75"/>
    </row>
    <row r="10" spans="1:20" x14ac:dyDescent="0.25">
      <c r="A10" s="6" t="s">
        <v>88</v>
      </c>
      <c r="B10" s="7"/>
      <c r="C10" s="7"/>
      <c r="D10" s="32"/>
      <c r="E10" s="37">
        <v>75</v>
      </c>
      <c r="F10" s="134"/>
      <c r="G10" s="26">
        <f>F10*E10</f>
        <v>0</v>
      </c>
      <c r="H10" s="52"/>
      <c r="I10" s="52"/>
      <c r="J10" s="80"/>
      <c r="K10" s="52"/>
      <c r="L10" s="52"/>
      <c r="M10" s="52"/>
      <c r="N10" s="52"/>
      <c r="O10" s="52"/>
      <c r="P10" s="52"/>
      <c r="Q10" s="52"/>
      <c r="R10" s="52"/>
      <c r="S10" s="52"/>
      <c r="T10" s="75"/>
    </row>
    <row r="11" spans="1:20" x14ac:dyDescent="0.25">
      <c r="A11" s="6" t="s">
        <v>87</v>
      </c>
      <c r="B11" s="7"/>
      <c r="C11" s="7"/>
      <c r="D11" s="32"/>
      <c r="E11" s="37">
        <v>50</v>
      </c>
      <c r="F11" s="134"/>
      <c r="G11" s="26">
        <f>F11*E11</f>
        <v>0</v>
      </c>
      <c r="H11" s="52"/>
      <c r="I11" s="52"/>
      <c r="J11" s="52"/>
      <c r="K11" s="52"/>
      <c r="L11" s="52"/>
      <c r="M11" s="52"/>
      <c r="N11" s="52"/>
      <c r="O11" s="52"/>
      <c r="P11" s="52"/>
      <c r="Q11" s="52"/>
      <c r="R11" s="52"/>
      <c r="S11" s="52"/>
      <c r="T11" s="75"/>
    </row>
    <row r="12" spans="1:20" x14ac:dyDescent="0.25">
      <c r="A12" s="6"/>
      <c r="B12" s="7"/>
      <c r="C12" s="7"/>
      <c r="D12" s="7"/>
      <c r="E12" s="37"/>
      <c r="F12" s="134"/>
      <c r="G12" s="26"/>
      <c r="H12" s="52"/>
      <c r="I12" s="52"/>
      <c r="J12" s="52"/>
      <c r="K12" s="52"/>
      <c r="L12" s="52"/>
      <c r="M12" s="52"/>
      <c r="N12" s="52"/>
      <c r="O12" s="52"/>
      <c r="P12" s="52"/>
      <c r="Q12" s="52"/>
      <c r="R12" s="52"/>
      <c r="S12" s="52"/>
      <c r="T12" s="75"/>
    </row>
    <row r="13" spans="1:20" x14ac:dyDescent="0.25">
      <c r="A13" s="17"/>
      <c r="B13" s="18"/>
      <c r="C13" s="18"/>
      <c r="D13" s="18"/>
      <c r="E13" s="18"/>
      <c r="F13" s="18"/>
      <c r="G13" s="139"/>
      <c r="H13" s="52"/>
      <c r="I13" s="52"/>
      <c r="J13" s="52"/>
      <c r="K13" s="52"/>
      <c r="L13" s="52"/>
      <c r="M13" s="52"/>
      <c r="N13" s="52"/>
      <c r="O13" s="52"/>
      <c r="P13" s="52"/>
      <c r="Q13" s="52"/>
      <c r="R13" s="52"/>
      <c r="S13" s="52"/>
      <c r="T13" s="75"/>
    </row>
  </sheetData>
  <sheetProtection algorithmName="SHA-512" hashValue="iEio8/LSxOpmsoO6AUvJchNkR4gBTwRof5a4cnag31kmm26wM0oSXPzRext5ICgheM60+GsWs41FiE8PciIdeg==" saltValue="qeid6ykoe21JbbksuYu3VQ==" spinCount="100000" sheet="1" objects="1" scenarios="1" selectLockedCells="1"/>
  <mergeCells count="1">
    <mergeCell ref="A1:F1"/>
  </mergeCell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B24A-4046-4F28-A1FB-8E4E5E7CCCA2}">
  <dimension ref="A1:XFC11"/>
  <sheetViews>
    <sheetView workbookViewId="0">
      <selection activeCell="F6" sqref="F6"/>
    </sheetView>
  </sheetViews>
  <sheetFormatPr defaultColWidth="0" defaultRowHeight="15" zeroHeight="1" x14ac:dyDescent="0.25"/>
  <cols>
    <col min="1" max="1" width="22.85546875" style="1" customWidth="1"/>
    <col min="2" max="7" width="8.85546875" style="1" customWidth="1"/>
    <col min="8" max="8" width="9.5703125" style="50" customWidth="1"/>
    <col min="9" max="14" width="0" style="1" hidden="1"/>
    <col min="15" max="16383" width="8.85546875" style="1" hidden="1"/>
    <col min="16384" max="16384" width="0.42578125" style="1" customWidth="1"/>
  </cols>
  <sheetData>
    <row r="1" spans="1:14" s="50" customFormat="1" ht="69" customHeight="1" x14ac:dyDescent="0.55000000000000004">
      <c r="A1" s="52"/>
      <c r="B1" s="52"/>
      <c r="C1" s="78"/>
      <c r="D1" s="78"/>
      <c r="E1" s="78"/>
      <c r="F1" s="78"/>
      <c r="G1" s="77"/>
      <c r="H1" s="84"/>
      <c r="I1" s="85"/>
      <c r="J1" s="85"/>
      <c r="K1" s="85"/>
      <c r="L1" s="85"/>
      <c r="M1" s="85"/>
      <c r="N1" s="86"/>
    </row>
    <row r="2" spans="1:14" s="50" customFormat="1" ht="34.5" x14ac:dyDescent="0.55000000000000004">
      <c r="A2" s="82"/>
      <c r="B2" s="86" t="s">
        <v>40</v>
      </c>
      <c r="C2" s="52"/>
      <c r="D2" s="52"/>
      <c r="E2" s="52"/>
      <c r="F2" s="52"/>
      <c r="G2" s="52"/>
      <c r="H2" s="75"/>
    </row>
    <row r="3" spans="1:14" s="50" customFormat="1" x14ac:dyDescent="0.25">
      <c r="A3" s="82"/>
      <c r="B3" s="52"/>
      <c r="C3" s="52"/>
      <c r="D3" s="52"/>
      <c r="E3" s="52"/>
      <c r="F3" s="52"/>
      <c r="G3" s="52"/>
      <c r="H3" s="75"/>
    </row>
    <row r="4" spans="1:14" x14ac:dyDescent="0.25">
      <c r="A4" s="144" t="s">
        <v>27</v>
      </c>
      <c r="B4" s="145"/>
      <c r="C4" s="145"/>
      <c r="D4" s="146"/>
      <c r="E4" s="147" t="s">
        <v>20</v>
      </c>
      <c r="F4" s="148" t="s">
        <v>17</v>
      </c>
      <c r="G4" s="154" t="s">
        <v>49</v>
      </c>
      <c r="H4" s="75"/>
    </row>
    <row r="5" spans="1:14" x14ac:dyDescent="0.25">
      <c r="A5" s="167" t="s">
        <v>101</v>
      </c>
      <c r="B5" s="168"/>
      <c r="C5" s="168"/>
      <c r="D5" s="169"/>
      <c r="E5" s="170"/>
      <c r="F5" s="178"/>
      <c r="G5" s="172"/>
      <c r="H5" s="75"/>
    </row>
    <row r="6" spans="1:14" x14ac:dyDescent="0.25">
      <c r="A6" s="6" t="s">
        <v>95</v>
      </c>
      <c r="B6" s="7"/>
      <c r="C6" s="7"/>
      <c r="D6" s="19"/>
      <c r="E6" s="37">
        <v>15</v>
      </c>
      <c r="F6" s="134"/>
      <c r="G6" s="26">
        <f>F6*E6</f>
        <v>0</v>
      </c>
      <c r="H6" s="75"/>
    </row>
    <row r="7" spans="1:14" ht="15.75" thickBot="1" x14ac:dyDescent="0.3">
      <c r="A7" s="6" t="s">
        <v>102</v>
      </c>
      <c r="B7" s="7"/>
      <c r="C7" s="7"/>
      <c r="D7" s="19"/>
      <c r="E7" s="37">
        <v>15</v>
      </c>
      <c r="F7" s="134"/>
      <c r="G7" s="27">
        <f>F7*E7</f>
        <v>0</v>
      </c>
      <c r="H7" s="75"/>
    </row>
    <row r="8" spans="1:14" ht="15.75" thickTop="1" x14ac:dyDescent="0.25">
      <c r="A8" s="17" t="s">
        <v>28</v>
      </c>
      <c r="B8" s="18"/>
      <c r="C8" s="18"/>
      <c r="D8" s="18"/>
      <c r="E8" s="18"/>
      <c r="F8" s="18"/>
      <c r="G8" s="176">
        <f>SUM(G6:G7)</f>
        <v>0</v>
      </c>
      <c r="H8" s="75"/>
    </row>
    <row r="9" spans="1:14" s="50" customFormat="1" x14ac:dyDescent="0.25">
      <c r="A9" s="82"/>
      <c r="B9" s="52"/>
      <c r="C9" s="52"/>
      <c r="D9" s="52"/>
      <c r="E9" s="52"/>
      <c r="F9" s="52"/>
      <c r="G9" s="52"/>
      <c r="H9" s="75"/>
    </row>
    <row r="10" spans="1:14" s="50" customFormat="1" x14ac:dyDescent="0.25">
      <c r="A10" s="82"/>
      <c r="B10" s="52"/>
      <c r="C10" s="52"/>
      <c r="D10" s="52"/>
      <c r="E10" s="52"/>
      <c r="F10" s="52"/>
      <c r="G10" s="52"/>
      <c r="H10" s="75"/>
    </row>
    <row r="11" spans="1:14" s="50" customFormat="1" x14ac:dyDescent="0.25">
      <c r="A11" s="83"/>
      <c r="B11" s="81"/>
      <c r="C11" s="81"/>
      <c r="D11" s="81"/>
      <c r="E11" s="81"/>
      <c r="F11" s="81"/>
      <c r="G11" s="81"/>
      <c r="H11" s="76"/>
    </row>
  </sheetData>
  <sheetProtection algorithmName="SHA-512" hashValue="zSIM9DANdRt0XsaURnu0q6RY35eyhA009q7THlEaeVqFvp5vvT1rx6BY44uQ406DWTl0EPjQNGfcFuw1xeR8Ng==" saltValue="idYjx3bns/ue0blbHEKeWQ==" spinCount="100000" sheet="1" objects="1" scenario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ECCE-8BED-4244-8685-81A4413DB11E}">
  <dimension ref="A1:XFC17"/>
  <sheetViews>
    <sheetView workbookViewId="0">
      <selection activeCell="E2" sqref="E2"/>
    </sheetView>
  </sheetViews>
  <sheetFormatPr defaultColWidth="0" defaultRowHeight="15" zeroHeight="1" x14ac:dyDescent="0.25"/>
  <cols>
    <col min="1" max="1" width="22.85546875" style="1" customWidth="1"/>
    <col min="2" max="2" width="10.28515625" style="1" customWidth="1"/>
    <col min="3" max="3" width="9.5703125" style="1" bestFit="1" customWidth="1"/>
    <col min="4" max="4" width="17.28515625" style="1" bestFit="1" customWidth="1"/>
    <col min="5" max="5" width="17.7109375" style="53" customWidth="1"/>
    <col min="6" max="16383" width="8.85546875" style="1" hidden="1"/>
    <col min="16384" max="16384" width="0.5703125" style="1" customWidth="1"/>
  </cols>
  <sheetData>
    <row r="1" spans="1:7" s="50" customFormat="1" ht="74.25" customHeight="1" x14ac:dyDescent="0.55000000000000004">
      <c r="B1" s="52"/>
      <c r="C1" s="78"/>
      <c r="D1" s="78"/>
      <c r="E1" s="84"/>
      <c r="G1" s="87"/>
    </row>
    <row r="2" spans="1:7" s="50" customFormat="1" ht="34.5" x14ac:dyDescent="0.55000000000000004">
      <c r="A2" s="82"/>
      <c r="B2" s="86" t="s">
        <v>49</v>
      </c>
      <c r="C2" s="52"/>
      <c r="D2" s="52"/>
      <c r="E2" s="75"/>
    </row>
    <row r="3" spans="1:7" s="50" customFormat="1" x14ac:dyDescent="0.25">
      <c r="A3" s="82"/>
      <c r="B3" s="52"/>
      <c r="C3" s="52"/>
      <c r="D3" s="52"/>
      <c r="E3" s="75"/>
    </row>
    <row r="4" spans="1:7" x14ac:dyDescent="0.25">
      <c r="A4" s="144" t="s">
        <v>50</v>
      </c>
      <c r="B4" s="146"/>
      <c r="C4" s="147" t="s">
        <v>20</v>
      </c>
      <c r="D4" s="165" t="s">
        <v>17</v>
      </c>
      <c r="E4" s="75"/>
    </row>
    <row r="5" spans="1:7" x14ac:dyDescent="0.25">
      <c r="A5" s="6" t="s">
        <v>51</v>
      </c>
      <c r="B5" s="19"/>
      <c r="C5" s="37">
        <v>1</v>
      </c>
      <c r="D5" s="91">
        <f>'Standaard pakket'!M36</f>
        <v>0</v>
      </c>
      <c r="E5" s="75"/>
    </row>
    <row r="6" spans="1:7" x14ac:dyDescent="0.25">
      <c r="A6" s="6" t="s">
        <v>52</v>
      </c>
      <c r="B6" s="19"/>
      <c r="C6" s="37">
        <v>1</v>
      </c>
      <c r="D6" s="91">
        <f>Bezorgopties!R9</f>
        <v>0</v>
      </c>
      <c r="E6" s="75"/>
    </row>
    <row r="7" spans="1:7" x14ac:dyDescent="0.25">
      <c r="A7" s="6" t="s">
        <v>56</v>
      </c>
      <c r="B7" s="19"/>
      <c r="C7" s="37">
        <v>1</v>
      </c>
      <c r="D7" s="91">
        <f>'Collectie &amp; Retour'!S8</f>
        <v>0</v>
      </c>
      <c r="E7" s="75"/>
    </row>
    <row r="8" spans="1:7" x14ac:dyDescent="0.25">
      <c r="A8" s="6" t="s">
        <v>53</v>
      </c>
      <c r="B8" s="19"/>
      <c r="C8" s="37">
        <v>1</v>
      </c>
      <c r="D8" s="91">
        <f>Administratie!G8</f>
        <v>0</v>
      </c>
      <c r="E8" s="75"/>
    </row>
    <row r="9" spans="1:7" x14ac:dyDescent="0.25">
      <c r="A9" s="6"/>
      <c r="B9" s="19"/>
      <c r="C9" s="14"/>
      <c r="D9" s="91"/>
      <c r="E9" s="75"/>
    </row>
    <row r="10" spans="1:7" ht="15.75" thickBot="1" x14ac:dyDescent="0.3">
      <c r="A10" s="6"/>
      <c r="B10" s="19"/>
      <c r="C10" s="14"/>
      <c r="D10" s="118"/>
      <c r="E10" s="75"/>
    </row>
    <row r="11" spans="1:7" ht="15.75" thickTop="1" x14ac:dyDescent="0.25">
      <c r="A11" s="88"/>
      <c r="B11" s="111"/>
      <c r="C11" s="112" t="s">
        <v>43</v>
      </c>
      <c r="D11" s="141">
        <f>SUM(D5:D8)</f>
        <v>0</v>
      </c>
      <c r="E11" s="75"/>
    </row>
    <row r="12" spans="1:7" ht="15.75" thickBot="1" x14ac:dyDescent="0.3">
      <c r="A12" s="82"/>
      <c r="B12" s="113"/>
      <c r="C12" s="114" t="s">
        <v>61</v>
      </c>
      <c r="D12" s="115">
        <v>10</v>
      </c>
      <c r="E12" s="75"/>
    </row>
    <row r="13" spans="1:7" ht="15.75" thickTop="1" x14ac:dyDescent="0.25">
      <c r="A13" s="82"/>
      <c r="B13" s="206" t="s">
        <v>62</v>
      </c>
      <c r="C13" s="207"/>
      <c r="D13" s="117">
        <f>D11*D12</f>
        <v>0</v>
      </c>
      <c r="E13" s="75"/>
    </row>
    <row r="14" spans="1:7" s="50" customFormat="1" x14ac:dyDescent="0.25">
      <c r="A14" s="82"/>
      <c r="B14" s="52"/>
      <c r="C14" s="52"/>
      <c r="D14" s="52"/>
      <c r="E14" s="75"/>
    </row>
    <row r="15" spans="1:7" s="50" customFormat="1" x14ac:dyDescent="0.25">
      <c r="A15" s="82"/>
      <c r="B15" s="52"/>
      <c r="C15" s="52"/>
      <c r="D15" s="52"/>
      <c r="E15" s="75"/>
    </row>
    <row r="16" spans="1:7" s="50" customFormat="1" x14ac:dyDescent="0.25">
      <c r="A16" s="82"/>
      <c r="B16" s="52"/>
      <c r="C16" s="52"/>
      <c r="D16" s="52"/>
      <c r="E16" s="75"/>
    </row>
    <row r="17" spans="1:5" s="50" customFormat="1" x14ac:dyDescent="0.25">
      <c r="A17" s="83"/>
      <c r="B17" s="81"/>
      <c r="C17" s="81"/>
      <c r="D17" s="81"/>
      <c r="E17" s="76"/>
    </row>
  </sheetData>
  <sheetProtection algorithmName="SHA-512" hashValue="o78gj231XSecL/0tE03khAK3d5AJYt6cfBUH125zn81FyUjYfwDGjDH5HckPbV845LOJJCxgkMpqseL/mJ9lqg==" saltValue="8lHQj9EqQ/Y26ze3jMiKKA==" spinCount="100000" sheet="1" objects="1" scenarios="1" selectLockedCells="1" selectUnlockedCells="1"/>
  <mergeCells count="1">
    <mergeCell ref="B13:C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9BE1-BB39-46B2-B191-D5D2BBA98E6E}">
  <dimension ref="A1:S33"/>
  <sheetViews>
    <sheetView zoomScale="95" zoomScaleNormal="95" workbookViewId="0">
      <selection activeCell="E20" sqref="E20"/>
    </sheetView>
  </sheetViews>
  <sheetFormatPr defaultColWidth="0" defaultRowHeight="15" zeroHeight="1" x14ac:dyDescent="0.25"/>
  <cols>
    <col min="1" max="1" width="9.140625" style="1" customWidth="1"/>
    <col min="2" max="2" width="28.85546875" style="1" bestFit="1" customWidth="1"/>
    <col min="3" max="3" width="15.42578125" style="1" customWidth="1"/>
    <col min="4" max="4" width="16.28515625" style="1" bestFit="1" customWidth="1"/>
    <col min="5" max="5" width="14.28515625" style="1" bestFit="1" customWidth="1"/>
    <col min="6" max="6" width="13" style="1" customWidth="1"/>
    <col min="7" max="7" width="11.7109375" style="1" customWidth="1"/>
    <col min="8" max="8" width="23.42578125" style="1" customWidth="1"/>
    <col min="9" max="9" width="16.28515625" style="1" bestFit="1" customWidth="1"/>
    <col min="10" max="10" width="11.140625" style="1" bestFit="1" customWidth="1"/>
    <col min="11" max="11" width="10.42578125" style="1" bestFit="1" customWidth="1"/>
    <col min="12" max="12" width="14.28515625" style="7" bestFit="1" customWidth="1"/>
    <col min="13" max="13" width="9.140625" style="1" customWidth="1"/>
    <col min="14" max="14" width="21.28515625" style="1" customWidth="1"/>
    <col min="15" max="15" width="16.28515625" style="1" bestFit="1" customWidth="1"/>
    <col min="16" max="16" width="11.140625" style="1" bestFit="1" customWidth="1"/>
    <col min="17" max="17" width="10.42578125" style="1" bestFit="1" customWidth="1"/>
    <col min="18" max="18" width="14.28515625" style="1" bestFit="1" customWidth="1"/>
    <col min="19" max="19" width="9.140625" style="1" customWidth="1"/>
    <col min="20" max="16384" width="9.140625" style="1" hidden="1"/>
  </cols>
  <sheetData>
    <row r="1" spans="1:19" s="50" customFormat="1" ht="34.5" x14ac:dyDescent="0.55000000000000004">
      <c r="A1" s="88"/>
      <c r="B1" s="201" t="s">
        <v>66</v>
      </c>
      <c r="C1" s="201"/>
      <c r="D1" s="201"/>
      <c r="E1" s="201"/>
      <c r="F1" s="201"/>
      <c r="G1" s="143"/>
      <c r="H1" s="77"/>
      <c r="I1" s="77"/>
      <c r="J1" s="77"/>
      <c r="K1" s="77"/>
      <c r="L1" s="52"/>
      <c r="M1" s="77"/>
      <c r="N1" s="77"/>
      <c r="O1" s="77"/>
      <c r="P1" s="77"/>
      <c r="Q1" s="77"/>
      <c r="R1" s="77"/>
      <c r="S1" s="74"/>
    </row>
    <row r="2" spans="1:19" s="50" customFormat="1" x14ac:dyDescent="0.25">
      <c r="A2" s="82"/>
      <c r="B2" s="52"/>
      <c r="C2" s="52"/>
      <c r="D2" s="52"/>
      <c r="E2" s="52"/>
      <c r="F2" s="52"/>
      <c r="G2" s="52"/>
      <c r="H2" s="52"/>
      <c r="I2" s="52"/>
      <c r="J2" s="52"/>
      <c r="K2" s="52"/>
      <c r="L2" s="52"/>
      <c r="M2" s="52"/>
      <c r="N2" s="52"/>
      <c r="O2" s="52"/>
      <c r="P2" s="52"/>
      <c r="Q2" s="52"/>
      <c r="R2" s="52"/>
      <c r="S2" s="75"/>
    </row>
    <row r="3" spans="1:19" s="50" customFormat="1" x14ac:dyDescent="0.25">
      <c r="A3" s="79" t="s">
        <v>83</v>
      </c>
      <c r="B3" s="52"/>
      <c r="C3" s="52"/>
      <c r="D3" s="52"/>
      <c r="E3" s="52"/>
      <c r="F3" s="80" t="s">
        <v>84</v>
      </c>
      <c r="G3" s="80"/>
      <c r="H3" s="52"/>
      <c r="I3" s="52"/>
      <c r="J3" s="52"/>
      <c r="K3" s="52"/>
      <c r="L3" s="52"/>
      <c r="M3" s="52"/>
      <c r="N3" s="52"/>
      <c r="O3" s="52"/>
      <c r="P3" s="52"/>
      <c r="Q3" s="52"/>
      <c r="R3" s="52"/>
      <c r="S3" s="75"/>
    </row>
    <row r="4" spans="1:19" s="50" customFormat="1" x14ac:dyDescent="0.25">
      <c r="A4" s="92" t="s">
        <v>60</v>
      </c>
      <c r="B4" s="93" t="s">
        <v>63</v>
      </c>
      <c r="C4" s="166" t="s">
        <v>20</v>
      </c>
      <c r="D4" s="93" t="s">
        <v>65</v>
      </c>
      <c r="E4" s="52"/>
      <c r="F4" s="93" t="s">
        <v>73</v>
      </c>
      <c r="G4" s="211" t="s">
        <v>78</v>
      </c>
      <c r="H4" s="211"/>
      <c r="I4" s="110"/>
      <c r="J4" s="52"/>
      <c r="K4" s="52"/>
      <c r="L4" s="52"/>
      <c r="M4" s="52"/>
      <c r="N4" s="52"/>
      <c r="O4" s="52"/>
      <c r="P4" s="52"/>
      <c r="Q4" s="52"/>
      <c r="R4" s="52"/>
      <c r="S4" s="75"/>
    </row>
    <row r="5" spans="1:19" s="50" customFormat="1" x14ac:dyDescent="0.25">
      <c r="A5" s="82" t="s">
        <v>104</v>
      </c>
      <c r="B5" s="52" t="s">
        <v>103</v>
      </c>
      <c r="C5" s="94">
        <v>0.4</v>
      </c>
      <c r="D5" s="95">
        <f>C5*$D$8</f>
        <v>30000</v>
      </c>
      <c r="E5" s="52"/>
      <c r="F5" s="80" t="s">
        <v>106</v>
      </c>
      <c r="G5" s="80"/>
      <c r="H5" s="96">
        <v>0</v>
      </c>
      <c r="I5" s="52"/>
      <c r="J5" s="52"/>
      <c r="K5" s="52"/>
      <c r="L5" s="52"/>
      <c r="M5" s="52"/>
      <c r="N5" s="52"/>
      <c r="O5" s="52"/>
      <c r="P5" s="52"/>
      <c r="Q5" s="52"/>
      <c r="R5" s="52"/>
      <c r="S5" s="52"/>
    </row>
    <row r="6" spans="1:19" s="50" customFormat="1" x14ac:dyDescent="0.25">
      <c r="A6" s="50" t="s">
        <v>58</v>
      </c>
      <c r="B6" s="52" t="s">
        <v>105</v>
      </c>
      <c r="C6" s="94">
        <v>0.35</v>
      </c>
      <c r="D6" s="95">
        <f>C6*$D$8</f>
        <v>26250</v>
      </c>
      <c r="E6" s="52"/>
      <c r="F6" s="80" t="s">
        <v>79</v>
      </c>
      <c r="G6" s="80"/>
      <c r="H6" s="96">
        <v>0.2</v>
      </c>
      <c r="I6" s="52"/>
      <c r="J6" s="52"/>
      <c r="K6" s="52"/>
      <c r="L6" s="52"/>
      <c r="M6" s="52"/>
      <c r="N6" s="52"/>
      <c r="O6" s="52"/>
      <c r="P6" s="52"/>
      <c r="Q6" s="52"/>
      <c r="R6" s="52"/>
      <c r="S6" s="52"/>
    </row>
    <row r="7" spans="1:19" s="50" customFormat="1" ht="15.75" thickBot="1" x14ac:dyDescent="0.3">
      <c r="A7" s="90" t="s">
        <v>76</v>
      </c>
      <c r="B7" s="71" t="s">
        <v>59</v>
      </c>
      <c r="C7" s="97">
        <v>0.25</v>
      </c>
      <c r="D7" s="98">
        <f>C7*$D$8</f>
        <v>18750</v>
      </c>
      <c r="E7" s="52"/>
      <c r="F7" s="80" t="s">
        <v>80</v>
      </c>
      <c r="G7" s="80"/>
      <c r="H7" s="96">
        <v>0.4</v>
      </c>
      <c r="I7" s="52"/>
      <c r="J7" s="52"/>
      <c r="K7" s="52"/>
      <c r="L7" s="52"/>
      <c r="M7" s="52"/>
      <c r="N7" s="52"/>
      <c r="O7" s="52"/>
      <c r="P7" s="52"/>
      <c r="Q7" s="52"/>
      <c r="R7" s="52"/>
      <c r="S7" s="52"/>
    </row>
    <row r="8" spans="1:19" s="50" customFormat="1" ht="15.75" thickTop="1" x14ac:dyDescent="0.25">
      <c r="A8" s="82"/>
      <c r="B8" s="99" t="s">
        <v>64</v>
      </c>
      <c r="C8" s="99"/>
      <c r="D8" s="100">
        <v>75000</v>
      </c>
      <c r="E8" s="52"/>
      <c r="F8" s="80" t="s">
        <v>81</v>
      </c>
      <c r="G8" s="80"/>
      <c r="H8" s="96">
        <v>0.8</v>
      </c>
      <c r="I8" s="52"/>
      <c r="J8" s="52"/>
      <c r="K8" s="52"/>
      <c r="L8" s="52"/>
      <c r="M8" s="52"/>
      <c r="N8" s="52"/>
      <c r="O8" s="52"/>
      <c r="P8" s="52"/>
      <c r="Q8" s="52"/>
      <c r="R8" s="52"/>
      <c r="S8" s="52"/>
    </row>
    <row r="9" spans="1:19" s="50" customFormat="1" x14ac:dyDescent="0.25">
      <c r="E9" s="52"/>
      <c r="F9" s="80" t="s">
        <v>75</v>
      </c>
      <c r="G9" s="80"/>
      <c r="H9" s="96">
        <v>1</v>
      </c>
      <c r="I9" s="52"/>
      <c r="J9" s="52"/>
      <c r="K9" s="52"/>
      <c r="L9" s="52"/>
      <c r="M9" s="52"/>
      <c r="N9" s="52"/>
      <c r="O9" s="52"/>
      <c r="P9" s="52"/>
      <c r="Q9" s="52"/>
      <c r="R9" s="52"/>
      <c r="S9" s="52"/>
    </row>
    <row r="10" spans="1:19" s="50" customFormat="1" x14ac:dyDescent="0.25">
      <c r="A10" s="82"/>
      <c r="B10" s="52"/>
      <c r="C10" s="52"/>
      <c r="D10" s="52"/>
      <c r="E10" s="52"/>
      <c r="F10" s="80"/>
      <c r="G10" s="80"/>
      <c r="H10" s="96"/>
      <c r="I10" s="52"/>
      <c r="J10" s="52"/>
      <c r="K10" s="52"/>
      <c r="L10" s="52"/>
      <c r="M10" s="52"/>
      <c r="N10" s="52"/>
      <c r="O10" s="52"/>
      <c r="P10" s="52"/>
      <c r="Q10" s="52"/>
      <c r="R10" s="52"/>
      <c r="S10" s="52"/>
    </row>
    <row r="11" spans="1:19" s="50" customFormat="1" x14ac:dyDescent="0.25">
      <c r="A11" s="82"/>
      <c r="B11" s="52"/>
      <c r="C11" s="52"/>
      <c r="D11" s="52"/>
      <c r="E11" s="52"/>
      <c r="F11" s="52"/>
      <c r="G11" s="52"/>
      <c r="H11" s="52"/>
      <c r="I11" s="52"/>
      <c r="J11" s="52"/>
      <c r="K11" s="52"/>
      <c r="L11" s="52"/>
      <c r="M11" s="52"/>
      <c r="N11" s="52"/>
      <c r="O11" s="52"/>
      <c r="P11" s="52"/>
      <c r="Q11" s="52"/>
      <c r="R11" s="52"/>
      <c r="S11" s="75"/>
    </row>
    <row r="12" spans="1:19" s="50" customFormat="1" ht="3.75" customHeight="1" x14ac:dyDescent="0.25">
      <c r="A12" s="82"/>
      <c r="B12" s="52"/>
      <c r="C12" s="52"/>
      <c r="D12" s="52"/>
      <c r="E12" s="52"/>
      <c r="F12" s="52"/>
      <c r="G12" s="52"/>
      <c r="H12" s="52"/>
      <c r="I12" s="52"/>
      <c r="J12" s="52"/>
      <c r="K12" s="52"/>
      <c r="L12" s="52"/>
      <c r="M12" s="52"/>
      <c r="N12" s="52"/>
      <c r="O12" s="52"/>
      <c r="P12" s="52"/>
      <c r="Q12" s="52"/>
      <c r="R12" s="52"/>
      <c r="S12" s="75"/>
    </row>
    <row r="13" spans="1:19" s="50" customFormat="1" x14ac:dyDescent="0.25">
      <c r="A13" s="82"/>
      <c r="B13" s="52"/>
      <c r="C13" s="52"/>
      <c r="D13" s="52"/>
      <c r="E13" s="52"/>
      <c r="F13" s="52"/>
      <c r="G13" s="52"/>
      <c r="H13" s="52"/>
      <c r="I13" s="52"/>
      <c r="J13" s="52"/>
      <c r="K13" s="52"/>
      <c r="L13" s="52"/>
      <c r="M13" s="52"/>
      <c r="N13" s="52"/>
      <c r="O13" s="52"/>
      <c r="P13" s="52"/>
      <c r="Q13" s="52"/>
      <c r="R13" s="52"/>
      <c r="S13" s="75"/>
    </row>
    <row r="14" spans="1:19" s="50" customFormat="1" x14ac:dyDescent="0.25">
      <c r="A14" s="82" t="s">
        <v>67</v>
      </c>
      <c r="B14" s="52"/>
      <c r="C14" s="52"/>
      <c r="D14" s="52"/>
      <c r="E14" s="52"/>
      <c r="F14" s="52"/>
      <c r="G14" s="52"/>
      <c r="H14" s="52"/>
      <c r="I14" s="52"/>
      <c r="J14" s="52"/>
      <c r="K14" s="52"/>
      <c r="L14" s="52"/>
      <c r="M14" s="52"/>
      <c r="N14" s="52"/>
      <c r="O14" s="52"/>
      <c r="P14" s="52"/>
      <c r="Q14" s="52"/>
      <c r="R14" s="52"/>
      <c r="S14" s="75"/>
    </row>
    <row r="15" spans="1:19" s="50" customFormat="1" x14ac:dyDescent="0.25">
      <c r="A15" s="82" t="s">
        <v>68</v>
      </c>
      <c r="B15" s="52"/>
      <c r="C15" s="52"/>
      <c r="D15" s="52"/>
      <c r="E15" s="52"/>
      <c r="F15" s="52"/>
      <c r="G15" s="52"/>
      <c r="H15" s="52"/>
      <c r="I15" s="52"/>
      <c r="J15" s="52"/>
      <c r="K15" s="52"/>
      <c r="L15" s="52"/>
      <c r="M15" s="52"/>
      <c r="N15" s="52"/>
      <c r="O15" s="52"/>
      <c r="P15" s="52"/>
      <c r="Q15" s="52"/>
      <c r="R15" s="52"/>
      <c r="S15" s="75"/>
    </row>
    <row r="16" spans="1:19" s="50" customFormat="1" x14ac:dyDescent="0.25">
      <c r="A16" s="82" t="s">
        <v>69</v>
      </c>
      <c r="B16" s="52"/>
      <c r="C16" s="52"/>
      <c r="D16" s="52"/>
      <c r="E16" s="52"/>
      <c r="F16" s="52"/>
      <c r="G16" s="52"/>
      <c r="H16" s="52"/>
      <c r="I16" s="52"/>
      <c r="J16" s="52"/>
      <c r="K16" s="52"/>
      <c r="L16" s="52"/>
      <c r="M16" s="52"/>
      <c r="N16" s="52"/>
      <c r="O16" s="52"/>
      <c r="P16" s="52"/>
      <c r="Q16" s="52"/>
      <c r="R16" s="52"/>
      <c r="S16" s="75"/>
    </row>
    <row r="17" spans="1:19" s="50" customFormat="1" x14ac:dyDescent="0.25">
      <c r="A17" s="82"/>
      <c r="B17" s="52"/>
      <c r="C17" s="52"/>
      <c r="D17" s="52"/>
      <c r="E17" s="52"/>
      <c r="F17" s="52"/>
      <c r="G17" s="52"/>
      <c r="H17" s="52"/>
      <c r="I17" s="52"/>
      <c r="J17" s="52"/>
      <c r="K17" s="52"/>
      <c r="L17" s="52"/>
      <c r="M17" s="52"/>
      <c r="N17" s="52"/>
      <c r="O17" s="52"/>
      <c r="P17" s="52"/>
      <c r="Q17" s="52"/>
      <c r="R17" s="52"/>
      <c r="S17" s="75"/>
    </row>
    <row r="18" spans="1:19" s="50" customFormat="1" x14ac:dyDescent="0.25">
      <c r="A18" s="82"/>
      <c r="B18" s="52"/>
      <c r="C18" s="52"/>
      <c r="D18" s="52"/>
      <c r="E18" s="52"/>
      <c r="F18" s="52"/>
      <c r="G18" s="52"/>
      <c r="H18" s="52"/>
      <c r="I18" s="52"/>
      <c r="J18" s="52"/>
      <c r="K18" s="52"/>
      <c r="L18" s="52"/>
      <c r="M18" s="52"/>
      <c r="N18" s="52"/>
      <c r="O18" s="52"/>
      <c r="P18" s="52"/>
      <c r="Q18" s="52"/>
      <c r="R18" s="52"/>
    </row>
    <row r="19" spans="1:19" s="50" customFormat="1" ht="21" x14ac:dyDescent="0.35">
      <c r="A19" s="208" t="s">
        <v>70</v>
      </c>
      <c r="B19" s="209"/>
      <c r="C19" s="209"/>
      <c r="D19" s="209"/>
      <c r="E19" s="210"/>
      <c r="F19" s="80"/>
      <c r="G19" s="208" t="s">
        <v>71</v>
      </c>
      <c r="H19" s="209"/>
      <c r="I19" s="209"/>
      <c r="J19" s="209"/>
      <c r="K19" s="210"/>
      <c r="L19" s="80"/>
      <c r="M19" s="208" t="s">
        <v>72</v>
      </c>
      <c r="N19" s="209"/>
      <c r="O19" s="209"/>
      <c r="P19" s="209"/>
      <c r="Q19" s="210"/>
    </row>
    <row r="20" spans="1:19" s="50" customFormat="1" x14ac:dyDescent="0.25">
      <c r="A20" s="2" t="s">
        <v>82</v>
      </c>
      <c r="B20" s="102"/>
      <c r="C20" s="3"/>
      <c r="D20" s="3"/>
      <c r="E20" s="138">
        <v>101088</v>
      </c>
      <c r="F20" s="80"/>
      <c r="G20" s="2" t="s">
        <v>82</v>
      </c>
      <c r="H20" s="102"/>
      <c r="I20" s="3"/>
      <c r="J20" s="3"/>
      <c r="K20" s="138">
        <v>87188</v>
      </c>
      <c r="L20" s="52"/>
      <c r="M20" s="2" t="s">
        <v>82</v>
      </c>
      <c r="N20" s="102"/>
      <c r="O20" s="3"/>
      <c r="P20" s="3"/>
      <c r="Q20" s="138">
        <v>84288</v>
      </c>
    </row>
    <row r="21" spans="1:19" s="50" customFormat="1" x14ac:dyDescent="0.25">
      <c r="A21" s="6"/>
      <c r="B21" s="103" t="s">
        <v>73</v>
      </c>
      <c r="C21" s="7" t="s">
        <v>65</v>
      </c>
      <c r="D21" s="7" t="s">
        <v>74</v>
      </c>
      <c r="E21" s="19"/>
      <c r="F21" s="80"/>
      <c r="G21" s="6"/>
      <c r="H21" s="103" t="s">
        <v>73</v>
      </c>
      <c r="I21" s="7" t="s">
        <v>65</v>
      </c>
      <c r="J21" s="7" t="s">
        <v>74</v>
      </c>
      <c r="K21" s="19"/>
      <c r="L21" s="52"/>
      <c r="M21" s="6"/>
      <c r="N21" s="103" t="s">
        <v>73</v>
      </c>
      <c r="O21" s="7" t="s">
        <v>65</v>
      </c>
      <c r="P21" s="7" t="s">
        <v>74</v>
      </c>
      <c r="Q21" s="19"/>
    </row>
    <row r="22" spans="1:19" s="50" customFormat="1" x14ac:dyDescent="0.25">
      <c r="A22" s="6" t="s">
        <v>104</v>
      </c>
      <c r="B22" s="136" t="s">
        <v>75</v>
      </c>
      <c r="C22" s="45">
        <f>VLOOKUP(A22,$A$5:$D$7,4,0)</f>
        <v>30000</v>
      </c>
      <c r="D22" s="44">
        <f>IF(ISERROR(VLOOKUP(B22,$F$5:$H$9,3,FALSE)),"",VLOOKUP(B22,$F$5:$H$9,3,FALSE)*C22)</f>
        <v>30000</v>
      </c>
      <c r="E22" s="19"/>
      <c r="F22" s="80"/>
      <c r="G22" s="6" t="s">
        <v>104</v>
      </c>
      <c r="H22" s="136" t="s">
        <v>75</v>
      </c>
      <c r="I22" s="45">
        <f>VLOOKUP(G22,$A$5:$D$7,4,0)</f>
        <v>30000</v>
      </c>
      <c r="J22" s="44">
        <f>IF(ISERROR(VLOOKUP(H22,$F$5:$H$9,3,FALSE)),"",VLOOKUP(H22,$F$5:$H$9,3,FALSE)*I22)</f>
        <v>30000</v>
      </c>
      <c r="K22" s="19"/>
      <c r="L22" s="52"/>
      <c r="M22" s="6" t="s">
        <v>104</v>
      </c>
      <c r="N22" s="136" t="s">
        <v>75</v>
      </c>
      <c r="O22" s="45">
        <f>VLOOKUP(M22,$A$5:$D$7,4,0)</f>
        <v>30000</v>
      </c>
      <c r="P22" s="44">
        <f>IF(ISERROR(VLOOKUP(N22,$F$5:$H$9,3,FALSE)),"",VLOOKUP(N22,$F$5:$H$9,3,FALSE)*O22)</f>
        <v>30000</v>
      </c>
      <c r="Q22" s="19"/>
    </row>
    <row r="23" spans="1:19" s="50" customFormat="1" x14ac:dyDescent="0.25">
      <c r="A23" s="6" t="s">
        <v>58</v>
      </c>
      <c r="B23" s="136" t="s">
        <v>75</v>
      </c>
      <c r="C23" s="45">
        <f>VLOOKUP(A23,$A$5:$D$7,4,0)</f>
        <v>26250</v>
      </c>
      <c r="D23" s="44">
        <f>IF(ISERROR(VLOOKUP(B23,$F$5:$H$9,3,FALSE)),"",VLOOKUP(B23,$F$5:$H$9,3,FALSE)*C23)</f>
        <v>26250</v>
      </c>
      <c r="E23" s="19"/>
      <c r="F23" s="52"/>
      <c r="G23" s="6" t="s">
        <v>58</v>
      </c>
      <c r="H23" s="136" t="s">
        <v>75</v>
      </c>
      <c r="I23" s="45">
        <f>VLOOKUP(G23,$A$5:$D$7,4,0)</f>
        <v>26250</v>
      </c>
      <c r="J23" s="44">
        <f>IF(ISERROR(VLOOKUP(H23,$F$5:$H$9,3,FALSE)),"",VLOOKUP(H23,$F$5:$H$9,3,FALSE)*I23)</f>
        <v>26250</v>
      </c>
      <c r="K23" s="19"/>
      <c r="L23" s="52"/>
      <c r="M23" s="6" t="s">
        <v>58</v>
      </c>
      <c r="N23" s="136" t="s">
        <v>75</v>
      </c>
      <c r="O23" s="45">
        <f>VLOOKUP(M23,$A$5:$D$7,4,0)</f>
        <v>26250</v>
      </c>
      <c r="P23" s="44">
        <f>IF(ISERROR(VLOOKUP(N23,$F$5:$H$9,3,FALSE)),"",VLOOKUP(N23,$F$5:$H$9,3,FALSE)*O23)</f>
        <v>26250</v>
      </c>
      <c r="Q23" s="19"/>
    </row>
    <row r="24" spans="1:19" s="50" customFormat="1" ht="15.75" thickBot="1" x14ac:dyDescent="0.3">
      <c r="A24" s="39" t="s">
        <v>76</v>
      </c>
      <c r="B24" s="137" t="s">
        <v>75</v>
      </c>
      <c r="C24" s="42">
        <f>VLOOKUP(A24,$A$5:$D$7,4,0)</f>
        <v>18750</v>
      </c>
      <c r="D24" s="44">
        <f t="shared" ref="D23:D24" si="0">IF(ISERROR(VLOOKUP(B24,$F$5:$H$9,3,FALSE)),"",VLOOKUP(B24,$F$5:$H$9,3,FALSE)*C24)</f>
        <v>18750</v>
      </c>
      <c r="E24" s="89"/>
      <c r="F24" s="52"/>
      <c r="G24" s="39" t="s">
        <v>76</v>
      </c>
      <c r="H24" s="137" t="s">
        <v>75</v>
      </c>
      <c r="I24" s="42">
        <f>VLOOKUP(G24,$A$5:$D$7,4,0)</f>
        <v>18750</v>
      </c>
      <c r="J24" s="43">
        <f>IF(ISERROR(VLOOKUP(H24,$F$5:$H$9,3,FALSE)),"",VLOOKUP(H24,$F$5:$H$9,3,FALSE)*I24)</f>
        <v>18750</v>
      </c>
      <c r="K24" s="89"/>
      <c r="L24" s="80"/>
      <c r="M24" s="39" t="s">
        <v>76</v>
      </c>
      <c r="N24" s="137" t="s">
        <v>75</v>
      </c>
      <c r="O24" s="42">
        <f>VLOOKUP(M24,$A$5:$D$7,4,0)</f>
        <v>18750</v>
      </c>
      <c r="P24" s="43">
        <f>IF(ISERROR(VLOOKUP(N24,$F$5:$H$9,3,FALSE)),"",VLOOKUP(N24,$F$5:$H$9,3,FALSE)*O24)</f>
        <v>18750</v>
      </c>
      <c r="Q24" s="89"/>
    </row>
    <row r="25" spans="1:19" s="50" customFormat="1" ht="15.75" thickTop="1" x14ac:dyDescent="0.25">
      <c r="A25" s="82"/>
      <c r="B25" s="52"/>
      <c r="C25" s="104" t="s">
        <v>49</v>
      </c>
      <c r="D25" s="105">
        <f>SUM(D22:D24)</f>
        <v>75000</v>
      </c>
      <c r="E25" s="106"/>
      <c r="F25" s="52"/>
      <c r="G25" s="101"/>
      <c r="H25" s="52"/>
      <c r="I25" s="104" t="s">
        <v>49</v>
      </c>
      <c r="J25" s="105">
        <f>SUM(J22:J24)</f>
        <v>75000</v>
      </c>
      <c r="K25" s="106"/>
      <c r="L25" s="80"/>
      <c r="M25" s="101"/>
      <c r="N25" s="52"/>
      <c r="O25" s="104" t="s">
        <v>49</v>
      </c>
      <c r="P25" s="105">
        <f>SUM(P22:P24)</f>
        <v>75000</v>
      </c>
      <c r="Q25" s="106"/>
    </row>
    <row r="26" spans="1:19" s="50" customFormat="1" x14ac:dyDescent="0.25">
      <c r="A26" s="82"/>
      <c r="B26" s="75"/>
      <c r="C26" s="107" t="s">
        <v>77</v>
      </c>
      <c r="D26" s="108"/>
      <c r="E26" s="109">
        <f>E20-D25</f>
        <v>26088</v>
      </c>
      <c r="F26" s="52"/>
      <c r="G26" s="52"/>
      <c r="H26" s="75"/>
      <c r="I26" s="116" t="s">
        <v>77</v>
      </c>
      <c r="J26" s="108"/>
      <c r="K26" s="109">
        <f>K20-J25</f>
        <v>12188</v>
      </c>
      <c r="L26" s="52"/>
      <c r="M26" s="52"/>
      <c r="N26" s="75"/>
      <c r="O26" s="116" t="s">
        <v>77</v>
      </c>
      <c r="P26" s="108"/>
      <c r="Q26" s="109">
        <f>Q20-P25</f>
        <v>9288</v>
      </c>
      <c r="R26" s="52"/>
    </row>
    <row r="27" spans="1:19" s="50" customFormat="1" x14ac:dyDescent="0.25">
      <c r="A27" s="82"/>
      <c r="B27" s="52"/>
      <c r="C27" s="52"/>
      <c r="D27" s="52"/>
      <c r="E27" s="52"/>
      <c r="F27" s="52"/>
      <c r="G27" s="52"/>
      <c r="H27" s="52"/>
      <c r="I27" s="52"/>
      <c r="J27" s="52"/>
      <c r="K27" s="52"/>
      <c r="L27" s="52"/>
      <c r="M27" s="52"/>
      <c r="N27" s="52"/>
      <c r="O27" s="52"/>
      <c r="P27" s="52"/>
      <c r="Q27" s="52"/>
      <c r="R27" s="52"/>
    </row>
    <row r="28" spans="1:19" s="50" customFormat="1" x14ac:dyDescent="0.25">
      <c r="A28" s="82"/>
      <c r="B28" s="52"/>
      <c r="C28" s="52"/>
      <c r="D28" s="52"/>
      <c r="E28" s="52"/>
      <c r="F28" s="52"/>
      <c r="G28" s="52"/>
      <c r="H28" s="52"/>
      <c r="I28" s="52"/>
      <c r="J28" s="52"/>
      <c r="K28" s="52"/>
      <c r="L28" s="52"/>
      <c r="M28" s="52"/>
      <c r="N28" s="52"/>
      <c r="O28" s="52"/>
      <c r="P28" s="52"/>
      <c r="Q28" s="52"/>
      <c r="R28" s="52"/>
    </row>
    <row r="29" spans="1:19" s="50" customFormat="1" x14ac:dyDescent="0.25">
      <c r="A29" s="82"/>
      <c r="B29" s="52"/>
      <c r="C29" s="52"/>
      <c r="D29" s="52"/>
      <c r="E29" s="52"/>
      <c r="F29" s="52"/>
      <c r="G29" s="52"/>
      <c r="H29" s="52"/>
      <c r="I29" s="52"/>
      <c r="J29" s="52"/>
      <c r="K29" s="52"/>
      <c r="L29" s="52"/>
      <c r="M29" s="52"/>
      <c r="N29" s="52"/>
      <c r="O29" s="52"/>
      <c r="P29" s="52"/>
      <c r="Q29" s="52"/>
      <c r="R29" s="52"/>
    </row>
    <row r="30" spans="1:19" s="50" customFormat="1" x14ac:dyDescent="0.25">
      <c r="A30" s="82"/>
      <c r="B30" s="52"/>
      <c r="C30" s="52"/>
      <c r="D30" s="52"/>
      <c r="E30" s="52"/>
      <c r="F30" s="52"/>
      <c r="G30" s="52"/>
      <c r="H30" s="52"/>
      <c r="I30" s="52"/>
      <c r="J30" s="52"/>
      <c r="K30" s="52"/>
      <c r="L30" s="52"/>
      <c r="M30" s="52"/>
      <c r="N30" s="52"/>
      <c r="O30" s="52"/>
      <c r="P30" s="52"/>
      <c r="Q30" s="52"/>
      <c r="R30" s="52"/>
      <c r="S30" s="75"/>
    </row>
    <row r="31" spans="1:19" s="50" customFormat="1" x14ac:dyDescent="0.25">
      <c r="A31" s="82"/>
      <c r="B31" s="52"/>
      <c r="C31" s="52"/>
      <c r="D31" s="52"/>
      <c r="E31" s="52"/>
      <c r="F31" s="52"/>
      <c r="G31" s="52"/>
      <c r="H31" s="52"/>
      <c r="I31" s="52"/>
      <c r="J31" s="52"/>
      <c r="K31" s="52"/>
      <c r="L31" s="52"/>
      <c r="M31" s="52"/>
      <c r="N31" s="52"/>
      <c r="O31" s="52"/>
      <c r="P31" s="52"/>
      <c r="Q31" s="52"/>
      <c r="R31" s="52"/>
      <c r="S31" s="75"/>
    </row>
    <row r="32" spans="1:19" s="50" customFormat="1" x14ac:dyDescent="0.25">
      <c r="A32" s="82"/>
      <c r="B32" s="52"/>
      <c r="C32" s="52"/>
      <c r="D32" s="52"/>
      <c r="E32" s="52"/>
      <c r="F32" s="52"/>
      <c r="G32" s="52"/>
      <c r="H32" s="52"/>
      <c r="I32" s="52"/>
      <c r="J32" s="52"/>
      <c r="K32" s="52"/>
      <c r="L32" s="52"/>
      <c r="M32" s="52"/>
      <c r="N32" s="52"/>
      <c r="O32" s="52"/>
      <c r="P32" s="52"/>
      <c r="Q32" s="52"/>
      <c r="R32" s="52"/>
      <c r="S32" s="75"/>
    </row>
    <row r="33" spans="1:19" s="50" customFormat="1" x14ac:dyDescent="0.25">
      <c r="A33" s="83"/>
      <c r="B33" s="81"/>
      <c r="C33" s="81"/>
      <c r="D33" s="81"/>
      <c r="E33" s="81"/>
      <c r="F33" s="81"/>
      <c r="G33" s="81"/>
      <c r="H33" s="81"/>
      <c r="I33" s="81"/>
      <c r="J33" s="81"/>
      <c r="K33" s="81"/>
      <c r="L33" s="81"/>
      <c r="M33" s="81"/>
      <c r="N33" s="81"/>
      <c r="O33" s="81"/>
      <c r="P33" s="81"/>
      <c r="Q33" s="81"/>
      <c r="R33" s="81"/>
      <c r="S33" s="76"/>
    </row>
  </sheetData>
  <sheetProtection algorithmName="SHA-512" hashValue="7ZgqSJksAKoyhkFVS1KR0coMLB9R5jDQ/vF6RSM3ysgtKyWNfyFg1a2Os0ii0p3asfc3WCbx40x4Ta8R6MMmIA==" saltValue="US2IoWIuN2VFE+hzJHMN2Q==" spinCount="100000" sheet="1" objects="1" selectLockedCells="1"/>
  <mergeCells count="5">
    <mergeCell ref="M19:Q19"/>
    <mergeCell ref="G4:H4"/>
    <mergeCell ref="B1:F1"/>
    <mergeCell ref="A19:E19"/>
    <mergeCell ref="G19:K19"/>
  </mergeCells>
  <phoneticPr fontId="9" type="noConversion"/>
  <dataValidations count="2">
    <dataValidation type="list" allowBlank="1" showInputMessage="1" showErrorMessage="1" sqref="N23:N24" xr:uid="{9828AA53-436F-4E36-9343-E83F76858947}">
      <formula1>"Onvoldoende,Matig,Voldoende,Goed,Uitstekend"</formula1>
    </dataValidation>
    <dataValidation type="list" allowBlank="1" showInputMessage="1" showErrorMessage="1" sqref="N22 B22:B24 H22:H24" xr:uid="{2EDBFFA1-512E-40D3-AF80-9EE6E719F5E1}">
      <formula1>$F$5:$F$9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Standaard pakket</vt:lpstr>
      <vt:lpstr>Bezorgopties</vt:lpstr>
      <vt:lpstr>Collectie &amp; Retour</vt:lpstr>
      <vt:lpstr>Administratie</vt:lpstr>
      <vt:lpstr>Totaal</vt:lpstr>
      <vt:lpstr>Oefenblad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 LM (Luuk) van den (BEDR/CDI/CO)</dc:creator>
  <cp:lastModifiedBy>Bos, LM (Luuk) van den (BEDR/CDI/COA/LOG)</cp:lastModifiedBy>
  <dcterms:created xsi:type="dcterms:W3CDTF">2025-07-21T14:47:59Z</dcterms:created>
  <dcterms:modified xsi:type="dcterms:W3CDTF">2025-10-31T12:23:27Z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2025-07-21T14:53:33Z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ce385610-ea4f-4d7f-b9a5-198048d52144</vt:lpwstr>
  </property>
  <property fmtid="{D5CDD505-2E9C-101B-9397-08002B2CF9AE}" pid="8" name="MSIP_Label_0b3866f6-513b-41e9-9aa1-311b4823e2dc_ContentBits">
    <vt:lpwstr>0</vt:lpwstr>
  </property>
</Properties>
</file>