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boraad1.sharepoint.com/sites/FSRNetwerkInkoopLandelijkkopie-EAKantoorartikelen/Shared Documents/EA Kantoorartikelen/03. Aanbestedingsleidraad/"/>
    </mc:Choice>
  </mc:AlternateContent>
  <xr:revisionPtr revIDLastSave="135" documentId="8_{41C074A8-F5D6-46DD-BFF6-1249ED464783}" xr6:coauthVersionLast="47" xr6:coauthVersionMax="47" xr10:uidLastSave="{37E3C7E1-B114-4B4E-BDBC-AC1DFDA892DC}"/>
  <bookViews>
    <workbookView xWindow="-28920" yWindow="-120" windowWidth="29040" windowHeight="17520" xr2:uid="{8A28EE08-107B-41A9-A209-B068B927AA14}"/>
  </bookViews>
  <sheets>
    <sheet name="Voorblad" sheetId="3" r:id="rId1"/>
    <sheet name="Set-up" sheetId="4" state="hidden" r:id="rId2"/>
    <sheet name="Kortingspercentages" sheetId="2" r:id="rId3"/>
    <sheet name="Kernassortiment"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 l="1"/>
  <c r="J31" i="1"/>
  <c r="J30" i="1"/>
  <c r="J22" i="1"/>
  <c r="J20" i="1"/>
  <c r="J19" i="1"/>
  <c r="J12" i="1"/>
  <c r="J37" i="1"/>
  <c r="J11" i="1"/>
  <c r="J8" i="1"/>
  <c r="J43" i="1"/>
  <c r="J24" i="1"/>
  <c r="J5" i="1"/>
  <c r="J10" i="1"/>
  <c r="J14" i="1"/>
  <c r="J13" i="1"/>
  <c r="J44" i="1"/>
  <c r="J42" i="1"/>
  <c r="J41" i="1"/>
  <c r="J39" i="1"/>
  <c r="J38" i="1"/>
  <c r="J33" i="1"/>
  <c r="J26" i="1"/>
  <c r="J21" i="1"/>
  <c r="J15" i="1"/>
  <c r="J9" i="1"/>
  <c r="J4" i="1"/>
  <c r="J34" i="1"/>
  <c r="J32" i="1"/>
  <c r="J29" i="1"/>
  <c r="J28" i="1"/>
  <c r="J23" i="1"/>
  <c r="J18" i="1"/>
  <c r="J17" i="1"/>
  <c r="J16" i="1"/>
  <c r="J7" i="1"/>
  <c r="J3" i="1"/>
  <c r="J40" i="1"/>
  <c r="J36" i="1"/>
  <c r="J35" i="1"/>
  <c r="J27" i="1"/>
  <c r="J25" i="1"/>
  <c r="J6" i="1"/>
  <c r="J2" i="1"/>
  <c r="H3"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K3" i="1" l="1"/>
  <c r="M3" i="1" s="1"/>
  <c r="K4" i="1"/>
  <c r="M4" i="1" s="1"/>
  <c r="K5" i="1"/>
  <c r="M5" i="1" s="1"/>
  <c r="K6" i="1"/>
  <c r="M6" i="1" s="1"/>
  <c r="K7" i="1"/>
  <c r="M7" i="1" s="1"/>
  <c r="K8" i="1"/>
  <c r="M8" i="1" s="1"/>
  <c r="K9" i="1"/>
  <c r="M9" i="1" s="1"/>
  <c r="K10" i="1"/>
  <c r="M10" i="1" s="1"/>
  <c r="K11" i="1"/>
  <c r="M11" i="1" s="1"/>
  <c r="K12" i="1"/>
  <c r="M12" i="1" s="1"/>
  <c r="K13" i="1"/>
  <c r="M13" i="1" s="1"/>
  <c r="K14" i="1"/>
  <c r="M14" i="1" s="1"/>
  <c r="K15" i="1"/>
  <c r="M15" i="1" s="1"/>
  <c r="K16" i="1"/>
  <c r="M16" i="1" s="1"/>
  <c r="K17" i="1"/>
  <c r="M17" i="1" s="1"/>
  <c r="K18" i="1"/>
  <c r="M18" i="1" s="1"/>
  <c r="K19" i="1"/>
  <c r="M19" i="1" s="1"/>
  <c r="K20" i="1"/>
  <c r="M20" i="1" s="1"/>
  <c r="K21" i="1"/>
  <c r="M21" i="1" s="1"/>
  <c r="K22" i="1"/>
  <c r="M22" i="1" s="1"/>
  <c r="K23" i="1"/>
  <c r="M23" i="1" s="1"/>
  <c r="K24" i="1"/>
  <c r="M24" i="1" s="1"/>
  <c r="K25" i="1"/>
  <c r="M25" i="1" s="1"/>
  <c r="K26" i="1"/>
  <c r="M26" i="1" s="1"/>
  <c r="K27" i="1"/>
  <c r="M27" i="1" s="1"/>
  <c r="K28" i="1"/>
  <c r="M28" i="1" s="1"/>
  <c r="K29" i="1"/>
  <c r="M29" i="1" s="1"/>
  <c r="K30" i="1"/>
  <c r="M30" i="1" s="1"/>
  <c r="K31" i="1"/>
  <c r="M31" i="1" s="1"/>
  <c r="K32" i="1"/>
  <c r="M32" i="1" s="1"/>
  <c r="K33" i="1"/>
  <c r="M33" i="1" s="1"/>
  <c r="K34" i="1"/>
  <c r="M34" i="1" s="1"/>
  <c r="K35" i="1"/>
  <c r="M35" i="1" s="1"/>
  <c r="K36" i="1"/>
  <c r="M36" i="1" s="1"/>
  <c r="K37" i="1"/>
  <c r="M37" i="1" s="1"/>
  <c r="K38" i="1"/>
  <c r="M38" i="1" s="1"/>
  <c r="K39" i="1"/>
  <c r="M39" i="1" s="1"/>
  <c r="K40" i="1"/>
  <c r="M40" i="1" s="1"/>
  <c r="K41" i="1"/>
  <c r="M41" i="1" s="1"/>
  <c r="K42" i="1"/>
  <c r="M42" i="1" s="1"/>
  <c r="K43" i="1"/>
  <c r="M43" i="1" s="1"/>
  <c r="K44" i="1"/>
  <c r="M44" i="1" s="1"/>
  <c r="K2" i="1"/>
  <c r="M2" i="1" l="1"/>
  <c r="M45" i="1" s="1"/>
  <c r="D17" i="3" s="1"/>
</calcChain>
</file>

<file path=xl/sharedStrings.xml><?xml version="1.0" encoding="utf-8"?>
<sst xmlns="http://schemas.openxmlformats.org/spreadsheetml/2006/main" count="131" uniqueCount="130">
  <si>
    <t>Prijzenblad aanbesteding Kantoorartikelen</t>
  </si>
  <si>
    <t>Gezamenlijke aanbesteding Kantoorartikelen MBO organisaties</t>
  </si>
  <si>
    <t>Algemene informatie</t>
  </si>
  <si>
    <t>Inschrijvers dienen alle geel gearceerde cellen in te vullen.</t>
  </si>
  <si>
    <t>Alle ingevulde prijzen dienen all-in prijzen te zijn (inclusief niet limitatief; verzendkosten, overhead, uitvoeringskosten, algemene kosten, winst en risico en afschrijvingskosten).</t>
  </si>
  <si>
    <t>Alle prijzen dienen ingevuld te worden exclusief BTW.</t>
  </si>
  <si>
    <t xml:space="preserve">Manipulatief inschrijven is niet toegestaan. Manipulatieve inschrijvingen worden uitgesloten van verdere beoordeling en komen niet in aanmerking voor gunning. </t>
  </si>
  <si>
    <t>Bij het tabblad 'Kernassortiment' worden verkoopprijzen uitgevraagd. Met verkoopprijs wordt hier bedoeld: de brutoprijs zoals u deze in de webshop hanteert. Het daarbij te gebruiken kortingspercentage wat resulteert in de uiteindelijke nettoprijs voor deze uitvraag, wordt automatisch ingevuld door de invulling die u doet in het tabblad 'Kortingspercentage'.</t>
  </si>
  <si>
    <t xml:space="preserve">De kortingspercentages die gevraagd worden in het tabblad 'Kortingspercentages' gelden voor alle producten binnen de betreffende artikelgroep en worden automatisch verwerkt in het tabblad 'Kernassortiment'. </t>
  </si>
  <si>
    <t xml:space="preserve">Op het tabblad 'Kernassortiment' dient in kolom F ("Eenheid") een getal ingevoerd te worden. Hiermee wordt het aantal stuks in de betreffende verpakking bedoeld. </t>
  </si>
  <si>
    <t>Na het correct invullen van alle uitgevraagde prijzen, wordt dit in de cel D18 op het 'Voorblad'  weergegeven. Op het moment dat de informatie op het betreffende tabblad niet correct is ingevoerd, wordt hier "Onjuist" getoond. De waarde die in D18 getoond wordt, is de uiteindelijke fictieve inschrijfprijs voor de uitvraag. Deze inschrijfprijs wordt gebruikt om het aantal gescoorde punten te berekenen.</t>
  </si>
  <si>
    <t>Na invulling van alle gevraagde prijzen wordt de totale inschrijfprijs getoond. Graag het voorblad ondertekenen en het bestand opslaan en bijvoegen bij de inschrijving.</t>
  </si>
  <si>
    <t>Totaaloverzicht</t>
  </si>
  <si>
    <t>Ondertekening</t>
  </si>
  <si>
    <t>Fictieve inschrijfprijs</t>
  </si>
  <si>
    <t>Naam</t>
  </si>
  <si>
    <t>Datum en plaats</t>
  </si>
  <si>
    <t>Functie</t>
  </si>
  <si>
    <t>Onderneming en adres</t>
  </si>
  <si>
    <t>Handtekening</t>
  </si>
  <si>
    <t>Ja</t>
  </si>
  <si>
    <t>Nee</t>
  </si>
  <si>
    <t>Artikelgroep</t>
  </si>
  <si>
    <t>Omschrijving artikelgroep</t>
  </si>
  <si>
    <t>Kortingspercentage</t>
  </si>
  <si>
    <t>Schrijf en tekenwaren</t>
  </si>
  <si>
    <t>Papierwaren</t>
  </si>
  <si>
    <t xml:space="preserve">Benodigdheden presentatie </t>
  </si>
  <si>
    <t xml:space="preserve">Benodigdheden voor organiseren en archiveren </t>
  </si>
  <si>
    <t>Bureaubenodigdheden</t>
  </si>
  <si>
    <t>Overig</t>
  </si>
  <si>
    <t>Nr.</t>
  </si>
  <si>
    <t>EAN-code</t>
  </si>
  <si>
    <t>Omschrijving</t>
  </si>
  <si>
    <t>Artikelnummer inschrijver</t>
  </si>
  <si>
    <t>Productomschrijving Inschrijver</t>
  </si>
  <si>
    <t>Eenheid</t>
  </si>
  <si>
    <t>Bruto catalogusprijs</t>
  </si>
  <si>
    <t>(Bruto) catalogusprijs per eenheid</t>
  </si>
  <si>
    <t>Kortingspercentage (Gelijk aan invulling op tabblad Kortingspercentage)</t>
  </si>
  <si>
    <t>Netto prijs</t>
  </si>
  <si>
    <t>Fictieve afname</t>
  </si>
  <si>
    <t>Fictieve jaarprijs</t>
  </si>
  <si>
    <t>4045348168827</t>
  </si>
  <si>
    <t>Simply USB-Stick 2.0, met kapje, 16 GB, Rood</t>
  </si>
  <si>
    <t>3130639518465</t>
  </si>
  <si>
    <t>Presentatieringband Exacompta KreaCover A4+ 25mm 4 rings wit</t>
  </si>
  <si>
    <t>4045348085315</t>
  </si>
  <si>
    <t>Schrijfblok met spiraal A5, gelinieerd</t>
  </si>
  <si>
    <t>7313465106013</t>
  </si>
  <si>
    <t>Rapid Classic K1 Niettang 50 vel Chroom</t>
  </si>
  <si>
    <t>7638900361056</t>
  </si>
  <si>
    <t>Energizer Industrial AA Batterij, 1,5 V</t>
  </si>
  <si>
    <t>4011462801650</t>
  </si>
  <si>
    <t>Lamineerhoes A4, 216 x 303 mm, 2 x 125 micron, Glanzend</t>
  </si>
  <si>
    <t>7638900361063</t>
  </si>
  <si>
    <t>Energizer Industrial AAA Batterij, 1,5 V</t>
  </si>
  <si>
    <t>4045348049744</t>
  </si>
  <si>
    <t>Collegeblok A5+ Gelinieerd 17-gaats - 80 vellen</t>
  </si>
  <si>
    <t>4011462732022</t>
  </si>
  <si>
    <t>Zichtmap L-Model A4 Transparant</t>
  </si>
  <si>
    <t>3086123278233</t>
  </si>
  <si>
    <t>BiC Cristal Balpen Medium 1,0 mm Blauw</t>
  </si>
  <si>
    <t>4004764431618</t>
  </si>
  <si>
    <t>Edding 250 Whiteboardmarker Rond 3 mm Zwart</t>
  </si>
  <si>
    <t>5701216497039</t>
  </si>
  <si>
    <t>Esselte Presentatieringband A4 30 mm 4-rings Wit</t>
  </si>
  <si>
    <t>4011462731605</t>
  </si>
  <si>
    <t>A4 Showtas 120 micron 23-gaats Transparant</t>
  </si>
  <si>
    <t>4045348076443</t>
  </si>
  <si>
    <t>Collegeblok A4, Gerecycled, Gelinieerd, 23-gaats, Wit - 80 vellen</t>
  </si>
  <si>
    <t>5902812283228</t>
  </si>
  <si>
    <t>Esselte Offertemap A4 Blauw</t>
  </si>
  <si>
    <t>3130639518403</t>
  </si>
  <si>
    <t>Exacompta KreaCover Presentatieringband A4+ 15 mm 4-rings Wit</t>
  </si>
  <si>
    <t>4011462162034</t>
  </si>
  <si>
    <t>Standaard Snelhechtmap A4, PP, 30 vel, Blauw</t>
  </si>
  <si>
    <t>718103128094</t>
  </si>
  <si>
    <t>Remarx Whiteboardmarker Rond 1,5 mm Zwart</t>
  </si>
  <si>
    <t>4011462864709</t>
  </si>
  <si>
    <t>Whiteboard wisser magnetisch Magnetisch, vilten onderzijde</t>
  </si>
  <si>
    <t>51141400679</t>
  </si>
  <si>
    <t>Post-it Super Sticky Notes Neon Assorti 76 x 76 mm - 90 vellen</t>
  </si>
  <si>
    <t>4004764063093</t>
  </si>
  <si>
    <t>edding 360 Whiteboardmarker Rond 1,5 mm Zwart</t>
  </si>
  <si>
    <t>3130639518427</t>
  </si>
  <si>
    <t>Exacompta KreaCover Presentatieringband A4+ 30 mm 4-rings Wit</t>
  </si>
  <si>
    <t>4549526613685</t>
  </si>
  <si>
    <t>Casio FX-82NL Rekenmachine Blauw</t>
  </si>
  <si>
    <t>4045348168834</t>
  </si>
  <si>
    <t>Simply USB-Stick 2.0, met kapje, 32 GB, Rood</t>
  </si>
  <si>
    <t>4045348076511</t>
  </si>
  <si>
    <t>Collegeblok A4 Gelinieerd 4-gaats Wit - 80 vellen</t>
  </si>
  <si>
    <t>7638900423372</t>
  </si>
  <si>
    <t>Energizer Max Plus AA Batterij 1,5 V</t>
  </si>
  <si>
    <t>3130639518441</t>
  </si>
  <si>
    <t>Exacompta KreaCover Presentatieringband A4+ 50 mm 4-rings Wit</t>
  </si>
  <si>
    <t>3130639518410</t>
  </si>
  <si>
    <t>Exacompta KreaCover Presentatieringband A4+ 20 mm 4-rings Wit</t>
  </si>
  <si>
    <t>718103137119</t>
  </si>
  <si>
    <t>Remarx Whiteboardmarker Rond 1,5 mm Blauw</t>
  </si>
  <si>
    <t>4004764063116</t>
  </si>
  <si>
    <t>edding 360 Whiteboardmarker Rond 1,5 mm Blauw</t>
  </si>
  <si>
    <t>3130630513889</t>
  </si>
  <si>
    <t>Exacompta Ringband A4 25 mm 4-rings Wit</t>
  </si>
  <si>
    <t>4045348077266</t>
  </si>
  <si>
    <t>Schrijfblok met Spiraal A5, Gelinieerd - 100 vellen</t>
  </si>
  <si>
    <t>4011462374116</t>
  </si>
  <si>
    <t>Blanco Tabbladen A4 11-gaats 5-delig Gekleurd</t>
  </si>
  <si>
    <t>8717278497532</t>
  </si>
  <si>
    <t>Euro Products Facial Tissue 2-Laags Wit</t>
  </si>
  <si>
    <t>4045348942250</t>
  </si>
  <si>
    <t>Monsterzak, Zelfklevende sluiting, 262 x 371 x 38 mm, 170 g/m², Crème</t>
  </si>
  <si>
    <t>3086123278257</t>
  </si>
  <si>
    <t>BiC M10 Clic Balpen, Medium Punt, 1 mm, Blauw</t>
  </si>
  <si>
    <t>51141984063</t>
  </si>
  <si>
    <t>Post-it Super Sticky Notes Voordeelpak 76 x 76 mm Neon - 90 vellen</t>
  </si>
  <si>
    <t>3130636053808</t>
  </si>
  <si>
    <t>Exacompta Things To Do Notitieboek - 125 vellen</t>
  </si>
  <si>
    <t>4026283010440</t>
  </si>
  <si>
    <t>Generic Monsterzak, Zelfklevende sluiting, 262 x 371 x 38 mm, 150 g/m², Wit</t>
  </si>
  <si>
    <t>4045348992064</t>
  </si>
  <si>
    <t>Flipoverblok Gerecycled 65 x 98 cm Wit - 20 vellen</t>
  </si>
  <si>
    <t>8713797094993</t>
  </si>
  <si>
    <t>Legamaster Flipover Papierblok Blanco - 20 vellen</t>
  </si>
  <si>
    <t>3026980930974</t>
  </si>
  <si>
    <t>Dymo 2093097 tape zwart op wit 12 mm 10 tapes 45013 (origineel)</t>
  </si>
  <si>
    <t>4045348094355</t>
  </si>
  <si>
    <t>Spiraalblok A4, Gelinieerd - 100 vellen</t>
  </si>
  <si>
    <t>Fictieve totaalprijs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</si>
</sst>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Aptos Narrow"/>
      <family val="2"/>
      <scheme val="minor"/>
    </font>
    <font>
      <b/>
      <sz val="11"/>
      <color theme="1"/>
      <name val="Aptos Narrow"/>
      <family val="2"/>
      <scheme val="minor"/>
    </font>
    <font>
      <sz val="11"/>
      <color rgb="FF000000"/>
      <name val="Aptos Narrow"/>
      <family val="2"/>
      <scheme val="minor"/>
    </font>
    <font>
      <b/>
      <sz val="18"/>
      <color theme="1"/>
      <name val="Aptos Narrow"/>
      <family val="2"/>
      <scheme val="minor"/>
    </font>
    <font>
      <sz val="11"/>
      <color theme="1"/>
      <name val="Aptos Narrow"/>
      <family val="2"/>
      <scheme val="minor"/>
    </font>
    <font>
      <b/>
      <sz val="11"/>
      <color rgb="FF000000"/>
      <name val="Calibri"/>
      <family val="2"/>
    </font>
    <font>
      <sz val="11"/>
      <color rgb="FF000000"/>
      <name val="Calibri"/>
      <family val="2"/>
    </font>
    <font>
      <b/>
      <sz val="11"/>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FFFF00"/>
        <bgColor rgb="FF000000"/>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indexed="64"/>
      </left>
      <right style="thin">
        <color indexed="64"/>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style="thin">
        <color indexed="64"/>
      </top>
      <bottom style="thin">
        <color indexed="64"/>
      </bottom>
      <diagonal/>
    </border>
    <border>
      <left style="thin">
        <color rgb="FF000000"/>
      </left>
      <right style="thin">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top style="medium">
        <color rgb="FF000000"/>
      </top>
      <bottom/>
      <diagonal/>
    </border>
    <border>
      <left style="thin">
        <color indexed="64"/>
      </left>
      <right/>
      <top style="medium">
        <color rgb="FF000000"/>
      </top>
      <bottom style="thin">
        <color indexed="64"/>
      </bottom>
      <diagonal/>
    </border>
    <border>
      <left style="thin">
        <color indexed="64"/>
      </left>
      <right/>
      <top style="thin">
        <color indexed="64"/>
      </top>
      <bottom style="thin">
        <color indexed="64"/>
      </bottom>
      <diagonal/>
    </border>
    <border>
      <left/>
      <right style="thin">
        <color indexed="64"/>
      </right>
      <top style="medium">
        <color rgb="FF000000"/>
      </top>
      <bottom/>
      <diagonal/>
    </border>
    <border>
      <left/>
      <right style="thin">
        <color indexed="64"/>
      </right>
      <top style="medium">
        <color rgb="FF000000"/>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style="thin">
        <color indexed="64"/>
      </left>
      <right/>
      <top style="thin">
        <color indexed="64"/>
      </top>
      <bottom style="medium">
        <color rgb="FF000000"/>
      </bottom>
      <diagonal/>
    </border>
    <border>
      <left/>
      <right style="medium">
        <color rgb="FF000000"/>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s>
  <cellStyleXfs count="2">
    <xf numFmtId="0" fontId="0" fillId="0" borderId="0"/>
    <xf numFmtId="9" fontId="4" fillId="0" borderId="0" applyFont="0" applyFill="0" applyBorder="0" applyAlignment="0" applyProtection="0"/>
  </cellStyleXfs>
  <cellXfs count="119">
    <xf numFmtId="0" fontId="0" fillId="0" borderId="0" xfId="0"/>
    <xf numFmtId="0" fontId="0" fillId="0" borderId="0" xfId="0" applyAlignment="1">
      <alignment horizontal="center" vertical="center"/>
    </xf>
    <xf numFmtId="0" fontId="6" fillId="0" borderId="15" xfId="0" applyFont="1" applyBorder="1" applyAlignment="1">
      <alignment vertical="top"/>
    </xf>
    <xf numFmtId="0" fontId="6" fillId="0" borderId="2" xfId="0" applyFont="1" applyBorder="1" applyAlignment="1">
      <alignment vertical="top"/>
    </xf>
    <xf numFmtId="0" fontId="6" fillId="0" borderId="16" xfId="0" applyFont="1" applyBorder="1" applyAlignment="1">
      <alignment vertical="top"/>
    </xf>
    <xf numFmtId="0" fontId="7" fillId="3" borderId="3" xfId="0" applyFont="1" applyFill="1" applyBorder="1" applyAlignment="1">
      <alignment horizontal="center" vertical="center" wrapText="1"/>
    </xf>
    <xf numFmtId="0" fontId="0" fillId="0" borderId="0" xfId="0" applyAlignment="1">
      <alignment horizontal="left" wrapText="1"/>
    </xf>
    <xf numFmtId="0" fontId="1" fillId="0" borderId="0" xfId="0" applyFont="1" applyAlignment="1">
      <alignment horizontal="center"/>
    </xf>
    <xf numFmtId="44" fontId="1" fillId="0" borderId="26" xfId="0" applyNumberFormat="1" applyFont="1" applyBorder="1" applyAlignment="1">
      <alignment horizontal="center"/>
    </xf>
    <xf numFmtId="0" fontId="5" fillId="0" borderId="32" xfId="0" applyFont="1" applyBorder="1" applyAlignment="1">
      <alignment horizontal="center" vertical="top"/>
    </xf>
    <xf numFmtId="0" fontId="5" fillId="0" borderId="33" xfId="0" applyFont="1" applyBorder="1" applyAlignment="1">
      <alignment horizontal="center" vertical="top"/>
    </xf>
    <xf numFmtId="0" fontId="5" fillId="0" borderId="34" xfId="0" applyFont="1" applyBorder="1" applyAlignment="1">
      <alignment horizontal="center" vertical="top"/>
    </xf>
    <xf numFmtId="0" fontId="7" fillId="3" borderId="18" xfId="0" applyFont="1" applyFill="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9" fontId="0" fillId="0" borderId="0" xfId="1" applyFont="1" applyFill="1"/>
    <xf numFmtId="44" fontId="0" fillId="0" borderId="0" xfId="0" applyNumberFormat="1"/>
    <xf numFmtId="44" fontId="2" fillId="0" borderId="43" xfId="0" applyNumberFormat="1" applyFont="1" applyBorder="1" applyAlignment="1">
      <alignment horizontal="right"/>
    </xf>
    <xf numFmtId="44" fontId="2" fillId="0" borderId="44" xfId="0" applyNumberFormat="1" applyFont="1" applyBorder="1" applyAlignment="1">
      <alignment horizontal="right"/>
    </xf>
    <xf numFmtId="0" fontId="7" fillId="3" borderId="45"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2" fillId="0" borderId="53" xfId="0" applyFont="1" applyBorder="1" applyAlignment="1">
      <alignment horizontal="left"/>
    </xf>
    <xf numFmtId="0" fontId="2" fillId="0" borderId="54" xfId="0" applyFont="1" applyBorder="1" applyAlignment="1">
      <alignment horizontal="left"/>
    </xf>
    <xf numFmtId="0" fontId="7" fillId="3" borderId="55" xfId="0" applyFont="1" applyFill="1" applyBorder="1" applyAlignment="1">
      <alignment horizontal="center" vertical="center" wrapText="1"/>
    </xf>
    <xf numFmtId="0" fontId="7" fillId="3" borderId="58" xfId="0" applyFont="1" applyFill="1" applyBorder="1" applyAlignment="1">
      <alignment horizontal="center" vertical="center" wrapText="1"/>
    </xf>
    <xf numFmtId="1" fontId="2" fillId="0" borderId="32" xfId="0" applyNumberFormat="1" applyFont="1" applyBorder="1" applyAlignment="1">
      <alignment horizontal="center"/>
    </xf>
    <xf numFmtId="1" fontId="2" fillId="0" borderId="33" xfId="0" applyNumberFormat="1" applyFont="1" applyBorder="1" applyAlignment="1">
      <alignment horizontal="center"/>
    </xf>
    <xf numFmtId="44" fontId="2" fillId="0" borderId="53" xfId="0" applyNumberFormat="1" applyFont="1" applyBorder="1" applyAlignment="1">
      <alignment horizontal="left"/>
    </xf>
    <xf numFmtId="44" fontId="2" fillId="0" borderId="54" xfId="0" applyNumberFormat="1" applyFont="1" applyBorder="1" applyAlignment="1">
      <alignment horizontal="left"/>
    </xf>
    <xf numFmtId="10" fontId="2" fillId="0" borderId="56" xfId="0" applyNumberFormat="1" applyFont="1" applyBorder="1" applyAlignment="1">
      <alignment horizontal="center"/>
    </xf>
    <xf numFmtId="10" fontId="2" fillId="0" borderId="36" xfId="0" applyNumberFormat="1" applyFont="1" applyBorder="1" applyAlignment="1">
      <alignment horizontal="center"/>
    </xf>
    <xf numFmtId="10" fontId="2" fillId="0" borderId="57" xfId="0" applyNumberFormat="1" applyFont="1" applyBorder="1" applyAlignment="1">
      <alignment horizontal="center"/>
    </xf>
    <xf numFmtId="3" fontId="0" fillId="0" borderId="32" xfId="0" applyNumberFormat="1" applyBorder="1" applyAlignment="1">
      <alignment horizontal="center" vertical="center"/>
    </xf>
    <xf numFmtId="3" fontId="0" fillId="0" borderId="33" xfId="0" applyNumberFormat="1" applyBorder="1" applyAlignment="1">
      <alignment horizontal="center" vertical="center"/>
    </xf>
    <xf numFmtId="49" fontId="2" fillId="0" borderId="56" xfId="0" applyNumberFormat="1" applyFont="1" applyBorder="1" applyAlignment="1">
      <alignment horizontal="center"/>
    </xf>
    <xf numFmtId="49" fontId="2" fillId="0" borderId="36" xfId="0" applyNumberFormat="1" applyFont="1" applyBorder="1" applyAlignment="1">
      <alignment horizontal="center"/>
    </xf>
    <xf numFmtId="44" fontId="2" fillId="0" borderId="59" xfId="0" applyNumberFormat="1" applyFont="1" applyBorder="1" applyAlignment="1">
      <alignment horizontal="left"/>
    </xf>
    <xf numFmtId="44" fontId="2" fillId="0" borderId="60" xfId="0" applyNumberFormat="1" applyFont="1" applyBorder="1" applyAlignment="1">
      <alignment horizontal="right"/>
    </xf>
    <xf numFmtId="49" fontId="2" fillId="0" borderId="61" xfId="0" applyNumberFormat="1" applyFont="1" applyBorder="1" applyAlignment="1">
      <alignment horizontal="center"/>
    </xf>
    <xf numFmtId="0" fontId="2" fillId="0" borderId="59" xfId="0" applyFont="1" applyBorder="1" applyAlignment="1">
      <alignment horizontal="left"/>
    </xf>
    <xf numFmtId="1" fontId="2" fillId="0" borderId="34" xfId="0" applyNumberFormat="1" applyFont="1" applyBorder="1" applyAlignment="1">
      <alignment horizontal="center"/>
    </xf>
    <xf numFmtId="10" fontId="2" fillId="0" borderId="61" xfId="0" applyNumberFormat="1" applyFont="1" applyBorder="1" applyAlignment="1">
      <alignment horizontal="center"/>
    </xf>
    <xf numFmtId="3" fontId="0" fillId="0" borderId="34" xfId="0" applyNumberFormat="1" applyBorder="1" applyAlignment="1">
      <alignment horizontal="center" vertical="center"/>
    </xf>
    <xf numFmtId="44" fontId="0" fillId="0" borderId="69" xfId="0" applyNumberFormat="1" applyBorder="1" applyAlignment="1">
      <alignment horizontal="center"/>
    </xf>
    <xf numFmtId="0" fontId="3" fillId="3" borderId="18" xfId="0" applyFont="1" applyFill="1" applyBorder="1" applyAlignment="1">
      <alignment horizontal="center"/>
    </xf>
    <xf numFmtId="0" fontId="3" fillId="3" borderId="21" xfId="0" applyFont="1" applyFill="1" applyBorder="1" applyAlignment="1">
      <alignment horizontal="center"/>
    </xf>
    <xf numFmtId="0" fontId="3" fillId="3" borderId="22" xfId="0" applyFont="1" applyFill="1" applyBorder="1" applyAlignment="1">
      <alignment horizontal="center"/>
    </xf>
    <xf numFmtId="0" fontId="0" fillId="0" borderId="2" xfId="0" applyBorder="1" applyAlignment="1">
      <alignment horizontal="left" wrapText="1"/>
    </xf>
    <xf numFmtId="0" fontId="0" fillId="0" borderId="17" xfId="0" applyBorder="1" applyAlignment="1">
      <alignment horizontal="left" wrapText="1"/>
    </xf>
    <xf numFmtId="0" fontId="1" fillId="3" borderId="38"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0" fillId="3" borderId="20" xfId="0" applyFill="1" applyBorder="1" applyAlignment="1">
      <alignment horizontal="center"/>
    </xf>
    <xf numFmtId="0" fontId="0" fillId="3" borderId="23" xfId="0" applyFill="1" applyBorder="1" applyAlignment="1">
      <alignment horizontal="center"/>
    </xf>
    <xf numFmtId="0" fontId="0" fillId="3" borderId="19" xfId="0" applyFill="1" applyBorder="1" applyAlignment="1">
      <alignment horizontal="center"/>
    </xf>
    <xf numFmtId="0" fontId="0" fillId="0" borderId="35"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36" xfId="0" applyBorder="1" applyAlignment="1">
      <alignment horizontal="left"/>
    </xf>
    <xf numFmtId="0" fontId="0" fillId="0" borderId="1" xfId="0" applyBorder="1" applyAlignment="1">
      <alignment horizontal="left"/>
    </xf>
    <xf numFmtId="0" fontId="0" fillId="0" borderId="10" xfId="0" applyBorder="1" applyAlignment="1">
      <alignment horizontal="left"/>
    </xf>
    <xf numFmtId="0" fontId="1" fillId="3" borderId="18" xfId="0" applyFont="1" applyFill="1" applyBorder="1" applyAlignment="1">
      <alignment horizontal="center"/>
    </xf>
    <xf numFmtId="0" fontId="1" fillId="3" borderId="21" xfId="0" applyFont="1" applyFill="1" applyBorder="1" applyAlignment="1">
      <alignment horizontal="center"/>
    </xf>
    <xf numFmtId="0" fontId="1" fillId="3" borderId="22" xfId="0" applyFont="1" applyFill="1" applyBorder="1" applyAlignment="1">
      <alignment horizontal="center"/>
    </xf>
    <xf numFmtId="0" fontId="0" fillId="0" borderId="66" xfId="0" applyBorder="1" applyAlignment="1">
      <alignment horizontal="left"/>
    </xf>
    <xf numFmtId="0" fontId="0" fillId="0" borderId="67" xfId="0" applyBorder="1" applyAlignment="1">
      <alignment horizontal="left"/>
    </xf>
    <xf numFmtId="0" fontId="0" fillId="0" borderId="68" xfId="0" applyBorder="1" applyAlignment="1">
      <alignment horizontal="left"/>
    </xf>
    <xf numFmtId="0" fontId="0" fillId="0" borderId="2" xfId="0" applyBorder="1" applyAlignment="1">
      <alignment horizontal="left"/>
    </xf>
    <xf numFmtId="0" fontId="0" fillId="0" borderId="17" xfId="0" applyBorder="1" applyAlignment="1">
      <alignment horizontal="left"/>
    </xf>
    <xf numFmtId="0" fontId="0" fillId="0" borderId="37"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36" xfId="0" applyBorder="1" applyAlignment="1">
      <alignment horizontal="left" wrapText="1"/>
    </xf>
    <xf numFmtId="0" fontId="0" fillId="0" borderId="1" xfId="0" applyBorder="1" applyAlignment="1">
      <alignment horizontal="left" wrapText="1"/>
    </xf>
    <xf numFmtId="0" fontId="0" fillId="0" borderId="10" xfId="0" applyBorder="1" applyAlignment="1">
      <alignment horizontal="left" wrapText="1"/>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0" borderId="29" xfId="0" applyFont="1" applyBorder="1" applyAlignment="1">
      <alignment horizontal="center"/>
    </xf>
    <xf numFmtId="0" fontId="1" fillId="0" borderId="30" xfId="0" applyFont="1" applyBorder="1" applyAlignment="1">
      <alignment horizontal="center"/>
    </xf>
    <xf numFmtId="0" fontId="1" fillId="0" borderId="31" xfId="0" applyFont="1" applyBorder="1" applyAlignment="1">
      <alignment horizontal="center"/>
    </xf>
    <xf numFmtId="0" fontId="2" fillId="2" borderId="48" xfId="0" applyFont="1" applyFill="1" applyBorder="1" applyAlignment="1" applyProtection="1">
      <alignment horizontal="left"/>
      <protection locked="0" hidden="1"/>
    </xf>
    <xf numFmtId="0" fontId="2" fillId="2" borderId="42" xfId="0" applyFont="1" applyFill="1" applyBorder="1" applyAlignment="1" applyProtection="1">
      <alignment horizontal="left"/>
      <protection locked="0" hidden="1"/>
    </xf>
    <xf numFmtId="0" fontId="2" fillId="2" borderId="49" xfId="0" applyFont="1" applyFill="1" applyBorder="1" applyAlignment="1" applyProtection="1">
      <alignment horizontal="center"/>
      <protection locked="0" hidden="1"/>
    </xf>
    <xf numFmtId="44" fontId="2" fillId="2" borderId="56" xfId="0" applyNumberFormat="1" applyFont="1" applyFill="1" applyBorder="1" applyAlignment="1" applyProtection="1">
      <alignment horizontal="center"/>
      <protection locked="0" hidden="1"/>
    </xf>
    <xf numFmtId="0" fontId="2" fillId="2" borderId="50" xfId="0" applyFont="1" applyFill="1" applyBorder="1" applyAlignment="1" applyProtection="1">
      <alignment horizontal="left"/>
      <protection locked="0" hidden="1"/>
    </xf>
    <xf numFmtId="0" fontId="2" fillId="2" borderId="1" xfId="0" applyFont="1" applyFill="1" applyBorder="1" applyAlignment="1" applyProtection="1">
      <alignment horizontal="left"/>
      <protection locked="0" hidden="1"/>
    </xf>
    <xf numFmtId="0" fontId="2" fillId="2" borderId="51" xfId="0" applyFont="1" applyFill="1" applyBorder="1" applyAlignment="1" applyProtection="1">
      <alignment horizontal="center"/>
      <protection locked="0" hidden="1"/>
    </xf>
    <xf numFmtId="44" fontId="2" fillId="2" borderId="57" xfId="0" applyNumberFormat="1" applyFont="1" applyFill="1" applyBorder="1" applyAlignment="1" applyProtection="1">
      <alignment horizontal="center"/>
      <protection locked="0" hidden="1"/>
    </xf>
    <xf numFmtId="0" fontId="2" fillId="2" borderId="62" xfId="0" applyFont="1" applyFill="1" applyBorder="1" applyAlignment="1" applyProtection="1">
      <alignment horizontal="left"/>
      <protection locked="0" hidden="1"/>
    </xf>
    <xf numFmtId="0" fontId="2" fillId="2" borderId="63" xfId="0" applyFont="1" applyFill="1" applyBorder="1" applyAlignment="1" applyProtection="1">
      <alignment horizontal="left"/>
      <protection locked="0" hidden="1"/>
    </xf>
    <xf numFmtId="0" fontId="2" fillId="2" borderId="64" xfId="0" applyFont="1" applyFill="1" applyBorder="1" applyAlignment="1" applyProtection="1">
      <alignment horizontal="center"/>
      <protection locked="0" hidden="1"/>
    </xf>
    <xf numFmtId="44" fontId="2" fillId="2" borderId="65" xfId="0" applyNumberFormat="1" applyFont="1" applyFill="1" applyBorder="1" applyAlignment="1" applyProtection="1">
      <alignment horizontal="center"/>
      <protection locked="0" hidden="1"/>
    </xf>
    <xf numFmtId="9" fontId="0" fillId="2" borderId="9" xfId="1" applyFont="1" applyFill="1" applyBorder="1" applyAlignment="1" applyProtection="1">
      <alignment horizontal="center"/>
      <protection locked="0" hidden="1"/>
    </xf>
    <xf numFmtId="9" fontId="0" fillId="2" borderId="13" xfId="1" applyFont="1" applyFill="1" applyBorder="1" applyAlignment="1" applyProtection="1">
      <alignment horizontal="center"/>
      <protection locked="0" hidden="1"/>
    </xf>
    <xf numFmtId="9" fontId="0" fillId="2" borderId="14" xfId="1" applyFont="1" applyFill="1" applyBorder="1" applyAlignment="1" applyProtection="1">
      <alignment horizontal="center"/>
      <protection locked="0" hidden="1"/>
    </xf>
    <xf numFmtId="0" fontId="5" fillId="4" borderId="24" xfId="0" applyFont="1" applyFill="1" applyBorder="1" applyAlignment="1" applyProtection="1">
      <alignment horizontal="left" vertical="center"/>
      <protection locked="0" hidden="1"/>
    </xf>
    <xf numFmtId="0" fontId="5" fillId="5" borderId="18" xfId="0" applyFont="1" applyFill="1" applyBorder="1" applyAlignment="1" applyProtection="1">
      <alignment horizontal="center" vertical="top" wrapText="1"/>
      <protection locked="0" hidden="1"/>
    </xf>
    <xf numFmtId="0" fontId="5" fillId="5" borderId="21" xfId="0" applyFont="1" applyFill="1" applyBorder="1" applyAlignment="1" applyProtection="1">
      <alignment horizontal="center" vertical="top" wrapText="1"/>
      <protection locked="0" hidden="1"/>
    </xf>
    <xf numFmtId="0" fontId="5" fillId="5" borderId="22" xfId="0" applyFont="1" applyFill="1" applyBorder="1" applyAlignment="1" applyProtection="1">
      <alignment horizontal="center" vertical="top" wrapText="1"/>
      <protection locked="0" hidden="1"/>
    </xf>
    <xf numFmtId="0" fontId="5" fillId="5" borderId="18" xfId="0" applyFont="1" applyFill="1" applyBorder="1" applyAlignment="1" applyProtection="1">
      <alignment horizontal="left" vertical="top" wrapText="1"/>
      <protection locked="0" hidden="1"/>
    </xf>
    <xf numFmtId="0" fontId="5" fillId="5" borderId="21" xfId="0" applyFont="1" applyFill="1" applyBorder="1" applyAlignment="1" applyProtection="1">
      <alignment horizontal="left" vertical="top" wrapText="1"/>
      <protection locked="0" hidden="1"/>
    </xf>
    <xf numFmtId="0" fontId="5" fillId="5" borderId="22" xfId="0" applyFont="1" applyFill="1" applyBorder="1" applyAlignment="1" applyProtection="1">
      <alignment horizontal="left" vertical="top" wrapText="1"/>
      <protection locked="0" hidden="1"/>
    </xf>
    <xf numFmtId="0" fontId="5" fillId="4" borderId="25" xfId="0" applyFont="1" applyFill="1" applyBorder="1" applyAlignment="1" applyProtection="1">
      <alignment horizontal="left" vertical="center"/>
      <protection locked="0" hidden="1"/>
    </xf>
    <xf numFmtId="0" fontId="5" fillId="5" borderId="27" xfId="0" applyFont="1" applyFill="1" applyBorder="1" applyAlignment="1" applyProtection="1">
      <alignment horizontal="center" vertical="top" wrapText="1"/>
      <protection locked="0" hidden="1"/>
    </xf>
    <xf numFmtId="0" fontId="5" fillId="5" borderId="0" xfId="0" applyFont="1" applyFill="1" applyAlignment="1" applyProtection="1">
      <alignment horizontal="center" vertical="top" wrapText="1"/>
      <protection locked="0" hidden="1"/>
    </xf>
    <xf numFmtId="0" fontId="5" fillId="5" borderId="28" xfId="0" applyFont="1" applyFill="1" applyBorder="1" applyAlignment="1" applyProtection="1">
      <alignment horizontal="center" vertical="top" wrapText="1"/>
      <protection locked="0" hidden="1"/>
    </xf>
    <xf numFmtId="0" fontId="5" fillId="5" borderId="27" xfId="0" applyFont="1" applyFill="1" applyBorder="1" applyAlignment="1" applyProtection="1">
      <alignment horizontal="left" vertical="top" wrapText="1"/>
      <protection locked="0" hidden="1"/>
    </xf>
    <xf numFmtId="0" fontId="5" fillId="5" borderId="0" xfId="0" applyFont="1" applyFill="1" applyAlignment="1" applyProtection="1">
      <alignment horizontal="left" vertical="top" wrapText="1"/>
      <protection locked="0" hidden="1"/>
    </xf>
    <xf numFmtId="0" fontId="5" fillId="5" borderId="28" xfId="0" applyFont="1" applyFill="1" applyBorder="1" applyAlignment="1" applyProtection="1">
      <alignment horizontal="left" vertical="top" wrapText="1"/>
      <protection locked="0" hidden="1"/>
    </xf>
    <xf numFmtId="0" fontId="5" fillId="4" borderId="26" xfId="0" applyFont="1" applyFill="1" applyBorder="1" applyAlignment="1" applyProtection="1">
      <alignment horizontal="left" vertical="center"/>
      <protection locked="0" hidden="1"/>
    </xf>
    <xf numFmtId="0" fontId="5" fillId="5" borderId="20" xfId="0" applyFont="1" applyFill="1" applyBorder="1" applyAlignment="1" applyProtection="1">
      <alignment horizontal="center" vertical="top" wrapText="1"/>
      <protection locked="0" hidden="1"/>
    </xf>
    <xf numFmtId="0" fontId="5" fillId="5" borderId="23" xfId="0" applyFont="1" applyFill="1" applyBorder="1" applyAlignment="1" applyProtection="1">
      <alignment horizontal="center" vertical="top" wrapText="1"/>
      <protection locked="0" hidden="1"/>
    </xf>
    <xf numFmtId="0" fontId="5" fillId="5" borderId="19" xfId="0" applyFont="1" applyFill="1" applyBorder="1" applyAlignment="1" applyProtection="1">
      <alignment horizontal="center" vertical="top" wrapText="1"/>
      <protection locked="0" hidden="1"/>
    </xf>
    <xf numFmtId="0" fontId="5" fillId="5" borderId="20" xfId="0" applyFont="1" applyFill="1" applyBorder="1" applyAlignment="1" applyProtection="1">
      <alignment horizontal="left" vertical="top" wrapText="1"/>
      <protection locked="0" hidden="1"/>
    </xf>
    <xf numFmtId="0" fontId="5" fillId="5" borderId="23" xfId="0" applyFont="1" applyFill="1" applyBorder="1" applyAlignment="1" applyProtection="1">
      <alignment horizontal="left" vertical="top" wrapText="1"/>
      <protection locked="0" hidden="1"/>
    </xf>
    <xf numFmtId="0" fontId="5" fillId="5" borderId="19" xfId="0" applyFont="1" applyFill="1" applyBorder="1" applyAlignment="1" applyProtection="1">
      <alignment horizontal="left" vertical="top" wrapText="1"/>
      <protection locked="0" hidden="1"/>
    </xf>
  </cellXfs>
  <cellStyles count="2">
    <cellStyle name="Procent" xfId="1" builtinId="5"/>
    <cellStyle name="Standaard" xfId="0" builtinId="0"/>
  </cellStyles>
  <dxfs count="3">
    <dxf>
      <font>
        <color rgb="FF9C0006"/>
      </font>
      <fill>
        <patternFill>
          <bgColor rgb="FFFFC7CE"/>
        </patternFill>
      </fill>
    </dxf>
    <dxf>
      <fill>
        <patternFill>
          <bgColor theme="9"/>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E6C8-0019-47DF-A894-CCCB2C22496D}">
  <dimension ref="A1:P26"/>
  <sheetViews>
    <sheetView tabSelected="1" zoomScale="140" zoomScaleNormal="140" workbookViewId="0">
      <selection activeCell="C20" sqref="C20"/>
    </sheetView>
  </sheetViews>
  <sheetFormatPr defaultRowHeight="15" x14ac:dyDescent="0.25"/>
  <cols>
    <col min="1" max="1" width="8.85546875" customWidth="1"/>
    <col min="4" max="4" width="26.7109375" customWidth="1"/>
    <col min="6" max="6" width="13.28515625" bestFit="1" customWidth="1"/>
    <col min="11" max="11" width="21.140625" bestFit="1" customWidth="1"/>
    <col min="12" max="12" width="10.5703125" customWidth="1"/>
    <col min="13" max="13" width="12.28515625" customWidth="1"/>
    <col min="14" max="14" width="9.85546875" customWidth="1"/>
  </cols>
  <sheetData>
    <row r="1" spans="1:16" ht="24" x14ac:dyDescent="0.4">
      <c r="A1" s="47" t="s">
        <v>0</v>
      </c>
      <c r="B1" s="48"/>
      <c r="C1" s="48"/>
      <c r="D1" s="48"/>
      <c r="E1" s="48"/>
      <c r="F1" s="48"/>
      <c r="G1" s="48"/>
      <c r="H1" s="48"/>
      <c r="I1" s="48"/>
      <c r="J1" s="48"/>
      <c r="K1" s="48"/>
      <c r="L1" s="48"/>
      <c r="M1" s="48"/>
      <c r="N1" s="48"/>
      <c r="O1" s="48"/>
      <c r="P1" s="49"/>
    </row>
    <row r="2" spans="1:16" ht="15.75" thickBot="1" x14ac:dyDescent="0.3">
      <c r="A2" s="55" t="s">
        <v>1</v>
      </c>
      <c r="B2" s="56"/>
      <c r="C2" s="56"/>
      <c r="D2" s="56"/>
      <c r="E2" s="56"/>
      <c r="F2" s="56"/>
      <c r="G2" s="56"/>
      <c r="H2" s="56"/>
      <c r="I2" s="56"/>
      <c r="J2" s="56"/>
      <c r="K2" s="56"/>
      <c r="L2" s="56"/>
      <c r="M2" s="56"/>
      <c r="N2" s="56"/>
      <c r="O2" s="56"/>
      <c r="P2" s="57"/>
    </row>
    <row r="4" spans="1:16" x14ac:dyDescent="0.25">
      <c r="A4" s="52" t="s">
        <v>2</v>
      </c>
      <c r="B4" s="53"/>
      <c r="C4" s="53"/>
      <c r="D4" s="53"/>
      <c r="E4" s="53"/>
      <c r="F4" s="53"/>
      <c r="G4" s="53"/>
      <c r="H4" s="53"/>
      <c r="I4" s="53"/>
      <c r="J4" s="53"/>
      <c r="K4" s="53"/>
      <c r="L4" s="53"/>
      <c r="M4" s="53"/>
      <c r="N4" s="53"/>
      <c r="O4" s="53"/>
      <c r="P4" s="54"/>
    </row>
    <row r="5" spans="1:16" x14ac:dyDescent="0.25">
      <c r="A5" s="13">
        <v>1</v>
      </c>
      <c r="B5" s="58" t="s">
        <v>3</v>
      </c>
      <c r="C5" s="59"/>
      <c r="D5" s="59"/>
      <c r="E5" s="59"/>
      <c r="F5" s="59"/>
      <c r="G5" s="59"/>
      <c r="H5" s="59"/>
      <c r="I5" s="59"/>
      <c r="J5" s="59"/>
      <c r="K5" s="59"/>
      <c r="L5" s="59"/>
      <c r="M5" s="59"/>
      <c r="N5" s="59"/>
      <c r="O5" s="59"/>
      <c r="P5" s="60"/>
    </row>
    <row r="6" spans="1:16" x14ac:dyDescent="0.25">
      <c r="A6" s="14">
        <v>2</v>
      </c>
      <c r="B6" s="61" t="s">
        <v>4</v>
      </c>
      <c r="C6" s="62"/>
      <c r="D6" s="62"/>
      <c r="E6" s="62"/>
      <c r="F6" s="62"/>
      <c r="G6" s="62"/>
      <c r="H6" s="62"/>
      <c r="I6" s="62"/>
      <c r="J6" s="62"/>
      <c r="K6" s="62"/>
      <c r="L6" s="62"/>
      <c r="M6" s="62"/>
      <c r="N6" s="62"/>
      <c r="O6" s="62"/>
      <c r="P6" s="63"/>
    </row>
    <row r="7" spans="1:16" x14ac:dyDescent="0.25">
      <c r="A7" s="14">
        <v>3</v>
      </c>
      <c r="B7" s="70" t="s">
        <v>5</v>
      </c>
      <c r="C7" s="70"/>
      <c r="D7" s="70"/>
      <c r="E7" s="70"/>
      <c r="F7" s="70"/>
      <c r="G7" s="70"/>
      <c r="H7" s="70"/>
      <c r="I7" s="70"/>
      <c r="J7" s="70"/>
      <c r="K7" s="70"/>
      <c r="L7" s="70"/>
      <c r="M7" s="70"/>
      <c r="N7" s="70"/>
      <c r="O7" s="70"/>
      <c r="P7" s="71"/>
    </row>
    <row r="8" spans="1:16" x14ac:dyDescent="0.25">
      <c r="A8" s="14">
        <v>4</v>
      </c>
      <c r="B8" s="61" t="s">
        <v>6</v>
      </c>
      <c r="C8" s="62"/>
      <c r="D8" s="62"/>
      <c r="E8" s="62"/>
      <c r="F8" s="62"/>
      <c r="G8" s="62"/>
      <c r="H8" s="62"/>
      <c r="I8" s="62"/>
      <c r="J8" s="62"/>
      <c r="K8" s="62"/>
      <c r="L8" s="62"/>
      <c r="M8" s="62"/>
      <c r="N8" s="62"/>
      <c r="O8" s="62"/>
      <c r="P8" s="63"/>
    </row>
    <row r="9" spans="1:16" ht="29.25" customHeight="1" x14ac:dyDescent="0.25">
      <c r="A9" s="14">
        <v>5</v>
      </c>
      <c r="B9" s="75" t="s">
        <v>7</v>
      </c>
      <c r="C9" s="76"/>
      <c r="D9" s="76"/>
      <c r="E9" s="76"/>
      <c r="F9" s="76"/>
      <c r="G9" s="76"/>
      <c r="H9" s="76"/>
      <c r="I9" s="76"/>
      <c r="J9" s="76"/>
      <c r="K9" s="76"/>
      <c r="L9" s="76"/>
      <c r="M9" s="76"/>
      <c r="N9" s="76"/>
      <c r="O9" s="76"/>
      <c r="P9" s="77"/>
    </row>
    <row r="10" spans="1:16" x14ac:dyDescent="0.25">
      <c r="A10" s="14">
        <v>6</v>
      </c>
      <c r="B10" s="50" t="s">
        <v>8</v>
      </c>
      <c r="C10" s="50"/>
      <c r="D10" s="50"/>
      <c r="E10" s="50"/>
      <c r="F10" s="50"/>
      <c r="G10" s="50"/>
      <c r="H10" s="50"/>
      <c r="I10" s="50"/>
      <c r="J10" s="50"/>
      <c r="K10" s="50"/>
      <c r="L10" s="50"/>
      <c r="M10" s="50"/>
      <c r="N10" s="50"/>
      <c r="O10" s="50"/>
      <c r="P10" s="51"/>
    </row>
    <row r="11" spans="1:16" x14ac:dyDescent="0.25">
      <c r="A11" s="14">
        <v>7</v>
      </c>
      <c r="B11" s="50" t="s">
        <v>9</v>
      </c>
      <c r="C11" s="50"/>
      <c r="D11" s="50"/>
      <c r="E11" s="50"/>
      <c r="F11" s="50"/>
      <c r="G11" s="50"/>
      <c r="H11" s="50"/>
      <c r="I11" s="50"/>
      <c r="J11" s="50"/>
      <c r="K11" s="50"/>
      <c r="L11" s="50"/>
      <c r="M11" s="50"/>
      <c r="N11" s="50"/>
      <c r="O11" s="50"/>
      <c r="P11" s="51"/>
    </row>
    <row r="12" spans="1:16" ht="28.5" customHeight="1" x14ac:dyDescent="0.25">
      <c r="A12" s="14">
        <v>8</v>
      </c>
      <c r="B12" s="50" t="s">
        <v>10</v>
      </c>
      <c r="C12" s="50"/>
      <c r="D12" s="50"/>
      <c r="E12" s="50"/>
      <c r="F12" s="50"/>
      <c r="G12" s="50"/>
      <c r="H12" s="50"/>
      <c r="I12" s="50"/>
      <c r="J12" s="50"/>
      <c r="K12" s="50"/>
      <c r="L12" s="50"/>
      <c r="M12" s="50"/>
      <c r="N12" s="50"/>
      <c r="O12" s="50"/>
      <c r="P12" s="51"/>
    </row>
    <row r="13" spans="1:16" x14ac:dyDescent="0.25">
      <c r="A13" s="15">
        <v>9</v>
      </c>
      <c r="B13" s="72" t="s">
        <v>11</v>
      </c>
      <c r="C13" s="73"/>
      <c r="D13" s="73"/>
      <c r="E13" s="73"/>
      <c r="F13" s="73"/>
      <c r="G13" s="73"/>
      <c r="H13" s="73"/>
      <c r="I13" s="73"/>
      <c r="J13" s="73"/>
      <c r="K13" s="73"/>
      <c r="L13" s="73"/>
      <c r="M13" s="73"/>
      <c r="N13" s="73"/>
      <c r="O13" s="73"/>
      <c r="P13" s="74"/>
    </row>
    <row r="14" spans="1:16" x14ac:dyDescent="0.25">
      <c r="A14" s="1"/>
      <c r="B14" s="6"/>
      <c r="C14" s="6"/>
      <c r="D14" s="6"/>
      <c r="E14" s="6"/>
      <c r="F14" s="6"/>
      <c r="G14" s="6"/>
      <c r="H14" s="6"/>
      <c r="I14" s="6"/>
      <c r="J14" s="6"/>
      <c r="K14" s="6"/>
      <c r="L14" s="6"/>
      <c r="M14" s="6"/>
      <c r="N14" s="6"/>
      <c r="O14" s="6"/>
      <c r="P14" s="6"/>
    </row>
    <row r="16" spans="1:16" x14ac:dyDescent="0.25">
      <c r="A16" s="64" t="s">
        <v>12</v>
      </c>
      <c r="B16" s="65"/>
      <c r="C16" s="65"/>
      <c r="D16" s="66"/>
      <c r="F16" s="78" t="s">
        <v>13</v>
      </c>
      <c r="G16" s="79"/>
      <c r="H16" s="79"/>
      <c r="I16" s="79"/>
      <c r="J16" s="79"/>
      <c r="K16" s="79"/>
      <c r="L16" s="79"/>
      <c r="M16" s="79"/>
      <c r="N16" s="79"/>
      <c r="O16" s="79"/>
    </row>
    <row r="17" spans="1:15" x14ac:dyDescent="0.25">
      <c r="A17" s="67" t="s">
        <v>14</v>
      </c>
      <c r="B17" s="68"/>
      <c r="C17" s="69"/>
      <c r="D17" s="46" t="str">
        <f>Kernassortiment!M45</f>
        <v>ONJUIST</v>
      </c>
      <c r="F17" s="98" t="s">
        <v>15</v>
      </c>
      <c r="G17" s="99"/>
      <c r="H17" s="100"/>
      <c r="I17" s="100"/>
      <c r="J17" s="101"/>
      <c r="K17" s="98" t="s">
        <v>16</v>
      </c>
      <c r="L17" s="102"/>
      <c r="M17" s="103"/>
      <c r="N17" s="103"/>
      <c r="O17" s="104"/>
    </row>
    <row r="18" spans="1:15" x14ac:dyDescent="0.25">
      <c r="D18" s="16"/>
      <c r="F18" s="105"/>
      <c r="G18" s="106"/>
      <c r="H18" s="107"/>
      <c r="I18" s="107"/>
      <c r="J18" s="108"/>
      <c r="K18" s="105"/>
      <c r="L18" s="109"/>
      <c r="M18" s="110"/>
      <c r="N18" s="110"/>
      <c r="O18" s="111"/>
    </row>
    <row r="19" spans="1:15" x14ac:dyDescent="0.25">
      <c r="D19" s="17"/>
      <c r="F19" s="112"/>
      <c r="G19" s="113"/>
      <c r="H19" s="114"/>
      <c r="I19" s="114"/>
      <c r="J19" s="115"/>
      <c r="K19" s="112"/>
      <c r="L19" s="116"/>
      <c r="M19" s="117"/>
      <c r="N19" s="117"/>
      <c r="O19" s="118"/>
    </row>
    <row r="20" spans="1:15" x14ac:dyDescent="0.25">
      <c r="F20" s="98" t="s">
        <v>17</v>
      </c>
      <c r="G20" s="99"/>
      <c r="H20" s="100"/>
      <c r="I20" s="100"/>
      <c r="J20" s="101"/>
      <c r="K20" s="98" t="s">
        <v>18</v>
      </c>
      <c r="L20" s="102"/>
      <c r="M20" s="103"/>
      <c r="N20" s="103"/>
      <c r="O20" s="104"/>
    </row>
    <row r="21" spans="1:15" x14ac:dyDescent="0.25">
      <c r="F21" s="105"/>
      <c r="G21" s="106"/>
      <c r="H21" s="107"/>
      <c r="I21" s="107"/>
      <c r="J21" s="108"/>
      <c r="K21" s="105"/>
      <c r="L21" s="109"/>
      <c r="M21" s="110"/>
      <c r="N21" s="110"/>
      <c r="O21" s="111"/>
    </row>
    <row r="22" spans="1:15" x14ac:dyDescent="0.25">
      <c r="F22" s="112"/>
      <c r="G22" s="113"/>
      <c r="H22" s="114"/>
      <c r="I22" s="114"/>
      <c r="J22" s="115"/>
      <c r="K22" s="112"/>
      <c r="L22" s="116"/>
      <c r="M22" s="117"/>
      <c r="N22" s="117"/>
      <c r="O22" s="118"/>
    </row>
    <row r="23" spans="1:15" x14ac:dyDescent="0.25">
      <c r="F23" s="98" t="s">
        <v>19</v>
      </c>
      <c r="G23" s="99"/>
      <c r="H23" s="100"/>
      <c r="I23" s="100"/>
      <c r="J23" s="100"/>
      <c r="K23" s="100"/>
      <c r="L23" s="100"/>
      <c r="M23" s="100"/>
      <c r="N23" s="100"/>
      <c r="O23" s="101"/>
    </row>
    <row r="24" spans="1:15" x14ac:dyDescent="0.25">
      <c r="F24" s="105"/>
      <c r="G24" s="106"/>
      <c r="H24" s="107"/>
      <c r="I24" s="107"/>
      <c r="J24" s="107"/>
      <c r="K24" s="107"/>
      <c r="L24" s="107"/>
      <c r="M24" s="107"/>
      <c r="N24" s="107"/>
      <c r="O24" s="108"/>
    </row>
    <row r="25" spans="1:15" x14ac:dyDescent="0.25">
      <c r="F25" s="105"/>
      <c r="G25" s="106"/>
      <c r="H25" s="107"/>
      <c r="I25" s="107"/>
      <c r="J25" s="107"/>
      <c r="K25" s="107"/>
      <c r="L25" s="107"/>
      <c r="M25" s="107"/>
      <c r="N25" s="107"/>
      <c r="O25" s="108"/>
    </row>
    <row r="26" spans="1:15" x14ac:dyDescent="0.25">
      <c r="F26" s="112"/>
      <c r="G26" s="113"/>
      <c r="H26" s="114"/>
      <c r="I26" s="114"/>
      <c r="J26" s="114"/>
      <c r="K26" s="114"/>
      <c r="L26" s="114"/>
      <c r="M26" s="114"/>
      <c r="N26" s="114"/>
      <c r="O26" s="115"/>
    </row>
  </sheetData>
  <sheetProtection algorithmName="SHA-512" hashValue="AbzmvrgdcMvJ6rZzk/arhZOO9Ce0FK02oud/EmpmAU/9jELMaj6edrww21DWLZm7jadCdTUVAEN4+AZd5SJ6sQ==" saltValue="mCJzLfWXJ94uQdDnfl7w8A==" spinCount="100000" sheet="1" objects="1" scenarios="1"/>
  <mergeCells count="25">
    <mergeCell ref="G23:O26"/>
    <mergeCell ref="F16:O16"/>
    <mergeCell ref="F23:F26"/>
    <mergeCell ref="F20:F22"/>
    <mergeCell ref="K20:K22"/>
    <mergeCell ref="K17:K19"/>
    <mergeCell ref="F17:F19"/>
    <mergeCell ref="G20:J22"/>
    <mergeCell ref="L20:O22"/>
    <mergeCell ref="G17:J19"/>
    <mergeCell ref="L17:O19"/>
    <mergeCell ref="A16:D16"/>
    <mergeCell ref="A17:C17"/>
    <mergeCell ref="B11:P11"/>
    <mergeCell ref="B7:P7"/>
    <mergeCell ref="B13:P13"/>
    <mergeCell ref="B9:P9"/>
    <mergeCell ref="B8:P8"/>
    <mergeCell ref="B12:P12"/>
    <mergeCell ref="A1:P1"/>
    <mergeCell ref="B10:P10"/>
    <mergeCell ref="A4:P4"/>
    <mergeCell ref="A2:P2"/>
    <mergeCell ref="B5:P5"/>
    <mergeCell ref="B6:P6"/>
  </mergeCells>
  <conditionalFormatting sqref="D17">
    <cfRule type="cellIs" dxfId="2" priority="3" operator="equal">
      <formula>"ONJUIST"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BB5CB-CE2E-4A9F-8524-B44D66CADC8F}">
  <dimension ref="A2:A3"/>
  <sheetViews>
    <sheetView workbookViewId="0">
      <selection activeCell="A4" sqref="A4"/>
    </sheetView>
  </sheetViews>
  <sheetFormatPr defaultRowHeight="15" x14ac:dyDescent="0.25"/>
  <sheetData>
    <row r="2" spans="1:1" x14ac:dyDescent="0.25">
      <c r="A2" t="s">
        <v>20</v>
      </c>
    </row>
    <row r="3" spans="1:1" x14ac:dyDescent="0.25">
      <c r="A3"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0943F-5048-43AE-B90F-3024D3616A4F}">
  <dimension ref="A1:C8"/>
  <sheetViews>
    <sheetView zoomScale="140" zoomScaleNormal="140" workbookViewId="0">
      <selection activeCell="C3" sqref="C3"/>
    </sheetView>
  </sheetViews>
  <sheetFormatPr defaultRowHeight="15" x14ac:dyDescent="0.25"/>
  <cols>
    <col min="1" max="1" width="14.140625" customWidth="1"/>
    <col min="2" max="2" width="43.42578125" bestFit="1" customWidth="1"/>
    <col min="3" max="3" width="19.85546875" customWidth="1"/>
  </cols>
  <sheetData>
    <row r="1" spans="1:3" x14ac:dyDescent="0.25">
      <c r="A1" s="12" t="s">
        <v>22</v>
      </c>
      <c r="B1" s="5" t="s">
        <v>23</v>
      </c>
      <c r="C1" s="5" t="s">
        <v>24</v>
      </c>
    </row>
    <row r="2" spans="1:3" x14ac:dyDescent="0.25">
      <c r="A2" s="9">
        <v>1</v>
      </c>
      <c r="B2" s="2" t="s">
        <v>25</v>
      </c>
      <c r="C2" s="95"/>
    </row>
    <row r="3" spans="1:3" x14ac:dyDescent="0.25">
      <c r="A3" s="10">
        <v>2</v>
      </c>
      <c r="B3" s="3" t="s">
        <v>26</v>
      </c>
      <c r="C3" s="96"/>
    </row>
    <row r="4" spans="1:3" x14ac:dyDescent="0.25">
      <c r="A4" s="10">
        <v>3</v>
      </c>
      <c r="B4" s="3" t="s">
        <v>27</v>
      </c>
      <c r="C4" s="96"/>
    </row>
    <row r="5" spans="1:3" x14ac:dyDescent="0.25">
      <c r="A5" s="10">
        <v>4</v>
      </c>
      <c r="B5" s="3" t="s">
        <v>28</v>
      </c>
      <c r="C5" s="96"/>
    </row>
    <row r="6" spans="1:3" x14ac:dyDescent="0.25">
      <c r="A6" s="10">
        <v>5</v>
      </c>
      <c r="B6" s="3" t="s">
        <v>29</v>
      </c>
      <c r="C6" s="96"/>
    </row>
    <row r="7" spans="1:3" x14ac:dyDescent="0.25">
      <c r="A7" s="11">
        <v>6</v>
      </c>
      <c r="B7" s="4" t="s">
        <v>30</v>
      </c>
      <c r="C7" s="97"/>
    </row>
    <row r="8" spans="1:3" x14ac:dyDescent="0.25">
      <c r="C8" s="7"/>
    </row>
  </sheetData>
  <sheetProtection algorithmName="SHA-512" hashValue="43UT8433dNgqKfX4XYxw1LFFxgn0lUrgfURw2G3LvA5Hex4K2EXMe1N5CNBuLFKFLwsJmKuHzr8k6DfqurKRXA==" saltValue="ukFi32UDjWQfXpXf0CYCM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7B90-81C7-410F-B52F-DA16C083294A}">
  <dimension ref="A1:M45"/>
  <sheetViews>
    <sheetView topLeftCell="C1" zoomScale="110" zoomScaleNormal="110" workbookViewId="0">
      <pane ySplit="1" topLeftCell="A23" activePane="bottomLeft" state="frozen"/>
      <selection pane="bottomLeft" activeCell="M45" sqref="M45"/>
    </sheetView>
  </sheetViews>
  <sheetFormatPr defaultRowHeight="15" x14ac:dyDescent="0.25"/>
  <cols>
    <col min="1" max="1" width="3.5703125" bestFit="1" customWidth="1"/>
    <col min="2" max="2" width="17.42578125" customWidth="1"/>
    <col min="3" max="3" width="66" bestFit="1" customWidth="1"/>
    <col min="4" max="4" width="14.7109375" customWidth="1"/>
    <col min="5" max="5" width="29.7109375" customWidth="1"/>
    <col min="6" max="6" width="14.7109375" customWidth="1"/>
    <col min="7" max="7" width="14.28515625" customWidth="1"/>
    <col min="8" max="8" width="19.140625" customWidth="1"/>
    <col min="9" max="9" width="12.28515625" customWidth="1"/>
    <col min="10" max="10" width="27.140625" customWidth="1"/>
    <col min="11" max="11" width="12.7109375" customWidth="1"/>
    <col min="12" max="12" width="10" style="1" customWidth="1"/>
    <col min="13" max="13" width="15.140625" bestFit="1" customWidth="1"/>
  </cols>
  <sheetData>
    <row r="1" spans="1:13" ht="45" x14ac:dyDescent="0.25">
      <c r="A1" s="27" t="s">
        <v>31</v>
      </c>
      <c r="B1" s="26" t="s">
        <v>32</v>
      </c>
      <c r="C1" s="23" t="s">
        <v>33</v>
      </c>
      <c r="D1" s="22" t="s">
        <v>34</v>
      </c>
      <c r="E1" s="20" t="s">
        <v>35</v>
      </c>
      <c r="F1" s="21" t="s">
        <v>36</v>
      </c>
      <c r="G1" s="26" t="s">
        <v>37</v>
      </c>
      <c r="H1" s="23" t="s">
        <v>38</v>
      </c>
      <c r="I1" s="27" t="s">
        <v>22</v>
      </c>
      <c r="J1" s="26" t="s">
        <v>39</v>
      </c>
      <c r="K1" s="23" t="s">
        <v>40</v>
      </c>
      <c r="L1" s="27" t="s">
        <v>41</v>
      </c>
      <c r="M1" s="21" t="s">
        <v>42</v>
      </c>
    </row>
    <row r="2" spans="1:13" x14ac:dyDescent="0.25">
      <c r="A2" s="13">
        <v>1</v>
      </c>
      <c r="B2" s="37" t="s">
        <v>43</v>
      </c>
      <c r="C2" s="24" t="s">
        <v>44</v>
      </c>
      <c r="D2" s="83"/>
      <c r="E2" s="84"/>
      <c r="F2" s="85"/>
      <c r="G2" s="86"/>
      <c r="H2" s="30">
        <f>IFERROR(G2/F2,0)</f>
        <v>0</v>
      </c>
      <c r="I2" s="28">
        <v>6</v>
      </c>
      <c r="J2" s="32">
        <f>Kortingspercentages!$C$7</f>
        <v>0</v>
      </c>
      <c r="K2" s="30">
        <f>H2-(H2*J2)</f>
        <v>0</v>
      </c>
      <c r="L2" s="35">
        <v>3750</v>
      </c>
      <c r="M2" s="18">
        <f>K2*L2</f>
        <v>0</v>
      </c>
    </row>
    <row r="3" spans="1:13" x14ac:dyDescent="0.25">
      <c r="A3" s="14">
        <v>2</v>
      </c>
      <c r="B3" s="38" t="s">
        <v>45</v>
      </c>
      <c r="C3" s="25" t="s">
        <v>46</v>
      </c>
      <c r="D3" s="87"/>
      <c r="E3" s="88"/>
      <c r="F3" s="89"/>
      <c r="G3" s="90"/>
      <c r="H3" s="31">
        <f t="shared" ref="H3:H44" si="0">IFERROR(G3/F3,0)</f>
        <v>0</v>
      </c>
      <c r="I3" s="29">
        <v>4</v>
      </c>
      <c r="J3" s="33">
        <f>Kortingspercentages!$C$5</f>
        <v>0</v>
      </c>
      <c r="K3" s="31">
        <f t="shared" ref="K3:K44" si="1">H3-(H3*J3)</f>
        <v>0</v>
      </c>
      <c r="L3" s="36">
        <v>1750</v>
      </c>
      <c r="M3" s="19">
        <f t="shared" ref="M3:M28" si="2">K3*L3</f>
        <v>0</v>
      </c>
    </row>
    <row r="4" spans="1:13" x14ac:dyDescent="0.25">
      <c r="A4" s="14">
        <v>3</v>
      </c>
      <c r="B4" s="38" t="s">
        <v>47</v>
      </c>
      <c r="C4" s="25" t="s">
        <v>48</v>
      </c>
      <c r="D4" s="87"/>
      <c r="E4" s="88"/>
      <c r="F4" s="89"/>
      <c r="G4" s="90"/>
      <c r="H4" s="31">
        <f t="shared" si="0"/>
        <v>0</v>
      </c>
      <c r="I4" s="29">
        <v>2</v>
      </c>
      <c r="J4" s="33">
        <f>Kortingspercentages!$C$3</f>
        <v>0</v>
      </c>
      <c r="K4" s="31">
        <f t="shared" si="1"/>
        <v>0</v>
      </c>
      <c r="L4" s="36">
        <v>2200</v>
      </c>
      <c r="M4" s="19">
        <f t="shared" si="2"/>
        <v>0</v>
      </c>
    </row>
    <row r="5" spans="1:13" x14ac:dyDescent="0.25">
      <c r="A5" s="14">
        <v>4</v>
      </c>
      <c r="B5" s="38" t="s">
        <v>49</v>
      </c>
      <c r="C5" s="25" t="s">
        <v>50</v>
      </c>
      <c r="D5" s="87"/>
      <c r="E5" s="88"/>
      <c r="F5" s="89"/>
      <c r="G5" s="90"/>
      <c r="H5" s="31">
        <f t="shared" si="0"/>
        <v>0</v>
      </c>
      <c r="I5" s="29">
        <v>5</v>
      </c>
      <c r="J5" s="33">
        <f>Kortingspercentages!$C$6</f>
        <v>0</v>
      </c>
      <c r="K5" s="31">
        <f t="shared" si="1"/>
        <v>0</v>
      </c>
      <c r="L5" s="36">
        <v>400</v>
      </c>
      <c r="M5" s="19">
        <f t="shared" si="2"/>
        <v>0</v>
      </c>
    </row>
    <row r="6" spans="1:13" x14ac:dyDescent="0.25">
      <c r="A6" s="14">
        <v>5</v>
      </c>
      <c r="B6" s="38" t="s">
        <v>51</v>
      </c>
      <c r="C6" s="25" t="s">
        <v>52</v>
      </c>
      <c r="D6" s="87"/>
      <c r="E6" s="88"/>
      <c r="F6" s="89"/>
      <c r="G6" s="90"/>
      <c r="H6" s="31">
        <f t="shared" si="0"/>
        <v>0</v>
      </c>
      <c r="I6" s="29">
        <v>6</v>
      </c>
      <c r="J6" s="34">
        <f>Kortingspercentages!$C$7</f>
        <v>0</v>
      </c>
      <c r="K6" s="31">
        <f t="shared" si="1"/>
        <v>0</v>
      </c>
      <c r="L6" s="36">
        <v>25000</v>
      </c>
      <c r="M6" s="19">
        <f t="shared" si="2"/>
        <v>0</v>
      </c>
    </row>
    <row r="7" spans="1:13" x14ac:dyDescent="0.25">
      <c r="A7" s="14">
        <v>6</v>
      </c>
      <c r="B7" s="38" t="s">
        <v>53</v>
      </c>
      <c r="C7" s="25" t="s">
        <v>54</v>
      </c>
      <c r="D7" s="87"/>
      <c r="E7" s="88"/>
      <c r="F7" s="89"/>
      <c r="G7" s="90"/>
      <c r="H7" s="31">
        <f t="shared" si="0"/>
        <v>0</v>
      </c>
      <c r="I7" s="29">
        <v>4</v>
      </c>
      <c r="J7" s="33">
        <f>Kortingspercentages!$C$5</f>
        <v>0</v>
      </c>
      <c r="K7" s="31">
        <f t="shared" si="1"/>
        <v>0</v>
      </c>
      <c r="L7" s="36">
        <v>45000</v>
      </c>
      <c r="M7" s="19">
        <f t="shared" si="2"/>
        <v>0</v>
      </c>
    </row>
    <row r="8" spans="1:13" x14ac:dyDescent="0.25">
      <c r="A8" s="14">
        <v>7</v>
      </c>
      <c r="B8" s="38" t="s">
        <v>55</v>
      </c>
      <c r="C8" s="25" t="s">
        <v>56</v>
      </c>
      <c r="D8" s="87"/>
      <c r="E8" s="88"/>
      <c r="F8" s="89"/>
      <c r="G8" s="90"/>
      <c r="H8" s="31">
        <f t="shared" si="0"/>
        <v>0</v>
      </c>
      <c r="I8" s="29">
        <v>6</v>
      </c>
      <c r="J8" s="34">
        <f>Kortingspercentages!$C$7</f>
        <v>0</v>
      </c>
      <c r="K8" s="31">
        <f t="shared" si="1"/>
        <v>0</v>
      </c>
      <c r="L8" s="36">
        <v>25000</v>
      </c>
      <c r="M8" s="19">
        <f t="shared" si="2"/>
        <v>0</v>
      </c>
    </row>
    <row r="9" spans="1:13" x14ac:dyDescent="0.25">
      <c r="A9" s="14">
        <v>8</v>
      </c>
      <c r="B9" s="38" t="s">
        <v>57</v>
      </c>
      <c r="C9" s="25" t="s">
        <v>58</v>
      </c>
      <c r="D9" s="87"/>
      <c r="E9" s="88"/>
      <c r="F9" s="89"/>
      <c r="G9" s="90"/>
      <c r="H9" s="31">
        <f t="shared" si="0"/>
        <v>0</v>
      </c>
      <c r="I9" s="29">
        <v>2</v>
      </c>
      <c r="J9" s="33">
        <f>Kortingspercentages!$C$3</f>
        <v>0</v>
      </c>
      <c r="K9" s="31">
        <f t="shared" si="1"/>
        <v>0</v>
      </c>
      <c r="L9" s="36">
        <v>1300</v>
      </c>
      <c r="M9" s="19">
        <f t="shared" si="2"/>
        <v>0</v>
      </c>
    </row>
    <row r="10" spans="1:13" x14ac:dyDescent="0.25">
      <c r="A10" s="14">
        <v>9</v>
      </c>
      <c r="B10" s="38" t="s">
        <v>59</v>
      </c>
      <c r="C10" s="25" t="s">
        <v>60</v>
      </c>
      <c r="D10" s="87"/>
      <c r="E10" s="88"/>
      <c r="F10" s="89"/>
      <c r="G10" s="90"/>
      <c r="H10" s="31">
        <f t="shared" si="0"/>
        <v>0</v>
      </c>
      <c r="I10" s="29">
        <v>4</v>
      </c>
      <c r="J10" s="33">
        <f>Kortingspercentages!$C$5</f>
        <v>0</v>
      </c>
      <c r="K10" s="31">
        <f t="shared" si="1"/>
        <v>0</v>
      </c>
      <c r="L10" s="36">
        <v>58000</v>
      </c>
      <c r="M10" s="19">
        <f t="shared" si="2"/>
        <v>0</v>
      </c>
    </row>
    <row r="11" spans="1:13" x14ac:dyDescent="0.25">
      <c r="A11" s="14">
        <v>10</v>
      </c>
      <c r="B11" s="38" t="s">
        <v>61</v>
      </c>
      <c r="C11" s="25" t="s">
        <v>62</v>
      </c>
      <c r="D11" s="87"/>
      <c r="E11" s="88"/>
      <c r="F11" s="89"/>
      <c r="G11" s="90"/>
      <c r="H11" s="31">
        <f t="shared" si="0"/>
        <v>0</v>
      </c>
      <c r="I11" s="29">
        <v>1</v>
      </c>
      <c r="J11" s="33">
        <f>Kortingspercentages!$C$2</f>
        <v>0</v>
      </c>
      <c r="K11" s="31">
        <f t="shared" si="1"/>
        <v>0</v>
      </c>
      <c r="L11" s="36">
        <v>29000</v>
      </c>
      <c r="M11" s="19">
        <f t="shared" si="2"/>
        <v>0</v>
      </c>
    </row>
    <row r="12" spans="1:13" x14ac:dyDescent="0.25">
      <c r="A12" s="14">
        <v>11</v>
      </c>
      <c r="B12" s="38" t="s">
        <v>63</v>
      </c>
      <c r="C12" s="25" t="s">
        <v>64</v>
      </c>
      <c r="D12" s="87"/>
      <c r="E12" s="88"/>
      <c r="F12" s="89"/>
      <c r="G12" s="90"/>
      <c r="H12" s="31">
        <f t="shared" si="0"/>
        <v>0</v>
      </c>
      <c r="I12" s="29">
        <v>3</v>
      </c>
      <c r="J12" s="33">
        <f>Kortingspercentages!$C$4</f>
        <v>0</v>
      </c>
      <c r="K12" s="31">
        <f t="shared" si="1"/>
        <v>0</v>
      </c>
      <c r="L12" s="36">
        <v>2600</v>
      </c>
      <c r="M12" s="19">
        <f t="shared" si="2"/>
        <v>0</v>
      </c>
    </row>
    <row r="13" spans="1:13" x14ac:dyDescent="0.25">
      <c r="A13" s="14">
        <v>12</v>
      </c>
      <c r="B13" s="38" t="s">
        <v>65</v>
      </c>
      <c r="C13" s="25" t="s">
        <v>66</v>
      </c>
      <c r="D13" s="87"/>
      <c r="E13" s="88"/>
      <c r="F13" s="89"/>
      <c r="G13" s="90"/>
      <c r="H13" s="31">
        <f t="shared" si="0"/>
        <v>0</v>
      </c>
      <c r="I13" s="29">
        <v>4</v>
      </c>
      <c r="J13" s="33">
        <f>Kortingspercentages!$C$5</f>
        <v>0</v>
      </c>
      <c r="K13" s="31">
        <f t="shared" si="1"/>
        <v>0</v>
      </c>
      <c r="L13" s="36">
        <v>1850</v>
      </c>
      <c r="M13" s="19">
        <f t="shared" si="2"/>
        <v>0</v>
      </c>
    </row>
    <row r="14" spans="1:13" x14ac:dyDescent="0.25">
      <c r="A14" s="14">
        <v>13</v>
      </c>
      <c r="B14" s="38" t="s">
        <v>67</v>
      </c>
      <c r="C14" s="25" t="s">
        <v>68</v>
      </c>
      <c r="D14" s="87"/>
      <c r="E14" s="88"/>
      <c r="F14" s="89"/>
      <c r="G14" s="90"/>
      <c r="H14" s="31">
        <f t="shared" si="0"/>
        <v>0</v>
      </c>
      <c r="I14" s="29">
        <v>4</v>
      </c>
      <c r="J14" s="33">
        <f>Kortingspercentages!$C$5</f>
        <v>0</v>
      </c>
      <c r="K14" s="31">
        <f t="shared" si="1"/>
        <v>0</v>
      </c>
      <c r="L14" s="36">
        <v>32500</v>
      </c>
      <c r="M14" s="19">
        <f t="shared" si="2"/>
        <v>0</v>
      </c>
    </row>
    <row r="15" spans="1:13" x14ac:dyDescent="0.25">
      <c r="A15" s="14">
        <v>14</v>
      </c>
      <c r="B15" s="38" t="s">
        <v>69</v>
      </c>
      <c r="C15" s="25" t="s">
        <v>70</v>
      </c>
      <c r="D15" s="87"/>
      <c r="E15" s="88"/>
      <c r="F15" s="89"/>
      <c r="G15" s="90"/>
      <c r="H15" s="31">
        <f t="shared" si="0"/>
        <v>0</v>
      </c>
      <c r="I15" s="29">
        <v>2</v>
      </c>
      <c r="J15" s="33">
        <f>Kortingspercentages!$C$3</f>
        <v>0</v>
      </c>
      <c r="K15" s="31">
        <f t="shared" si="1"/>
        <v>0</v>
      </c>
      <c r="L15" s="36">
        <v>2250</v>
      </c>
      <c r="M15" s="19">
        <f t="shared" si="2"/>
        <v>0</v>
      </c>
    </row>
    <row r="16" spans="1:13" x14ac:dyDescent="0.25">
      <c r="A16" s="14">
        <v>15</v>
      </c>
      <c r="B16" s="38" t="s">
        <v>71</v>
      </c>
      <c r="C16" s="25" t="s">
        <v>72</v>
      </c>
      <c r="D16" s="87"/>
      <c r="E16" s="88"/>
      <c r="F16" s="89"/>
      <c r="G16" s="90"/>
      <c r="H16" s="31">
        <f t="shared" si="0"/>
        <v>0</v>
      </c>
      <c r="I16" s="29">
        <v>4</v>
      </c>
      <c r="J16" s="33">
        <f>Kortingspercentages!$C$5</f>
        <v>0</v>
      </c>
      <c r="K16" s="31">
        <f t="shared" si="1"/>
        <v>0</v>
      </c>
      <c r="L16" s="36">
        <v>7800</v>
      </c>
      <c r="M16" s="19">
        <f t="shared" si="2"/>
        <v>0</v>
      </c>
    </row>
    <row r="17" spans="1:13" x14ac:dyDescent="0.25">
      <c r="A17" s="14">
        <v>16</v>
      </c>
      <c r="B17" s="38" t="s">
        <v>73</v>
      </c>
      <c r="C17" s="25" t="s">
        <v>74</v>
      </c>
      <c r="D17" s="87"/>
      <c r="E17" s="88"/>
      <c r="F17" s="89"/>
      <c r="G17" s="90"/>
      <c r="H17" s="31">
        <f t="shared" si="0"/>
        <v>0</v>
      </c>
      <c r="I17" s="29">
        <v>4</v>
      </c>
      <c r="J17" s="33">
        <f>Kortingspercentages!$C$5</f>
        <v>0</v>
      </c>
      <c r="K17" s="31">
        <f t="shared" si="1"/>
        <v>0</v>
      </c>
      <c r="L17" s="36">
        <v>900</v>
      </c>
      <c r="M17" s="19">
        <f t="shared" si="2"/>
        <v>0</v>
      </c>
    </row>
    <row r="18" spans="1:13" x14ac:dyDescent="0.25">
      <c r="A18" s="14">
        <v>17</v>
      </c>
      <c r="B18" s="38" t="s">
        <v>75</v>
      </c>
      <c r="C18" s="25" t="s">
        <v>76</v>
      </c>
      <c r="D18" s="87"/>
      <c r="E18" s="88"/>
      <c r="F18" s="89"/>
      <c r="G18" s="90"/>
      <c r="H18" s="31">
        <f t="shared" si="0"/>
        <v>0</v>
      </c>
      <c r="I18" s="29">
        <v>4</v>
      </c>
      <c r="J18" s="33">
        <f>Kortingspercentages!$C$5</f>
        <v>0</v>
      </c>
      <c r="K18" s="31">
        <f t="shared" si="1"/>
        <v>0</v>
      </c>
      <c r="L18" s="36">
        <v>8200</v>
      </c>
      <c r="M18" s="19">
        <f t="shared" si="2"/>
        <v>0</v>
      </c>
    </row>
    <row r="19" spans="1:13" x14ac:dyDescent="0.25">
      <c r="A19" s="14">
        <v>18</v>
      </c>
      <c r="B19" s="38" t="s">
        <v>77</v>
      </c>
      <c r="C19" s="25" t="s">
        <v>78</v>
      </c>
      <c r="D19" s="87"/>
      <c r="E19" s="88"/>
      <c r="F19" s="89"/>
      <c r="G19" s="90"/>
      <c r="H19" s="31">
        <f t="shared" si="0"/>
        <v>0</v>
      </c>
      <c r="I19" s="29">
        <v>3</v>
      </c>
      <c r="J19" s="33">
        <f>Kortingspercentages!$C$4</f>
        <v>0</v>
      </c>
      <c r="K19" s="31">
        <f t="shared" si="1"/>
        <v>0</v>
      </c>
      <c r="L19" s="36">
        <v>5500</v>
      </c>
      <c r="M19" s="19">
        <f t="shared" si="2"/>
        <v>0</v>
      </c>
    </row>
    <row r="20" spans="1:13" x14ac:dyDescent="0.25">
      <c r="A20" s="14">
        <v>19</v>
      </c>
      <c r="B20" s="38" t="s">
        <v>79</v>
      </c>
      <c r="C20" s="25" t="s">
        <v>80</v>
      </c>
      <c r="D20" s="87"/>
      <c r="E20" s="88"/>
      <c r="F20" s="89"/>
      <c r="G20" s="90"/>
      <c r="H20" s="31">
        <f t="shared" si="0"/>
        <v>0</v>
      </c>
      <c r="I20" s="29">
        <v>3</v>
      </c>
      <c r="J20" s="33">
        <f>Kortingspercentages!$C$4</f>
        <v>0</v>
      </c>
      <c r="K20" s="31">
        <f t="shared" si="1"/>
        <v>0</v>
      </c>
      <c r="L20" s="36">
        <v>1500</v>
      </c>
      <c r="M20" s="19">
        <f t="shared" si="2"/>
        <v>0</v>
      </c>
    </row>
    <row r="21" spans="1:13" x14ac:dyDescent="0.25">
      <c r="A21" s="14">
        <v>20</v>
      </c>
      <c r="B21" s="38" t="s">
        <v>81</v>
      </c>
      <c r="C21" s="25" t="s">
        <v>82</v>
      </c>
      <c r="D21" s="87"/>
      <c r="E21" s="88"/>
      <c r="F21" s="89"/>
      <c r="G21" s="90"/>
      <c r="H21" s="31">
        <f t="shared" si="0"/>
        <v>0</v>
      </c>
      <c r="I21" s="29">
        <v>2</v>
      </c>
      <c r="J21" s="33">
        <f>Kortingspercentages!$C$3</f>
        <v>0</v>
      </c>
      <c r="K21" s="31">
        <f t="shared" si="1"/>
        <v>0</v>
      </c>
      <c r="L21" s="36">
        <v>2100</v>
      </c>
      <c r="M21" s="19">
        <f t="shared" si="2"/>
        <v>0</v>
      </c>
    </row>
    <row r="22" spans="1:13" x14ac:dyDescent="0.25">
      <c r="A22" s="14">
        <v>21</v>
      </c>
      <c r="B22" s="38" t="s">
        <v>83</v>
      </c>
      <c r="C22" s="25" t="s">
        <v>84</v>
      </c>
      <c r="D22" s="87"/>
      <c r="E22" s="88"/>
      <c r="F22" s="89"/>
      <c r="G22" s="90"/>
      <c r="H22" s="31">
        <f t="shared" si="0"/>
        <v>0</v>
      </c>
      <c r="I22" s="29">
        <v>3</v>
      </c>
      <c r="J22" s="33">
        <f>Kortingspercentages!$C$4</f>
        <v>0</v>
      </c>
      <c r="K22" s="31">
        <f t="shared" si="1"/>
        <v>0</v>
      </c>
      <c r="L22" s="36">
        <v>3350</v>
      </c>
      <c r="M22" s="19">
        <f t="shared" si="2"/>
        <v>0</v>
      </c>
    </row>
    <row r="23" spans="1:13" x14ac:dyDescent="0.25">
      <c r="A23" s="14">
        <v>22</v>
      </c>
      <c r="B23" s="38" t="s">
        <v>85</v>
      </c>
      <c r="C23" s="25" t="s">
        <v>86</v>
      </c>
      <c r="D23" s="87"/>
      <c r="E23" s="88"/>
      <c r="F23" s="89"/>
      <c r="G23" s="90"/>
      <c r="H23" s="31">
        <f t="shared" si="0"/>
        <v>0</v>
      </c>
      <c r="I23" s="29">
        <v>4</v>
      </c>
      <c r="J23" s="33">
        <f>Kortingspercentages!$C$5</f>
        <v>0</v>
      </c>
      <c r="K23" s="31">
        <f t="shared" si="1"/>
        <v>0</v>
      </c>
      <c r="L23" s="36">
        <v>800</v>
      </c>
      <c r="M23" s="19">
        <f t="shared" si="2"/>
        <v>0</v>
      </c>
    </row>
    <row r="24" spans="1:13" x14ac:dyDescent="0.25">
      <c r="A24" s="14">
        <v>23</v>
      </c>
      <c r="B24" s="38" t="s">
        <v>87</v>
      </c>
      <c r="C24" s="25" t="s">
        <v>88</v>
      </c>
      <c r="D24" s="87"/>
      <c r="E24" s="88"/>
      <c r="F24" s="89"/>
      <c r="G24" s="90"/>
      <c r="H24" s="31">
        <f t="shared" si="0"/>
        <v>0</v>
      </c>
      <c r="I24" s="29">
        <v>5</v>
      </c>
      <c r="J24" s="33">
        <f>Kortingspercentages!$C$6</f>
        <v>0</v>
      </c>
      <c r="K24" s="31">
        <f t="shared" si="1"/>
        <v>0</v>
      </c>
      <c r="L24" s="36">
        <v>400</v>
      </c>
      <c r="M24" s="19">
        <f t="shared" si="2"/>
        <v>0</v>
      </c>
    </row>
    <row r="25" spans="1:13" x14ac:dyDescent="0.25">
      <c r="A25" s="14">
        <v>24</v>
      </c>
      <c r="B25" s="38" t="s">
        <v>89</v>
      </c>
      <c r="C25" s="25" t="s">
        <v>90</v>
      </c>
      <c r="D25" s="87"/>
      <c r="E25" s="88"/>
      <c r="F25" s="89"/>
      <c r="G25" s="90"/>
      <c r="H25" s="31">
        <f t="shared" si="0"/>
        <v>0</v>
      </c>
      <c r="I25" s="29">
        <v>6</v>
      </c>
      <c r="J25" s="34">
        <f>Kortingspercentages!$C$7</f>
        <v>0</v>
      </c>
      <c r="K25" s="31">
        <f t="shared" si="1"/>
        <v>0</v>
      </c>
      <c r="L25" s="36">
        <v>1000</v>
      </c>
      <c r="M25" s="19">
        <f t="shared" si="2"/>
        <v>0</v>
      </c>
    </row>
    <row r="26" spans="1:13" x14ac:dyDescent="0.25">
      <c r="A26" s="14">
        <v>25</v>
      </c>
      <c r="B26" s="38" t="s">
        <v>91</v>
      </c>
      <c r="C26" s="25" t="s">
        <v>92</v>
      </c>
      <c r="D26" s="87"/>
      <c r="E26" s="88"/>
      <c r="F26" s="89"/>
      <c r="G26" s="90"/>
      <c r="H26" s="31">
        <f t="shared" si="0"/>
        <v>0</v>
      </c>
      <c r="I26" s="29">
        <v>2</v>
      </c>
      <c r="J26" s="33">
        <f>Kortingspercentages!$C$3</f>
        <v>0</v>
      </c>
      <c r="K26" s="31">
        <f t="shared" si="1"/>
        <v>0</v>
      </c>
      <c r="L26" s="36">
        <v>1600</v>
      </c>
      <c r="M26" s="19">
        <f t="shared" si="2"/>
        <v>0</v>
      </c>
    </row>
    <row r="27" spans="1:13" x14ac:dyDescent="0.25">
      <c r="A27" s="14">
        <v>26</v>
      </c>
      <c r="B27" s="38" t="s">
        <v>93</v>
      </c>
      <c r="C27" s="25" t="s">
        <v>94</v>
      </c>
      <c r="D27" s="87"/>
      <c r="E27" s="88"/>
      <c r="F27" s="89"/>
      <c r="G27" s="90"/>
      <c r="H27" s="31">
        <f t="shared" si="0"/>
        <v>0</v>
      </c>
      <c r="I27" s="29">
        <v>6</v>
      </c>
      <c r="J27" s="34">
        <f>Kortingspercentages!$C$7</f>
        <v>0</v>
      </c>
      <c r="K27" s="31">
        <f t="shared" si="1"/>
        <v>0</v>
      </c>
      <c r="L27" s="36">
        <v>6600</v>
      </c>
      <c r="M27" s="19">
        <f t="shared" si="2"/>
        <v>0</v>
      </c>
    </row>
    <row r="28" spans="1:13" x14ac:dyDescent="0.25">
      <c r="A28" s="14">
        <v>27</v>
      </c>
      <c r="B28" s="38" t="s">
        <v>95</v>
      </c>
      <c r="C28" s="25" t="s">
        <v>96</v>
      </c>
      <c r="D28" s="87"/>
      <c r="E28" s="88"/>
      <c r="F28" s="89"/>
      <c r="G28" s="90"/>
      <c r="H28" s="31">
        <f t="shared" si="0"/>
        <v>0</v>
      </c>
      <c r="I28" s="29">
        <v>4</v>
      </c>
      <c r="J28" s="33">
        <f>Kortingspercentages!$C$5</f>
        <v>0</v>
      </c>
      <c r="K28" s="31">
        <f t="shared" si="1"/>
        <v>0</v>
      </c>
      <c r="L28" s="36">
        <v>600</v>
      </c>
      <c r="M28" s="19">
        <f t="shared" si="2"/>
        <v>0</v>
      </c>
    </row>
    <row r="29" spans="1:13" x14ac:dyDescent="0.25">
      <c r="A29" s="14">
        <v>28</v>
      </c>
      <c r="B29" s="38" t="s">
        <v>97</v>
      </c>
      <c r="C29" s="25" t="s">
        <v>98</v>
      </c>
      <c r="D29" s="87"/>
      <c r="E29" s="88"/>
      <c r="F29" s="89"/>
      <c r="G29" s="90"/>
      <c r="H29" s="31">
        <f t="shared" si="0"/>
        <v>0</v>
      </c>
      <c r="I29" s="29">
        <v>4</v>
      </c>
      <c r="J29" s="33">
        <f>Kortingspercentages!$C$5</f>
        <v>0</v>
      </c>
      <c r="K29" s="31">
        <f t="shared" si="1"/>
        <v>0</v>
      </c>
      <c r="L29" s="36">
        <v>600</v>
      </c>
      <c r="M29" s="19">
        <f t="shared" ref="M29:M44" si="3">K29*L29</f>
        <v>0</v>
      </c>
    </row>
    <row r="30" spans="1:13" x14ac:dyDescent="0.25">
      <c r="A30" s="14">
        <v>29</v>
      </c>
      <c r="B30" s="38" t="s">
        <v>99</v>
      </c>
      <c r="C30" s="25" t="s">
        <v>100</v>
      </c>
      <c r="D30" s="87"/>
      <c r="E30" s="88"/>
      <c r="F30" s="89"/>
      <c r="G30" s="90"/>
      <c r="H30" s="31">
        <f t="shared" si="0"/>
        <v>0</v>
      </c>
      <c r="I30" s="29">
        <v>3</v>
      </c>
      <c r="J30" s="33">
        <f>Kortingspercentages!$C$4</f>
        <v>0</v>
      </c>
      <c r="K30" s="31">
        <f t="shared" si="1"/>
        <v>0</v>
      </c>
      <c r="L30" s="36">
        <v>3800</v>
      </c>
      <c r="M30" s="19">
        <f t="shared" si="3"/>
        <v>0</v>
      </c>
    </row>
    <row r="31" spans="1:13" x14ac:dyDescent="0.25">
      <c r="A31" s="14">
        <v>30</v>
      </c>
      <c r="B31" s="38" t="s">
        <v>101</v>
      </c>
      <c r="C31" s="25" t="s">
        <v>102</v>
      </c>
      <c r="D31" s="87"/>
      <c r="E31" s="88"/>
      <c r="F31" s="89"/>
      <c r="G31" s="90"/>
      <c r="H31" s="31">
        <f t="shared" si="0"/>
        <v>0</v>
      </c>
      <c r="I31" s="29">
        <v>3</v>
      </c>
      <c r="J31" s="33">
        <f>Kortingspercentages!$C$4</f>
        <v>0</v>
      </c>
      <c r="K31" s="31">
        <f t="shared" si="1"/>
        <v>0</v>
      </c>
      <c r="L31" s="36">
        <v>2500</v>
      </c>
      <c r="M31" s="19">
        <f t="shared" si="3"/>
        <v>0</v>
      </c>
    </row>
    <row r="32" spans="1:13" x14ac:dyDescent="0.25">
      <c r="A32" s="14">
        <v>31</v>
      </c>
      <c r="B32" s="38" t="s">
        <v>103</v>
      </c>
      <c r="C32" s="25" t="s">
        <v>104</v>
      </c>
      <c r="D32" s="87"/>
      <c r="E32" s="88"/>
      <c r="F32" s="89"/>
      <c r="G32" s="90"/>
      <c r="H32" s="31">
        <f t="shared" si="0"/>
        <v>0</v>
      </c>
      <c r="I32" s="29">
        <v>4</v>
      </c>
      <c r="J32" s="33">
        <f>Kortingspercentages!$C$5</f>
        <v>0</v>
      </c>
      <c r="K32" s="31">
        <f t="shared" si="1"/>
        <v>0</v>
      </c>
      <c r="L32" s="36">
        <v>1100</v>
      </c>
      <c r="M32" s="19">
        <f t="shared" si="3"/>
        <v>0</v>
      </c>
    </row>
    <row r="33" spans="1:13" x14ac:dyDescent="0.25">
      <c r="A33" s="14">
        <v>32</v>
      </c>
      <c r="B33" s="38" t="s">
        <v>105</v>
      </c>
      <c r="C33" s="25" t="s">
        <v>106</v>
      </c>
      <c r="D33" s="87"/>
      <c r="E33" s="88"/>
      <c r="F33" s="89"/>
      <c r="G33" s="90"/>
      <c r="H33" s="31">
        <f t="shared" si="0"/>
        <v>0</v>
      </c>
      <c r="I33" s="29">
        <v>2</v>
      </c>
      <c r="J33" s="33">
        <f>Kortingspercentages!$C$3</f>
        <v>0</v>
      </c>
      <c r="K33" s="31">
        <f t="shared" si="1"/>
        <v>0</v>
      </c>
      <c r="L33" s="36">
        <v>1350</v>
      </c>
      <c r="M33" s="19">
        <f t="shared" si="3"/>
        <v>0</v>
      </c>
    </row>
    <row r="34" spans="1:13" x14ac:dyDescent="0.25">
      <c r="A34" s="14">
        <v>33</v>
      </c>
      <c r="B34" s="38" t="s">
        <v>107</v>
      </c>
      <c r="C34" s="25" t="s">
        <v>108</v>
      </c>
      <c r="D34" s="87"/>
      <c r="E34" s="88"/>
      <c r="F34" s="89"/>
      <c r="G34" s="90"/>
      <c r="H34" s="31">
        <f t="shared" si="0"/>
        <v>0</v>
      </c>
      <c r="I34" s="29">
        <v>4</v>
      </c>
      <c r="J34" s="33">
        <f>Kortingspercentages!$C$5</f>
        <v>0</v>
      </c>
      <c r="K34" s="31">
        <f t="shared" si="1"/>
        <v>0</v>
      </c>
      <c r="L34" s="36">
        <v>3100</v>
      </c>
      <c r="M34" s="19">
        <f t="shared" si="3"/>
        <v>0</v>
      </c>
    </row>
    <row r="35" spans="1:13" x14ac:dyDescent="0.25">
      <c r="A35" s="14">
        <v>34</v>
      </c>
      <c r="B35" s="38" t="s">
        <v>109</v>
      </c>
      <c r="C35" s="25" t="s">
        <v>110</v>
      </c>
      <c r="D35" s="87"/>
      <c r="E35" s="88"/>
      <c r="F35" s="89"/>
      <c r="G35" s="90"/>
      <c r="H35" s="31">
        <f t="shared" si="0"/>
        <v>0</v>
      </c>
      <c r="I35" s="29">
        <v>6</v>
      </c>
      <c r="J35" s="34">
        <f>Kortingspercentages!$C$7</f>
        <v>0</v>
      </c>
      <c r="K35" s="31">
        <f t="shared" si="1"/>
        <v>0</v>
      </c>
      <c r="L35" s="36">
        <v>2350</v>
      </c>
      <c r="M35" s="19">
        <f t="shared" si="3"/>
        <v>0</v>
      </c>
    </row>
    <row r="36" spans="1:13" x14ac:dyDescent="0.25">
      <c r="A36" s="14">
        <v>35</v>
      </c>
      <c r="B36" s="38" t="s">
        <v>111</v>
      </c>
      <c r="C36" s="25" t="s">
        <v>112</v>
      </c>
      <c r="D36" s="87"/>
      <c r="E36" s="88"/>
      <c r="F36" s="89"/>
      <c r="G36" s="90"/>
      <c r="H36" s="31">
        <f t="shared" si="0"/>
        <v>0</v>
      </c>
      <c r="I36" s="29">
        <v>6</v>
      </c>
      <c r="J36" s="34">
        <f>Kortingspercentages!$C$7</f>
        <v>0</v>
      </c>
      <c r="K36" s="31">
        <f t="shared" si="1"/>
        <v>0</v>
      </c>
      <c r="L36" s="36">
        <v>31000</v>
      </c>
      <c r="M36" s="19">
        <f t="shared" si="3"/>
        <v>0</v>
      </c>
    </row>
    <row r="37" spans="1:13" x14ac:dyDescent="0.25">
      <c r="A37" s="14">
        <v>36</v>
      </c>
      <c r="B37" s="38" t="s">
        <v>113</v>
      </c>
      <c r="C37" s="25" t="s">
        <v>114</v>
      </c>
      <c r="D37" s="87"/>
      <c r="E37" s="88"/>
      <c r="F37" s="89"/>
      <c r="G37" s="90"/>
      <c r="H37" s="31">
        <f t="shared" si="0"/>
        <v>0</v>
      </c>
      <c r="I37" s="29">
        <v>1</v>
      </c>
      <c r="J37" s="33">
        <f>Kortingspercentages!$C$2</f>
        <v>0</v>
      </c>
      <c r="K37" s="31">
        <f t="shared" si="1"/>
        <v>0</v>
      </c>
      <c r="L37" s="36">
        <v>15500</v>
      </c>
      <c r="M37" s="19">
        <f t="shared" si="3"/>
        <v>0</v>
      </c>
    </row>
    <row r="38" spans="1:13" x14ac:dyDescent="0.25">
      <c r="A38" s="14">
        <v>37</v>
      </c>
      <c r="B38" s="38" t="s">
        <v>115</v>
      </c>
      <c r="C38" s="25" t="s">
        <v>116</v>
      </c>
      <c r="D38" s="87"/>
      <c r="E38" s="88"/>
      <c r="F38" s="89"/>
      <c r="G38" s="90"/>
      <c r="H38" s="31">
        <f t="shared" si="0"/>
        <v>0</v>
      </c>
      <c r="I38" s="29">
        <v>2</v>
      </c>
      <c r="J38" s="33">
        <f>Kortingspercentages!$C$3</f>
        <v>0</v>
      </c>
      <c r="K38" s="31">
        <f t="shared" si="1"/>
        <v>0</v>
      </c>
      <c r="L38" s="36">
        <v>4250</v>
      </c>
      <c r="M38" s="19">
        <f t="shared" si="3"/>
        <v>0</v>
      </c>
    </row>
    <row r="39" spans="1:13" x14ac:dyDescent="0.25">
      <c r="A39" s="14">
        <v>38</v>
      </c>
      <c r="B39" s="38" t="s">
        <v>117</v>
      </c>
      <c r="C39" s="25" t="s">
        <v>118</v>
      </c>
      <c r="D39" s="87"/>
      <c r="E39" s="88"/>
      <c r="F39" s="89"/>
      <c r="G39" s="90"/>
      <c r="H39" s="31">
        <f t="shared" si="0"/>
        <v>0</v>
      </c>
      <c r="I39" s="29">
        <v>2</v>
      </c>
      <c r="J39" s="33">
        <f>Kortingspercentages!$C$3</f>
        <v>0</v>
      </c>
      <c r="K39" s="31">
        <f t="shared" si="1"/>
        <v>0</v>
      </c>
      <c r="L39" s="36">
        <v>1200</v>
      </c>
      <c r="M39" s="19">
        <f t="shared" si="3"/>
        <v>0</v>
      </c>
    </row>
    <row r="40" spans="1:13" x14ac:dyDescent="0.25">
      <c r="A40" s="14">
        <v>39</v>
      </c>
      <c r="B40" s="38" t="s">
        <v>119</v>
      </c>
      <c r="C40" s="25" t="s">
        <v>120</v>
      </c>
      <c r="D40" s="87"/>
      <c r="E40" s="88"/>
      <c r="F40" s="89"/>
      <c r="G40" s="90"/>
      <c r="H40" s="31">
        <f t="shared" si="0"/>
        <v>0</v>
      </c>
      <c r="I40" s="29">
        <v>6</v>
      </c>
      <c r="J40" s="34">
        <f>Kortingspercentages!$C$7</f>
        <v>0</v>
      </c>
      <c r="K40" s="31">
        <f t="shared" si="1"/>
        <v>0</v>
      </c>
      <c r="L40" s="36">
        <v>17750</v>
      </c>
      <c r="M40" s="19">
        <f t="shared" si="3"/>
        <v>0</v>
      </c>
    </row>
    <row r="41" spans="1:13" x14ac:dyDescent="0.25">
      <c r="A41" s="14">
        <v>40</v>
      </c>
      <c r="B41" s="38" t="s">
        <v>121</v>
      </c>
      <c r="C41" s="25" t="s">
        <v>122</v>
      </c>
      <c r="D41" s="87"/>
      <c r="E41" s="88"/>
      <c r="F41" s="89"/>
      <c r="G41" s="90"/>
      <c r="H41" s="31">
        <f t="shared" si="0"/>
        <v>0</v>
      </c>
      <c r="I41" s="29">
        <v>2</v>
      </c>
      <c r="J41" s="33">
        <f>Kortingspercentages!$C$3</f>
        <v>0</v>
      </c>
      <c r="K41" s="31">
        <f t="shared" si="1"/>
        <v>0</v>
      </c>
      <c r="L41" s="36">
        <v>750</v>
      </c>
      <c r="M41" s="19">
        <f t="shared" si="3"/>
        <v>0</v>
      </c>
    </row>
    <row r="42" spans="1:13" x14ac:dyDescent="0.25">
      <c r="A42" s="14">
        <v>41</v>
      </c>
      <c r="B42" s="38" t="s">
        <v>123</v>
      </c>
      <c r="C42" s="25" t="s">
        <v>124</v>
      </c>
      <c r="D42" s="87"/>
      <c r="E42" s="88"/>
      <c r="F42" s="89"/>
      <c r="G42" s="90"/>
      <c r="H42" s="31">
        <f t="shared" si="0"/>
        <v>0</v>
      </c>
      <c r="I42" s="29">
        <v>2</v>
      </c>
      <c r="J42" s="33">
        <f>Kortingspercentages!$C$3</f>
        <v>0</v>
      </c>
      <c r="K42" s="31">
        <f t="shared" si="1"/>
        <v>0</v>
      </c>
      <c r="L42" s="36">
        <v>850</v>
      </c>
      <c r="M42" s="19">
        <f t="shared" si="3"/>
        <v>0</v>
      </c>
    </row>
    <row r="43" spans="1:13" x14ac:dyDescent="0.25">
      <c r="A43" s="14">
        <v>42</v>
      </c>
      <c r="B43" s="38" t="s">
        <v>125</v>
      </c>
      <c r="C43" s="25" t="s">
        <v>126</v>
      </c>
      <c r="D43" s="87"/>
      <c r="E43" s="88"/>
      <c r="F43" s="89"/>
      <c r="G43" s="90"/>
      <c r="H43" s="31">
        <f t="shared" si="0"/>
        <v>0</v>
      </c>
      <c r="I43" s="29">
        <v>5</v>
      </c>
      <c r="J43" s="33">
        <f>Kortingspercentages!$C$6</f>
        <v>0</v>
      </c>
      <c r="K43" s="31">
        <f t="shared" si="1"/>
        <v>0</v>
      </c>
      <c r="L43" s="36">
        <v>550</v>
      </c>
      <c r="M43" s="19">
        <f t="shared" si="3"/>
        <v>0</v>
      </c>
    </row>
    <row r="44" spans="1:13" x14ac:dyDescent="0.25">
      <c r="A44" s="15">
        <v>43</v>
      </c>
      <c r="B44" s="41" t="s">
        <v>127</v>
      </c>
      <c r="C44" s="42" t="s">
        <v>128</v>
      </c>
      <c r="D44" s="91"/>
      <c r="E44" s="92"/>
      <c r="F44" s="93"/>
      <c r="G44" s="94"/>
      <c r="H44" s="39">
        <f t="shared" si="0"/>
        <v>0</v>
      </c>
      <c r="I44" s="43">
        <v>2</v>
      </c>
      <c r="J44" s="44">
        <f>Kortingspercentages!$C$3</f>
        <v>0</v>
      </c>
      <c r="K44" s="39">
        <f t="shared" si="1"/>
        <v>0</v>
      </c>
      <c r="L44" s="45">
        <v>750</v>
      </c>
      <c r="M44" s="40">
        <f t="shared" si="3"/>
        <v>0</v>
      </c>
    </row>
    <row r="45" spans="1:13" x14ac:dyDescent="0.25">
      <c r="J45" s="80" t="s">
        <v>129</v>
      </c>
      <c r="K45" s="81"/>
      <c r="L45" s="82"/>
      <c r="M45" s="8" t="str">
        <f>IF(COUNT(J2:J44,M2:M44)=COUNTIF(J2:K44,"&gt;0"),SUM(M2:M44),"ONJUIST")</f>
        <v>ONJUIST</v>
      </c>
    </row>
  </sheetData>
  <sheetProtection algorithmName="SHA-512" hashValue="iF9NI+Y4FXThc56QHuMmADSmNPmsaJLRimLJfyAOD2ik4dUMqDvu48YwYPatS+sSX/EgyEu3bbo6u2IkSUkpcQ==" saltValue="1/raHzLzOwpolNhUb4qqYw==" spinCount="100000" sheet="1" objects="1" scenarios="1"/>
  <mergeCells count="1">
    <mergeCell ref="J45:L45"/>
  </mergeCells>
  <conditionalFormatting sqref="M45">
    <cfRule type="notContainsText" dxfId="1" priority="1" operator="notContains" text="ONJUIST">
      <formula>ISERROR(SEARCH("ONJUIST",M45))</formula>
    </cfRule>
    <cfRule type="cellIs" dxfId="0" priority="2" operator="equal">
      <formula>"ONJUIST"</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b72a90-eb6c-4e03-afbb-2a0c0c65a3e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302A6A78F01F4CABBCC41B26EC6106" ma:contentTypeVersion="9" ma:contentTypeDescription="Een nieuw document maken." ma:contentTypeScope="" ma:versionID="cfad0ab8ae08c8172f85279b48904d2b">
  <xsd:schema xmlns:xsd="http://www.w3.org/2001/XMLSchema" xmlns:xs="http://www.w3.org/2001/XMLSchema" xmlns:p="http://schemas.microsoft.com/office/2006/metadata/properties" xmlns:ns2="17b72a90-eb6c-4e03-afbb-2a0c0c65a3e6" targetNamespace="http://schemas.microsoft.com/office/2006/metadata/properties" ma:root="true" ma:fieldsID="41dedbc40788f498925f1f796a0dd92f" ns2:_="">
    <xsd:import namespace="17b72a90-eb6c-4e03-afbb-2a0c0c65a3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b72a90-eb6c-4e03-afbb-2a0c0c65a3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094ed71-ad37-40d4-b95a-d4271a6f83f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6B1AB7-3D94-4752-8494-DF95197E5F92}">
  <ds:schemaRefs>
    <ds:schemaRef ds:uri="http://schemas.microsoft.com/office/2006/metadata/properties"/>
    <ds:schemaRef ds:uri="http://schemas.microsoft.com/office/infopath/2007/PartnerControls"/>
    <ds:schemaRef ds:uri="17b72a90-eb6c-4e03-afbb-2a0c0c65a3e6"/>
  </ds:schemaRefs>
</ds:datastoreItem>
</file>

<file path=customXml/itemProps2.xml><?xml version="1.0" encoding="utf-8"?>
<ds:datastoreItem xmlns:ds="http://schemas.openxmlformats.org/officeDocument/2006/customXml" ds:itemID="{4354DF1C-236B-4D97-8940-B017761E2F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b72a90-eb6c-4e03-afbb-2a0c0c65a3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50CCD2-9CEA-4EFF-8946-A94F2F728C3D}">
  <ds:schemaRefs>
    <ds:schemaRef ds:uri="http://schemas.microsoft.com/sharepoint/v3/contenttype/forms"/>
  </ds:schemaRefs>
</ds:datastoreItem>
</file>

<file path=docMetadata/LabelInfo.xml><?xml version="1.0" encoding="utf-8"?>
<clbl:labelList xmlns:clbl="http://schemas.microsoft.com/office/2020/mipLabelMetadata">
  <clbl:label id="{a3b68aaf-f349-420a-94c0-e0e7e56b73e0}" enabled="0" method="" siteId="{a3b68aaf-f349-420a-94c0-e0e7e56b73e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Set-up</vt:lpstr>
      <vt:lpstr>Kortingspercentages</vt:lpstr>
      <vt:lpstr>Kernassortiment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Heijden, Rob van der</dc:creator>
  <cp:keywords/>
  <dc:description/>
  <cp:lastModifiedBy>Ilse Welter</cp:lastModifiedBy>
  <cp:revision/>
  <dcterms:created xsi:type="dcterms:W3CDTF">2025-07-21T11:47:11Z</dcterms:created>
  <dcterms:modified xsi:type="dcterms:W3CDTF">2025-12-10T10:04:20Z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0x0101001D302A6A78F01F4CABBCC41B26EC6106</vt:lpwstr>
  </property>
  <property fmtid="{D5CDD505-2E9C-101B-9397-08002B2CF9AE}" pid="3" name="MediaServiceImageTags">
    <vt:lpwstr/>
  </property>
</Properties>
</file>