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casonderwijs.sharepoint.com/sites/EAAfvalverwerkingmei20262/Gedeelde documenten/General/05. Nota van Inlichtingen/NvI1/"/>
    </mc:Choice>
  </mc:AlternateContent>
  <xr:revisionPtr revIDLastSave="172" documentId="8_{CC4652A4-2063-437C-82F0-E67563B69539}" xr6:coauthVersionLast="47" xr6:coauthVersionMax="47" xr10:uidLastSave="{93C5462E-24DC-4E33-B994-5CCBE4570796}"/>
  <bookViews>
    <workbookView xWindow="28680" yWindow="2340" windowWidth="29040" windowHeight="15720" xr2:uid="{00000000-000D-0000-FFFF-FFFF00000000}"/>
  </bookViews>
  <sheets>
    <sheet name="Menukaart " sheetId="5" r:id="rId1"/>
    <sheet name="Overzicht dienstverlening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7" i="7" l="1"/>
  <c r="I427" i="7" s="1"/>
  <c r="K427" i="7" s="1"/>
  <c r="H427" i="7"/>
  <c r="G428" i="7"/>
  <c r="I428" i="7" s="1"/>
  <c r="H428" i="7"/>
  <c r="G429" i="7"/>
  <c r="I429" i="7" s="1"/>
  <c r="H429" i="7"/>
  <c r="G430" i="7"/>
  <c r="I430" i="7" s="1"/>
  <c r="K430" i="7" s="1"/>
  <c r="H430" i="7"/>
  <c r="G431" i="7"/>
  <c r="I431" i="7" s="1"/>
  <c r="K431" i="7" s="1"/>
  <c r="H431" i="7"/>
  <c r="K429" i="7" l="1"/>
  <c r="K428" i="7"/>
  <c r="G22" i="7"/>
  <c r="G21" i="7"/>
  <c r="H21" i="7"/>
  <c r="J21" i="7" s="1"/>
  <c r="K21" i="7" s="1"/>
  <c r="H22" i="7"/>
  <c r="J22" i="7" s="1"/>
  <c r="K22" i="7" s="1"/>
  <c r="G422" i="7" l="1"/>
  <c r="I422" i="7" s="1"/>
  <c r="H422" i="7"/>
  <c r="G408" i="7"/>
  <c r="I408" i="7" s="1"/>
  <c r="G407" i="7"/>
  <c r="I407" i="7" s="1"/>
  <c r="H407" i="7"/>
  <c r="J407" i="7" s="1"/>
  <c r="H408" i="7"/>
  <c r="J408" i="7" s="1"/>
  <c r="H403" i="7"/>
  <c r="J403" i="7" s="1"/>
  <c r="G403" i="7"/>
  <c r="G399" i="7"/>
  <c r="I399" i="7" s="1"/>
  <c r="G398" i="7"/>
  <c r="I398" i="7" s="1"/>
  <c r="H398" i="7"/>
  <c r="J398" i="7" s="1"/>
  <c r="H399" i="7"/>
  <c r="J399" i="7" s="1"/>
  <c r="G358" i="7"/>
  <c r="I358" i="7" s="1"/>
  <c r="H358" i="7"/>
  <c r="J358" i="7" s="1"/>
  <c r="G269" i="7"/>
  <c r="I269" i="7" s="1"/>
  <c r="H269" i="7"/>
  <c r="J269" i="7" s="1"/>
  <c r="H159" i="7"/>
  <c r="J159" i="7" s="1"/>
  <c r="G159" i="7"/>
  <c r="I159" i="7" s="1"/>
  <c r="G146" i="7"/>
  <c r="I146" i="7" s="1"/>
  <c r="H146" i="7"/>
  <c r="J146" i="7" s="1"/>
  <c r="G132" i="7"/>
  <c r="I132" i="7" s="1"/>
  <c r="G131" i="7"/>
  <c r="I131" i="7" s="1"/>
  <c r="G130" i="7"/>
  <c r="I130" i="7" s="1"/>
  <c r="H132" i="7"/>
  <c r="J132" i="7" s="1"/>
  <c r="H131" i="7"/>
  <c r="J131" i="7" s="1"/>
  <c r="H130" i="7"/>
  <c r="J130" i="7" s="1"/>
  <c r="H99" i="7"/>
  <c r="J99" i="7" s="1"/>
  <c r="G99" i="7"/>
  <c r="I99" i="7" s="1"/>
  <c r="K3" i="7"/>
  <c r="K263" i="7"/>
  <c r="K265" i="7"/>
  <c r="K321" i="7"/>
  <c r="H4" i="7"/>
  <c r="J4" i="7" s="1"/>
  <c r="H9" i="7"/>
  <c r="J9" i="7" s="1"/>
  <c r="H12" i="7"/>
  <c r="J12" i="7" s="1"/>
  <c r="H15" i="7"/>
  <c r="J15" i="7" s="1"/>
  <c r="H16" i="7"/>
  <c r="J16" i="7" s="1"/>
  <c r="K16" i="7" s="1"/>
  <c r="H19" i="7"/>
  <c r="J19" i="7" s="1"/>
  <c r="H20" i="7"/>
  <c r="J20" i="7" s="1"/>
  <c r="H25" i="7"/>
  <c r="J25" i="7" s="1"/>
  <c r="H26" i="7"/>
  <c r="J26" i="7" s="1"/>
  <c r="H29" i="7"/>
  <c r="J29" i="7" s="1"/>
  <c r="H30" i="7"/>
  <c r="J30" i="7" s="1"/>
  <c r="H33" i="7"/>
  <c r="J33" i="7" s="1"/>
  <c r="H34" i="7"/>
  <c r="J34" i="7" s="1"/>
  <c r="H35" i="7"/>
  <c r="J35" i="7" s="1"/>
  <c r="K35" i="7" s="1"/>
  <c r="H38" i="7"/>
  <c r="J38" i="7" s="1"/>
  <c r="H39" i="7"/>
  <c r="J39" i="7" s="1"/>
  <c r="H42" i="7"/>
  <c r="J42" i="7" s="1"/>
  <c r="H43" i="7"/>
  <c r="J43" i="7" s="1"/>
  <c r="H44" i="7"/>
  <c r="J44" i="7" s="1"/>
  <c r="K44" i="7" s="1"/>
  <c r="H47" i="7"/>
  <c r="J47" i="7" s="1"/>
  <c r="H48" i="7"/>
  <c r="J48" i="7" s="1"/>
  <c r="H51" i="7"/>
  <c r="J51" i="7" s="1"/>
  <c r="H52" i="7"/>
  <c r="J52" i="7" s="1"/>
  <c r="H55" i="7"/>
  <c r="J55" i="7" s="1"/>
  <c r="H56" i="7"/>
  <c r="J56" i="7" s="1"/>
  <c r="H57" i="7"/>
  <c r="J57" i="7" s="1"/>
  <c r="K57" i="7" s="1"/>
  <c r="H59" i="7"/>
  <c r="J59" i="7" s="1"/>
  <c r="K59" i="7" s="1"/>
  <c r="H60" i="7"/>
  <c r="J60" i="7" s="1"/>
  <c r="H61" i="7"/>
  <c r="J61" i="7" s="1"/>
  <c r="H64" i="7"/>
  <c r="J64" i="7" s="1"/>
  <c r="H65" i="7"/>
  <c r="J65" i="7" s="1"/>
  <c r="H66" i="7"/>
  <c r="J66" i="7" s="1"/>
  <c r="K66" i="7" s="1"/>
  <c r="H69" i="7"/>
  <c r="J69" i="7" s="1"/>
  <c r="H70" i="7"/>
  <c r="J70" i="7" s="1"/>
  <c r="H73" i="7"/>
  <c r="J73" i="7" s="1"/>
  <c r="H74" i="7"/>
  <c r="J74" i="7" s="1"/>
  <c r="H77" i="7"/>
  <c r="J77" i="7" s="1"/>
  <c r="H78" i="7"/>
  <c r="J78" i="7" s="1"/>
  <c r="H81" i="7"/>
  <c r="J81" i="7" s="1"/>
  <c r="K81" i="7" s="1"/>
  <c r="H82" i="7"/>
  <c r="J82" i="7" s="1"/>
  <c r="K82" i="7" s="1"/>
  <c r="H83" i="7"/>
  <c r="J83" i="7" s="1"/>
  <c r="H84" i="7"/>
  <c r="J84" i="7" s="1"/>
  <c r="K84" i="7" s="1"/>
  <c r="H85" i="7"/>
  <c r="J85" i="7" s="1"/>
  <c r="K85" i="7" s="1"/>
  <c r="H86" i="7"/>
  <c r="J86" i="7" s="1"/>
  <c r="K86" i="7" s="1"/>
  <c r="H89" i="7"/>
  <c r="J89" i="7" s="1"/>
  <c r="H90" i="7"/>
  <c r="J90" i="7" s="1"/>
  <c r="H93" i="7"/>
  <c r="J93" i="7" s="1"/>
  <c r="H94" i="7"/>
  <c r="J94" i="7" s="1"/>
  <c r="H95" i="7"/>
  <c r="J95" i="7" s="1"/>
  <c r="H98" i="7"/>
  <c r="J98" i="7" s="1"/>
  <c r="H102" i="7"/>
  <c r="J102" i="7" s="1"/>
  <c r="H103" i="7"/>
  <c r="J103" i="7" s="1"/>
  <c r="H106" i="7"/>
  <c r="J106" i="7" s="1"/>
  <c r="H107" i="7"/>
  <c r="J107" i="7" s="1"/>
  <c r="H110" i="7"/>
  <c r="J110" i="7" s="1"/>
  <c r="H111" i="7"/>
  <c r="J111" i="7" s="1"/>
  <c r="H114" i="7"/>
  <c r="J114" i="7" s="1"/>
  <c r="H115" i="7"/>
  <c r="J115" i="7" s="1"/>
  <c r="H118" i="7"/>
  <c r="J118" i="7" s="1"/>
  <c r="H119" i="7"/>
  <c r="J119" i="7" s="1"/>
  <c r="H120" i="7"/>
  <c r="J120" i="7" s="1"/>
  <c r="K120" i="7" s="1"/>
  <c r="H123" i="7"/>
  <c r="J123" i="7" s="1"/>
  <c r="H124" i="7"/>
  <c r="J124" i="7" s="1"/>
  <c r="H125" i="7"/>
  <c r="J125" i="7" s="1"/>
  <c r="K125" i="7" s="1"/>
  <c r="H126" i="7"/>
  <c r="J126" i="7" s="1"/>
  <c r="K126" i="7" s="1"/>
  <c r="H129" i="7"/>
  <c r="J129" i="7" s="1"/>
  <c r="H135" i="7"/>
  <c r="J135" i="7" s="1"/>
  <c r="H136" i="7"/>
  <c r="J136" i="7" s="1"/>
  <c r="K136" i="7" s="1"/>
  <c r="H137" i="7"/>
  <c r="J137" i="7" s="1"/>
  <c r="K137" i="7" s="1"/>
  <c r="H140" i="7"/>
  <c r="J140" i="7" s="1"/>
  <c r="H141" i="7"/>
  <c r="J141" i="7" s="1"/>
  <c r="H144" i="7"/>
  <c r="J144" i="7" s="1"/>
  <c r="H145" i="7"/>
  <c r="J145" i="7" s="1"/>
  <c r="K145" i="7" s="1"/>
  <c r="H149" i="7"/>
  <c r="J149" i="7" s="1"/>
  <c r="H150" i="7"/>
  <c r="J150" i="7" s="1"/>
  <c r="H153" i="7"/>
  <c r="J153" i="7" s="1"/>
  <c r="H154" i="7"/>
  <c r="J154" i="7" s="1"/>
  <c r="H157" i="7"/>
  <c r="J157" i="7" s="1"/>
  <c r="H158" i="7"/>
  <c r="J158" i="7" s="1"/>
  <c r="H162" i="7"/>
  <c r="J162" i="7" s="1"/>
  <c r="H163" i="7"/>
  <c r="J163" i="7" s="1"/>
  <c r="K163" i="7" s="1"/>
  <c r="H166" i="7"/>
  <c r="J166" i="7" s="1"/>
  <c r="H167" i="7"/>
  <c r="J167" i="7" s="1"/>
  <c r="H170" i="7"/>
  <c r="J170" i="7" s="1"/>
  <c r="H171" i="7"/>
  <c r="J171" i="7" s="1"/>
  <c r="H172" i="7"/>
  <c r="J172" i="7" s="1"/>
  <c r="H175" i="7"/>
  <c r="J175" i="7" s="1"/>
  <c r="H176" i="7"/>
  <c r="J176" i="7" s="1"/>
  <c r="K176" i="7" s="1"/>
  <c r="H179" i="7"/>
  <c r="J179" i="7" s="1"/>
  <c r="H180" i="7"/>
  <c r="H183" i="7"/>
  <c r="J183" i="7" s="1"/>
  <c r="H184" i="7"/>
  <c r="J184" i="7" s="1"/>
  <c r="H185" i="7"/>
  <c r="J185" i="7" s="1"/>
  <c r="K185" i="7" s="1"/>
  <c r="H188" i="7"/>
  <c r="J188" i="7" s="1"/>
  <c r="H189" i="7"/>
  <c r="J189" i="7" s="1"/>
  <c r="H192" i="7"/>
  <c r="J192" i="7" s="1"/>
  <c r="H193" i="7"/>
  <c r="J193" i="7" s="1"/>
  <c r="H194" i="7"/>
  <c r="J194" i="7" s="1"/>
  <c r="K194" i="7" s="1"/>
  <c r="H195" i="7"/>
  <c r="J195" i="7" s="1"/>
  <c r="H198" i="7"/>
  <c r="J198" i="7" s="1"/>
  <c r="H199" i="7"/>
  <c r="J199" i="7" s="1"/>
  <c r="H202" i="7"/>
  <c r="J202" i="7" s="1"/>
  <c r="K202" i="7" s="1"/>
  <c r="H203" i="7"/>
  <c r="J203" i="7" s="1"/>
  <c r="H206" i="7"/>
  <c r="J206" i="7" s="1"/>
  <c r="H207" i="7"/>
  <c r="J207" i="7" s="1"/>
  <c r="H210" i="7"/>
  <c r="J210" i="7" s="1"/>
  <c r="H211" i="7"/>
  <c r="J211" i="7" s="1"/>
  <c r="H214" i="7"/>
  <c r="J214" i="7" s="1"/>
  <c r="H215" i="7"/>
  <c r="J215" i="7" s="1"/>
  <c r="K215" i="7" s="1"/>
  <c r="H216" i="7"/>
  <c r="J216" i="7" s="1"/>
  <c r="K216" i="7" s="1"/>
  <c r="H219" i="7"/>
  <c r="J219" i="7" s="1"/>
  <c r="H220" i="7"/>
  <c r="J220" i="7" s="1"/>
  <c r="K220" i="7" s="1"/>
  <c r="H223" i="7"/>
  <c r="J223" i="7" s="1"/>
  <c r="H224" i="7"/>
  <c r="J224" i="7" s="1"/>
  <c r="H227" i="7"/>
  <c r="J227" i="7" s="1"/>
  <c r="H228" i="7"/>
  <c r="J228" i="7" s="1"/>
  <c r="H229" i="7"/>
  <c r="J229" i="7" s="1"/>
  <c r="K229" i="7" s="1"/>
  <c r="H233" i="7"/>
  <c r="J233" i="7" s="1"/>
  <c r="H234" i="7"/>
  <c r="J234" i="7" s="1"/>
  <c r="H235" i="7"/>
  <c r="J235" i="7" s="1"/>
  <c r="K235" i="7" s="1"/>
  <c r="H236" i="7"/>
  <c r="J236" i="7" s="1"/>
  <c r="H239" i="7"/>
  <c r="J239" i="7" s="1"/>
  <c r="H240" i="7"/>
  <c r="J240" i="7" s="1"/>
  <c r="H241" i="7"/>
  <c r="J241" i="7" s="1"/>
  <c r="K241" i="7" s="1"/>
  <c r="H244" i="7"/>
  <c r="J244" i="7" s="1"/>
  <c r="H245" i="7"/>
  <c r="J245" i="7" s="1"/>
  <c r="H248" i="7"/>
  <c r="J248" i="7" s="1"/>
  <c r="H249" i="7"/>
  <c r="J249" i="7" s="1"/>
  <c r="H250" i="7"/>
  <c r="H253" i="7"/>
  <c r="J253" i="7" s="1"/>
  <c r="H254" i="7"/>
  <c r="J254" i="7" s="1"/>
  <c r="H257" i="7"/>
  <c r="J257" i="7" s="1"/>
  <c r="H260" i="7"/>
  <c r="J260" i="7" s="1"/>
  <c r="H261" i="7"/>
  <c r="H264" i="7"/>
  <c r="J264" i="7" s="1"/>
  <c r="H265" i="7"/>
  <c r="H268" i="7"/>
  <c r="J268" i="7" s="1"/>
  <c r="H272" i="7"/>
  <c r="J272" i="7" s="1"/>
  <c r="H273" i="7"/>
  <c r="J273" i="7" s="1"/>
  <c r="H274" i="7"/>
  <c r="J274" i="7" s="1"/>
  <c r="K274" i="7" s="1"/>
  <c r="H275" i="7"/>
  <c r="J275" i="7" s="1"/>
  <c r="H279" i="7"/>
  <c r="J279" i="7" s="1"/>
  <c r="H280" i="7"/>
  <c r="J280" i="7" s="1"/>
  <c r="H283" i="7"/>
  <c r="J283" i="7" s="1"/>
  <c r="H284" i="7"/>
  <c r="J284" i="7" s="1"/>
  <c r="H287" i="7"/>
  <c r="J287" i="7" s="1"/>
  <c r="H288" i="7"/>
  <c r="J288" i="7" s="1"/>
  <c r="H291" i="7"/>
  <c r="J291" i="7" s="1"/>
  <c r="H292" i="7"/>
  <c r="J292" i="7" s="1"/>
  <c r="K292" i="7" s="1"/>
  <c r="H293" i="7"/>
  <c r="J293" i="7" s="1"/>
  <c r="K293" i="7" s="1"/>
  <c r="H296" i="7"/>
  <c r="J296" i="7" s="1"/>
  <c r="H297" i="7"/>
  <c r="J297" i="7" s="1"/>
  <c r="H300" i="7"/>
  <c r="J300" i="7" s="1"/>
  <c r="H301" i="7"/>
  <c r="J301" i="7" s="1"/>
  <c r="H302" i="7"/>
  <c r="J302" i="7" s="1"/>
  <c r="K302" i="7" s="1"/>
  <c r="H306" i="7"/>
  <c r="J306" i="7" s="1"/>
  <c r="H307" i="7"/>
  <c r="J307" i="7" s="1"/>
  <c r="H310" i="7"/>
  <c r="J310" i="7" s="1"/>
  <c r="H311" i="7"/>
  <c r="J311" i="7" s="1"/>
  <c r="H314" i="7"/>
  <c r="J314" i="7" s="1"/>
  <c r="H315" i="7"/>
  <c r="J315" i="7" s="1"/>
  <c r="H316" i="7"/>
  <c r="J316" i="7" s="1"/>
  <c r="K316" i="7" s="1"/>
  <c r="H319" i="7"/>
  <c r="J319" i="7" s="1"/>
  <c r="H322" i="7"/>
  <c r="J322" i="7" s="1"/>
  <c r="H323" i="7"/>
  <c r="J323" i="7" s="1"/>
  <c r="H326" i="7"/>
  <c r="J326" i="7" s="1"/>
  <c r="H327" i="7"/>
  <c r="J327" i="7" s="1"/>
  <c r="H328" i="7"/>
  <c r="J328" i="7" s="1"/>
  <c r="H332" i="7"/>
  <c r="J332" i="7" s="1"/>
  <c r="H333" i="7"/>
  <c r="J333" i="7" s="1"/>
  <c r="H336" i="7"/>
  <c r="J336" i="7" s="1"/>
  <c r="H337" i="7"/>
  <c r="J337" i="7" s="1"/>
  <c r="H338" i="7"/>
  <c r="J338" i="7" s="1"/>
  <c r="H339" i="7"/>
  <c r="J339" i="7" s="1"/>
  <c r="K339" i="7" s="1"/>
  <c r="H340" i="7"/>
  <c r="J340" i="7" s="1"/>
  <c r="K340" i="7" s="1"/>
  <c r="H343" i="7"/>
  <c r="J343" i="7" s="1"/>
  <c r="H344" i="7"/>
  <c r="J344" i="7" s="1"/>
  <c r="H345" i="7"/>
  <c r="J345" i="7" s="1"/>
  <c r="H346" i="7"/>
  <c r="J346" i="7" s="1"/>
  <c r="K346" i="7" s="1"/>
  <c r="H349" i="7"/>
  <c r="J349" i="7" s="1"/>
  <c r="H350" i="7"/>
  <c r="J350" i="7" s="1"/>
  <c r="H351" i="7"/>
  <c r="J351" i="7" s="1"/>
  <c r="K351" i="7" s="1"/>
  <c r="H354" i="7"/>
  <c r="J354" i="7" s="1"/>
  <c r="H355" i="7"/>
  <c r="J355" i="7" s="1"/>
  <c r="H356" i="7"/>
  <c r="J356" i="7" s="1"/>
  <c r="H357" i="7"/>
  <c r="J357" i="7" s="1"/>
  <c r="K357" i="7" s="1"/>
  <c r="H361" i="7"/>
  <c r="J361" i="7" s="1"/>
  <c r="H362" i="7"/>
  <c r="J362" i="7" s="1"/>
  <c r="H365" i="7"/>
  <c r="J365" i="7" s="1"/>
  <c r="H366" i="7"/>
  <c r="J366" i="7" s="1"/>
  <c r="H369" i="7"/>
  <c r="J369" i="7" s="1"/>
  <c r="H370" i="7"/>
  <c r="J370" i="7" s="1"/>
  <c r="H371" i="7"/>
  <c r="J371" i="7" s="1"/>
  <c r="H372" i="7"/>
  <c r="J372" i="7" s="1"/>
  <c r="K372" i="7" s="1"/>
  <c r="H373" i="7"/>
  <c r="J373" i="7" s="1"/>
  <c r="K373" i="7" s="1"/>
  <c r="H376" i="7"/>
  <c r="J376" i="7" s="1"/>
  <c r="H377" i="7"/>
  <c r="J377" i="7" s="1"/>
  <c r="H378" i="7"/>
  <c r="J378" i="7" s="1"/>
  <c r="K378" i="7" s="1"/>
  <c r="H381" i="7"/>
  <c r="J381" i="7" s="1"/>
  <c r="H382" i="7"/>
  <c r="J382" i="7" s="1"/>
  <c r="H383" i="7"/>
  <c r="J383" i="7" s="1"/>
  <c r="H384" i="7"/>
  <c r="J384" i="7" s="1"/>
  <c r="H385" i="7"/>
  <c r="J385" i="7" s="1"/>
  <c r="K385" i="7" s="1"/>
  <c r="H388" i="7"/>
  <c r="J388" i="7" s="1"/>
  <c r="H389" i="7"/>
  <c r="J389" i="7" s="1"/>
  <c r="H390" i="7"/>
  <c r="J390" i="7" s="1"/>
  <c r="K390" i="7" s="1"/>
  <c r="H391" i="7"/>
  <c r="J391" i="7" s="1"/>
  <c r="K391" i="7" s="1"/>
  <c r="H395" i="7"/>
  <c r="J395" i="7" s="1"/>
  <c r="K395" i="7" s="1"/>
  <c r="K396" i="7" s="1"/>
  <c r="H400" i="7"/>
  <c r="J400" i="7" s="1"/>
  <c r="H406" i="7"/>
  <c r="J406" i="7" s="1"/>
  <c r="H411" i="7"/>
  <c r="H412" i="7"/>
  <c r="H413" i="7"/>
  <c r="H414" i="7"/>
  <c r="H415" i="7"/>
  <c r="H416" i="7"/>
  <c r="H417" i="7"/>
  <c r="H418" i="7"/>
  <c r="H419" i="7"/>
  <c r="H420" i="7"/>
  <c r="H421" i="7"/>
  <c r="H423" i="7"/>
  <c r="H424" i="7"/>
  <c r="H425" i="7"/>
  <c r="H426" i="7"/>
  <c r="G111" i="7"/>
  <c r="I111" i="7" s="1"/>
  <c r="G412" i="7"/>
  <c r="I412" i="7" s="1"/>
  <c r="K412" i="7" s="1"/>
  <c r="G426" i="7"/>
  <c r="I426" i="7" s="1"/>
  <c r="K426" i="7" s="1"/>
  <c r="G425" i="7"/>
  <c r="I425" i="7" s="1"/>
  <c r="K425" i="7" s="1"/>
  <c r="G424" i="7"/>
  <c r="I424" i="7" s="1"/>
  <c r="G423" i="7"/>
  <c r="I423" i="7" s="1"/>
  <c r="G421" i="7"/>
  <c r="I421" i="7" s="1"/>
  <c r="G420" i="7"/>
  <c r="I420" i="7" s="1"/>
  <c r="G419" i="7"/>
  <c r="I419" i="7" s="1"/>
  <c r="G418" i="7"/>
  <c r="I418" i="7" s="1"/>
  <c r="G417" i="7"/>
  <c r="I417" i="7" s="1"/>
  <c r="G416" i="7"/>
  <c r="I416" i="7" s="1"/>
  <c r="G415" i="7"/>
  <c r="I415" i="7" s="1"/>
  <c r="G414" i="7"/>
  <c r="I414" i="7" s="1"/>
  <c r="G413" i="7"/>
  <c r="I413" i="7" s="1"/>
  <c r="G411" i="7"/>
  <c r="G12" i="7"/>
  <c r="J180" i="7" l="1"/>
  <c r="K180" i="7" s="1"/>
  <c r="K417" i="7"/>
  <c r="J261" i="7"/>
  <c r="K261" i="7" s="1"/>
  <c r="K418" i="7"/>
  <c r="J250" i="7"/>
  <c r="K250" i="7" s="1"/>
  <c r="I411" i="7"/>
  <c r="K411" i="7" s="1"/>
  <c r="K416" i="7"/>
  <c r="K424" i="7"/>
  <c r="K422" i="7"/>
  <c r="K419" i="7"/>
  <c r="K413" i="7"/>
  <c r="K420" i="7"/>
  <c r="K414" i="7"/>
  <c r="K421" i="7"/>
  <c r="K415" i="7"/>
  <c r="K423" i="7"/>
  <c r="K111" i="7"/>
  <c r="K407" i="7"/>
  <c r="K408" i="7"/>
  <c r="K398" i="7"/>
  <c r="K399" i="7"/>
  <c r="K358" i="7"/>
  <c r="K269" i="7"/>
  <c r="K159" i="7"/>
  <c r="K146" i="7"/>
  <c r="K132" i="7"/>
  <c r="K131" i="7"/>
  <c r="K130" i="7"/>
  <c r="K99" i="7"/>
  <c r="I12" i="7"/>
  <c r="K12" i="7" s="1"/>
  <c r="G406" i="7"/>
  <c r="G400" i="7"/>
  <c r="G390" i="7"/>
  <c r="G391" i="7"/>
  <c r="G357" i="7"/>
  <c r="G389" i="7"/>
  <c r="G388" i="7"/>
  <c r="G351" i="7"/>
  <c r="G384" i="7"/>
  <c r="G383" i="7"/>
  <c r="G382" i="7"/>
  <c r="G381" i="7"/>
  <c r="G346" i="7"/>
  <c r="G377" i="7"/>
  <c r="G376" i="7"/>
  <c r="G339" i="7"/>
  <c r="G372" i="7"/>
  <c r="G371" i="7"/>
  <c r="G370" i="7"/>
  <c r="G369" i="7"/>
  <c r="G366" i="7"/>
  <c r="G365" i="7"/>
  <c r="G362" i="7"/>
  <c r="G361" i="7"/>
  <c r="G316" i="7"/>
  <c r="G356" i="7"/>
  <c r="G355" i="7"/>
  <c r="G354" i="7"/>
  <c r="G302" i="7"/>
  <c r="G350" i="7"/>
  <c r="G349" i="7"/>
  <c r="G293" i="7"/>
  <c r="G345" i="7"/>
  <c r="G344" i="7"/>
  <c r="G343" i="7"/>
  <c r="G340" i="7"/>
  <c r="G385" i="7"/>
  <c r="G338" i="7"/>
  <c r="I338" i="7" s="1"/>
  <c r="G337" i="7"/>
  <c r="I337" i="7" s="1"/>
  <c r="G336" i="7"/>
  <c r="I336" i="7" s="1"/>
  <c r="G333" i="7"/>
  <c r="G332" i="7"/>
  <c r="G328" i="7"/>
  <c r="G327" i="7"/>
  <c r="G326" i="7"/>
  <c r="G323" i="7"/>
  <c r="G322" i="7"/>
  <c r="G319" i="7"/>
  <c r="G261" i="7"/>
  <c r="G315" i="7"/>
  <c r="G314" i="7"/>
  <c r="G311" i="7"/>
  <c r="G310" i="7"/>
  <c r="G307" i="7"/>
  <c r="G306" i="7"/>
  <c r="G250" i="7"/>
  <c r="G301" i="7"/>
  <c r="G300" i="7"/>
  <c r="G297" i="7"/>
  <c r="G296" i="7"/>
  <c r="G378" i="7"/>
  <c r="G292" i="7"/>
  <c r="G291" i="7"/>
  <c r="G288" i="7"/>
  <c r="G287" i="7"/>
  <c r="G284" i="7"/>
  <c r="G283" i="7"/>
  <c r="G280" i="7"/>
  <c r="G279" i="7"/>
  <c r="G275" i="7"/>
  <c r="G274" i="7"/>
  <c r="G273" i="7"/>
  <c r="G272" i="7"/>
  <c r="G268" i="7"/>
  <c r="G265" i="7"/>
  <c r="G264" i="7"/>
  <c r="G229" i="7"/>
  <c r="G260" i="7"/>
  <c r="G257" i="7"/>
  <c r="G254" i="7"/>
  <c r="G253" i="7"/>
  <c r="G216" i="7"/>
  <c r="G249" i="7"/>
  <c r="G248" i="7"/>
  <c r="G245" i="7"/>
  <c r="G244" i="7"/>
  <c r="G241" i="7"/>
  <c r="G240" i="7"/>
  <c r="G239" i="7"/>
  <c r="G236" i="7"/>
  <c r="G235" i="7"/>
  <c r="G234" i="7"/>
  <c r="G233" i="7"/>
  <c r="G194" i="7"/>
  <c r="G228" i="7"/>
  <c r="G227" i="7"/>
  <c r="G224" i="7"/>
  <c r="G223" i="7"/>
  <c r="G220" i="7"/>
  <c r="G219" i="7"/>
  <c r="G395" i="7"/>
  <c r="G215" i="7"/>
  <c r="G214" i="7"/>
  <c r="G211" i="7"/>
  <c r="G210" i="7"/>
  <c r="G207" i="7"/>
  <c r="G206" i="7"/>
  <c r="G203" i="7"/>
  <c r="G202" i="7"/>
  <c r="G199" i="7"/>
  <c r="G198" i="7"/>
  <c r="G195" i="7"/>
  <c r="G185" i="7"/>
  <c r="G193" i="7"/>
  <c r="G192" i="7"/>
  <c r="G189" i="7"/>
  <c r="G188" i="7"/>
  <c r="G180" i="7"/>
  <c r="G184" i="7"/>
  <c r="G183" i="7"/>
  <c r="G176" i="7"/>
  <c r="G172" i="7"/>
  <c r="G145" i="7"/>
  <c r="G162" i="7"/>
  <c r="G179" i="7"/>
  <c r="G163" i="7"/>
  <c r="G175" i="7"/>
  <c r="G171" i="7"/>
  <c r="G170" i="7"/>
  <c r="G167" i="7"/>
  <c r="G166" i="7"/>
  <c r="G158" i="7"/>
  <c r="G157" i="7"/>
  <c r="G154" i="7"/>
  <c r="G153" i="7"/>
  <c r="G150" i="7"/>
  <c r="G149" i="7"/>
  <c r="G137" i="7"/>
  <c r="G144" i="7"/>
  <c r="G141" i="7"/>
  <c r="G125" i="7"/>
  <c r="G115" i="7"/>
  <c r="G103" i="7"/>
  <c r="G102" i="7"/>
  <c r="G95" i="7"/>
  <c r="G94" i="7"/>
  <c r="G93" i="7"/>
  <c r="G90" i="7"/>
  <c r="G89" i="7"/>
  <c r="G85" i="7"/>
  <c r="G78" i="7"/>
  <c r="G60" i="7"/>
  <c r="G16" i="7"/>
  <c r="G140" i="7"/>
  <c r="G120" i="7"/>
  <c r="G136" i="7"/>
  <c r="G135" i="7"/>
  <c r="G129" i="7"/>
  <c r="G126" i="7"/>
  <c r="G124" i="7"/>
  <c r="G123" i="7"/>
  <c r="G373" i="7"/>
  <c r="G119" i="7"/>
  <c r="G118" i="7"/>
  <c r="G110" i="7"/>
  <c r="G114" i="7"/>
  <c r="G107" i="7"/>
  <c r="G106" i="7"/>
  <c r="G98" i="7"/>
  <c r="G86" i="7"/>
  <c r="G84" i="7"/>
  <c r="G83" i="7"/>
  <c r="G82" i="7"/>
  <c r="G81" i="7"/>
  <c r="G77" i="7"/>
  <c r="G74" i="7"/>
  <c r="G73" i="7"/>
  <c r="G70" i="7"/>
  <c r="G69" i="7"/>
  <c r="G66" i="7"/>
  <c r="G65" i="7"/>
  <c r="G64" i="7"/>
  <c r="G61" i="7"/>
  <c r="G59" i="7"/>
  <c r="G57" i="7"/>
  <c r="G56" i="7"/>
  <c r="G55" i="7"/>
  <c r="G52" i="7"/>
  <c r="G51" i="7"/>
  <c r="G48" i="7"/>
  <c r="G47" i="7"/>
  <c r="I47" i="7" s="1"/>
  <c r="G44" i="7"/>
  <c r="G43" i="7"/>
  <c r="G42" i="7"/>
  <c r="G39" i="7"/>
  <c r="G38" i="7"/>
  <c r="G35" i="7"/>
  <c r="G34" i="7"/>
  <c r="G33" i="7"/>
  <c r="G30" i="7"/>
  <c r="G29" i="7"/>
  <c r="G15" i="7"/>
  <c r="G19" i="7"/>
  <c r="G20" i="7"/>
  <c r="G25" i="7"/>
  <c r="G26" i="7"/>
  <c r="G9" i="7"/>
  <c r="G4" i="7"/>
  <c r="I4" i="7" l="1"/>
  <c r="K4" i="7" s="1"/>
  <c r="K7" i="7" s="1"/>
  <c r="K13" i="7"/>
  <c r="I376" i="7"/>
  <c r="K376" i="7" s="1"/>
  <c r="I333" i="7"/>
  <c r="K333" i="7" s="1"/>
  <c r="K406" i="7"/>
  <c r="K409" i="7" s="1"/>
  <c r="I388" i="7"/>
  <c r="K388" i="7" s="1"/>
  <c r="I362" i="7"/>
  <c r="K362" i="7" s="1"/>
  <c r="I345" i="7"/>
  <c r="K345" i="7" s="1"/>
  <c r="K337" i="7"/>
  <c r="I297" i="7"/>
  <c r="K297" i="7" s="1"/>
  <c r="I273" i="7"/>
  <c r="K273" i="7" s="1"/>
  <c r="I264" i="7"/>
  <c r="K264" i="7" s="1"/>
  <c r="I248" i="7"/>
  <c r="K248" i="7" s="1"/>
  <c r="I240" i="7"/>
  <c r="K240" i="7" s="1"/>
  <c r="I224" i="7"/>
  <c r="K224" i="7" s="1"/>
  <c r="I193" i="7"/>
  <c r="K193" i="7" s="1"/>
  <c r="I189" i="7"/>
  <c r="K189" i="7" s="1"/>
  <c r="I123" i="7"/>
  <c r="K123" i="7" s="1"/>
  <c r="I115" i="7"/>
  <c r="K115" i="7" s="1"/>
  <c r="I64" i="7"/>
  <c r="K64" i="7" s="1"/>
  <c r="I56" i="7"/>
  <c r="K56" i="7" s="1"/>
  <c r="I48" i="7"/>
  <c r="K48" i="7" s="1"/>
  <c r="I371" i="7"/>
  <c r="K371" i="7" s="1"/>
  <c r="I361" i="7"/>
  <c r="K361" i="7" s="1"/>
  <c r="I344" i="7"/>
  <c r="K344" i="7" s="1"/>
  <c r="K336" i="7"/>
  <c r="I328" i="7"/>
  <c r="K328" i="7" s="1"/>
  <c r="I296" i="7"/>
  <c r="K296" i="7" s="1"/>
  <c r="I288" i="7"/>
  <c r="K288" i="7" s="1"/>
  <c r="I280" i="7"/>
  <c r="K280" i="7" s="1"/>
  <c r="I272" i="7"/>
  <c r="K272" i="7" s="1"/>
  <c r="I239" i="7"/>
  <c r="K239" i="7" s="1"/>
  <c r="I223" i="7"/>
  <c r="K223" i="7" s="1"/>
  <c r="I192" i="7"/>
  <c r="K192" i="7" s="1"/>
  <c r="I188" i="7"/>
  <c r="K188" i="7" s="1"/>
  <c r="I172" i="7"/>
  <c r="K172" i="7" s="1"/>
  <c r="I114" i="7"/>
  <c r="K114" i="7" s="1"/>
  <c r="I95" i="7"/>
  <c r="K95" i="7" s="1"/>
  <c r="I55" i="7"/>
  <c r="K55" i="7" s="1"/>
  <c r="K47" i="7"/>
  <c r="I39" i="7"/>
  <c r="K39" i="7" s="1"/>
  <c r="I370" i="7"/>
  <c r="K370" i="7" s="1"/>
  <c r="I343" i="7"/>
  <c r="K343" i="7" s="1"/>
  <c r="I327" i="7"/>
  <c r="K327" i="7" s="1"/>
  <c r="I319" i="7"/>
  <c r="K319" i="7" s="1"/>
  <c r="K320" i="7" s="1"/>
  <c r="I311" i="7"/>
  <c r="K311" i="7" s="1"/>
  <c r="I287" i="7"/>
  <c r="K287" i="7" s="1"/>
  <c r="I279" i="7"/>
  <c r="K279" i="7" s="1"/>
  <c r="I254" i="7"/>
  <c r="K254" i="7" s="1"/>
  <c r="I207" i="7"/>
  <c r="K207" i="7" s="1"/>
  <c r="I199" i="7"/>
  <c r="K199" i="7" s="1"/>
  <c r="I179" i="7"/>
  <c r="K179" i="7" s="1"/>
  <c r="I171" i="7"/>
  <c r="K171" i="7" s="1"/>
  <c r="I154" i="7"/>
  <c r="K154" i="7" s="1"/>
  <c r="I129" i="7"/>
  <c r="K129" i="7" s="1"/>
  <c r="I103" i="7"/>
  <c r="K103" i="7" s="1"/>
  <c r="I94" i="7"/>
  <c r="K94" i="7" s="1"/>
  <c r="I78" i="7"/>
  <c r="K78" i="7" s="1"/>
  <c r="I70" i="7"/>
  <c r="K70" i="7" s="1"/>
  <c r="I38" i="7"/>
  <c r="K38" i="7" s="1"/>
  <c r="I30" i="7"/>
  <c r="K30" i="7" s="1"/>
  <c r="I20" i="7"/>
  <c r="K20" i="7" s="1"/>
  <c r="I9" i="7"/>
  <c r="K9" i="7" s="1"/>
  <c r="K403" i="7"/>
  <c r="K404" i="7" s="1"/>
  <c r="I377" i="7"/>
  <c r="K377" i="7" s="1"/>
  <c r="I369" i="7"/>
  <c r="K369" i="7" s="1"/>
  <c r="I350" i="7"/>
  <c r="K350" i="7" s="1"/>
  <c r="I326" i="7"/>
  <c r="K326" i="7" s="1"/>
  <c r="I310" i="7"/>
  <c r="K310" i="7" s="1"/>
  <c r="I253" i="7"/>
  <c r="K253" i="7" s="1"/>
  <c r="I245" i="7"/>
  <c r="K245" i="7" s="1"/>
  <c r="I214" i="7"/>
  <c r="K214" i="7" s="1"/>
  <c r="I206" i="7"/>
  <c r="K206" i="7" s="1"/>
  <c r="I198" i="7"/>
  <c r="K198" i="7" s="1"/>
  <c r="I170" i="7"/>
  <c r="K170" i="7" s="1"/>
  <c r="I162" i="7"/>
  <c r="K162" i="7" s="1"/>
  <c r="I153" i="7"/>
  <c r="K153" i="7" s="1"/>
  <c r="I144" i="7"/>
  <c r="K144" i="7" s="1"/>
  <c r="I110" i="7"/>
  <c r="K110" i="7" s="1"/>
  <c r="I102" i="7"/>
  <c r="K102" i="7" s="1"/>
  <c r="I93" i="7"/>
  <c r="K93" i="7" s="1"/>
  <c r="I77" i="7"/>
  <c r="K77" i="7" s="1"/>
  <c r="I69" i="7"/>
  <c r="K69" i="7" s="1"/>
  <c r="I61" i="7"/>
  <c r="K61" i="7" s="1"/>
  <c r="I29" i="7"/>
  <c r="K29" i="7" s="1"/>
  <c r="I19" i="7"/>
  <c r="K19" i="7" s="1"/>
  <c r="I384" i="7"/>
  <c r="K384" i="7" s="1"/>
  <c r="I366" i="7"/>
  <c r="K366" i="7" s="1"/>
  <c r="I349" i="7"/>
  <c r="K349" i="7" s="1"/>
  <c r="I301" i="7"/>
  <c r="K301" i="7" s="1"/>
  <c r="I268" i="7"/>
  <c r="K268" i="7" s="1"/>
  <c r="K270" i="7" s="1"/>
  <c r="I260" i="7"/>
  <c r="K260" i="7" s="1"/>
  <c r="K262" i="7" s="1"/>
  <c r="I244" i="7"/>
  <c r="K244" i="7" s="1"/>
  <c r="I228" i="7"/>
  <c r="K228" i="7" s="1"/>
  <c r="I135" i="7"/>
  <c r="K135" i="7" s="1"/>
  <c r="I119" i="7"/>
  <c r="K119" i="7" s="1"/>
  <c r="I60" i="7"/>
  <c r="K60" i="7" s="1"/>
  <c r="I52" i="7"/>
  <c r="K52" i="7" s="1"/>
  <c r="I383" i="7"/>
  <c r="K383" i="7" s="1"/>
  <c r="I365" i="7"/>
  <c r="K365" i="7" s="1"/>
  <c r="I356" i="7"/>
  <c r="K356" i="7" s="1"/>
  <c r="I332" i="7"/>
  <c r="K332" i="7" s="1"/>
  <c r="I300" i="7"/>
  <c r="K300" i="7" s="1"/>
  <c r="I284" i="7"/>
  <c r="K284" i="7" s="1"/>
  <c r="I275" i="7"/>
  <c r="K275" i="7" s="1"/>
  <c r="I227" i="7"/>
  <c r="K227" i="7" s="1"/>
  <c r="I219" i="7"/>
  <c r="K219" i="7" s="1"/>
  <c r="I184" i="7"/>
  <c r="K184" i="7" s="1"/>
  <c r="I118" i="7"/>
  <c r="K118" i="7" s="1"/>
  <c r="I83" i="7"/>
  <c r="K83" i="7" s="1"/>
  <c r="I51" i="7"/>
  <c r="K51" i="7" s="1"/>
  <c r="I43" i="7"/>
  <c r="K43" i="7" s="1"/>
  <c r="I400" i="7"/>
  <c r="K400" i="7" s="1"/>
  <c r="K401" i="7" s="1"/>
  <c r="I382" i="7"/>
  <c r="K382" i="7" s="1"/>
  <c r="I355" i="7"/>
  <c r="K355" i="7" s="1"/>
  <c r="I323" i="7"/>
  <c r="K323" i="7" s="1"/>
  <c r="I315" i="7"/>
  <c r="K315" i="7" s="1"/>
  <c r="I307" i="7"/>
  <c r="K307" i="7" s="1"/>
  <c r="I291" i="7"/>
  <c r="K291" i="7" s="1"/>
  <c r="K294" i="7" s="1"/>
  <c r="I283" i="7"/>
  <c r="K283" i="7" s="1"/>
  <c r="I234" i="7"/>
  <c r="K234" i="7" s="1"/>
  <c r="I211" i="7"/>
  <c r="K211" i="7" s="1"/>
  <c r="I203" i="7"/>
  <c r="K203" i="7" s="1"/>
  <c r="I195" i="7"/>
  <c r="K195" i="7" s="1"/>
  <c r="I183" i="7"/>
  <c r="K183" i="7" s="1"/>
  <c r="I175" i="7"/>
  <c r="K175" i="7" s="1"/>
  <c r="I167" i="7"/>
  <c r="K167" i="7" s="1"/>
  <c r="I158" i="7"/>
  <c r="K158" i="7" s="1"/>
  <c r="I150" i="7"/>
  <c r="K150" i="7" s="1"/>
  <c r="I141" i="7"/>
  <c r="K141" i="7" s="1"/>
  <c r="I107" i="7"/>
  <c r="K107" i="7" s="1"/>
  <c r="I98" i="7"/>
  <c r="K98" i="7" s="1"/>
  <c r="I90" i="7"/>
  <c r="K90" i="7" s="1"/>
  <c r="I74" i="7"/>
  <c r="K74" i="7" s="1"/>
  <c r="I42" i="7"/>
  <c r="K42" i="7" s="1"/>
  <c r="I34" i="7"/>
  <c r="K34" i="7" s="1"/>
  <c r="I26" i="7"/>
  <c r="K26" i="7" s="1"/>
  <c r="I389" i="7"/>
  <c r="K389" i="7" s="1"/>
  <c r="I381" i="7"/>
  <c r="K381" i="7" s="1"/>
  <c r="I354" i="7"/>
  <c r="K354" i="7" s="1"/>
  <c r="K338" i="7"/>
  <c r="I322" i="7"/>
  <c r="K322" i="7" s="1"/>
  <c r="I314" i="7"/>
  <c r="K314" i="7" s="1"/>
  <c r="I306" i="7"/>
  <c r="K306" i="7" s="1"/>
  <c r="I257" i="7"/>
  <c r="K257" i="7" s="1"/>
  <c r="K258" i="7" s="1"/>
  <c r="I249" i="7"/>
  <c r="K249" i="7" s="1"/>
  <c r="I233" i="7"/>
  <c r="K233" i="7" s="1"/>
  <c r="I210" i="7"/>
  <c r="K210" i="7" s="1"/>
  <c r="I166" i="7"/>
  <c r="K166" i="7" s="1"/>
  <c r="I157" i="7"/>
  <c r="K157" i="7" s="1"/>
  <c r="I149" i="7"/>
  <c r="K149" i="7" s="1"/>
  <c r="I140" i="7"/>
  <c r="K140" i="7" s="1"/>
  <c r="I124" i="7"/>
  <c r="K124" i="7" s="1"/>
  <c r="I106" i="7"/>
  <c r="K106" i="7" s="1"/>
  <c r="I89" i="7"/>
  <c r="K89" i="7" s="1"/>
  <c r="I73" i="7"/>
  <c r="K73" i="7" s="1"/>
  <c r="I65" i="7"/>
  <c r="K65" i="7" s="1"/>
  <c r="I33" i="7"/>
  <c r="K33" i="7" s="1"/>
  <c r="I25" i="7"/>
  <c r="K25" i="7" s="1"/>
  <c r="I15" i="7"/>
  <c r="K15" i="7" s="1"/>
  <c r="E236" i="7"/>
  <c r="K285" i="7" l="1"/>
  <c r="K330" i="7"/>
  <c r="K374" i="7"/>
  <c r="K352" i="7"/>
  <c r="K231" i="7"/>
  <c r="K246" i="7"/>
  <c r="K367" i="7"/>
  <c r="K359" i="7"/>
  <c r="K393" i="7"/>
  <c r="K251" i="7"/>
  <c r="K386" i="7"/>
  <c r="K347" i="7"/>
  <c r="K379" i="7"/>
  <c r="K341" i="7"/>
  <c r="K312" i="7"/>
  <c r="K363" i="7"/>
  <c r="K334" i="7"/>
  <c r="K255" i="7"/>
  <c r="K281" i="7"/>
  <c r="K242" i="7"/>
  <c r="K317" i="7"/>
  <c r="K304" i="7"/>
  <c r="K289" i="7"/>
  <c r="K277" i="7"/>
  <c r="K225" i="7"/>
  <c r="K17" i="7"/>
  <c r="K142" i="7"/>
  <c r="K104" i="7"/>
  <c r="K217" i="7"/>
  <c r="K49" i="7"/>
  <c r="K200" i="7"/>
  <c r="K208" i="7"/>
  <c r="K53" i="7"/>
  <c r="K138" i="7"/>
  <c r="K112" i="7"/>
  <c r="K10" i="7"/>
  <c r="K133" i="7"/>
  <c r="K87" i="7"/>
  <c r="K23" i="7"/>
  <c r="K186" i="7"/>
  <c r="K31" i="7"/>
  <c r="K155" i="7"/>
  <c r="K116" i="7"/>
  <c r="K79" i="7"/>
  <c r="K212" i="7"/>
  <c r="K100" i="7"/>
  <c r="K164" i="7"/>
  <c r="K181" i="7"/>
  <c r="K298" i="7"/>
  <c r="K266" i="7"/>
  <c r="K96" i="7"/>
  <c r="K324" i="7"/>
  <c r="K177" i="7"/>
  <c r="K147" i="7"/>
  <c r="K204" i="7"/>
  <c r="K221" i="7"/>
  <c r="K71" i="7"/>
  <c r="K173" i="7"/>
  <c r="K160" i="7"/>
  <c r="K168" i="7"/>
  <c r="K151" i="7"/>
  <c r="K196" i="7"/>
  <c r="K127" i="7"/>
  <c r="K75" i="7"/>
  <c r="K27" i="7"/>
  <c r="K45" i="7"/>
  <c r="K62" i="7"/>
  <c r="K36" i="7"/>
  <c r="K121" i="7"/>
  <c r="K40" i="7"/>
  <c r="K67" i="7"/>
  <c r="K91" i="7"/>
  <c r="K190" i="7"/>
  <c r="K108" i="7"/>
  <c r="I236" i="7"/>
  <c r="K236" i="7" s="1"/>
  <c r="K237" i="7" s="1"/>
  <c r="K432" i="7" l="1"/>
  <c r="B3" i="5" s="1"/>
</calcChain>
</file>

<file path=xl/sharedStrings.xml><?xml version="1.0" encoding="utf-8"?>
<sst xmlns="http://schemas.openxmlformats.org/spreadsheetml/2006/main" count="755" uniqueCount="168">
  <si>
    <t>Bijlage G: Prijsopgaveformulier v2.0</t>
  </si>
  <si>
    <t>Naam inschrijver</t>
  </si>
  <si>
    <t>Totale inschrijfprijs</t>
  </si>
  <si>
    <t>Afvalstroom</t>
  </si>
  <si>
    <t>Soort container</t>
  </si>
  <si>
    <t>Kosten per lediging</t>
  </si>
  <si>
    <t>Kosten huur per maand</t>
  </si>
  <si>
    <t>Bedrijfsafval</t>
  </si>
  <si>
    <t>BA 10 m3 hef container (open)</t>
  </si>
  <si>
    <t xml:space="preserve">BA 1100L </t>
  </si>
  <si>
    <t xml:space="preserve">BA 1700L </t>
  </si>
  <si>
    <t>BA 240L</t>
  </si>
  <si>
    <t>BA 660L</t>
  </si>
  <si>
    <t xml:space="preserve">BA 770L </t>
  </si>
  <si>
    <t xml:space="preserve">Bedrijfsafval, grof </t>
  </si>
  <si>
    <t>BAG 10 m3 hef container (grof, open)</t>
  </si>
  <si>
    <t>BAG 4 m3 hef container (grof, open)</t>
  </si>
  <si>
    <t>BAG 6 m3 hef container (grof, open)</t>
  </si>
  <si>
    <t>BAM 1300L (metaal)</t>
  </si>
  <si>
    <t>BSA gemengd</t>
  </si>
  <si>
    <t>BSA 10 m3 hef container</t>
  </si>
  <si>
    <t>GFT</t>
  </si>
  <si>
    <t>GFT 240L</t>
  </si>
  <si>
    <t>Glas (gekleurd)</t>
  </si>
  <si>
    <t xml:space="preserve">GL 240L </t>
  </si>
  <si>
    <t>Ongesorteerd papier en karton</t>
  </si>
  <si>
    <t>OPK 1100L</t>
  </si>
  <si>
    <t>OPK 120L</t>
  </si>
  <si>
    <t>OPK 240L</t>
  </si>
  <si>
    <t>OPK 360L</t>
  </si>
  <si>
    <t xml:space="preserve">OPK 660L </t>
  </si>
  <si>
    <t xml:space="preserve">OPK 770L </t>
  </si>
  <si>
    <t xml:space="preserve">PD </t>
  </si>
  <si>
    <t>PD 1100L</t>
  </si>
  <si>
    <t>PD 240L</t>
  </si>
  <si>
    <t>Puin gemengd</t>
  </si>
  <si>
    <t>PG 10 m3 hef container (gesloten)</t>
  </si>
  <si>
    <t>Swill (keukenafval)</t>
  </si>
  <si>
    <t>SW 120L</t>
  </si>
  <si>
    <t>Vertrouwelijk archief</t>
  </si>
  <si>
    <t xml:space="preserve">VA 240L </t>
  </si>
  <si>
    <t xml:space="preserve">VA 660L </t>
  </si>
  <si>
    <t>Eenmalige plaatsing</t>
  </si>
  <si>
    <t>EP</t>
  </si>
  <si>
    <r>
      <t>Extra reinigingsbeurt en/of wisseling (eis 42 programma van eisen)</t>
    </r>
    <r>
      <rPr>
        <sz val="8"/>
        <color theme="1"/>
        <rFont val="Verdana"/>
        <family val="2"/>
      </rPr>
      <t>*</t>
    </r>
  </si>
  <si>
    <t>ERW</t>
  </si>
  <si>
    <t>Chemisch afval</t>
  </si>
  <si>
    <t>2025</t>
  </si>
  <si>
    <t>Stoptarief</t>
  </si>
  <si>
    <t>Verwerking per kilo</t>
  </si>
  <si>
    <t>Verf/inkt vast/pasteus milieug(kvp)</t>
  </si>
  <si>
    <t>131 kilo</t>
  </si>
  <si>
    <t>Afvalwater met zware metalen</t>
  </si>
  <si>
    <t>27 kilo</t>
  </si>
  <si>
    <t>Anorganische basen</t>
  </si>
  <si>
    <t>10 kilo</t>
  </si>
  <si>
    <t>Labchemicalien</t>
  </si>
  <si>
    <t>154 kilo</t>
  </si>
  <si>
    <t>Latex (kvp)</t>
  </si>
  <si>
    <t>355 kilo</t>
  </si>
  <si>
    <t>Oplosmiddelen, halogeenrijk</t>
  </si>
  <si>
    <t>3 kilo</t>
  </si>
  <si>
    <t>Schoolnaam</t>
  </si>
  <si>
    <t>Aantal containers</t>
  </si>
  <si>
    <t>Ledigingsfrequentie
per week</t>
  </si>
  <si>
    <t>Aantal weken 
per jaar</t>
  </si>
  <si>
    <t>Ledigingskosten per jaar</t>
  </si>
  <si>
    <t>Huurkosten per jaar</t>
  </si>
  <si>
    <t>Totale kosten per jaar</t>
  </si>
  <si>
    <t>De Drie Linden</t>
  </si>
  <si>
    <t>Afval Goed Geregeld</t>
  </si>
  <si>
    <t xml:space="preserve">PD 1100L </t>
  </si>
  <si>
    <t>niet van toepassing</t>
  </si>
  <si>
    <t>op afroep</t>
  </si>
  <si>
    <t>Bernardusschool VSO</t>
  </si>
  <si>
    <t>Bernardusschool SO</t>
  </si>
  <si>
    <t>ISW Westland Vakcollege</t>
  </si>
  <si>
    <t>Kindcentrum Aquamarijn</t>
  </si>
  <si>
    <t>Kindcentrum Speleon</t>
  </si>
  <si>
    <t>De Bras</t>
  </si>
  <si>
    <t>De Jonge Wereld</t>
  </si>
  <si>
    <t>Grote Beer</t>
  </si>
  <si>
    <t>Het Kristal</t>
  </si>
  <si>
    <t>Het Lichtbaken</t>
  </si>
  <si>
    <t>Kindcentrum BuitenRijck</t>
  </si>
  <si>
    <t>Onze Wereld</t>
  </si>
  <si>
    <t xml:space="preserve">PD 240L </t>
  </si>
  <si>
    <t>St. Paschalis</t>
  </si>
  <si>
    <t>Statenkwartier</t>
  </si>
  <si>
    <t>t Palet</t>
  </si>
  <si>
    <t xml:space="preserve">Toermalijn </t>
  </si>
  <si>
    <t>MOTION Beweeg College</t>
  </si>
  <si>
    <t xml:space="preserve">Swill (keukenafval) </t>
  </si>
  <si>
    <t>Carolusschool</t>
  </si>
  <si>
    <t>De Vijverhof</t>
  </si>
  <si>
    <t>CBS Melodie</t>
  </si>
  <si>
    <t>Chr. Lyceum Zandvliet</t>
  </si>
  <si>
    <t>College St. Paul</t>
  </si>
  <si>
    <t>Corbulo College</t>
  </si>
  <si>
    <t xml:space="preserve">Eigenduins </t>
  </si>
  <si>
    <t>Diamant College</t>
  </si>
  <si>
    <t>Edith Stein College</t>
  </si>
  <si>
    <t>Esloo College</t>
  </si>
  <si>
    <t>Opperd</t>
  </si>
  <si>
    <t>Groen van Prinsterer</t>
  </si>
  <si>
    <t>Heldring Business School</t>
  </si>
  <si>
    <t xml:space="preserve">Hofstad Lyceum </t>
  </si>
  <si>
    <t>Hofstede College</t>
  </si>
  <si>
    <t>Kindcentrum De Trampoline</t>
  </si>
  <si>
    <t>ISW Gasthuislaan</t>
  </si>
  <si>
    <t>ISW Hoogeland</t>
  </si>
  <si>
    <t>ISW Irenestraat</t>
  </si>
  <si>
    <t xml:space="preserve">ISW Westland Praktijkcollege </t>
  </si>
  <si>
    <t>ISW Sweelincklaan</t>
  </si>
  <si>
    <t>Kindcentrum Snijders</t>
  </si>
  <si>
    <t>John Dewey College</t>
  </si>
  <si>
    <t>Kindcentrum Diamant</t>
  </si>
  <si>
    <t>Kindcentrum Bamboe</t>
  </si>
  <si>
    <t>Kindcentrum Cascade</t>
  </si>
  <si>
    <t>Kindcentrum de Binck</t>
  </si>
  <si>
    <t xml:space="preserve">Liduina </t>
  </si>
  <si>
    <t>Lucas Onderwijs</t>
  </si>
  <si>
    <t>Nutsschool Bezuidenhout</t>
  </si>
  <si>
    <t>Nutsschool Laan van Poot</t>
  </si>
  <si>
    <t>Nutsschool M.M. Boldingh</t>
  </si>
  <si>
    <t>Nutsschool Morgenstond</t>
  </si>
  <si>
    <t>Bedrijfsafval, grof</t>
  </si>
  <si>
    <t>Nutsschool Woonstede</t>
  </si>
  <si>
    <t>Nutsschool Zorgvliet</t>
  </si>
  <si>
    <t>De Driemaster</t>
  </si>
  <si>
    <t>De Vlieger</t>
  </si>
  <si>
    <t>De Zonnewijzer</t>
  </si>
  <si>
    <t>Picasso Lyceum</t>
  </si>
  <si>
    <t>Praktijkcollege Zoetermeer</t>
  </si>
  <si>
    <t>Prins Mauritsschool</t>
  </si>
  <si>
    <t>De Paradijsvogel</t>
  </si>
  <si>
    <t>Jeroen</t>
  </si>
  <si>
    <t>De Fontein</t>
  </si>
  <si>
    <t>De Parkiet</t>
  </si>
  <si>
    <t>De Regenboog</t>
  </si>
  <si>
    <t>De Triangel</t>
  </si>
  <si>
    <t>De Waterwilg</t>
  </si>
  <si>
    <t>Kindcentrum Balans</t>
  </si>
  <si>
    <t>Emmaus</t>
  </si>
  <si>
    <t>SBO de Vliethorst</t>
  </si>
  <si>
    <t>SBO Het Avontuur</t>
  </si>
  <si>
    <t>SBO Merlijn</t>
  </si>
  <si>
    <t>Kindcentrum John F. Kennedy</t>
  </si>
  <si>
    <t>Stanislas Pijnacker</t>
  </si>
  <si>
    <t>Bouw en sloopafval (gemengd)</t>
  </si>
  <si>
    <t>Stanislas vmbo/mavo Delft</t>
  </si>
  <si>
    <t>Stanislas Dalton Delft</t>
  </si>
  <si>
    <t>Stanislas Beweeg- vmbo Delft</t>
  </si>
  <si>
    <t>Stanislas Pro</t>
  </si>
  <si>
    <t>Stanislascollege Westplantsoen</t>
  </si>
  <si>
    <t>Kindcentrum Koos Meinderts</t>
  </si>
  <si>
    <t>De Populier Mavo</t>
  </si>
  <si>
    <t>De Populier Lyceum</t>
  </si>
  <si>
    <t>International School Delft Secondary</t>
  </si>
  <si>
    <t>YES  College</t>
  </si>
  <si>
    <t>Roemer Visscher College</t>
  </si>
  <si>
    <t>Wateringse Veld College</t>
  </si>
  <si>
    <t>Zuid-West College</t>
  </si>
  <si>
    <t>Op afroep</t>
  </si>
  <si>
    <t>Puin (gemengd)</t>
  </si>
  <si>
    <t>PD</t>
  </si>
  <si>
    <t>Extra reinigingsbeurt en/of wisseling</t>
  </si>
  <si>
    <r>
      <t xml:space="preserve">* </t>
    </r>
    <r>
      <rPr>
        <sz val="9"/>
        <color theme="1"/>
        <rFont val="Calibri"/>
        <family val="2"/>
        <scheme val="minor"/>
      </rPr>
      <t>bij invulling van de prijs dient inschrijver uit te gaan van een BA1100L container. Bij reiniging van ander soorten containers wordt de prijs evenredig bepaald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</si>
</sst>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0.0%"/>
  </numFmts>
  <fonts count="26">
    <font>
      <sz val="11"/>
      <color theme="1"/>
      <name val="Calibri"/>
      <family val="2"/>
      <scheme val="minor"/>
    </font>
    <font>
      <b/>
      <sz val="10.5"/>
      <color rgb="FFFFFFFF"/>
      <name val="AvenirNext"/>
      <family val="2"/>
    </font>
    <font>
      <sz val="10.5"/>
      <color rgb="FF00343D"/>
      <name val="AvenirNext"/>
      <family val="2"/>
    </font>
    <font>
      <sz val="11"/>
      <color rgb="FFFF0000"/>
      <name val="Calibri"/>
      <family val="2"/>
      <scheme val="minor"/>
    </font>
    <font>
      <b/>
      <sz val="10.5"/>
      <name val="AvenirNext"/>
      <family val="2"/>
    </font>
    <font>
      <sz val="8"/>
      <name val="Calibri"/>
      <family val="2"/>
      <scheme val="minor"/>
    </font>
    <font>
      <b/>
      <sz val="10.5"/>
      <name val="Avenirnext"/>
    </font>
    <font>
      <sz val="10.5"/>
      <color rgb="FFFFFFFF"/>
      <name val="AvenirNext"/>
      <family val="2"/>
    </font>
    <font>
      <b/>
      <sz val="10.5"/>
      <name val="Avirnext"/>
    </font>
    <font>
      <b/>
      <sz val="10.5"/>
      <name val="Avenirnext "/>
    </font>
    <font>
      <b/>
      <sz val="10.5"/>
      <color rgb="FF263366"/>
      <name val="AvenirNext"/>
      <family val="2"/>
    </font>
    <font>
      <b/>
      <sz val="8"/>
      <name val="Avenirnext"/>
    </font>
    <font>
      <sz val="11"/>
      <color rgb="FFFFFFFF"/>
      <name val="Calibri"/>
      <family val="2"/>
      <scheme val="minor"/>
    </font>
    <font>
      <sz val="11"/>
      <color rgb="FF263366"/>
      <name val="Calibri"/>
      <family val="2"/>
      <scheme val="minor"/>
    </font>
    <font>
      <b/>
      <sz val="11"/>
      <color rgb="FF263366"/>
      <name val="Calibri"/>
      <family val="2"/>
      <scheme val="minor"/>
    </font>
    <font>
      <sz val="11"/>
      <color rgb="FF9DDC6B"/>
      <name val="Calibri"/>
      <family val="2"/>
      <scheme val="minor"/>
    </font>
    <font>
      <sz val="10.5"/>
      <color theme="1"/>
      <name val="AvenirNext"/>
      <family val="2"/>
    </font>
    <font>
      <b/>
      <sz val="10.5"/>
      <color rgb="FF00343D"/>
      <name val="AvenirNext"/>
    </font>
    <font>
      <sz val="11"/>
      <color theme="1"/>
      <name val="Calibri"/>
      <family val="2"/>
      <scheme val="minor"/>
    </font>
    <font>
      <b/>
      <sz val="10.5"/>
      <color rgb="FFFF0000"/>
      <name val="AvenirNext"/>
      <family val="2"/>
    </font>
    <font>
      <sz val="10.5"/>
      <color theme="1"/>
      <name val="Calibri"/>
      <family val="2"/>
      <scheme val="minor"/>
    </font>
    <font>
      <b/>
      <sz val="10.5"/>
      <color rgb="FF263366"/>
      <name val="AvenirNext"/>
    </font>
    <font>
      <b/>
      <sz val="10.5"/>
      <color rgb="FFFFFFFF"/>
      <name val="AvenirNext"/>
    </font>
    <font>
      <b/>
      <sz val="11"/>
      <color rgb="FFF2F5EA"/>
      <name val="Calibri"/>
      <family val="2"/>
      <scheme val="minor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263366"/>
        <bgColor indexed="64"/>
      </patternFill>
    </fill>
    <fill>
      <patternFill patternType="solid">
        <fgColor rgb="FFF79E1F"/>
        <bgColor indexed="64"/>
      </patternFill>
    </fill>
    <fill>
      <patternFill patternType="solid">
        <fgColor rgb="FFF2F5EA"/>
        <bgColor indexed="64"/>
      </patternFill>
    </fill>
    <fill>
      <patternFill patternType="solid">
        <fgColor rgb="FF9DDC6B"/>
        <bgColor indexed="64"/>
      </patternFill>
    </fill>
    <fill>
      <patternFill patternType="gray0625">
        <bgColor theme="2" tint="-9.9978637043366805E-2"/>
      </patternFill>
    </fill>
  </fills>
  <borders count="16">
    <border>
      <left/>
      <right/>
      <top/>
      <bottom/>
      <diagonal/>
    </border>
    <border>
      <left style="thin">
        <color rgb="FF888888"/>
      </left>
      <right style="thin">
        <color rgb="FF888888"/>
      </right>
      <top/>
      <bottom/>
      <diagonal/>
    </border>
    <border>
      <left style="thin">
        <color rgb="FF888888"/>
      </left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888888"/>
      </left>
      <right/>
      <top/>
      <bottom/>
      <diagonal/>
    </border>
    <border>
      <left/>
      <right style="thin">
        <color rgb="FF88888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/>
      <diagonal/>
    </border>
    <border>
      <left style="thin">
        <color rgb="FF88888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vertical="top"/>
    </xf>
    <xf numFmtId="49" fontId="7" fillId="4" borderId="1" xfId="0" applyNumberFormat="1" applyFont="1" applyFill="1" applyBorder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0" fillId="6" borderId="3" xfId="0" applyFont="1" applyFill="1" applyBorder="1" applyAlignment="1">
      <alignment horizontal="left" vertical="top"/>
    </xf>
    <xf numFmtId="49" fontId="1" fillId="6" borderId="3" xfId="0" applyNumberFormat="1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1" fontId="2" fillId="2" borderId="3" xfId="0" applyNumberFormat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2" fontId="2" fillId="2" borderId="3" xfId="0" applyNumberFormat="1" applyFont="1" applyFill="1" applyBorder="1" applyAlignment="1">
      <alignment horizontal="left" vertical="top"/>
    </xf>
    <xf numFmtId="0" fontId="10" fillId="5" borderId="3" xfId="0" applyFont="1" applyFill="1" applyBorder="1" applyAlignment="1">
      <alignment horizontal="left" vertical="top"/>
    </xf>
    <xf numFmtId="1" fontId="2" fillId="5" borderId="3" xfId="0" applyNumberFormat="1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44" fontId="3" fillId="5" borderId="3" xfId="0" applyNumberFormat="1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1" fontId="2" fillId="6" borderId="3" xfId="0" applyNumberFormat="1" applyFont="1" applyFill="1" applyBorder="1" applyAlignment="1">
      <alignment horizontal="left" vertical="top"/>
    </xf>
    <xf numFmtId="0" fontId="0" fillId="6" borderId="3" xfId="0" applyFill="1" applyBorder="1" applyAlignment="1">
      <alignment horizontal="left" vertical="top"/>
    </xf>
    <xf numFmtId="0" fontId="2" fillId="6" borderId="3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44" fontId="13" fillId="5" borderId="3" xfId="0" applyNumberFormat="1" applyFont="1" applyFill="1" applyBorder="1" applyAlignment="1">
      <alignment horizontal="left" vertical="top"/>
    </xf>
    <xf numFmtId="44" fontId="14" fillId="5" borderId="3" xfId="0" applyNumberFormat="1" applyFont="1" applyFill="1" applyBorder="1" applyAlignment="1">
      <alignment horizontal="left" vertical="top"/>
    </xf>
    <xf numFmtId="44" fontId="10" fillId="7" borderId="3" xfId="0" applyNumberFormat="1" applyFont="1" applyFill="1" applyBorder="1" applyAlignment="1">
      <alignment horizontal="left" vertical="top"/>
    </xf>
    <xf numFmtId="44" fontId="13" fillId="7" borderId="3" xfId="0" applyNumberFormat="1" applyFont="1" applyFill="1" applyBorder="1" applyAlignment="1">
      <alignment horizontal="left" vertical="top"/>
    </xf>
    <xf numFmtId="49" fontId="10" fillId="7" borderId="3" xfId="0" applyNumberFormat="1" applyFont="1" applyFill="1" applyBorder="1" applyAlignment="1">
      <alignment horizontal="left" vertical="top"/>
    </xf>
    <xf numFmtId="0" fontId="10" fillId="6" borderId="3" xfId="0" quotePrefix="1" applyFont="1" applyFill="1" applyBorder="1" applyAlignment="1">
      <alignment horizontal="left" vertical="top"/>
    </xf>
    <xf numFmtId="44" fontId="13" fillId="0" borderId="3" xfId="0" applyNumberFormat="1" applyFont="1" applyBorder="1" applyAlignment="1">
      <alignment horizontal="left" vertical="top"/>
    </xf>
    <xf numFmtId="0" fontId="15" fillId="0" borderId="0" xfId="0" applyFont="1"/>
    <xf numFmtId="0" fontId="2" fillId="0" borderId="2" xfId="0" applyFont="1" applyBorder="1" applyAlignment="1">
      <alignment vertical="center"/>
    </xf>
    <xf numFmtId="49" fontId="0" fillId="0" borderId="0" xfId="0" applyNumberFormat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0" fillId="8" borderId="3" xfId="0" applyFont="1" applyFill="1" applyBorder="1" applyAlignment="1">
      <alignment horizontal="left" vertical="top"/>
    </xf>
    <xf numFmtId="1" fontId="2" fillId="8" borderId="3" xfId="0" applyNumberFormat="1" applyFont="1" applyFill="1" applyBorder="1" applyAlignment="1">
      <alignment horizontal="left" vertical="top"/>
    </xf>
    <xf numFmtId="0" fontId="17" fillId="8" borderId="3" xfId="0" applyFont="1" applyFill="1" applyBorder="1" applyAlignment="1">
      <alignment horizontal="left" vertical="top"/>
    </xf>
    <xf numFmtId="0" fontId="2" fillId="8" borderId="3" xfId="0" applyFont="1" applyFill="1" applyBorder="1" applyAlignment="1">
      <alignment horizontal="left" vertical="top"/>
    </xf>
    <xf numFmtId="2" fontId="2" fillId="8" borderId="3" xfId="0" applyNumberFormat="1" applyFont="1" applyFill="1" applyBorder="1" applyAlignment="1">
      <alignment horizontal="left" vertical="top"/>
    </xf>
    <xf numFmtId="0" fontId="0" fillId="8" borderId="3" xfId="0" applyFill="1" applyBorder="1" applyAlignment="1">
      <alignment horizontal="left" vertical="top"/>
    </xf>
    <xf numFmtId="44" fontId="13" fillId="8" borderId="3" xfId="0" applyNumberFormat="1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44" fontId="10" fillId="6" borderId="3" xfId="0" applyNumberFormat="1" applyFont="1" applyFill="1" applyBorder="1" applyAlignment="1">
      <alignment horizontal="left" vertical="top"/>
    </xf>
    <xf numFmtId="0" fontId="16" fillId="0" borderId="2" xfId="0" applyFont="1" applyBorder="1" applyAlignment="1">
      <alignment vertical="center"/>
    </xf>
    <xf numFmtId="44" fontId="13" fillId="2" borderId="3" xfId="0" applyNumberFormat="1" applyFont="1" applyFill="1" applyBorder="1" applyAlignment="1">
      <alignment horizontal="left" vertical="top"/>
    </xf>
    <xf numFmtId="44" fontId="13" fillId="0" borderId="4" xfId="0" applyNumberFormat="1" applyFont="1" applyBorder="1" applyAlignment="1">
      <alignment horizontal="left" vertical="top"/>
    </xf>
    <xf numFmtId="17" fontId="0" fillId="0" borderId="0" xfId="0" applyNumberFormat="1"/>
    <xf numFmtId="165" fontId="0" fillId="0" borderId="0" xfId="1" applyNumberFormat="1" applyFont="1"/>
    <xf numFmtId="0" fontId="2" fillId="2" borderId="4" xfId="0" applyFont="1" applyFill="1" applyBorder="1" applyAlignment="1">
      <alignment horizontal="left" vertical="top"/>
    </xf>
    <xf numFmtId="1" fontId="2" fillId="0" borderId="3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49" fontId="6" fillId="5" borderId="3" xfId="0" applyNumberFormat="1" applyFont="1" applyFill="1" applyBorder="1" applyAlignment="1">
      <alignment horizontal="left" vertical="top"/>
    </xf>
    <xf numFmtId="49" fontId="1" fillId="5" borderId="3" xfId="0" applyNumberFormat="1" applyFont="1" applyFill="1" applyBorder="1" applyAlignment="1">
      <alignment horizontal="left" vertical="top" wrapText="1"/>
    </xf>
    <xf numFmtId="49" fontId="1" fillId="5" borderId="3" xfId="0" applyNumberFormat="1" applyFont="1" applyFill="1" applyBorder="1" applyAlignment="1">
      <alignment horizontal="left" vertical="top"/>
    </xf>
    <xf numFmtId="44" fontId="19" fillId="5" borderId="3" xfId="0" applyNumberFormat="1" applyFont="1" applyFill="1" applyBorder="1" applyAlignment="1">
      <alignment horizontal="left" vertical="top" wrapText="1"/>
    </xf>
    <xf numFmtId="44" fontId="1" fillId="5" borderId="3" xfId="0" applyNumberFormat="1" applyFont="1" applyFill="1" applyBorder="1" applyAlignment="1">
      <alignment horizontal="left" vertical="top" wrapText="1"/>
    </xf>
    <xf numFmtId="0" fontId="10" fillId="6" borderId="8" xfId="0" applyFont="1" applyFill="1" applyBorder="1" applyAlignment="1">
      <alignment horizontal="left" vertical="top"/>
    </xf>
    <xf numFmtId="49" fontId="1" fillId="6" borderId="8" xfId="0" applyNumberFormat="1" applyFont="1" applyFill="1" applyBorder="1" applyAlignment="1">
      <alignment horizontal="left" vertical="top"/>
    </xf>
    <xf numFmtId="44" fontId="10" fillId="7" borderId="8" xfId="0" applyNumberFormat="1" applyFont="1" applyFill="1" applyBorder="1" applyAlignment="1">
      <alignment horizontal="left" vertical="top"/>
    </xf>
    <xf numFmtId="44" fontId="10" fillId="0" borderId="8" xfId="0" applyNumberFormat="1" applyFont="1" applyBorder="1" applyAlignment="1">
      <alignment horizontal="left" vertical="top"/>
    </xf>
    <xf numFmtId="44" fontId="1" fillId="6" borderId="8" xfId="0" applyNumberFormat="1" applyFont="1" applyFill="1" applyBorder="1" applyAlignment="1">
      <alignment horizontal="left" vertical="top"/>
    </xf>
    <xf numFmtId="0" fontId="20" fillId="2" borderId="3" xfId="0" applyFont="1" applyFill="1" applyBorder="1" applyAlignment="1">
      <alignment horizontal="left" vertical="top"/>
    </xf>
    <xf numFmtId="49" fontId="1" fillId="4" borderId="7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left" vertical="top"/>
    </xf>
    <xf numFmtId="0" fontId="16" fillId="2" borderId="3" xfId="0" applyFont="1" applyFill="1" applyBorder="1" applyAlignment="1">
      <alignment vertical="top"/>
    </xf>
    <xf numFmtId="44" fontId="13" fillId="7" borderId="4" xfId="0" applyNumberFormat="1" applyFont="1" applyFill="1" applyBorder="1" applyAlignment="1">
      <alignment horizontal="left" vertical="top"/>
    </xf>
    <xf numFmtId="0" fontId="22" fillId="4" borderId="9" xfId="0" applyFont="1" applyFill="1" applyBorder="1" applyAlignment="1">
      <alignment horizontal="left" vertical="top"/>
    </xf>
    <xf numFmtId="0" fontId="12" fillId="4" borderId="10" xfId="0" applyFont="1" applyFill="1" applyBorder="1" applyAlignment="1">
      <alignment horizontal="left" vertical="top" wrapText="1"/>
    </xf>
    <xf numFmtId="44" fontId="12" fillId="4" borderId="10" xfId="0" applyNumberFormat="1" applyFont="1" applyFill="1" applyBorder="1" applyAlignment="1">
      <alignment horizontal="left" vertical="top" wrapText="1"/>
    </xf>
    <xf numFmtId="44" fontId="1" fillId="4" borderId="10" xfId="0" applyNumberFormat="1" applyFont="1" applyFill="1" applyBorder="1" applyAlignment="1">
      <alignment horizontal="left" vertical="top" wrapText="1"/>
    </xf>
    <xf numFmtId="44" fontId="12" fillId="4" borderId="11" xfId="0" applyNumberFormat="1" applyFont="1" applyFill="1" applyBorder="1" applyAlignment="1">
      <alignment horizontal="left" vertical="top" wrapText="1"/>
    </xf>
    <xf numFmtId="0" fontId="21" fillId="2" borderId="0" xfId="0" applyFont="1" applyFill="1" applyAlignment="1">
      <alignment vertical="center"/>
    </xf>
    <xf numFmtId="0" fontId="13" fillId="2" borderId="0" xfId="0" applyFont="1" applyFill="1"/>
    <xf numFmtId="0" fontId="2" fillId="2" borderId="13" xfId="0" applyFont="1" applyFill="1" applyBorder="1" applyAlignment="1">
      <alignment vertical="center"/>
    </xf>
    <xf numFmtId="0" fontId="21" fillId="6" borderId="10" xfId="0" applyFont="1" applyFill="1" applyBorder="1" applyAlignment="1">
      <alignment vertical="center"/>
    </xf>
    <xf numFmtId="0" fontId="21" fillId="6" borderId="11" xfId="0" applyFont="1" applyFill="1" applyBorder="1" applyAlignment="1">
      <alignment vertical="center"/>
    </xf>
    <xf numFmtId="44" fontId="21" fillId="6" borderId="9" xfId="0" applyNumberFormat="1" applyFont="1" applyFill="1" applyBorder="1" applyAlignment="1">
      <alignment vertical="center"/>
    </xf>
    <xf numFmtId="44" fontId="0" fillId="0" borderId="0" xfId="0" applyNumberForma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44" fontId="13" fillId="2" borderId="4" xfId="0" applyNumberFormat="1" applyFont="1" applyFill="1" applyBorder="1" applyAlignment="1">
      <alignment horizontal="left" vertical="top"/>
    </xf>
    <xf numFmtId="44" fontId="16" fillId="5" borderId="3" xfId="0" applyNumberFormat="1" applyFont="1" applyFill="1" applyBorder="1" applyAlignment="1" applyProtection="1">
      <alignment vertical="center"/>
      <protection locked="0"/>
    </xf>
    <xf numFmtId="44" fontId="23" fillId="4" borderId="12" xfId="0" applyNumberFormat="1" applyFont="1" applyFill="1" applyBorder="1" applyAlignment="1">
      <alignment horizontal="left" vertical="top"/>
    </xf>
    <xf numFmtId="0" fontId="17" fillId="8" borderId="3" xfId="0" applyFont="1" applyFill="1" applyBorder="1" applyAlignment="1" applyProtection="1">
      <alignment horizontal="left" vertical="top"/>
      <protection locked="0"/>
    </xf>
    <xf numFmtId="49" fontId="1" fillId="4" borderId="14" xfId="0" applyNumberFormat="1" applyFont="1" applyFill="1" applyBorder="1" applyAlignment="1">
      <alignment horizontal="left" vertical="center"/>
    </xf>
    <xf numFmtId="0" fontId="16" fillId="2" borderId="15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44" fontId="16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165" fontId="0" fillId="0" borderId="0" xfId="1" applyNumberFormat="1" applyFont="1" applyFill="1"/>
    <xf numFmtId="0" fontId="0" fillId="0" borderId="0" xfId="0" applyBorder="1"/>
    <xf numFmtId="0" fontId="2" fillId="5" borderId="9" xfId="0" applyFont="1" applyFill="1" applyBorder="1" applyAlignment="1" applyProtection="1">
      <alignment horizontal="left" vertical="center"/>
      <protection locked="0"/>
    </xf>
    <xf numFmtId="0" fontId="2" fillId="5" borderId="10" xfId="0" applyFont="1" applyFill="1" applyBorder="1" applyAlignment="1" applyProtection="1">
      <alignment horizontal="left" vertical="center"/>
      <protection locked="0"/>
    </xf>
    <xf numFmtId="0" fontId="2" fillId="5" borderId="11" xfId="0" applyFont="1" applyFill="1" applyBorder="1" applyAlignment="1" applyProtection="1">
      <alignment horizontal="left" vertical="center"/>
      <protection locked="0"/>
    </xf>
  </cellXfs>
  <cellStyles count="2">
    <cellStyle name="Procent" xfId="1" builtinId="5"/>
    <cellStyle name="Standaard" xfId="0" builtinId="0"/>
  </cellStyles>
  <dxfs count="34">
    <dxf>
      <font>
        <strike val="0"/>
        <outline val="0"/>
        <shadow val="0"/>
        <u val="none"/>
        <vertAlign val="baseline"/>
        <sz val="10.5"/>
        <color theme="1"/>
        <name val="AvenirNext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79E1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.5"/>
        <color theme="1"/>
        <name val="AvenirNext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79E1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 &quot;€&quot;\ * #,##0.00_ ;_ &quot;€&quot;\ * \-#,##0.00_ ;_ &quot;€&quot;\ * &quot;-&quot;??_ ;_ @_ "/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3366"/>
        <name val="Calibri"/>
        <family val="2"/>
        <scheme val="minor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3366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rgb="FFFF0000"/>
      </font>
      <numFmt numFmtId="34" formatCode="_ &quot;€&quot;\ * #,##0.00_ ;_ &quot;€&quot;\ * \-#,##0.00_ ;_ &quot;€&quot;\ * &quot;-&quot;??_ ;_ @_ "/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rgb="FFFF0000"/>
      </font>
      <numFmt numFmtId="34" formatCode="_ &quot;€&quot;\ * #,##0.00_ ;_ &quot;€&quot;\ * \-#,##0.00_ ;_ &quot;€&quot;\ * &quot;-&quot;??_ ;_ @_ "/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venirnext"/>
        <scheme val="none"/>
      </font>
      <fill>
        <patternFill patternType="solid">
          <fgColor indexed="64"/>
          <bgColor rgb="FF92D05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venirnext"/>
        <scheme val="none"/>
      </font>
      <fill>
        <patternFill patternType="solid">
          <fgColor indexed="64"/>
          <bgColor rgb="FF92D050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888888"/>
        </top>
      </border>
    </dxf>
    <dxf>
      <numFmt numFmtId="30" formatCode="@"/>
      <alignment horizontal="left" vertical="top" textRotation="0" indent="0" justifyLastLine="0" shrinkToFit="0" readingOrder="0"/>
    </dxf>
    <dxf>
      <border outline="0">
        <bottom style="thin">
          <color rgb="FF88888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rgb="FFFFFFFF"/>
        <name val="AvenirNext"/>
        <family val="2"/>
        <scheme val="none"/>
      </font>
      <numFmt numFmtId="30" formatCode="@"/>
      <fill>
        <patternFill patternType="solid">
          <fgColor indexed="64"/>
          <bgColor rgb="FF263366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rgb="FF888888"/>
        </left>
        <right style="thin">
          <color rgb="FF88888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venirNext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venirNext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888888"/>
        </left>
        <right style="thin">
          <color rgb="FF888888"/>
        </right>
        <top style="thin">
          <color rgb="FF888888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color theme="1"/>
      </font>
    </dxf>
    <dxf>
      <border outline="0">
        <bottom style="thin">
          <color rgb="FF88888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rgb="FFFFFFFF"/>
        <name val="AvenirNext"/>
        <family val="2"/>
        <scheme val="none"/>
      </font>
      <numFmt numFmtId="30" formatCode="@"/>
      <fill>
        <patternFill patternType="solid">
          <fgColor indexed="64"/>
          <bgColor rgb="FF26336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888888"/>
        </left>
        <right style="thin">
          <color rgb="FF888888"/>
        </right>
        <top/>
        <bottom/>
      </border>
    </dxf>
  </dxfs>
  <tableStyles count="0" defaultTableStyle="TableStyleMedium9" defaultPivotStyle="PivotStyleLight16"/>
  <colors>
    <mruColors>
      <color rgb="FFF2F5EA"/>
      <color rgb="FF263366"/>
      <color rgb="FFFFFFFF"/>
      <color rgb="FFF79E1F"/>
      <color rgb="FF9DDC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6EBBB30-B64B-4AAB-A99A-64A0E11C688C}" name="Menukaart" displayName="Menukaart" ref="A5:D32" totalsRowShown="0" headerRowDxfId="33" dataDxfId="31" headerRowBorderDxfId="32" tableBorderDxfId="30">
  <autoFilter ref="A5:D32" xr:uid="{16EBBB30-B64B-4AAB-A99A-64A0E11C688C}"/>
  <sortState xmlns:xlrd2="http://schemas.microsoft.com/office/spreadsheetml/2017/richdata2" ref="A6:D32">
    <sortCondition ref="B6:B32"/>
  </sortState>
  <tableColumns count="4">
    <tableColumn id="1" xr3:uid="{F97443C1-76E4-46B6-8977-6F795EB6E951}" name="Afvalstroom" dataDxfId="29"/>
    <tableColumn id="2" xr3:uid="{E2A5C069-4BCA-4DE8-BC19-F4A889CFE4DA}" name="Soort container" dataDxfId="28"/>
    <tableColumn id="3" xr3:uid="{C63A5718-F3AC-4B3A-A10B-62469D16156E}" name="Kosten per lediging" dataDxfId="1"/>
    <tableColumn id="4" xr3:uid="{21CD6830-A0FF-41FD-92F5-993B89258DC5}" name="Kosten huur per maand" data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1885E10-C6D9-4177-9A77-01AFBACCFD59}" name="Prijsopgaveformulier" displayName="Prijsopgaveformulier" ref="A1:K432" totalsRowShown="0" headerRowDxfId="27" dataDxfId="25" headerRowBorderDxfId="26" tableBorderDxfId="24">
  <autoFilter ref="A1:K432" xr:uid="{F1885E10-C6D9-4177-9A77-01AFBACCFD59}"/>
  <sortState xmlns:xlrd2="http://schemas.microsoft.com/office/spreadsheetml/2017/richdata2" ref="A16:K395">
    <sortCondition ref="B1:B409"/>
  </sortState>
  <tableColumns count="11">
    <tableColumn id="1" xr3:uid="{4E149610-791A-4D92-8BD7-0E345CF01701}" name="Schoolnaam" dataDxfId="23" totalsRowDxfId="22"/>
    <tableColumn id="11" xr3:uid="{728AAAB9-5339-41FA-801B-E31CF40E08D5}" name="Aantal containers" dataDxfId="21" totalsRowDxfId="20"/>
    <tableColumn id="6" xr3:uid="{6F9E9244-B1F1-4D70-BC3D-7523E8DF847C}" name="Afvalstroom" dataDxfId="19" totalsRowDxfId="18"/>
    <tableColumn id="7" xr3:uid="{B6019FC2-4AED-4B5D-B75F-433562A8D401}" name="Soort container" dataDxfId="17" totalsRowDxfId="16"/>
    <tableColumn id="9" xr3:uid="{4C3139F4-B2F8-4B5E-B267-65E375D4AFC7}" name="Ledigingsfrequentie_x000a_per week" dataDxfId="15" totalsRowDxfId="14"/>
    <tableColumn id="13" xr3:uid="{4EBE57E4-2EA2-496F-92A3-0FF0A031EA7C}" name="Aantal weken _x000a_per jaar" dataDxfId="13" totalsRowDxfId="12"/>
    <tableColumn id="14" xr3:uid="{945BC317-B3E4-4626-A93B-7CE88E9EC856}" name="Kosten per lediging" dataDxfId="11" totalsRowDxfId="10">
      <calculatedColumnFormula array="1">_xlfn.XLOOKUP(Prijsopgaveformulier[[#This Row],[Soort container]],Menukaart[[#Headers],[Soort container]],'Menukaart '!C:C,,0)</calculatedColumnFormula>
    </tableColumn>
    <tableColumn id="15" xr3:uid="{BF7233C5-193D-408D-A998-F1CA78EB714E}" name="Kosten huur per maand" dataDxfId="9" totalsRowDxfId="8">
      <calculatedColumnFormula>_xlfn.XLOOKUP(Prijsopgaveformulier[[#This Row],[Soort container]],Menukaart[Soort container],Menukaart[Kosten huur per maand],,0)</calculatedColumnFormula>
    </tableColumn>
    <tableColumn id="2" xr3:uid="{D4D638FF-31A3-42AF-8A54-0F02CD3B9F77}" name="Ledigingskosten per jaar" dataDxfId="7" totalsRowDxfId="6">
      <calculatedColumnFormula>Prijsopgaveformulier[[#This Row],[Kosten per lediging]]*Prijsopgaveformulier[[#This Row],[Aantal containers]]*Prijsopgaveformulier[[#This Row],[Ledigingsfrequentie
per week]]*Prijsopgaveformulier[[#This Row],[Aantal weken 
per jaar]]</calculatedColumnFormula>
    </tableColumn>
    <tableColumn id="3" xr3:uid="{B55B6662-BF10-4B1A-B512-9FD743D4872B}" name="Huurkosten per jaar" dataDxfId="5" totalsRowDxfId="4">
      <calculatedColumnFormula>Prijsopgaveformulier[[#This Row],[Kosten huur per maand]]*Prijsopgaveformulier[[#This Row],[Aantal containers]]</calculatedColumnFormula>
    </tableColumn>
    <tableColumn id="16" xr3:uid="{75200425-9842-421D-AE99-3790816744EE}" name="Totale kosten per jaar" dataDxfId="3" totalsRowDxfId="2">
      <calculatedColumnFormula>Prijsopgaveformulier[[#This Row],[Ledigingskosten per jaar]]+Prijsopgaveformulier[[#This Row],[Huurkosten per jaar]]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9AA1-3516-459D-90FB-9DD2250A536D}">
  <dimension ref="A1:H49"/>
  <sheetViews>
    <sheetView showGridLines="0" tabSelected="1" zoomScaleNormal="100" workbookViewId="0">
      <selection activeCell="B2" sqref="B2:D2"/>
    </sheetView>
  </sheetViews>
  <sheetFormatPr defaultRowHeight="14.4"/>
  <cols>
    <col min="1" max="1" width="60.5546875" customWidth="1"/>
    <col min="2" max="2" width="38.6640625" customWidth="1"/>
    <col min="3" max="3" width="22.6640625" bestFit="1" customWidth="1"/>
    <col min="4" max="4" width="26.33203125" customWidth="1"/>
    <col min="5" max="5" width="15.5546875" bestFit="1" customWidth="1"/>
    <col min="6" max="6" width="8.88671875" style="59"/>
  </cols>
  <sheetData>
    <row r="1" spans="1:8">
      <c r="A1" s="88" t="s">
        <v>0</v>
      </c>
      <c r="B1" s="89"/>
      <c r="C1" s="89"/>
      <c r="D1" s="89"/>
    </row>
    <row r="2" spans="1:8">
      <c r="A2" s="90" t="s">
        <v>1</v>
      </c>
      <c r="B2" s="108"/>
      <c r="C2" s="109"/>
      <c r="D2" s="110"/>
    </row>
    <row r="3" spans="1:8">
      <c r="A3" s="78" t="s">
        <v>2</v>
      </c>
      <c r="B3" s="93">
        <f>'Overzicht dienstverlening'!K432</f>
        <v>0</v>
      </c>
      <c r="C3" s="91"/>
      <c r="D3" s="92"/>
    </row>
    <row r="4" spans="1:8">
      <c r="A4" s="1"/>
    </row>
    <row r="5" spans="1:8">
      <c r="A5" s="75" t="s">
        <v>3</v>
      </c>
      <c r="B5" s="76" t="s">
        <v>4</v>
      </c>
      <c r="C5" s="77" t="s">
        <v>5</v>
      </c>
      <c r="D5" s="77" t="s">
        <v>6</v>
      </c>
    </row>
    <row r="6" spans="1:8">
      <c r="A6" s="79" t="s">
        <v>7</v>
      </c>
      <c r="B6" s="80" t="s">
        <v>8</v>
      </c>
      <c r="C6" s="97">
        <v>0</v>
      </c>
      <c r="D6" s="97">
        <v>0</v>
      </c>
    </row>
    <row r="7" spans="1:8">
      <c r="A7" s="79" t="s">
        <v>7</v>
      </c>
      <c r="B7" s="80" t="s">
        <v>9</v>
      </c>
      <c r="C7" s="97">
        <v>0</v>
      </c>
      <c r="D7" s="97">
        <v>0</v>
      </c>
    </row>
    <row r="8" spans="1:8">
      <c r="A8" s="79" t="s">
        <v>7</v>
      </c>
      <c r="B8" s="79" t="s">
        <v>10</v>
      </c>
      <c r="C8" s="97">
        <v>0</v>
      </c>
      <c r="D8" s="97">
        <v>0</v>
      </c>
      <c r="H8" s="59"/>
    </row>
    <row r="9" spans="1:8">
      <c r="A9" s="79" t="s">
        <v>7</v>
      </c>
      <c r="B9" s="79" t="s">
        <v>11</v>
      </c>
      <c r="C9" s="97">
        <v>0</v>
      </c>
      <c r="D9" s="97">
        <v>0</v>
      </c>
      <c r="H9" s="59"/>
    </row>
    <row r="10" spans="1:8">
      <c r="A10" s="79" t="s">
        <v>7</v>
      </c>
      <c r="B10" s="79" t="s">
        <v>12</v>
      </c>
      <c r="C10" s="97">
        <v>0</v>
      </c>
      <c r="D10" s="97">
        <v>0</v>
      </c>
      <c r="H10" s="59"/>
    </row>
    <row r="11" spans="1:8">
      <c r="A11" s="79" t="s">
        <v>7</v>
      </c>
      <c r="B11" s="80" t="s">
        <v>13</v>
      </c>
      <c r="C11" s="97">
        <v>0</v>
      </c>
      <c r="D11" s="97">
        <v>0</v>
      </c>
      <c r="H11" s="59"/>
    </row>
    <row r="12" spans="1:8">
      <c r="A12" s="79" t="s">
        <v>14</v>
      </c>
      <c r="B12" s="80" t="s">
        <v>15</v>
      </c>
      <c r="C12" s="97">
        <v>0</v>
      </c>
      <c r="D12" s="97">
        <v>0</v>
      </c>
      <c r="G12" s="58"/>
      <c r="H12" s="59"/>
    </row>
    <row r="13" spans="1:8">
      <c r="A13" s="79" t="s">
        <v>14</v>
      </c>
      <c r="B13" s="80" t="s">
        <v>16</v>
      </c>
      <c r="C13" s="97">
        <v>0</v>
      </c>
      <c r="D13" s="97">
        <v>0</v>
      </c>
      <c r="H13" s="59"/>
    </row>
    <row r="14" spans="1:8">
      <c r="A14" s="79" t="s">
        <v>14</v>
      </c>
      <c r="B14" s="80" t="s">
        <v>17</v>
      </c>
      <c r="C14" s="97">
        <v>0</v>
      </c>
      <c r="D14" s="97">
        <v>0</v>
      </c>
      <c r="H14" s="59"/>
    </row>
    <row r="15" spans="1:8">
      <c r="A15" s="79" t="s">
        <v>7</v>
      </c>
      <c r="B15" s="79" t="s">
        <v>18</v>
      </c>
      <c r="C15" s="97">
        <v>0</v>
      </c>
      <c r="D15" s="97">
        <v>0</v>
      </c>
    </row>
    <row r="16" spans="1:8">
      <c r="A16" s="79" t="s">
        <v>19</v>
      </c>
      <c r="B16" s="80" t="s">
        <v>20</v>
      </c>
      <c r="C16" s="97">
        <v>0</v>
      </c>
      <c r="D16" s="97">
        <v>0</v>
      </c>
    </row>
    <row r="17" spans="1:4">
      <c r="A17" s="79" t="s">
        <v>21</v>
      </c>
      <c r="B17" s="79" t="s">
        <v>22</v>
      </c>
      <c r="C17" s="97">
        <v>0</v>
      </c>
      <c r="D17" s="97">
        <v>0</v>
      </c>
    </row>
    <row r="18" spans="1:4">
      <c r="A18" s="79" t="s">
        <v>23</v>
      </c>
      <c r="B18" s="80" t="s">
        <v>24</v>
      </c>
      <c r="C18" s="97">
        <v>0</v>
      </c>
      <c r="D18" s="97">
        <v>0</v>
      </c>
    </row>
    <row r="19" spans="1:4">
      <c r="A19" s="79" t="s">
        <v>25</v>
      </c>
      <c r="B19" s="80" t="s">
        <v>26</v>
      </c>
      <c r="C19" s="97">
        <v>0</v>
      </c>
      <c r="D19" s="97">
        <v>0</v>
      </c>
    </row>
    <row r="20" spans="1:4">
      <c r="A20" s="79" t="s">
        <v>25</v>
      </c>
      <c r="B20" s="79" t="s">
        <v>27</v>
      </c>
      <c r="C20" s="97">
        <v>0</v>
      </c>
      <c r="D20" s="97">
        <v>0</v>
      </c>
    </row>
    <row r="21" spans="1:4">
      <c r="A21" s="79" t="s">
        <v>25</v>
      </c>
      <c r="B21" s="79" t="s">
        <v>28</v>
      </c>
      <c r="C21" s="97">
        <v>0</v>
      </c>
      <c r="D21" s="97">
        <v>0</v>
      </c>
    </row>
    <row r="22" spans="1:4">
      <c r="A22" s="79" t="s">
        <v>25</v>
      </c>
      <c r="B22" s="79" t="s">
        <v>29</v>
      </c>
      <c r="C22" s="97">
        <v>0</v>
      </c>
      <c r="D22" s="97">
        <v>0</v>
      </c>
    </row>
    <row r="23" spans="1:4">
      <c r="A23" s="79" t="s">
        <v>25</v>
      </c>
      <c r="B23" s="81" t="s">
        <v>30</v>
      </c>
      <c r="C23" s="97">
        <v>0</v>
      </c>
      <c r="D23" s="97">
        <v>0</v>
      </c>
    </row>
    <row r="24" spans="1:4">
      <c r="A24" s="79" t="s">
        <v>25</v>
      </c>
      <c r="B24" s="79" t="s">
        <v>31</v>
      </c>
      <c r="C24" s="97">
        <v>0</v>
      </c>
      <c r="D24" s="97">
        <v>0</v>
      </c>
    </row>
    <row r="25" spans="1:4">
      <c r="A25" s="79" t="s">
        <v>32</v>
      </c>
      <c r="B25" s="79" t="s">
        <v>33</v>
      </c>
      <c r="C25" s="97">
        <v>0</v>
      </c>
      <c r="D25" s="97">
        <v>0</v>
      </c>
    </row>
    <row r="26" spans="1:4">
      <c r="A26" s="79" t="s">
        <v>32</v>
      </c>
      <c r="B26" s="79" t="s">
        <v>34</v>
      </c>
      <c r="C26" s="97">
        <v>0</v>
      </c>
      <c r="D26" s="97">
        <v>0</v>
      </c>
    </row>
    <row r="27" spans="1:4">
      <c r="A27" s="79" t="s">
        <v>35</v>
      </c>
      <c r="B27" s="80" t="s">
        <v>36</v>
      </c>
      <c r="C27" s="97">
        <v>0</v>
      </c>
      <c r="D27" s="97">
        <v>0</v>
      </c>
    </row>
    <row r="28" spans="1:4">
      <c r="A28" s="79" t="s">
        <v>37</v>
      </c>
      <c r="B28" s="81" t="s">
        <v>38</v>
      </c>
      <c r="C28" s="97">
        <v>0</v>
      </c>
      <c r="D28" s="97">
        <v>0</v>
      </c>
    </row>
    <row r="29" spans="1:4">
      <c r="A29" s="79" t="s">
        <v>39</v>
      </c>
      <c r="B29" s="81" t="s">
        <v>40</v>
      </c>
      <c r="C29" s="97">
        <v>0</v>
      </c>
      <c r="D29" s="97">
        <v>0</v>
      </c>
    </row>
    <row r="30" spans="1:4">
      <c r="A30" s="79" t="s">
        <v>39</v>
      </c>
      <c r="B30" s="81" t="s">
        <v>41</v>
      </c>
      <c r="C30" s="97">
        <v>0</v>
      </c>
      <c r="D30" s="97">
        <v>0</v>
      </c>
    </row>
    <row r="31" spans="1:4">
      <c r="A31" s="79" t="s">
        <v>42</v>
      </c>
      <c r="B31" s="79" t="s">
        <v>43</v>
      </c>
      <c r="C31" s="97">
        <v>0</v>
      </c>
      <c r="D31" s="97">
        <v>0</v>
      </c>
    </row>
    <row r="32" spans="1:4">
      <c r="A32" s="79" t="s">
        <v>44</v>
      </c>
      <c r="B32" s="79" t="s">
        <v>45</v>
      </c>
      <c r="C32" s="97">
        <v>0</v>
      </c>
      <c r="D32" s="97">
        <v>0</v>
      </c>
    </row>
    <row r="33" spans="1:6" s="105" customFormat="1">
      <c r="A33" s="103"/>
      <c r="B33" s="103"/>
      <c r="C33" s="104"/>
      <c r="D33" s="104"/>
      <c r="F33" s="106"/>
    </row>
    <row r="34" spans="1:6" s="105" customFormat="1">
      <c r="A34" s="102" t="s">
        <v>167</v>
      </c>
      <c r="B34" s="103"/>
      <c r="C34" s="104"/>
      <c r="D34" s="104"/>
      <c r="F34" s="106"/>
    </row>
    <row r="35" spans="1:6" s="105" customFormat="1">
      <c r="A35" s="103"/>
      <c r="B35" s="103"/>
      <c r="C35" s="104"/>
      <c r="D35" s="104"/>
      <c r="F35" s="106"/>
    </row>
    <row r="36" spans="1:6" s="105" customFormat="1">
      <c r="A36" s="103"/>
      <c r="B36" s="103"/>
      <c r="C36" s="104"/>
      <c r="D36" s="104"/>
      <c r="F36" s="106"/>
    </row>
    <row r="37" spans="1:6">
      <c r="A37" s="100" t="s">
        <v>46</v>
      </c>
      <c r="B37" s="100" t="s">
        <v>47</v>
      </c>
      <c r="C37" s="100" t="s">
        <v>48</v>
      </c>
      <c r="D37" s="100" t="s">
        <v>49</v>
      </c>
    </row>
    <row r="38" spans="1:6">
      <c r="A38" s="101" t="s">
        <v>50</v>
      </c>
      <c r="B38" s="101" t="s">
        <v>51</v>
      </c>
      <c r="C38" s="97">
        <v>0</v>
      </c>
      <c r="D38" s="97">
        <v>0</v>
      </c>
    </row>
    <row r="39" spans="1:6">
      <c r="A39" s="101" t="s">
        <v>52</v>
      </c>
      <c r="B39" s="101" t="s">
        <v>53</v>
      </c>
      <c r="C39" s="97">
        <v>0</v>
      </c>
      <c r="D39" s="97">
        <v>0</v>
      </c>
    </row>
    <row r="40" spans="1:6">
      <c r="A40" s="101" t="s">
        <v>54</v>
      </c>
      <c r="B40" s="101" t="s">
        <v>55</v>
      </c>
      <c r="C40" s="97">
        <v>0</v>
      </c>
      <c r="D40" s="97">
        <v>0</v>
      </c>
    </row>
    <row r="41" spans="1:6">
      <c r="A41" s="101" t="s">
        <v>56</v>
      </c>
      <c r="B41" s="101" t="s">
        <v>57</v>
      </c>
      <c r="C41" s="97">
        <v>0</v>
      </c>
      <c r="D41" s="97">
        <v>0</v>
      </c>
    </row>
    <row r="42" spans="1:6">
      <c r="A42" s="101" t="s">
        <v>58</v>
      </c>
      <c r="B42" s="101" t="s">
        <v>59</v>
      </c>
      <c r="C42" s="97">
        <v>0</v>
      </c>
      <c r="D42" s="97">
        <v>0</v>
      </c>
    </row>
    <row r="43" spans="1:6">
      <c r="A43" s="101" t="s">
        <v>60</v>
      </c>
      <c r="B43" s="101" t="s">
        <v>61</v>
      </c>
      <c r="C43" s="97">
        <v>0</v>
      </c>
      <c r="D43" s="97">
        <v>0</v>
      </c>
    </row>
    <row r="44" spans="1:6">
      <c r="A44" s="41"/>
    </row>
    <row r="47" spans="1:6">
      <c r="A47" s="107"/>
      <c r="B47" s="107"/>
      <c r="C47" s="107"/>
    </row>
    <row r="48" spans="1:6">
      <c r="A48" s="107"/>
      <c r="B48" s="107"/>
      <c r="C48" s="107"/>
    </row>
    <row r="49" spans="1:3">
      <c r="A49" s="107"/>
      <c r="B49" s="107"/>
      <c r="C49" s="107"/>
    </row>
  </sheetData>
  <sheetProtection algorithmName="SHA-512" hashValue="4ZkGwyvotUesZdh3yh6RgVfz036fanZJcpethXMA6wzAienI5XQ2ikhg2ZAtgMPNXtMzF7g1BrNDlZ+SUVhwiw==" saltValue="oWZ5jYbSvA2LAUNkLiL59g==" spinCount="100000" sheet="1" objects="1" scenarios="1" selectLockedCells="1"/>
  <mergeCells count="1">
    <mergeCell ref="B2:D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2126C-D70C-4346-9390-8560D53B16DE}">
  <dimension ref="A1:Q435"/>
  <sheetViews>
    <sheetView showGridLines="0" zoomScaleNormal="100" workbookViewId="0">
      <selection activeCell="G303" sqref="G303"/>
    </sheetView>
  </sheetViews>
  <sheetFormatPr defaultColWidth="8.88671875" defaultRowHeight="14.4"/>
  <cols>
    <col min="1" max="1" width="12.44140625" style="6" customWidth="1"/>
    <col min="2" max="2" width="17.6640625" style="6" customWidth="1"/>
    <col min="3" max="3" width="31.44140625" style="6" customWidth="1"/>
    <col min="4" max="4" width="33.6640625" style="6" customWidth="1"/>
    <col min="5" max="5" width="20.88671875" style="6" customWidth="1"/>
    <col min="6" max="6" width="12.88671875" style="6" customWidth="1"/>
    <col min="7" max="7" width="11.5546875" style="33" customWidth="1"/>
    <col min="8" max="8" width="13.5546875" style="33" customWidth="1"/>
    <col min="9" max="9" width="17.6640625" style="33" customWidth="1"/>
    <col min="10" max="10" width="13.5546875" style="33" customWidth="1"/>
    <col min="11" max="11" width="20" style="6" bestFit="1" customWidth="1"/>
    <col min="12" max="16" width="8.88671875" style="6"/>
    <col min="17" max="17" width="8.88671875" style="44"/>
    <col min="18" max="16384" width="8.88671875" style="6"/>
  </cols>
  <sheetData>
    <row r="1" spans="1:12" ht="31.2" customHeight="1">
      <c r="A1" s="3" t="s">
        <v>62</v>
      </c>
      <c r="B1" s="4" t="s">
        <v>63</v>
      </c>
      <c r="C1" s="5" t="s">
        <v>3</v>
      </c>
      <c r="D1" s="5" t="s">
        <v>4</v>
      </c>
      <c r="E1" s="4" t="s">
        <v>64</v>
      </c>
      <c r="F1" s="4" t="s">
        <v>65</v>
      </c>
      <c r="G1" s="4" t="s">
        <v>5</v>
      </c>
      <c r="H1" s="4" t="s">
        <v>6</v>
      </c>
      <c r="I1" s="4" t="s">
        <v>66</v>
      </c>
      <c r="J1" s="4" t="s">
        <v>67</v>
      </c>
      <c r="K1" s="4" t="s">
        <v>68</v>
      </c>
    </row>
    <row r="2" spans="1:12" ht="14.4" customHeight="1">
      <c r="A2" s="64"/>
      <c r="B2" s="65"/>
      <c r="C2" s="66"/>
      <c r="D2" s="66"/>
      <c r="E2" s="65"/>
      <c r="F2" s="65"/>
      <c r="G2" s="67"/>
      <c r="H2" s="67"/>
      <c r="I2" s="68"/>
      <c r="J2" s="34"/>
      <c r="K2" s="68"/>
    </row>
    <row r="3" spans="1:12" ht="14.4" customHeight="1">
      <c r="A3" s="69" t="s">
        <v>69</v>
      </c>
      <c r="B3" s="70"/>
      <c r="C3" s="70"/>
      <c r="D3" s="70"/>
      <c r="E3" s="70"/>
      <c r="F3" s="70"/>
      <c r="G3" s="71"/>
      <c r="H3" s="71"/>
      <c r="I3" s="72"/>
      <c r="J3" s="72"/>
      <c r="K3" s="73">
        <f>Prijsopgaveformulier[[#This Row],[Ledigingskosten per jaar]]+Prijsopgaveformulier[[#This Row],[Huurkosten per jaar]]</f>
        <v>0</v>
      </c>
    </row>
    <row r="4" spans="1:12">
      <c r="A4" s="9"/>
      <c r="B4" s="10">
        <v>1</v>
      </c>
      <c r="C4" s="11" t="s">
        <v>7</v>
      </c>
      <c r="D4" s="11" t="s">
        <v>13</v>
      </c>
      <c r="E4" s="10">
        <v>1</v>
      </c>
      <c r="F4" s="12">
        <v>43</v>
      </c>
      <c r="G4" s="37">
        <f>_xlfn.XLOOKUP(Prijsopgaveformulier[[#This Row],[Soort container]],Menukaart[Soort container],Menukaart[Kosten per lediging],0,0)</f>
        <v>0</v>
      </c>
      <c r="H4" s="37">
        <f>_xlfn.XLOOKUP(Prijsopgaveformulier[[#This Row],[Soort container]],Menukaart[Soort container],Menukaart[Kosten huur per maand],,0)</f>
        <v>0</v>
      </c>
      <c r="I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" s="40">
        <f>(Prijsopgaveformulier[[#This Row],[Kosten huur per maand]]*Prijsopgaveformulier[[#This Row],[Aantal containers]])*12</f>
        <v>0</v>
      </c>
      <c r="K4" s="56">
        <f>Prijsopgaveformulier[[#This Row],[Ledigingskosten per jaar]]+Prijsopgaveformulier[[#This Row],[Huurkosten per jaar]]</f>
        <v>0</v>
      </c>
    </row>
    <row r="5" spans="1:12">
      <c r="A5" s="46"/>
      <c r="B5" s="47">
        <v>1</v>
      </c>
      <c r="C5" s="48" t="s">
        <v>70</v>
      </c>
      <c r="D5" s="49" t="s">
        <v>71</v>
      </c>
      <c r="E5" s="50">
        <v>0.25</v>
      </c>
      <c r="F5" s="51">
        <v>43</v>
      </c>
      <c r="G5" s="48" t="s">
        <v>72</v>
      </c>
      <c r="H5" s="52"/>
      <c r="I5" s="52"/>
      <c r="J5" s="52"/>
      <c r="K5" s="52"/>
      <c r="L5" s="43"/>
    </row>
    <row r="6" spans="1:12">
      <c r="A6" s="9"/>
      <c r="B6" s="10">
        <v>1</v>
      </c>
      <c r="C6" s="11" t="s">
        <v>25</v>
      </c>
      <c r="D6" s="11" t="s">
        <v>30</v>
      </c>
      <c r="E6" s="10" t="s">
        <v>73</v>
      </c>
      <c r="F6" s="12"/>
      <c r="G6" s="37"/>
      <c r="H6" s="37"/>
      <c r="I6" s="40"/>
      <c r="J6" s="40"/>
      <c r="K6" s="56"/>
    </row>
    <row r="7" spans="1:12" ht="14.4" customHeight="1">
      <c r="A7" s="14"/>
      <c r="B7" s="15"/>
      <c r="C7" s="16"/>
      <c r="D7" s="16"/>
      <c r="E7" s="15"/>
      <c r="F7" s="17"/>
      <c r="G7" s="34"/>
      <c r="H7" s="34"/>
      <c r="I7" s="34"/>
      <c r="J7" s="34"/>
      <c r="K7" s="35">
        <f>K4+K5</f>
        <v>0</v>
      </c>
      <c r="L7" s="43"/>
    </row>
    <row r="8" spans="1:12" ht="14.4" customHeight="1">
      <c r="A8" s="7" t="s">
        <v>74</v>
      </c>
      <c r="B8" s="8"/>
      <c r="C8" s="8"/>
      <c r="D8" s="8"/>
      <c r="E8" s="8"/>
      <c r="F8" s="8"/>
      <c r="G8" s="36"/>
      <c r="H8" s="36"/>
      <c r="I8" s="54"/>
      <c r="J8" s="54"/>
      <c r="K8" s="54"/>
    </row>
    <row r="9" spans="1:12">
      <c r="A9" s="9"/>
      <c r="B9" s="10">
        <v>1</v>
      </c>
      <c r="C9" s="11" t="s">
        <v>7</v>
      </c>
      <c r="D9" s="11" t="s">
        <v>9</v>
      </c>
      <c r="E9" s="10">
        <v>1</v>
      </c>
      <c r="F9" s="12">
        <v>43</v>
      </c>
      <c r="G9" s="37">
        <f>_xlfn.XLOOKUP(Prijsopgaveformulier[[#This Row],[Soort container]],Menukaart[Soort container],Menukaart[Kosten per lediging],0,0)</f>
        <v>0</v>
      </c>
      <c r="H9" s="37">
        <f>_xlfn.XLOOKUP(Prijsopgaveformulier[[#This Row],[Soort container]],Menukaart[Soort container],Menukaart[Kosten huur per maand],,0)</f>
        <v>0</v>
      </c>
      <c r="I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9" s="40">
        <f>(Prijsopgaveformulier[[#This Row],[Kosten huur per maand]]*Prijsopgaveformulier[[#This Row],[Aantal containers]])*12</f>
        <v>0</v>
      </c>
      <c r="K9" s="56">
        <f>Prijsopgaveformulier[[#This Row],[Ledigingskosten per jaar]]+Prijsopgaveformulier[[#This Row],[Huurkosten per jaar]]</f>
        <v>0</v>
      </c>
    </row>
    <row r="10" spans="1:12">
      <c r="A10" s="14"/>
      <c r="B10" s="15"/>
      <c r="C10" s="16"/>
      <c r="D10" s="16"/>
      <c r="E10" s="15"/>
      <c r="F10" s="17"/>
      <c r="G10" s="34"/>
      <c r="H10" s="34"/>
      <c r="I10" s="34"/>
      <c r="J10" s="34"/>
      <c r="K10" s="35">
        <f>K9</f>
        <v>0</v>
      </c>
      <c r="L10" s="43"/>
    </row>
    <row r="11" spans="1:12">
      <c r="A11" s="7" t="s">
        <v>75</v>
      </c>
      <c r="B11" s="8"/>
      <c r="C11" s="8"/>
      <c r="D11" s="8"/>
      <c r="E11" s="8"/>
      <c r="F11" s="8"/>
      <c r="G11" s="36"/>
      <c r="H11" s="36"/>
      <c r="I11" s="54"/>
      <c r="J11" s="54"/>
      <c r="K11" s="54"/>
    </row>
    <row r="12" spans="1:12">
      <c r="A12" s="30"/>
      <c r="B12" s="10">
        <v>1</v>
      </c>
      <c r="C12" s="11" t="s">
        <v>7</v>
      </c>
      <c r="D12" s="11" t="s">
        <v>9</v>
      </c>
      <c r="E12" s="10">
        <v>1</v>
      </c>
      <c r="F12" s="12">
        <v>43</v>
      </c>
      <c r="G12" s="37">
        <f>_xlfn.XLOOKUP(Prijsopgaveformulier[[#This Row],[Soort container]],Menukaart[Soort container],Menukaart[Kosten per lediging],0,0)</f>
        <v>0</v>
      </c>
      <c r="H12" s="37">
        <f>_xlfn.XLOOKUP(Prijsopgaveformulier[[#This Row],[Soort container]],Menukaart[Soort container],Menukaart[Kosten huur per maand],,0)</f>
        <v>0</v>
      </c>
      <c r="I1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2" s="40">
        <f>(Prijsopgaveformulier[[#This Row],[Kosten huur per maand]]*Prijsopgaveformulier[[#This Row],[Aantal containers]])*12</f>
        <v>0</v>
      </c>
      <c r="K12" s="56">
        <f>Prijsopgaveformulier[[#This Row],[Ledigingskosten per jaar]]+Prijsopgaveformulier[[#This Row],[Huurkosten per jaar]]</f>
        <v>0</v>
      </c>
    </row>
    <row r="13" spans="1:12">
      <c r="A13" s="14"/>
      <c r="B13" s="15"/>
      <c r="C13" s="16"/>
      <c r="D13" s="16"/>
      <c r="E13" s="15"/>
      <c r="F13" s="17"/>
      <c r="G13" s="34"/>
      <c r="H13" s="34"/>
      <c r="I13" s="34"/>
      <c r="J13" s="34"/>
      <c r="K13" s="35">
        <f>K12</f>
        <v>0</v>
      </c>
    </row>
    <row r="14" spans="1:12" ht="14.4" customHeight="1">
      <c r="A14" s="7" t="s">
        <v>76</v>
      </c>
      <c r="B14" s="8"/>
      <c r="C14" s="8"/>
      <c r="D14" s="8"/>
      <c r="E14" s="8"/>
      <c r="F14" s="8"/>
      <c r="G14" s="38"/>
      <c r="H14" s="36"/>
      <c r="I14" s="54"/>
      <c r="J14" s="54"/>
      <c r="K14" s="54"/>
    </row>
    <row r="15" spans="1:12">
      <c r="A15" s="9"/>
      <c r="B15" s="10">
        <v>4</v>
      </c>
      <c r="C15" s="11" t="s">
        <v>7</v>
      </c>
      <c r="D15" s="11" t="s">
        <v>9</v>
      </c>
      <c r="E15" s="10">
        <v>2</v>
      </c>
      <c r="F15" s="12">
        <v>43</v>
      </c>
      <c r="G15" s="37">
        <f>_xlfn.XLOOKUP(Prijsopgaveformulier[[#This Row],[Soort container]],Menukaart[Soort container],Menukaart[Kosten per lediging],0,0)</f>
        <v>0</v>
      </c>
      <c r="H15" s="37">
        <f>_xlfn.XLOOKUP(Prijsopgaveformulier[[#This Row],[Soort container]],Menukaart[Soort container],Menukaart[Kosten huur per maand],,0)</f>
        <v>0</v>
      </c>
      <c r="I1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5" s="40">
        <f>(Prijsopgaveformulier[[#This Row],[Kosten huur per maand]]*Prijsopgaveformulier[[#This Row],[Aantal containers]])*12</f>
        <v>0</v>
      </c>
      <c r="K15" s="56">
        <f>Prijsopgaveformulier[[#This Row],[Ledigingskosten per jaar]]+Prijsopgaveformulier[[#This Row],[Huurkosten per jaar]]</f>
        <v>0</v>
      </c>
    </row>
    <row r="16" spans="1:12">
      <c r="A16" s="9"/>
      <c r="B16" s="10">
        <v>1</v>
      </c>
      <c r="C16" s="11" t="s">
        <v>39</v>
      </c>
      <c r="D16" s="11" t="s">
        <v>40</v>
      </c>
      <c r="E16" s="10" t="s">
        <v>73</v>
      </c>
      <c r="F16" s="12"/>
      <c r="G16" s="37">
        <f>_xlfn.XLOOKUP(Prijsopgaveformulier[[#This Row],[Soort container]],Menukaart[Soort container],Menukaart[Kosten per lediging],0,0)</f>
        <v>0</v>
      </c>
      <c r="H16" s="37">
        <f>_xlfn.XLOOKUP(Prijsopgaveformulier[[#This Row],[Soort container]],Menukaart[Soort container],Menukaart[Kosten huur per maand],,0)</f>
        <v>0</v>
      </c>
      <c r="I16" s="40"/>
      <c r="J16" s="40">
        <f>(Prijsopgaveformulier[[#This Row],[Kosten huur per maand]]*12)*Prijsopgaveformulier[[#This Row],[Aantal containers]]</f>
        <v>0</v>
      </c>
      <c r="K16" s="56">
        <f>Prijsopgaveformulier[[#This Row],[Ledigingskosten per jaar]]+Prijsopgaveformulier[[#This Row],[Huurkosten per jaar]]</f>
        <v>0</v>
      </c>
    </row>
    <row r="17" spans="1:11">
      <c r="A17" s="14"/>
      <c r="B17" s="15"/>
      <c r="C17" s="16"/>
      <c r="D17" s="16"/>
      <c r="E17" s="15"/>
      <c r="F17" s="17"/>
      <c r="G17" s="34"/>
      <c r="H17" s="34"/>
      <c r="I17" s="34"/>
      <c r="J17" s="34"/>
      <c r="K17" s="35">
        <f>SUM(K15:K16)</f>
        <v>0</v>
      </c>
    </row>
    <row r="18" spans="1:11" ht="14.4" customHeight="1">
      <c r="A18" s="7" t="s">
        <v>77</v>
      </c>
      <c r="B18" s="8"/>
      <c r="C18" s="8"/>
      <c r="D18" s="8"/>
      <c r="E18" s="8"/>
      <c r="F18" s="8"/>
      <c r="G18" s="38"/>
      <c r="H18" s="36"/>
      <c r="I18" s="54"/>
      <c r="J18" s="54"/>
      <c r="K18" s="54"/>
    </row>
    <row r="19" spans="1:11">
      <c r="A19" s="9"/>
      <c r="B19" s="10">
        <v>3</v>
      </c>
      <c r="C19" s="11" t="s">
        <v>7</v>
      </c>
      <c r="D19" s="11" t="s">
        <v>9</v>
      </c>
      <c r="E19" s="10">
        <v>3</v>
      </c>
      <c r="F19" s="12">
        <v>52</v>
      </c>
      <c r="G19" s="37">
        <f>_xlfn.XLOOKUP(Prijsopgaveformulier[[#This Row],[Soort container]],Menukaart[Soort container],Menukaart[Kosten per lediging],0,0)</f>
        <v>0</v>
      </c>
      <c r="H19" s="37">
        <f>_xlfn.XLOOKUP(Prijsopgaveformulier[[#This Row],[Soort container]],Menukaart[Soort container],Menukaart[Kosten huur per maand],,0)</f>
        <v>0</v>
      </c>
      <c r="I1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9" s="40">
        <f>(Prijsopgaveformulier[[#This Row],[Kosten huur per maand]]*Prijsopgaveformulier[[#This Row],[Aantal containers]])*12</f>
        <v>0</v>
      </c>
      <c r="K19" s="56">
        <f>Prijsopgaveformulier[[#This Row],[Ledigingskosten per jaar]]+Prijsopgaveformulier[[#This Row],[Huurkosten per jaar]]</f>
        <v>0</v>
      </c>
    </row>
    <row r="20" spans="1:11">
      <c r="A20" s="9"/>
      <c r="B20" s="10">
        <v>2</v>
      </c>
      <c r="C20" s="11" t="s">
        <v>25</v>
      </c>
      <c r="D20" s="11" t="s">
        <v>26</v>
      </c>
      <c r="E20" s="10">
        <v>2</v>
      </c>
      <c r="F20" s="12">
        <v>52</v>
      </c>
      <c r="G20" s="37">
        <f>_xlfn.XLOOKUP(Prijsopgaveformulier[[#This Row],[Soort container]],Menukaart[Soort container],Menukaart[Kosten per lediging],0,0)</f>
        <v>0</v>
      </c>
      <c r="H20" s="37">
        <f>_xlfn.XLOOKUP(Prijsopgaveformulier[[#This Row],[Soort container]],Menukaart[Soort container],Menukaart[Kosten huur per maand],,0)</f>
        <v>0</v>
      </c>
      <c r="I2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0" s="40">
        <f>(Prijsopgaveformulier[[#This Row],[Kosten huur per maand]]*Prijsopgaveformulier[[#This Row],[Aantal containers]])*12</f>
        <v>0</v>
      </c>
      <c r="K20" s="56">
        <f>Prijsopgaveformulier[[#This Row],[Ledigingskosten per jaar]]+Prijsopgaveformulier[[#This Row],[Huurkosten per jaar]]</f>
        <v>0</v>
      </c>
    </row>
    <row r="21" spans="1:11">
      <c r="A21" s="9"/>
      <c r="B21" s="10">
        <v>3</v>
      </c>
      <c r="C21" s="11" t="s">
        <v>7</v>
      </c>
      <c r="D21" s="11" t="s">
        <v>9</v>
      </c>
      <c r="E21" s="10" t="s">
        <v>73</v>
      </c>
      <c r="F21" s="12"/>
      <c r="G21" s="37">
        <f>_xlfn.XLOOKUP(Prijsopgaveformulier[[#This Row],[Soort container]],Menukaart[Soort container],Menukaart[Kosten per lediging],0,0)</f>
        <v>0</v>
      </c>
      <c r="H21" s="37">
        <f>_xlfn.XLOOKUP(Prijsopgaveformulier[[#This Row],[Soort container]],Menukaart[Soort container],Menukaart[Kosten huur per maand],,0)</f>
        <v>0</v>
      </c>
      <c r="I21" s="40"/>
      <c r="J21" s="40">
        <f>(Prijsopgaveformulier[[#This Row],[Kosten huur per maand]]*Prijsopgaveformulier[[#This Row],[Aantal containers]])*12</f>
        <v>0</v>
      </c>
      <c r="K21" s="56">
        <f>Prijsopgaveformulier[[#This Row],[Ledigingskosten per jaar]]+Prijsopgaveformulier[[#This Row],[Huurkosten per jaar]]</f>
        <v>0</v>
      </c>
    </row>
    <row r="22" spans="1:11">
      <c r="A22" s="9"/>
      <c r="B22" s="10">
        <v>2</v>
      </c>
      <c r="C22" s="11" t="s">
        <v>25</v>
      </c>
      <c r="D22" s="11" t="s">
        <v>26</v>
      </c>
      <c r="E22" s="10" t="s">
        <v>73</v>
      </c>
      <c r="F22" s="12"/>
      <c r="G22" s="37">
        <f>_xlfn.XLOOKUP(Prijsopgaveformulier[[#This Row],[Soort container]],Menukaart[Soort container],Menukaart[Kosten per lediging],0,0)</f>
        <v>0</v>
      </c>
      <c r="H22" s="37">
        <f>_xlfn.XLOOKUP(Prijsopgaveformulier[[#This Row],[Soort container]],Menukaart[Soort container],Menukaart[Kosten huur per maand],,0)</f>
        <v>0</v>
      </c>
      <c r="I22" s="40"/>
      <c r="J22" s="40">
        <f>(Prijsopgaveformulier[[#This Row],[Kosten huur per maand]]*Prijsopgaveformulier[[#This Row],[Aantal containers]])*12</f>
        <v>0</v>
      </c>
      <c r="K22" s="56">
        <f>Prijsopgaveformulier[[#This Row],[Ledigingskosten per jaar]]+Prijsopgaveformulier[[#This Row],[Huurkosten per jaar]]</f>
        <v>0</v>
      </c>
    </row>
    <row r="23" spans="1:11">
      <c r="A23" s="14"/>
      <c r="B23" s="15"/>
      <c r="C23" s="16"/>
      <c r="D23" s="16"/>
      <c r="E23" s="15"/>
      <c r="F23" s="17"/>
      <c r="G23" s="34"/>
      <c r="H23" s="34"/>
      <c r="I23" s="34"/>
      <c r="J23" s="34"/>
      <c r="K23" s="35">
        <f>SUM(K19:K22)</f>
        <v>0</v>
      </c>
    </row>
    <row r="24" spans="1:11" ht="14.4" customHeight="1">
      <c r="A24" s="7" t="s">
        <v>78</v>
      </c>
      <c r="B24" s="8"/>
      <c r="C24" s="8"/>
      <c r="D24" s="8"/>
      <c r="E24" s="8"/>
      <c r="F24" s="8"/>
      <c r="G24" s="38"/>
      <c r="H24" s="36"/>
      <c r="I24" s="54"/>
      <c r="J24" s="54"/>
      <c r="K24" s="54"/>
    </row>
    <row r="25" spans="1:11">
      <c r="A25" s="9"/>
      <c r="B25" s="10">
        <v>1</v>
      </c>
      <c r="C25" s="11" t="s">
        <v>7</v>
      </c>
      <c r="D25" s="11" t="s">
        <v>9</v>
      </c>
      <c r="E25" s="10">
        <v>1</v>
      </c>
      <c r="F25" s="12">
        <v>52</v>
      </c>
      <c r="G25" s="37">
        <f>_xlfn.XLOOKUP(Prijsopgaveformulier[[#This Row],[Soort container]],Menukaart[Soort container],Menukaart[Kosten per lediging],0,0)</f>
        <v>0</v>
      </c>
      <c r="H25" s="37">
        <f>_xlfn.XLOOKUP(Prijsopgaveformulier[[#This Row],[Soort container]],Menukaart[Soort container],Menukaart[Kosten huur per maand],,0)</f>
        <v>0</v>
      </c>
      <c r="I2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5" s="40">
        <f>(Prijsopgaveformulier[[#This Row],[Kosten huur per maand]]*Prijsopgaveformulier[[#This Row],[Aantal containers]])*12</f>
        <v>0</v>
      </c>
      <c r="K25" s="56">
        <f>Prijsopgaveformulier[[#This Row],[Ledigingskosten per jaar]]+Prijsopgaveformulier[[#This Row],[Huurkosten per jaar]]</f>
        <v>0</v>
      </c>
    </row>
    <row r="26" spans="1:11">
      <c r="A26" s="9"/>
      <c r="B26" s="10">
        <v>1</v>
      </c>
      <c r="C26" s="11" t="s">
        <v>25</v>
      </c>
      <c r="D26" s="11" t="s">
        <v>30</v>
      </c>
      <c r="E26" s="10">
        <v>1</v>
      </c>
      <c r="F26" s="12">
        <v>52</v>
      </c>
      <c r="G26" s="37">
        <f>_xlfn.XLOOKUP(Prijsopgaveformulier[[#This Row],[Soort container]],Menukaart[Soort container],Menukaart[Kosten per lediging],0,0)</f>
        <v>0</v>
      </c>
      <c r="H26" s="37">
        <f>_xlfn.XLOOKUP(Prijsopgaveformulier[[#This Row],[Soort container]],Menukaart[Soort container],Menukaart[Kosten huur per maand],,0)</f>
        <v>0</v>
      </c>
      <c r="I2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6" s="40">
        <f>(Prijsopgaveformulier[[#This Row],[Kosten huur per maand]]*Prijsopgaveformulier[[#This Row],[Aantal containers]])*12</f>
        <v>0</v>
      </c>
      <c r="K26" s="56">
        <f>Prijsopgaveformulier[[#This Row],[Ledigingskosten per jaar]]+Prijsopgaveformulier[[#This Row],[Huurkosten per jaar]]</f>
        <v>0</v>
      </c>
    </row>
    <row r="27" spans="1:11">
      <c r="A27" s="14"/>
      <c r="B27" s="15"/>
      <c r="C27" s="16"/>
      <c r="D27" s="16"/>
      <c r="E27" s="15"/>
      <c r="F27" s="17"/>
      <c r="G27" s="34"/>
      <c r="H27" s="34"/>
      <c r="I27" s="34"/>
      <c r="J27" s="34"/>
      <c r="K27" s="35">
        <f>SUM(K25:K26)</f>
        <v>0</v>
      </c>
    </row>
    <row r="28" spans="1:11" ht="14.4" customHeight="1">
      <c r="A28" s="7" t="s">
        <v>79</v>
      </c>
      <c r="B28" s="8"/>
      <c r="C28" s="8"/>
      <c r="D28" s="8"/>
      <c r="E28" s="8"/>
      <c r="F28" s="8"/>
      <c r="G28" s="38"/>
      <c r="H28" s="36"/>
      <c r="I28" s="54"/>
      <c r="J28" s="54"/>
      <c r="K28" s="54"/>
    </row>
    <row r="29" spans="1:11">
      <c r="A29" s="9"/>
      <c r="B29" s="10">
        <v>1</v>
      </c>
      <c r="C29" s="11" t="s">
        <v>7</v>
      </c>
      <c r="D29" s="11" t="s">
        <v>9</v>
      </c>
      <c r="E29" s="10">
        <v>1</v>
      </c>
      <c r="F29" s="12">
        <v>43</v>
      </c>
      <c r="G29" s="37">
        <f>_xlfn.XLOOKUP(Prijsopgaveformulier[[#This Row],[Soort container]],Menukaart[Soort container],Menukaart[Kosten per lediging],0,0)</f>
        <v>0</v>
      </c>
      <c r="H29" s="37">
        <f>_xlfn.XLOOKUP(Prijsopgaveformulier[[#This Row],[Soort container]],Menukaart[Soort container],Menukaart[Kosten huur per maand],,0)</f>
        <v>0</v>
      </c>
      <c r="I2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9" s="40">
        <f>(Prijsopgaveformulier[[#This Row],[Kosten huur per maand]]*Prijsopgaveformulier[[#This Row],[Aantal containers]])*12</f>
        <v>0</v>
      </c>
      <c r="K29" s="56">
        <f>Prijsopgaveformulier[[#This Row],[Ledigingskosten per jaar]]+Prijsopgaveformulier[[#This Row],[Huurkosten per jaar]]</f>
        <v>0</v>
      </c>
    </row>
    <row r="30" spans="1:11">
      <c r="A30" s="9"/>
      <c r="B30" s="10">
        <v>1</v>
      </c>
      <c r="C30" s="11" t="s">
        <v>25</v>
      </c>
      <c r="D30" s="11" t="s">
        <v>26</v>
      </c>
      <c r="E30" s="10">
        <v>1</v>
      </c>
      <c r="F30" s="12">
        <v>43</v>
      </c>
      <c r="G30" s="37">
        <f>_xlfn.XLOOKUP(Prijsopgaveformulier[[#This Row],[Soort container]],Menukaart[Soort container],Menukaart[Kosten per lediging],0,0)</f>
        <v>0</v>
      </c>
      <c r="H30" s="37">
        <f>_xlfn.XLOOKUP(Prijsopgaveformulier[[#This Row],[Soort container]],Menukaart[Soort container],Menukaart[Kosten huur per maand],,0)</f>
        <v>0</v>
      </c>
      <c r="I3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0" s="40">
        <f>(Prijsopgaveformulier[[#This Row],[Kosten huur per maand]]*Prijsopgaveformulier[[#This Row],[Aantal containers]])*12</f>
        <v>0</v>
      </c>
      <c r="K30" s="56">
        <f>Prijsopgaveformulier[[#This Row],[Ledigingskosten per jaar]]+Prijsopgaveformulier[[#This Row],[Huurkosten per jaar]]</f>
        <v>0</v>
      </c>
    </row>
    <row r="31" spans="1:11">
      <c r="A31" s="14"/>
      <c r="B31" s="15"/>
      <c r="C31" s="16"/>
      <c r="D31" s="16"/>
      <c r="E31" s="15"/>
      <c r="F31" s="17"/>
      <c r="G31" s="34"/>
      <c r="H31" s="34"/>
      <c r="I31" s="34"/>
      <c r="J31" s="34"/>
      <c r="K31" s="35">
        <f>SUM(K29:K30)</f>
        <v>0</v>
      </c>
    </row>
    <row r="32" spans="1:11" ht="14.4" customHeight="1">
      <c r="A32" s="7" t="s">
        <v>80</v>
      </c>
      <c r="B32" s="8"/>
      <c r="C32" s="8"/>
      <c r="D32" s="8"/>
      <c r="E32" s="8"/>
      <c r="F32" s="8"/>
      <c r="G32" s="38"/>
      <c r="H32" s="36"/>
      <c r="I32" s="54"/>
      <c r="J32" s="54"/>
      <c r="K32" s="54"/>
    </row>
    <row r="33" spans="1:17">
      <c r="A33" s="9"/>
      <c r="B33" s="10">
        <v>1</v>
      </c>
      <c r="C33" s="11" t="s">
        <v>7</v>
      </c>
      <c r="D33" s="11" t="s">
        <v>9</v>
      </c>
      <c r="E33" s="10">
        <v>2</v>
      </c>
      <c r="F33" s="12">
        <v>43</v>
      </c>
      <c r="G33" s="37">
        <f>_xlfn.XLOOKUP(Prijsopgaveformulier[[#This Row],[Soort container]],Menukaart[Soort container],Menukaart[Kosten per lediging],0,0)</f>
        <v>0</v>
      </c>
      <c r="H33" s="37">
        <f>_xlfn.XLOOKUP(Prijsopgaveformulier[[#This Row],[Soort container]],Menukaart[Soort container],Menukaart[Kosten huur per maand],,0)</f>
        <v>0</v>
      </c>
      <c r="I3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3" s="40">
        <f>(Prijsopgaveformulier[[#This Row],[Kosten huur per maand]]*Prijsopgaveformulier[[#This Row],[Aantal containers]])*12</f>
        <v>0</v>
      </c>
      <c r="K33" s="56">
        <f>Prijsopgaveformulier[[#This Row],[Ledigingskosten per jaar]]+Prijsopgaveformulier[[#This Row],[Huurkosten per jaar]]</f>
        <v>0</v>
      </c>
    </row>
    <row r="34" spans="1:17">
      <c r="A34" s="9"/>
      <c r="B34" s="10">
        <v>1</v>
      </c>
      <c r="C34" s="11" t="s">
        <v>25</v>
      </c>
      <c r="D34" s="11" t="s">
        <v>26</v>
      </c>
      <c r="E34" s="19">
        <v>0.5</v>
      </c>
      <c r="F34" s="12">
        <v>43</v>
      </c>
      <c r="G34" s="37">
        <f>_xlfn.XLOOKUP(Prijsopgaveformulier[[#This Row],[Soort container]],Menukaart[Soort container],Menukaart[Kosten per lediging],0,0)</f>
        <v>0</v>
      </c>
      <c r="H34" s="37">
        <f>_xlfn.XLOOKUP(Prijsopgaveformulier[[#This Row],[Soort container]],Menukaart[Soort container],Menukaart[Kosten huur per maand],,0)</f>
        <v>0</v>
      </c>
      <c r="I3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4" s="40">
        <f>(Prijsopgaveformulier[[#This Row],[Kosten huur per maand]]*Prijsopgaveformulier[[#This Row],[Aantal containers]])*12</f>
        <v>0</v>
      </c>
      <c r="K34" s="56">
        <f>Prijsopgaveformulier[[#This Row],[Ledigingskosten per jaar]]+Prijsopgaveformulier[[#This Row],[Huurkosten per jaar]]</f>
        <v>0</v>
      </c>
    </row>
    <row r="35" spans="1:17">
      <c r="A35" s="9"/>
      <c r="B35" s="10">
        <v>1</v>
      </c>
      <c r="C35" s="11" t="s">
        <v>39</v>
      </c>
      <c r="D35" s="11" t="s">
        <v>40</v>
      </c>
      <c r="E35" s="10" t="s">
        <v>73</v>
      </c>
      <c r="F35" s="12"/>
      <c r="G35" s="37">
        <f>_xlfn.XLOOKUP(Prijsopgaveformulier[[#This Row],[Soort container]],Menukaart[Soort container],Menukaart[Kosten per lediging],0,0)</f>
        <v>0</v>
      </c>
      <c r="H35" s="37">
        <f>_xlfn.XLOOKUP(Prijsopgaveformulier[[#This Row],[Soort container]],Menukaart[Soort container],Menukaart[Kosten huur per maand],,0)</f>
        <v>0</v>
      </c>
      <c r="I35" s="40"/>
      <c r="J35" s="40">
        <f>(Prijsopgaveformulier[[#This Row],[Kosten huur per maand]]*Prijsopgaveformulier[[#This Row],[Aantal containers]])*12</f>
        <v>0</v>
      </c>
      <c r="K35" s="56">
        <f>Prijsopgaveformulier[[#This Row],[Ledigingskosten per jaar]]+Prijsopgaveformulier[[#This Row],[Huurkosten per jaar]]</f>
        <v>0</v>
      </c>
    </row>
    <row r="36" spans="1:17">
      <c r="A36" s="14"/>
      <c r="B36" s="15"/>
      <c r="C36" s="16"/>
      <c r="D36" s="16"/>
      <c r="E36" s="15"/>
      <c r="F36" s="17"/>
      <c r="G36" s="34"/>
      <c r="H36" s="34"/>
      <c r="I36" s="34"/>
      <c r="J36" s="34"/>
      <c r="K36" s="35">
        <f>SUM(K33:K35)</f>
        <v>0</v>
      </c>
    </row>
    <row r="37" spans="1:17" ht="14.4" customHeight="1">
      <c r="A37" s="7" t="s">
        <v>81</v>
      </c>
      <c r="B37" s="8"/>
      <c r="C37" s="8"/>
      <c r="D37" s="8"/>
      <c r="E37" s="8"/>
      <c r="F37" s="8"/>
      <c r="G37" s="38"/>
      <c r="H37" s="36"/>
      <c r="I37" s="54"/>
      <c r="J37" s="54"/>
      <c r="K37" s="54"/>
    </row>
    <row r="38" spans="1:17">
      <c r="A38" s="9"/>
      <c r="B38" s="10">
        <v>4</v>
      </c>
      <c r="C38" s="11" t="s">
        <v>7</v>
      </c>
      <c r="D38" s="11" t="s">
        <v>13</v>
      </c>
      <c r="E38" s="10">
        <v>1</v>
      </c>
      <c r="F38" s="12">
        <v>43</v>
      </c>
      <c r="G38" s="37">
        <f>_xlfn.XLOOKUP(Prijsopgaveformulier[[#This Row],[Soort container]],Menukaart[Soort container],Menukaart[Kosten per lediging],0,0)</f>
        <v>0</v>
      </c>
      <c r="H38" s="37">
        <f>_xlfn.XLOOKUP(Prijsopgaveformulier[[#This Row],[Soort container]],Menukaart[Soort container],Menukaart[Kosten huur per maand],,0)</f>
        <v>0</v>
      </c>
      <c r="I3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8" s="40">
        <f>(Prijsopgaveformulier[[#This Row],[Kosten huur per maand]]*Prijsopgaveformulier[[#This Row],[Aantal containers]])*12</f>
        <v>0</v>
      </c>
      <c r="K38" s="56">
        <f>Prijsopgaveformulier[[#This Row],[Ledigingskosten per jaar]]+Prijsopgaveformulier[[#This Row],[Huurkosten per jaar]]</f>
        <v>0</v>
      </c>
    </row>
    <row r="39" spans="1:17">
      <c r="A39" s="9"/>
      <c r="B39" s="10">
        <v>1</v>
      </c>
      <c r="C39" s="11" t="s">
        <v>25</v>
      </c>
      <c r="D39" s="11" t="s">
        <v>31</v>
      </c>
      <c r="E39" s="10">
        <v>1</v>
      </c>
      <c r="F39" s="12">
        <v>43</v>
      </c>
      <c r="G39" s="37">
        <f>_xlfn.XLOOKUP(Prijsopgaveformulier[[#This Row],[Soort container]],Menukaart[Soort container],Menukaart[Kosten per lediging],0,0)</f>
        <v>0</v>
      </c>
      <c r="H39" s="37">
        <f>_xlfn.XLOOKUP(Prijsopgaveformulier[[#This Row],[Soort container]],Menukaart[Soort container],Menukaart[Kosten huur per maand],,0)</f>
        <v>0</v>
      </c>
      <c r="I3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9" s="40">
        <f>(Prijsopgaveformulier[[#This Row],[Kosten huur per maand]]*Prijsopgaveformulier[[#This Row],[Aantal containers]])*12</f>
        <v>0</v>
      </c>
      <c r="K39" s="56">
        <f>Prijsopgaveformulier[[#This Row],[Ledigingskosten per jaar]]+Prijsopgaveformulier[[#This Row],[Huurkosten per jaar]]</f>
        <v>0</v>
      </c>
    </row>
    <row r="40" spans="1:17">
      <c r="A40" s="14"/>
      <c r="B40" s="15"/>
      <c r="C40" s="16"/>
      <c r="D40" s="16"/>
      <c r="E40" s="15"/>
      <c r="F40" s="17"/>
      <c r="G40" s="34"/>
      <c r="H40" s="34"/>
      <c r="I40" s="34"/>
      <c r="J40" s="34"/>
      <c r="K40" s="35">
        <f>SUM(K38:K39)</f>
        <v>0</v>
      </c>
    </row>
    <row r="41" spans="1:17" ht="14.4" customHeight="1">
      <c r="A41" s="7" t="s">
        <v>82</v>
      </c>
      <c r="B41" s="8"/>
      <c r="C41" s="8"/>
      <c r="D41" s="8"/>
      <c r="E41" s="8"/>
      <c r="F41" s="8"/>
      <c r="G41" s="38"/>
      <c r="H41" s="36"/>
      <c r="I41" s="54"/>
      <c r="J41" s="54"/>
      <c r="K41" s="54"/>
    </row>
    <row r="42" spans="1:17">
      <c r="A42" s="20"/>
      <c r="B42" s="10">
        <v>1</v>
      </c>
      <c r="C42" s="11" t="s">
        <v>7</v>
      </c>
      <c r="D42" s="11" t="s">
        <v>9</v>
      </c>
      <c r="E42" s="10">
        <v>1</v>
      </c>
      <c r="F42" s="12">
        <v>43</v>
      </c>
      <c r="G42" s="37">
        <f>_xlfn.XLOOKUP(Prijsopgaveformulier[[#This Row],[Soort container]],Menukaart[Soort container],Menukaart[Kosten per lediging],0,0)</f>
        <v>0</v>
      </c>
      <c r="H42" s="37">
        <f>_xlfn.XLOOKUP(Prijsopgaveformulier[[#This Row],[Soort container]],Menukaart[Soort container],Menukaart[Kosten huur per maand],,0)</f>
        <v>0</v>
      </c>
      <c r="I4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2" s="40">
        <f>(Prijsopgaveformulier[[#This Row],[Kosten huur per maand]]*Prijsopgaveformulier[[#This Row],[Aantal containers]])*12</f>
        <v>0</v>
      </c>
      <c r="K42" s="56">
        <f>Prijsopgaveformulier[[#This Row],[Ledigingskosten per jaar]]+Prijsopgaveformulier[[#This Row],[Huurkosten per jaar]]</f>
        <v>0</v>
      </c>
    </row>
    <row r="43" spans="1:17">
      <c r="A43" s="20"/>
      <c r="B43" s="10">
        <v>1</v>
      </c>
      <c r="C43" s="11" t="s">
        <v>25</v>
      </c>
      <c r="D43" s="11" t="s">
        <v>29</v>
      </c>
      <c r="E43" s="10">
        <v>1</v>
      </c>
      <c r="F43" s="12">
        <v>43</v>
      </c>
      <c r="G43" s="37">
        <f>_xlfn.XLOOKUP(Prijsopgaveformulier[[#This Row],[Soort container]],Menukaart[Soort container],Menukaart[Kosten per lediging],0,0)</f>
        <v>0</v>
      </c>
      <c r="H43" s="37">
        <f>_xlfn.XLOOKUP(Prijsopgaveformulier[[#This Row],[Soort container]],Menukaart[Soort container],Menukaart[Kosten huur per maand],,0)</f>
        <v>0</v>
      </c>
      <c r="I4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3" s="40">
        <f>(Prijsopgaveformulier[[#This Row],[Kosten huur per maand]]*Prijsopgaveformulier[[#This Row],[Aantal containers]])*12</f>
        <v>0</v>
      </c>
      <c r="K43" s="56">
        <f>Prijsopgaveformulier[[#This Row],[Ledigingskosten per jaar]]+Prijsopgaveformulier[[#This Row],[Huurkosten per jaar]]</f>
        <v>0</v>
      </c>
    </row>
    <row r="44" spans="1:17">
      <c r="A44" s="20"/>
      <c r="B44" s="10">
        <v>1</v>
      </c>
      <c r="C44" s="11" t="s">
        <v>39</v>
      </c>
      <c r="D44" s="11" t="s">
        <v>40</v>
      </c>
      <c r="E44" s="10" t="s">
        <v>73</v>
      </c>
      <c r="F44" s="12"/>
      <c r="G44" s="37">
        <f>_xlfn.XLOOKUP(Prijsopgaveformulier[[#This Row],[Soort container]],Menukaart[Soort container],Menukaart[Kosten per lediging],0,0)</f>
        <v>0</v>
      </c>
      <c r="H44" s="37">
        <f>_xlfn.XLOOKUP(Prijsopgaveformulier[[#This Row],[Soort container]],Menukaart[Soort container],Menukaart[Kosten huur per maand],,0)</f>
        <v>0</v>
      </c>
      <c r="I44" s="40"/>
      <c r="J44" s="40">
        <f>(Prijsopgaveformulier[[#This Row],[Kosten huur per maand]]*Prijsopgaveformulier[[#This Row],[Aantal containers]])*12</f>
        <v>0</v>
      </c>
      <c r="K44" s="56">
        <f>Prijsopgaveformulier[[#This Row],[Ledigingskosten per jaar]]+Prijsopgaveformulier[[#This Row],[Huurkosten per jaar]]</f>
        <v>0</v>
      </c>
    </row>
    <row r="45" spans="1:17">
      <c r="A45" s="14"/>
      <c r="B45" s="15"/>
      <c r="C45" s="16"/>
      <c r="D45" s="16"/>
      <c r="E45" s="15"/>
      <c r="F45" s="17"/>
      <c r="G45" s="34"/>
      <c r="H45" s="34"/>
      <c r="I45" s="34"/>
      <c r="J45" s="34"/>
      <c r="K45" s="35">
        <f>SUM(K42:K44)</f>
        <v>0</v>
      </c>
    </row>
    <row r="46" spans="1:17" ht="14.4" customHeight="1">
      <c r="A46" s="7" t="s">
        <v>83</v>
      </c>
      <c r="B46" s="8"/>
      <c r="C46" s="8"/>
      <c r="D46" s="8"/>
      <c r="E46" s="8"/>
      <c r="F46" s="8"/>
      <c r="G46" s="38"/>
      <c r="H46" s="36"/>
      <c r="I46" s="54"/>
      <c r="J46" s="54"/>
      <c r="K46" s="54"/>
    </row>
    <row r="47" spans="1:17" s="21" customFormat="1">
      <c r="A47" s="20"/>
      <c r="B47" s="10">
        <v>1</v>
      </c>
      <c r="C47" s="11" t="s">
        <v>7</v>
      </c>
      <c r="D47" s="11" t="s">
        <v>18</v>
      </c>
      <c r="E47" s="10">
        <v>1</v>
      </c>
      <c r="F47" s="12">
        <v>43</v>
      </c>
      <c r="G47" s="37">
        <f>_xlfn.XLOOKUP(Prijsopgaveformulier[[#This Row],[Soort container]],Menukaart[Soort container],Menukaart[Kosten per lediging],0,0)</f>
        <v>0</v>
      </c>
      <c r="H47" s="37">
        <f>_xlfn.XLOOKUP(Prijsopgaveformulier[[#This Row],[Soort container]],Menukaart[Soort container],Menukaart[Kosten huur per maand],,0)</f>
        <v>0</v>
      </c>
      <c r="I4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7" s="40">
        <f>(Prijsopgaveformulier[[#This Row],[Kosten huur per maand]]*Prijsopgaveformulier[[#This Row],[Aantal containers]])*12</f>
        <v>0</v>
      </c>
      <c r="K47" s="56">
        <f>Prijsopgaveformulier[[#This Row],[Ledigingskosten per jaar]]+Prijsopgaveformulier[[#This Row],[Huurkosten per jaar]]</f>
        <v>0</v>
      </c>
      <c r="L47" s="6"/>
      <c r="M47" s="6"/>
      <c r="N47" s="6"/>
      <c r="O47" s="6"/>
      <c r="P47" s="6"/>
      <c r="Q47" s="44"/>
    </row>
    <row r="48" spans="1:17" s="21" customFormat="1">
      <c r="A48" s="20"/>
      <c r="B48" s="10">
        <v>2</v>
      </c>
      <c r="C48" s="11" t="s">
        <v>25</v>
      </c>
      <c r="D48" s="11" t="s">
        <v>28</v>
      </c>
      <c r="E48" s="10">
        <v>1</v>
      </c>
      <c r="F48" s="12">
        <v>43</v>
      </c>
      <c r="G48" s="37">
        <f>_xlfn.XLOOKUP(Prijsopgaveformulier[[#This Row],[Soort container]],Menukaart[Soort container],Menukaart[Kosten per lediging],0,0)</f>
        <v>0</v>
      </c>
      <c r="H48" s="37">
        <f>_xlfn.XLOOKUP(Prijsopgaveformulier[[#This Row],[Soort container]],Menukaart[Soort container],Menukaart[Kosten huur per maand],,0)</f>
        <v>0</v>
      </c>
      <c r="I4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8" s="40">
        <f>(Prijsopgaveformulier[[#This Row],[Kosten huur per maand]]*Prijsopgaveformulier[[#This Row],[Aantal containers]])*12</f>
        <v>0</v>
      </c>
      <c r="K48" s="56">
        <f>Prijsopgaveformulier[[#This Row],[Ledigingskosten per jaar]]+Prijsopgaveformulier[[#This Row],[Huurkosten per jaar]]</f>
        <v>0</v>
      </c>
      <c r="L48" s="6"/>
      <c r="M48" s="6"/>
      <c r="N48" s="6"/>
      <c r="O48" s="6"/>
      <c r="P48" s="6"/>
      <c r="Q48" s="44"/>
    </row>
    <row r="49" spans="1:17">
      <c r="A49" s="14"/>
      <c r="B49" s="15"/>
      <c r="C49" s="16"/>
      <c r="D49" s="16"/>
      <c r="E49" s="15"/>
      <c r="F49" s="17"/>
      <c r="G49" s="34"/>
      <c r="H49" s="34"/>
      <c r="I49" s="34"/>
      <c r="J49" s="34"/>
      <c r="K49" s="35">
        <f>SUM(K47:K48)</f>
        <v>0</v>
      </c>
    </row>
    <row r="50" spans="1:17" ht="14.4" customHeight="1">
      <c r="A50" s="7" t="s">
        <v>84</v>
      </c>
      <c r="B50" s="8"/>
      <c r="C50" s="8"/>
      <c r="D50" s="8"/>
      <c r="E50" s="8"/>
      <c r="F50" s="8"/>
      <c r="G50" s="38"/>
      <c r="H50" s="36"/>
      <c r="I50" s="54"/>
      <c r="J50" s="54"/>
      <c r="K50" s="54"/>
    </row>
    <row r="51" spans="1:17" s="21" customFormat="1">
      <c r="A51" s="22"/>
      <c r="B51" s="10">
        <v>3</v>
      </c>
      <c r="C51" s="11" t="s">
        <v>7</v>
      </c>
      <c r="D51" s="11" t="s">
        <v>9</v>
      </c>
      <c r="E51" s="10">
        <v>1</v>
      </c>
      <c r="F51" s="12">
        <v>52</v>
      </c>
      <c r="G51" s="37">
        <f>_xlfn.XLOOKUP(Prijsopgaveformulier[[#This Row],[Soort container]],Menukaart[Soort container],Menukaart[Kosten per lediging],0,0)</f>
        <v>0</v>
      </c>
      <c r="H51" s="37">
        <f>_xlfn.XLOOKUP(Prijsopgaveformulier[[#This Row],[Soort container]],Menukaart[Soort container],Menukaart[Kosten huur per maand],,0)</f>
        <v>0</v>
      </c>
      <c r="I5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51" s="40">
        <f>(Prijsopgaveformulier[[#This Row],[Kosten huur per maand]]*Prijsopgaveformulier[[#This Row],[Aantal containers]])*12</f>
        <v>0</v>
      </c>
      <c r="K51" s="56">
        <f>Prijsopgaveformulier[[#This Row],[Ledigingskosten per jaar]]+Prijsopgaveformulier[[#This Row],[Huurkosten per jaar]]</f>
        <v>0</v>
      </c>
      <c r="L51" s="6"/>
      <c r="M51" s="6"/>
      <c r="N51" s="6"/>
      <c r="O51" s="6"/>
      <c r="P51" s="6"/>
      <c r="Q51" s="44"/>
    </row>
    <row r="52" spans="1:17" s="21" customFormat="1">
      <c r="A52" s="20"/>
      <c r="B52" s="10">
        <v>1</v>
      </c>
      <c r="C52" s="11" t="s">
        <v>25</v>
      </c>
      <c r="D52" s="11" t="s">
        <v>26</v>
      </c>
      <c r="E52" s="10">
        <v>1</v>
      </c>
      <c r="F52" s="12">
        <v>52</v>
      </c>
      <c r="G52" s="37">
        <f>_xlfn.XLOOKUP(Prijsopgaveformulier[[#This Row],[Soort container]],Menukaart[Soort container],Menukaart[Kosten per lediging],0,0)</f>
        <v>0</v>
      </c>
      <c r="H52" s="37">
        <f>_xlfn.XLOOKUP(Prijsopgaveformulier[[#This Row],[Soort container]],Menukaart[Soort container],Menukaart[Kosten huur per maand],,0)</f>
        <v>0</v>
      </c>
      <c r="I5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52" s="40">
        <f>(Prijsopgaveformulier[[#This Row],[Kosten huur per maand]]*Prijsopgaveformulier[[#This Row],[Aantal containers]])*12</f>
        <v>0</v>
      </c>
      <c r="K52" s="56">
        <f>Prijsopgaveformulier[[#This Row],[Ledigingskosten per jaar]]+Prijsopgaveformulier[[#This Row],[Huurkosten per jaar]]</f>
        <v>0</v>
      </c>
      <c r="L52" s="6"/>
      <c r="M52" s="6"/>
      <c r="N52" s="6"/>
      <c r="O52" s="6"/>
      <c r="P52" s="6"/>
      <c r="Q52" s="44"/>
    </row>
    <row r="53" spans="1:17">
      <c r="A53" s="14"/>
      <c r="B53" s="15"/>
      <c r="C53" s="16"/>
      <c r="D53" s="16"/>
      <c r="E53" s="15"/>
      <c r="F53" s="17"/>
      <c r="G53" s="34"/>
      <c r="H53" s="34"/>
      <c r="I53" s="34"/>
      <c r="J53" s="34"/>
      <c r="K53" s="35">
        <f>SUM(K51:K52)</f>
        <v>0</v>
      </c>
    </row>
    <row r="54" spans="1:17" ht="14.4" customHeight="1">
      <c r="A54" s="7" t="s">
        <v>85</v>
      </c>
      <c r="B54" s="8"/>
      <c r="C54" s="8"/>
      <c r="D54" s="8"/>
      <c r="E54" s="8"/>
      <c r="F54" s="8"/>
      <c r="G54" s="38"/>
      <c r="H54" s="36"/>
      <c r="I54" s="54"/>
      <c r="J54" s="54"/>
      <c r="K54" s="54"/>
    </row>
    <row r="55" spans="1:17" s="21" customFormat="1">
      <c r="A55" s="22"/>
      <c r="B55" s="10">
        <v>2</v>
      </c>
      <c r="C55" s="11" t="s">
        <v>7</v>
      </c>
      <c r="D55" s="11" t="s">
        <v>9</v>
      </c>
      <c r="E55" s="10">
        <v>2</v>
      </c>
      <c r="F55" s="12">
        <v>43</v>
      </c>
      <c r="G55" s="37">
        <f>_xlfn.XLOOKUP(Prijsopgaveformulier[[#This Row],[Soort container]],Menukaart[Soort container],Menukaart[Kosten per lediging],0,0)</f>
        <v>0</v>
      </c>
      <c r="H55" s="37">
        <f>_xlfn.XLOOKUP(Prijsopgaveformulier[[#This Row],[Soort container]],Menukaart[Soort container],Menukaart[Kosten huur per maand],,0)</f>
        <v>0</v>
      </c>
      <c r="I5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55" s="40">
        <f>(Prijsopgaveformulier[[#This Row],[Kosten huur per maand]]*Prijsopgaveformulier[[#This Row],[Aantal containers]])*12</f>
        <v>0</v>
      </c>
      <c r="K55" s="56">
        <f>Prijsopgaveformulier[[#This Row],[Ledigingskosten per jaar]]+Prijsopgaveformulier[[#This Row],[Huurkosten per jaar]]</f>
        <v>0</v>
      </c>
      <c r="L55" s="6"/>
      <c r="M55" s="6"/>
      <c r="N55" s="6"/>
      <c r="O55" s="6"/>
      <c r="P55" s="6"/>
      <c r="Q55" s="44"/>
    </row>
    <row r="56" spans="1:17" s="21" customFormat="1">
      <c r="A56" s="20"/>
      <c r="B56" s="10">
        <v>1</v>
      </c>
      <c r="C56" s="11" t="s">
        <v>25</v>
      </c>
      <c r="D56" s="11" t="s">
        <v>26</v>
      </c>
      <c r="E56" s="10">
        <v>1</v>
      </c>
      <c r="F56" s="12">
        <v>43</v>
      </c>
      <c r="G56" s="37">
        <f>_xlfn.XLOOKUP(Prijsopgaveformulier[[#This Row],[Soort container]],Menukaart[Soort container],Menukaart[Kosten per lediging],0,0)</f>
        <v>0</v>
      </c>
      <c r="H56" s="37">
        <f>_xlfn.XLOOKUP(Prijsopgaveformulier[[#This Row],[Soort container]],Menukaart[Soort container],Menukaart[Kosten huur per maand],,0)</f>
        <v>0</v>
      </c>
      <c r="I5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56" s="40">
        <f>(Prijsopgaveformulier[[#This Row],[Kosten huur per maand]]*Prijsopgaveformulier[[#This Row],[Aantal containers]])*12</f>
        <v>0</v>
      </c>
      <c r="K56" s="56">
        <f>Prijsopgaveformulier[[#This Row],[Ledigingskosten per jaar]]+Prijsopgaveformulier[[#This Row],[Huurkosten per jaar]]</f>
        <v>0</v>
      </c>
      <c r="L56" s="6"/>
      <c r="M56" s="6"/>
      <c r="N56" s="6"/>
      <c r="O56" s="6"/>
      <c r="P56" s="6"/>
      <c r="Q56" s="44"/>
    </row>
    <row r="57" spans="1:17" s="21" customFormat="1">
      <c r="A57" s="20"/>
      <c r="B57" s="10">
        <v>1</v>
      </c>
      <c r="C57" s="11" t="s">
        <v>39</v>
      </c>
      <c r="D57" s="11" t="s">
        <v>40</v>
      </c>
      <c r="E57" s="10" t="s">
        <v>73</v>
      </c>
      <c r="F57" s="12"/>
      <c r="G57" s="37">
        <f>_xlfn.XLOOKUP(Prijsopgaveformulier[[#This Row],[Soort container]],Menukaart[Soort container],Menukaart[Kosten per lediging],0,0)</f>
        <v>0</v>
      </c>
      <c r="H57" s="37">
        <f>_xlfn.XLOOKUP(Prijsopgaveformulier[[#This Row],[Soort container]],Menukaart[Soort container],Menukaart[Kosten huur per maand],,0)</f>
        <v>0</v>
      </c>
      <c r="I57" s="40"/>
      <c r="J57" s="40">
        <f>(Prijsopgaveformulier[[#This Row],[Kosten huur per maand]]*Prijsopgaveformulier[[#This Row],[Aantal containers]])*12</f>
        <v>0</v>
      </c>
      <c r="K57" s="56">
        <f>Prijsopgaveformulier[[#This Row],[Ledigingskosten per jaar]]+Prijsopgaveformulier[[#This Row],[Huurkosten per jaar]]</f>
        <v>0</v>
      </c>
      <c r="L57" s="6"/>
      <c r="M57" s="6"/>
      <c r="N57" s="6"/>
      <c r="O57" s="6"/>
      <c r="P57" s="6"/>
      <c r="Q57" s="44"/>
    </row>
    <row r="58" spans="1:17">
      <c r="A58" s="46"/>
      <c r="B58" s="47">
        <v>2</v>
      </c>
      <c r="C58" s="48" t="s">
        <v>70</v>
      </c>
      <c r="D58" s="49" t="s">
        <v>86</v>
      </c>
      <c r="E58" s="50" t="s">
        <v>73</v>
      </c>
      <c r="F58" s="51"/>
      <c r="G58" s="48" t="s">
        <v>72</v>
      </c>
      <c r="H58" s="52"/>
      <c r="I58" s="52"/>
      <c r="J58" s="52"/>
      <c r="K58" s="52"/>
      <c r="L58" s="43"/>
    </row>
    <row r="59" spans="1:17" s="21" customFormat="1">
      <c r="A59" s="20"/>
      <c r="B59" s="10">
        <v>1</v>
      </c>
      <c r="C59" s="11" t="s">
        <v>39</v>
      </c>
      <c r="D59" s="11" t="s">
        <v>40</v>
      </c>
      <c r="E59" s="10" t="s">
        <v>73</v>
      </c>
      <c r="F59" s="12"/>
      <c r="G59" s="37">
        <f>_xlfn.XLOOKUP(Prijsopgaveformulier[[#This Row],[Soort container]],Menukaart[Soort container],Menukaart[Kosten per lediging],0,0)</f>
        <v>0</v>
      </c>
      <c r="H59" s="37">
        <f>_xlfn.XLOOKUP(Prijsopgaveformulier[[#This Row],[Soort container]],Menukaart[Soort container],Menukaart[Kosten huur per maand],,0)</f>
        <v>0</v>
      </c>
      <c r="I59" s="40"/>
      <c r="J59" s="40">
        <f>(Prijsopgaveformulier[[#This Row],[Kosten huur per maand]]*Prijsopgaveformulier[[#This Row],[Aantal containers]])*12</f>
        <v>0</v>
      </c>
      <c r="K59" s="56">
        <f>Prijsopgaveformulier[[#This Row],[Ledigingskosten per jaar]]+Prijsopgaveformulier[[#This Row],[Huurkosten per jaar]]</f>
        <v>0</v>
      </c>
      <c r="L59" s="6"/>
      <c r="M59" s="6"/>
      <c r="N59" s="6"/>
      <c r="O59" s="6"/>
      <c r="P59" s="6"/>
      <c r="Q59" s="44"/>
    </row>
    <row r="60" spans="1:17" s="21" customFormat="1">
      <c r="A60" s="20"/>
      <c r="B60" s="10">
        <v>1</v>
      </c>
      <c r="C60" s="11" t="s">
        <v>25</v>
      </c>
      <c r="D60" s="11" t="s">
        <v>30</v>
      </c>
      <c r="E60" s="10">
        <v>1</v>
      </c>
      <c r="F60" s="12">
        <v>43</v>
      </c>
      <c r="G60" s="37">
        <f>_xlfn.XLOOKUP(Prijsopgaveformulier[[#This Row],[Soort container]],Menukaart[Soort container],Menukaart[Kosten per lediging],0,0)</f>
        <v>0</v>
      </c>
      <c r="H60" s="37">
        <f>_xlfn.XLOOKUP(Prijsopgaveformulier[[#This Row],[Soort container]],Menukaart[Soort container],Menukaart[Kosten huur per maand],,0)</f>
        <v>0</v>
      </c>
      <c r="I6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60" s="40">
        <f>(Prijsopgaveformulier[[#This Row],[Kosten huur per maand]]*Prijsopgaveformulier[[#This Row],[Aantal containers]])*12</f>
        <v>0</v>
      </c>
      <c r="K60" s="56">
        <f>Prijsopgaveformulier[[#This Row],[Ledigingskosten per jaar]]+Prijsopgaveformulier[[#This Row],[Huurkosten per jaar]]</f>
        <v>0</v>
      </c>
      <c r="L60" s="6"/>
      <c r="M60" s="6"/>
      <c r="N60" s="6"/>
      <c r="O60" s="6"/>
      <c r="P60" s="6"/>
      <c r="Q60" s="44"/>
    </row>
    <row r="61" spans="1:17" s="21" customFormat="1">
      <c r="A61" s="20"/>
      <c r="B61" s="10">
        <v>2</v>
      </c>
      <c r="C61" s="11" t="s">
        <v>7</v>
      </c>
      <c r="D61" s="11" t="s">
        <v>9</v>
      </c>
      <c r="E61" s="10">
        <v>2</v>
      </c>
      <c r="F61" s="12">
        <v>43</v>
      </c>
      <c r="G61" s="37">
        <f>_xlfn.XLOOKUP(Prijsopgaveformulier[[#This Row],[Soort container]],Menukaart[Soort container],Menukaart[Kosten per lediging],0,0)</f>
        <v>0</v>
      </c>
      <c r="H61" s="37">
        <f>_xlfn.XLOOKUP(Prijsopgaveformulier[[#This Row],[Soort container]],Menukaart[Soort container],Menukaart[Kosten huur per maand],,0)</f>
        <v>0</v>
      </c>
      <c r="I6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61" s="40">
        <f>(Prijsopgaveformulier[[#This Row],[Kosten huur per maand]]*Prijsopgaveformulier[[#This Row],[Aantal containers]])*12</f>
        <v>0</v>
      </c>
      <c r="K61" s="56">
        <f>Prijsopgaveformulier[[#This Row],[Ledigingskosten per jaar]]+Prijsopgaveformulier[[#This Row],[Huurkosten per jaar]]</f>
        <v>0</v>
      </c>
      <c r="L61" s="6"/>
      <c r="M61" s="6"/>
      <c r="N61" s="6"/>
      <c r="O61" s="6"/>
      <c r="P61" s="6"/>
      <c r="Q61" s="44"/>
    </row>
    <row r="62" spans="1:17">
      <c r="A62" s="14"/>
      <c r="B62" s="15"/>
      <c r="C62" s="16"/>
      <c r="D62" s="16"/>
      <c r="E62" s="15"/>
      <c r="F62" s="17"/>
      <c r="G62" s="34"/>
      <c r="H62" s="34"/>
      <c r="I62" s="34"/>
      <c r="J62" s="34"/>
      <c r="K62" s="35">
        <f>SUM(K55:K61)</f>
        <v>0</v>
      </c>
    </row>
    <row r="63" spans="1:17" ht="14.4" customHeight="1">
      <c r="A63" s="7" t="s">
        <v>87</v>
      </c>
      <c r="B63" s="8"/>
      <c r="C63" s="8"/>
      <c r="D63" s="8"/>
      <c r="E63" s="8"/>
      <c r="F63" s="8"/>
      <c r="G63" s="38"/>
      <c r="H63" s="36"/>
      <c r="I63" s="54"/>
      <c r="J63" s="54"/>
      <c r="K63" s="54"/>
    </row>
    <row r="64" spans="1:17" s="21" customFormat="1">
      <c r="A64" s="22"/>
      <c r="B64" s="10">
        <v>1</v>
      </c>
      <c r="C64" s="11" t="s">
        <v>7</v>
      </c>
      <c r="D64" s="11" t="s">
        <v>13</v>
      </c>
      <c r="E64" s="10">
        <v>2</v>
      </c>
      <c r="F64" s="12">
        <v>43</v>
      </c>
      <c r="G64" s="37">
        <f>_xlfn.XLOOKUP(Prijsopgaveformulier[[#This Row],[Soort container]],Menukaart[Soort container],Menukaart[Kosten per lediging],0,0)</f>
        <v>0</v>
      </c>
      <c r="H64" s="37">
        <f>_xlfn.XLOOKUP(Prijsopgaveformulier[[#This Row],[Soort container]],Menukaart[Soort container],Menukaart[Kosten huur per maand],,0)</f>
        <v>0</v>
      </c>
      <c r="I6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64" s="40">
        <f>(Prijsopgaveformulier[[#This Row],[Kosten huur per maand]]*Prijsopgaveformulier[[#This Row],[Aantal containers]])*12</f>
        <v>0</v>
      </c>
      <c r="K64" s="56">
        <f>Prijsopgaveformulier[[#This Row],[Ledigingskosten per jaar]]+Prijsopgaveformulier[[#This Row],[Huurkosten per jaar]]</f>
        <v>0</v>
      </c>
      <c r="L64" s="6"/>
      <c r="M64" s="6"/>
      <c r="N64" s="6"/>
      <c r="O64" s="6"/>
      <c r="P64" s="6"/>
      <c r="Q64" s="44"/>
    </row>
    <row r="65" spans="1:17" s="21" customFormat="1">
      <c r="A65" s="20"/>
      <c r="B65" s="10">
        <v>1</v>
      </c>
      <c r="C65" s="11" t="s">
        <v>25</v>
      </c>
      <c r="D65" s="11" t="s">
        <v>31</v>
      </c>
      <c r="E65" s="10">
        <v>1</v>
      </c>
      <c r="F65" s="12">
        <v>43</v>
      </c>
      <c r="G65" s="37">
        <f>_xlfn.XLOOKUP(Prijsopgaveformulier[[#This Row],[Soort container]],Menukaart[Soort container],Menukaart[Kosten per lediging],0,0)</f>
        <v>0</v>
      </c>
      <c r="H65" s="37">
        <f>_xlfn.XLOOKUP(Prijsopgaveformulier[[#This Row],[Soort container]],Menukaart[Soort container],Menukaart[Kosten huur per maand],,0)</f>
        <v>0</v>
      </c>
      <c r="I6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65" s="40">
        <f>(Prijsopgaveformulier[[#This Row],[Kosten huur per maand]]*Prijsopgaveformulier[[#This Row],[Aantal containers]])*12</f>
        <v>0</v>
      </c>
      <c r="K65" s="56">
        <f>Prijsopgaveformulier[[#This Row],[Ledigingskosten per jaar]]+Prijsopgaveformulier[[#This Row],[Huurkosten per jaar]]</f>
        <v>0</v>
      </c>
      <c r="L65" s="6"/>
      <c r="M65" s="6"/>
      <c r="N65" s="6"/>
      <c r="O65" s="6"/>
      <c r="P65" s="6"/>
      <c r="Q65" s="44"/>
    </row>
    <row r="66" spans="1:17" s="21" customFormat="1">
      <c r="A66" s="20"/>
      <c r="B66" s="10">
        <v>1</v>
      </c>
      <c r="C66" s="11" t="s">
        <v>39</v>
      </c>
      <c r="D66" s="11" t="s">
        <v>40</v>
      </c>
      <c r="E66" s="10" t="s">
        <v>73</v>
      </c>
      <c r="F66" s="12"/>
      <c r="G66" s="37">
        <f>_xlfn.XLOOKUP(Prijsopgaveformulier[[#This Row],[Soort container]],Menukaart[Soort container],Menukaart[Kosten per lediging],0,0)</f>
        <v>0</v>
      </c>
      <c r="H66" s="37">
        <f>_xlfn.XLOOKUP(Prijsopgaveformulier[[#This Row],[Soort container]],Menukaart[Soort container],Menukaart[Kosten huur per maand],,0)</f>
        <v>0</v>
      </c>
      <c r="I66" s="40"/>
      <c r="J66" s="40">
        <f>(Prijsopgaveformulier[[#This Row],[Kosten huur per maand]]*Prijsopgaveformulier[[#This Row],[Aantal containers]])*12</f>
        <v>0</v>
      </c>
      <c r="K66" s="56">
        <f>Prijsopgaveformulier[[#This Row],[Ledigingskosten per jaar]]+Prijsopgaveformulier[[#This Row],[Huurkosten per jaar]]</f>
        <v>0</v>
      </c>
      <c r="L66" s="6"/>
      <c r="M66" s="6"/>
      <c r="N66" s="6"/>
      <c r="O66" s="6"/>
      <c r="P66" s="6"/>
      <c r="Q66" s="44"/>
    </row>
    <row r="67" spans="1:17">
      <c r="A67" s="14"/>
      <c r="B67" s="15"/>
      <c r="C67" s="16"/>
      <c r="D67" s="16"/>
      <c r="E67" s="15"/>
      <c r="F67" s="17"/>
      <c r="G67" s="34"/>
      <c r="H67" s="34"/>
      <c r="I67" s="34"/>
      <c r="J67" s="34"/>
      <c r="K67" s="35">
        <f>SUM(K64:K66)</f>
        <v>0</v>
      </c>
    </row>
    <row r="68" spans="1:17" ht="14.4" customHeight="1">
      <c r="A68" s="7" t="s">
        <v>88</v>
      </c>
      <c r="B68" s="8"/>
      <c r="C68" s="8"/>
      <c r="D68" s="8"/>
      <c r="E68" s="8"/>
      <c r="F68" s="8"/>
      <c r="G68" s="38"/>
      <c r="H68" s="36"/>
      <c r="I68" s="54"/>
      <c r="J68" s="54"/>
      <c r="K68" s="54"/>
    </row>
    <row r="69" spans="1:17" s="21" customFormat="1">
      <c r="A69" s="22"/>
      <c r="B69" s="10">
        <v>2</v>
      </c>
      <c r="C69" s="11" t="s">
        <v>7</v>
      </c>
      <c r="D69" s="11" t="s">
        <v>13</v>
      </c>
      <c r="E69" s="10">
        <v>2</v>
      </c>
      <c r="F69" s="12">
        <v>43</v>
      </c>
      <c r="G69" s="37">
        <f>_xlfn.XLOOKUP(Prijsopgaveformulier[[#This Row],[Soort container]],Menukaart[Soort container],Menukaart[Kosten per lediging],0,0)</f>
        <v>0</v>
      </c>
      <c r="H69" s="37">
        <f>_xlfn.XLOOKUP(Prijsopgaveformulier[[#This Row],[Soort container]],Menukaart[Soort container],Menukaart[Kosten huur per maand],,0)</f>
        <v>0</v>
      </c>
      <c r="I6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69" s="40">
        <f>(Prijsopgaveformulier[[#This Row],[Kosten huur per maand]]*Prijsopgaveformulier[[#This Row],[Aantal containers]])*12</f>
        <v>0</v>
      </c>
      <c r="K69" s="56">
        <f>Prijsopgaveformulier[[#This Row],[Ledigingskosten per jaar]]+Prijsopgaveformulier[[#This Row],[Huurkosten per jaar]]</f>
        <v>0</v>
      </c>
      <c r="L69" s="6"/>
      <c r="M69" s="6"/>
      <c r="N69" s="6"/>
      <c r="O69" s="6"/>
      <c r="P69" s="6"/>
      <c r="Q69" s="44"/>
    </row>
    <row r="70" spans="1:17" s="21" customFormat="1">
      <c r="A70" s="20"/>
      <c r="B70" s="10">
        <v>1</v>
      </c>
      <c r="C70" s="11" t="s">
        <v>25</v>
      </c>
      <c r="D70" s="11" t="s">
        <v>31</v>
      </c>
      <c r="E70" s="10">
        <v>1</v>
      </c>
      <c r="F70" s="12">
        <v>43</v>
      </c>
      <c r="G70" s="37">
        <f>_xlfn.XLOOKUP(Prijsopgaveformulier[[#This Row],[Soort container]],Menukaart[Soort container],Menukaart[Kosten per lediging],0,0)</f>
        <v>0</v>
      </c>
      <c r="H70" s="37">
        <f>_xlfn.XLOOKUP(Prijsopgaveformulier[[#This Row],[Soort container]],Menukaart[Soort container],Menukaart[Kosten huur per maand],,0)</f>
        <v>0</v>
      </c>
      <c r="I7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70" s="40">
        <f>(Prijsopgaveformulier[[#This Row],[Kosten huur per maand]]*Prijsopgaveformulier[[#This Row],[Aantal containers]])*12</f>
        <v>0</v>
      </c>
      <c r="K70" s="56">
        <f>Prijsopgaveformulier[[#This Row],[Ledigingskosten per jaar]]+Prijsopgaveformulier[[#This Row],[Huurkosten per jaar]]</f>
        <v>0</v>
      </c>
      <c r="L70" s="6"/>
      <c r="M70" s="6"/>
      <c r="N70" s="6"/>
      <c r="O70" s="6"/>
      <c r="P70" s="6"/>
      <c r="Q70" s="44"/>
    </row>
    <row r="71" spans="1:17">
      <c r="A71" s="14"/>
      <c r="B71" s="15"/>
      <c r="C71" s="16"/>
      <c r="D71" s="16"/>
      <c r="E71" s="15"/>
      <c r="F71" s="17"/>
      <c r="G71" s="34"/>
      <c r="H71" s="34"/>
      <c r="I71" s="34"/>
      <c r="J71" s="34"/>
      <c r="K71" s="35">
        <f>SUM(K69:K70)</f>
        <v>0</v>
      </c>
    </row>
    <row r="72" spans="1:17" ht="14.4" customHeight="1">
      <c r="A72" s="39" t="s">
        <v>89</v>
      </c>
      <c r="B72" s="8"/>
      <c r="C72" s="8"/>
      <c r="D72" s="8"/>
      <c r="E72" s="8"/>
      <c r="F72" s="8"/>
      <c r="G72" s="38"/>
      <c r="H72" s="36"/>
      <c r="I72" s="54"/>
      <c r="J72" s="54"/>
      <c r="K72" s="54"/>
    </row>
    <row r="73" spans="1:17" s="21" customFormat="1">
      <c r="A73" s="22"/>
      <c r="B73" s="10">
        <v>2</v>
      </c>
      <c r="C73" s="11" t="s">
        <v>7</v>
      </c>
      <c r="D73" s="11" t="s">
        <v>9</v>
      </c>
      <c r="E73" s="10">
        <v>2</v>
      </c>
      <c r="F73" s="12">
        <v>43</v>
      </c>
      <c r="G73" s="37">
        <f>_xlfn.XLOOKUP(Prijsopgaveformulier[[#This Row],[Soort container]],Menukaart[Soort container],Menukaart[Kosten per lediging],0,0)</f>
        <v>0</v>
      </c>
      <c r="H73" s="37">
        <f>_xlfn.XLOOKUP(Prijsopgaveformulier[[#This Row],[Soort container]],Menukaart[Soort container],Menukaart[Kosten huur per maand],,0)</f>
        <v>0</v>
      </c>
      <c r="I7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73" s="40">
        <f>(Prijsopgaveformulier[[#This Row],[Kosten huur per maand]]*Prijsopgaveformulier[[#This Row],[Aantal containers]])*12</f>
        <v>0</v>
      </c>
      <c r="K73" s="56">
        <f>Prijsopgaveformulier[[#This Row],[Ledigingskosten per jaar]]+Prijsopgaveformulier[[#This Row],[Huurkosten per jaar]]</f>
        <v>0</v>
      </c>
      <c r="L73" s="6"/>
      <c r="M73" s="6"/>
      <c r="N73" s="6"/>
      <c r="O73" s="6"/>
      <c r="P73" s="6"/>
      <c r="Q73" s="44"/>
    </row>
    <row r="74" spans="1:17" s="21" customFormat="1">
      <c r="A74" s="20"/>
      <c r="B74" s="10">
        <v>1</v>
      </c>
      <c r="C74" s="11" t="s">
        <v>7</v>
      </c>
      <c r="D74" s="11" t="s">
        <v>13</v>
      </c>
      <c r="E74" s="10">
        <v>2</v>
      </c>
      <c r="F74" s="12">
        <v>43</v>
      </c>
      <c r="G74" s="37">
        <f>_xlfn.XLOOKUP(Prijsopgaveformulier[[#This Row],[Soort container]],Menukaart[Soort container],Menukaart[Kosten per lediging],0,0)</f>
        <v>0</v>
      </c>
      <c r="H74" s="37">
        <f>_xlfn.XLOOKUP(Prijsopgaveformulier[[#This Row],[Soort container]],Menukaart[Soort container],Menukaart[Kosten huur per maand],,0)</f>
        <v>0</v>
      </c>
      <c r="I7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74" s="40">
        <f>(Prijsopgaveformulier[[#This Row],[Kosten huur per maand]]*Prijsopgaveformulier[[#This Row],[Aantal containers]])*12</f>
        <v>0</v>
      </c>
      <c r="K74" s="56">
        <f>Prijsopgaveformulier[[#This Row],[Ledigingskosten per jaar]]+Prijsopgaveformulier[[#This Row],[Huurkosten per jaar]]</f>
        <v>0</v>
      </c>
      <c r="L74" s="6"/>
      <c r="M74" s="6"/>
      <c r="N74" s="6"/>
      <c r="O74" s="6"/>
      <c r="P74" s="6"/>
      <c r="Q74" s="44"/>
    </row>
    <row r="75" spans="1:17">
      <c r="A75" s="14"/>
      <c r="B75" s="15"/>
      <c r="C75" s="16"/>
      <c r="D75" s="16"/>
      <c r="E75" s="15"/>
      <c r="F75" s="17"/>
      <c r="G75" s="34"/>
      <c r="H75" s="34"/>
      <c r="I75" s="34"/>
      <c r="J75" s="34"/>
      <c r="K75" s="35">
        <f>SUM(K73:K74)</f>
        <v>0</v>
      </c>
    </row>
    <row r="76" spans="1:17" ht="14.4" customHeight="1">
      <c r="A76" s="7" t="s">
        <v>90</v>
      </c>
      <c r="B76" s="8"/>
      <c r="C76" s="8"/>
      <c r="D76" s="8"/>
      <c r="E76" s="8"/>
      <c r="F76" s="8"/>
      <c r="G76" s="38"/>
      <c r="H76" s="36"/>
      <c r="I76" s="54"/>
      <c r="J76" s="54"/>
      <c r="K76" s="54"/>
    </row>
    <row r="77" spans="1:17" s="21" customFormat="1">
      <c r="A77" s="23"/>
      <c r="B77" s="10">
        <v>1</v>
      </c>
      <c r="C77" s="11" t="s">
        <v>7</v>
      </c>
      <c r="D77" s="11" t="s">
        <v>9</v>
      </c>
      <c r="E77" s="10">
        <v>2</v>
      </c>
      <c r="F77" s="12">
        <v>43</v>
      </c>
      <c r="G77" s="37">
        <f>_xlfn.XLOOKUP(Prijsopgaveformulier[[#This Row],[Soort container]],Menukaart[Soort container],Menukaart[Kosten per lediging],0,0)</f>
        <v>0</v>
      </c>
      <c r="H77" s="37">
        <f>_xlfn.XLOOKUP(Prijsopgaveformulier[[#This Row],[Soort container]],Menukaart[Soort container],Menukaart[Kosten huur per maand],,0)</f>
        <v>0</v>
      </c>
      <c r="I7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77" s="40">
        <f>(Prijsopgaveformulier[[#This Row],[Kosten huur per maand]]*Prijsopgaveformulier[[#This Row],[Aantal containers]])*12</f>
        <v>0</v>
      </c>
      <c r="K77" s="56">
        <f>Prijsopgaveformulier[[#This Row],[Ledigingskosten per jaar]]+Prijsopgaveformulier[[#This Row],[Huurkosten per jaar]]</f>
        <v>0</v>
      </c>
      <c r="L77" s="6"/>
      <c r="M77" s="6"/>
      <c r="N77" s="6"/>
      <c r="O77" s="6"/>
      <c r="P77" s="6"/>
      <c r="Q77" s="44"/>
    </row>
    <row r="78" spans="1:17" s="21" customFormat="1">
      <c r="A78" s="24"/>
      <c r="B78" s="10">
        <v>1</v>
      </c>
      <c r="C78" s="11" t="s">
        <v>25</v>
      </c>
      <c r="D78" s="11" t="s">
        <v>30</v>
      </c>
      <c r="E78" s="19">
        <v>0.5</v>
      </c>
      <c r="F78" s="12">
        <v>43</v>
      </c>
      <c r="G78" s="37">
        <f>_xlfn.XLOOKUP(Prijsopgaveformulier[[#This Row],[Soort container]],Menukaart[Soort container],Menukaart[Kosten per lediging],0,0)</f>
        <v>0</v>
      </c>
      <c r="H78" s="37">
        <f>_xlfn.XLOOKUP(Prijsopgaveformulier[[#This Row],[Soort container]],Menukaart[Soort container],Menukaart[Kosten huur per maand],,0)</f>
        <v>0</v>
      </c>
      <c r="I7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78" s="40">
        <f>(Prijsopgaveformulier[[#This Row],[Kosten huur per maand]]*Prijsopgaveformulier[[#This Row],[Aantal containers]])*12</f>
        <v>0</v>
      </c>
      <c r="K78" s="56">
        <f>Prijsopgaveformulier[[#This Row],[Ledigingskosten per jaar]]+Prijsopgaveformulier[[#This Row],[Huurkosten per jaar]]</f>
        <v>0</v>
      </c>
      <c r="L78" s="6"/>
      <c r="M78" s="6"/>
      <c r="N78" s="6"/>
      <c r="O78" s="6"/>
      <c r="P78" s="6"/>
      <c r="Q78" s="44"/>
    </row>
    <row r="79" spans="1:17">
      <c r="A79" s="14"/>
      <c r="B79" s="15"/>
      <c r="C79" s="16"/>
      <c r="D79" s="16"/>
      <c r="E79" s="15"/>
      <c r="F79" s="17"/>
      <c r="G79" s="34"/>
      <c r="H79" s="34"/>
      <c r="I79" s="34"/>
      <c r="J79" s="34"/>
      <c r="K79" s="35">
        <f>SUM(K77:K78)</f>
        <v>0</v>
      </c>
    </row>
    <row r="80" spans="1:17" ht="14.4" customHeight="1">
      <c r="A80" s="7" t="s">
        <v>91</v>
      </c>
      <c r="B80" s="8"/>
      <c r="C80" s="8"/>
      <c r="D80" s="8"/>
      <c r="E80" s="8"/>
      <c r="F80" s="8"/>
      <c r="G80" s="38"/>
      <c r="H80" s="36"/>
      <c r="I80" s="54"/>
      <c r="J80" s="54"/>
      <c r="K80" s="54"/>
    </row>
    <row r="81" spans="1:17" s="21" customFormat="1">
      <c r="A81" s="22"/>
      <c r="B81" s="10">
        <v>1</v>
      </c>
      <c r="C81" s="11" t="s">
        <v>7</v>
      </c>
      <c r="D81" s="11" t="s">
        <v>9</v>
      </c>
      <c r="E81" s="10" t="s">
        <v>73</v>
      </c>
      <c r="F81" s="12"/>
      <c r="G81" s="37">
        <f>_xlfn.XLOOKUP(Prijsopgaveformulier[[#This Row],[Soort container]],Menukaart[Soort container],Menukaart[Kosten per lediging],0,0)</f>
        <v>0</v>
      </c>
      <c r="H81" s="37">
        <f>_xlfn.XLOOKUP(Prijsopgaveformulier[[#This Row],[Soort container]],Menukaart[Soort container],Menukaart[Kosten huur per maand],,0)</f>
        <v>0</v>
      </c>
      <c r="I81" s="40"/>
      <c r="J81" s="40">
        <f>(Prijsopgaveformulier[[#This Row],[Kosten huur per maand]]*Prijsopgaveformulier[[#This Row],[Aantal containers]])*12</f>
        <v>0</v>
      </c>
      <c r="K81" s="56">
        <f>Prijsopgaveformulier[[#This Row],[Ledigingskosten per jaar]]+Prijsopgaveformulier[[#This Row],[Huurkosten per jaar]]</f>
        <v>0</v>
      </c>
      <c r="L81" s="6"/>
      <c r="M81" s="6"/>
      <c r="N81" s="6"/>
      <c r="O81" s="6"/>
      <c r="P81" s="6"/>
      <c r="Q81" s="44"/>
    </row>
    <row r="82" spans="1:17" s="21" customFormat="1">
      <c r="A82" s="22"/>
      <c r="B82" s="10">
        <v>1</v>
      </c>
      <c r="C82" s="11" t="s">
        <v>7</v>
      </c>
      <c r="D82" s="11" t="s">
        <v>9</v>
      </c>
      <c r="E82" s="10" t="s">
        <v>73</v>
      </c>
      <c r="F82" s="12"/>
      <c r="G82" s="37">
        <f>_xlfn.XLOOKUP(Prijsopgaveformulier[[#This Row],[Soort container]],Menukaart[Soort container],Menukaart[Kosten per lediging],0,0)</f>
        <v>0</v>
      </c>
      <c r="H82" s="37">
        <f>_xlfn.XLOOKUP(Prijsopgaveformulier[[#This Row],[Soort container]],Menukaart[Soort container],Menukaart[Kosten huur per maand],,0)</f>
        <v>0</v>
      </c>
      <c r="I82" s="40"/>
      <c r="J82" s="40">
        <f>(Prijsopgaveformulier[[#This Row],[Kosten huur per maand]]*Prijsopgaveformulier[[#This Row],[Aantal containers]])*12</f>
        <v>0</v>
      </c>
      <c r="K82" s="56">
        <f>Prijsopgaveformulier[[#This Row],[Ledigingskosten per jaar]]+Prijsopgaveformulier[[#This Row],[Huurkosten per jaar]]</f>
        <v>0</v>
      </c>
      <c r="L82" s="6"/>
      <c r="M82" s="6"/>
      <c r="N82" s="6"/>
      <c r="O82" s="6"/>
      <c r="P82" s="6"/>
      <c r="Q82" s="44"/>
    </row>
    <row r="83" spans="1:17" s="21" customFormat="1">
      <c r="A83" s="22"/>
      <c r="B83" s="10">
        <v>4</v>
      </c>
      <c r="C83" s="11" t="s">
        <v>7</v>
      </c>
      <c r="D83" s="11" t="s">
        <v>9</v>
      </c>
      <c r="E83" s="10">
        <v>2</v>
      </c>
      <c r="F83" s="12">
        <v>43</v>
      </c>
      <c r="G83" s="37">
        <f>_xlfn.XLOOKUP(Prijsopgaveformulier[[#This Row],[Soort container]],Menukaart[Soort container],Menukaart[Kosten per lediging],0,0)</f>
        <v>0</v>
      </c>
      <c r="H83" s="37">
        <f>_xlfn.XLOOKUP(Prijsopgaveformulier[[#This Row],[Soort container]],Menukaart[Soort container],Menukaart[Kosten huur per maand],,0)</f>
        <v>0</v>
      </c>
      <c r="I8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83" s="40">
        <f>(Prijsopgaveformulier[[#This Row],[Kosten huur per maand]]*Prijsopgaveformulier[[#This Row],[Aantal containers]])*12</f>
        <v>0</v>
      </c>
      <c r="K83" s="56">
        <f>Prijsopgaveformulier[[#This Row],[Ledigingskosten per jaar]]+Prijsopgaveformulier[[#This Row],[Huurkosten per jaar]]</f>
        <v>0</v>
      </c>
      <c r="L83" s="6"/>
      <c r="M83" s="6"/>
      <c r="N83" s="6"/>
      <c r="O83" s="6"/>
      <c r="P83" s="6"/>
      <c r="Q83" s="44"/>
    </row>
    <row r="84" spans="1:17" s="21" customFormat="1">
      <c r="A84" s="22"/>
      <c r="B84" s="10">
        <v>1</v>
      </c>
      <c r="C84" s="11" t="s">
        <v>39</v>
      </c>
      <c r="D84" s="11" t="s">
        <v>40</v>
      </c>
      <c r="E84" s="10" t="s">
        <v>73</v>
      </c>
      <c r="F84" s="12"/>
      <c r="G84" s="37">
        <f>_xlfn.XLOOKUP(Prijsopgaveformulier[[#This Row],[Soort container]],Menukaart[Soort container],Menukaart[Kosten per lediging],0,0)</f>
        <v>0</v>
      </c>
      <c r="H84" s="37">
        <f>_xlfn.XLOOKUP(Prijsopgaveformulier[[#This Row],[Soort container]],Menukaart[Soort container],Menukaart[Kosten huur per maand],,0)</f>
        <v>0</v>
      </c>
      <c r="I84" s="40"/>
      <c r="J84" s="40">
        <f>(Prijsopgaveformulier[[#This Row],[Kosten huur per maand]]*Prijsopgaveformulier[[#This Row],[Aantal containers]])*12</f>
        <v>0</v>
      </c>
      <c r="K84" s="56">
        <f>Prijsopgaveformulier[[#This Row],[Ledigingskosten per jaar]]+Prijsopgaveformulier[[#This Row],[Huurkosten per jaar]]</f>
        <v>0</v>
      </c>
      <c r="L84" s="6"/>
      <c r="M84" s="6"/>
      <c r="N84" s="6"/>
      <c r="O84" s="6"/>
      <c r="P84" s="6"/>
      <c r="Q84" s="44"/>
    </row>
    <row r="85" spans="1:17" s="21" customFormat="1">
      <c r="A85" s="22"/>
      <c r="B85" s="10">
        <v>1</v>
      </c>
      <c r="C85" s="11" t="s">
        <v>92</v>
      </c>
      <c r="D85" s="11" t="s">
        <v>38</v>
      </c>
      <c r="E85" s="10" t="s">
        <v>73</v>
      </c>
      <c r="F85" s="12"/>
      <c r="G85" s="37">
        <f>_xlfn.XLOOKUP(Prijsopgaveformulier[[#This Row],[Soort container]],Menukaart[Soort container],Menukaart[Kosten per lediging],0,0)</f>
        <v>0</v>
      </c>
      <c r="H85" s="37">
        <f>_xlfn.XLOOKUP(Prijsopgaveformulier[[#This Row],[Soort container]],Menukaart[Soort container],Menukaart[Kosten huur per maand],,0)</f>
        <v>0</v>
      </c>
      <c r="I85" s="40"/>
      <c r="J85" s="40">
        <f>(Prijsopgaveformulier[[#This Row],[Kosten huur per maand]]*Prijsopgaveformulier[[#This Row],[Aantal containers]])*12</f>
        <v>0</v>
      </c>
      <c r="K85" s="56">
        <f>Prijsopgaveformulier[[#This Row],[Ledigingskosten per jaar]]+Prijsopgaveformulier[[#This Row],[Huurkosten per jaar]]</f>
        <v>0</v>
      </c>
      <c r="L85" s="6"/>
      <c r="M85" s="6"/>
      <c r="N85" s="6"/>
      <c r="O85" s="6"/>
      <c r="P85" s="6"/>
      <c r="Q85" s="44"/>
    </row>
    <row r="86" spans="1:17" s="21" customFormat="1">
      <c r="A86" s="22"/>
      <c r="B86" s="10">
        <v>1</v>
      </c>
      <c r="C86" s="11" t="s">
        <v>14</v>
      </c>
      <c r="D86" s="55" t="s">
        <v>16</v>
      </c>
      <c r="E86" s="10" t="s">
        <v>73</v>
      </c>
      <c r="F86" s="12"/>
      <c r="G86" s="37">
        <f>_xlfn.XLOOKUP(Prijsopgaveformulier[[#This Row],[Soort container]],Menukaart[Soort container],Menukaart[Kosten per lediging],0,0)</f>
        <v>0</v>
      </c>
      <c r="H86" s="37">
        <f>_xlfn.XLOOKUP(Prijsopgaveformulier[[#This Row],[Soort container]],Menukaart[Soort container],Menukaart[Kosten huur per maand],,0)</f>
        <v>0</v>
      </c>
      <c r="I86" s="40"/>
      <c r="J86" s="40">
        <f>(Prijsopgaveformulier[[#This Row],[Kosten huur per maand]]*Prijsopgaveformulier[[#This Row],[Aantal containers]])*12</f>
        <v>0</v>
      </c>
      <c r="K86" s="56">
        <f>Prijsopgaveformulier[[#This Row],[Ledigingskosten per jaar]]+Prijsopgaveformulier[[#This Row],[Huurkosten per jaar]]</f>
        <v>0</v>
      </c>
      <c r="L86" s="6"/>
      <c r="M86" s="6"/>
      <c r="N86" s="6"/>
      <c r="O86" s="6"/>
      <c r="P86" s="6"/>
      <c r="Q86" s="44"/>
    </row>
    <row r="87" spans="1:17">
      <c r="A87" s="14"/>
      <c r="B87" s="15"/>
      <c r="C87" s="16"/>
      <c r="D87" s="16"/>
      <c r="E87" s="15"/>
      <c r="F87" s="17"/>
      <c r="G87" s="34"/>
      <c r="H87" s="34"/>
      <c r="I87" s="34"/>
      <c r="J87" s="34"/>
      <c r="K87" s="35">
        <f>SUM(K81:K86)</f>
        <v>0</v>
      </c>
    </row>
    <row r="88" spans="1:17" ht="14.4" customHeight="1">
      <c r="A88" s="7" t="s">
        <v>93</v>
      </c>
      <c r="B88" s="8"/>
      <c r="C88" s="8"/>
      <c r="D88" s="8"/>
      <c r="E88" s="8"/>
      <c r="F88" s="8"/>
      <c r="G88" s="38"/>
      <c r="H88" s="36"/>
      <c r="I88" s="54"/>
      <c r="J88" s="54"/>
      <c r="K88" s="54"/>
    </row>
    <row r="89" spans="1:17" s="21" customFormat="1">
      <c r="A89" s="22"/>
      <c r="B89" s="10">
        <v>1</v>
      </c>
      <c r="C89" s="11" t="s">
        <v>7</v>
      </c>
      <c r="D89" s="11" t="s">
        <v>9</v>
      </c>
      <c r="E89" s="10">
        <v>2</v>
      </c>
      <c r="F89" s="12">
        <v>43</v>
      </c>
      <c r="G89" s="37">
        <f>_xlfn.XLOOKUP(Prijsopgaveformulier[[#This Row],[Soort container]],Menukaart[Soort container],Menukaart[Kosten per lediging],0,0)</f>
        <v>0</v>
      </c>
      <c r="H89" s="37">
        <f>_xlfn.XLOOKUP(Prijsopgaveformulier[[#This Row],[Soort container]],Menukaart[Soort container],Menukaart[Kosten huur per maand],,0)</f>
        <v>0</v>
      </c>
      <c r="I8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89" s="40">
        <f>(Prijsopgaveformulier[[#This Row],[Kosten huur per maand]]*Prijsopgaveformulier[[#This Row],[Aantal containers]])*12</f>
        <v>0</v>
      </c>
      <c r="K89" s="56">
        <f>Prijsopgaveformulier[[#This Row],[Ledigingskosten per jaar]]+Prijsopgaveformulier[[#This Row],[Huurkosten per jaar]]</f>
        <v>0</v>
      </c>
      <c r="L89" s="6"/>
      <c r="M89" s="6"/>
      <c r="N89" s="6"/>
      <c r="O89" s="6"/>
      <c r="P89" s="6"/>
      <c r="Q89" s="44"/>
    </row>
    <row r="90" spans="1:17" s="21" customFormat="1">
      <c r="A90" s="20"/>
      <c r="B90" s="10">
        <v>1</v>
      </c>
      <c r="C90" s="11" t="s">
        <v>25</v>
      </c>
      <c r="D90" s="11" t="s">
        <v>26</v>
      </c>
      <c r="E90" s="10">
        <v>1</v>
      </c>
      <c r="F90" s="12">
        <v>43</v>
      </c>
      <c r="G90" s="37">
        <f>_xlfn.XLOOKUP(Prijsopgaveformulier[[#This Row],[Soort container]],Menukaart[Soort container],Menukaart[Kosten per lediging],0,0)</f>
        <v>0</v>
      </c>
      <c r="H90" s="37">
        <f>_xlfn.XLOOKUP(Prijsopgaveformulier[[#This Row],[Soort container]],Menukaart[Soort container],Menukaart[Kosten huur per maand],,0)</f>
        <v>0</v>
      </c>
      <c r="I9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90" s="40">
        <f>(Prijsopgaveformulier[[#This Row],[Kosten huur per maand]]*Prijsopgaveformulier[[#This Row],[Aantal containers]])*12</f>
        <v>0</v>
      </c>
      <c r="K90" s="56">
        <f>Prijsopgaveformulier[[#This Row],[Ledigingskosten per jaar]]+Prijsopgaveformulier[[#This Row],[Huurkosten per jaar]]</f>
        <v>0</v>
      </c>
      <c r="L90" s="6"/>
      <c r="M90" s="6"/>
      <c r="N90" s="6"/>
      <c r="O90" s="6"/>
      <c r="P90" s="6"/>
      <c r="Q90" s="44"/>
    </row>
    <row r="91" spans="1:17">
      <c r="A91" s="14"/>
      <c r="B91" s="15"/>
      <c r="C91" s="16"/>
      <c r="D91" s="16"/>
      <c r="E91" s="15"/>
      <c r="F91" s="17"/>
      <c r="G91" s="34"/>
      <c r="H91" s="34"/>
      <c r="I91" s="34"/>
      <c r="J91" s="34"/>
      <c r="K91" s="35">
        <f>SUM(K89:K90)</f>
        <v>0</v>
      </c>
    </row>
    <row r="92" spans="1:17" ht="14.4" customHeight="1">
      <c r="A92" s="7" t="s">
        <v>94</v>
      </c>
      <c r="B92" s="8"/>
      <c r="C92" s="8"/>
      <c r="D92" s="8"/>
      <c r="E92" s="8"/>
      <c r="F92" s="8"/>
      <c r="G92" s="38"/>
      <c r="H92" s="36"/>
      <c r="I92" s="54"/>
      <c r="J92" s="54"/>
      <c r="K92" s="54"/>
    </row>
    <row r="93" spans="1:17" s="21" customFormat="1">
      <c r="A93" s="22"/>
      <c r="B93" s="10">
        <v>1</v>
      </c>
      <c r="C93" s="11" t="s">
        <v>7</v>
      </c>
      <c r="D93" s="11" t="s">
        <v>13</v>
      </c>
      <c r="E93" s="10">
        <v>1</v>
      </c>
      <c r="F93" s="12">
        <v>43</v>
      </c>
      <c r="G93" s="37">
        <f>_xlfn.XLOOKUP(Prijsopgaveformulier[[#This Row],[Soort container]],Menukaart[Soort container],Menukaart[Kosten per lediging],0,0)</f>
        <v>0</v>
      </c>
      <c r="H93" s="37">
        <f>_xlfn.XLOOKUP(Prijsopgaveformulier[[#This Row],[Soort container]],Menukaart[Soort container],Menukaart[Kosten huur per maand],,0)</f>
        <v>0</v>
      </c>
      <c r="I9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93" s="40">
        <f>(Prijsopgaveformulier[[#This Row],[Kosten huur per maand]]*Prijsopgaveformulier[[#This Row],[Aantal containers]])*12</f>
        <v>0</v>
      </c>
      <c r="K93" s="56">
        <f>Prijsopgaveformulier[[#This Row],[Ledigingskosten per jaar]]+Prijsopgaveformulier[[#This Row],[Huurkosten per jaar]]</f>
        <v>0</v>
      </c>
      <c r="L93" s="6"/>
      <c r="M93" s="6"/>
      <c r="N93" s="6"/>
      <c r="O93" s="6"/>
      <c r="P93" s="6"/>
      <c r="Q93" s="44"/>
    </row>
    <row r="94" spans="1:17" s="21" customFormat="1">
      <c r="A94" s="20"/>
      <c r="B94" s="10">
        <v>1</v>
      </c>
      <c r="C94" s="11" t="s">
        <v>25</v>
      </c>
      <c r="D94" s="2" t="s">
        <v>30</v>
      </c>
      <c r="E94" s="10">
        <v>1</v>
      </c>
      <c r="F94" s="12">
        <v>43</v>
      </c>
      <c r="G94" s="37">
        <f>_xlfn.XLOOKUP(Prijsopgaveformulier[[#This Row],[Soort container]],Menukaart[Soort container],Menukaart[Kosten per lediging],0,0)</f>
        <v>0</v>
      </c>
      <c r="H94" s="37">
        <f>_xlfn.XLOOKUP(Prijsopgaveformulier[[#This Row],[Soort container]],Menukaart[Soort container],Menukaart[Kosten huur per maand],,0)</f>
        <v>0</v>
      </c>
      <c r="I9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94" s="40">
        <f>(Prijsopgaveformulier[[#This Row],[Kosten huur per maand]]*Prijsopgaveformulier[[#This Row],[Aantal containers]])*12</f>
        <v>0</v>
      </c>
      <c r="K94" s="56">
        <f>Prijsopgaveformulier[[#This Row],[Ledigingskosten per jaar]]+Prijsopgaveformulier[[#This Row],[Huurkosten per jaar]]</f>
        <v>0</v>
      </c>
      <c r="L94" s="6"/>
      <c r="M94" s="6"/>
      <c r="N94" s="6"/>
      <c r="O94" s="6"/>
      <c r="P94" s="6"/>
      <c r="Q94" s="44"/>
    </row>
    <row r="95" spans="1:17" s="21" customFormat="1">
      <c r="A95" s="20"/>
      <c r="B95" s="10">
        <v>1</v>
      </c>
      <c r="C95" s="11" t="s">
        <v>92</v>
      </c>
      <c r="D95" s="11" t="s">
        <v>38</v>
      </c>
      <c r="E95" s="19">
        <v>0.5</v>
      </c>
      <c r="F95" s="12">
        <v>43</v>
      </c>
      <c r="G95" s="37">
        <f>_xlfn.XLOOKUP(Prijsopgaveformulier[[#This Row],[Soort container]],Menukaart[Soort container],Menukaart[Kosten per lediging],0,0)</f>
        <v>0</v>
      </c>
      <c r="H95" s="37">
        <f>_xlfn.XLOOKUP(Prijsopgaveformulier[[#This Row],[Soort container]],Menukaart[Soort container],Menukaart[Kosten huur per maand],,0)</f>
        <v>0</v>
      </c>
      <c r="I9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95" s="40">
        <f>(Prijsopgaveformulier[[#This Row],[Kosten huur per maand]]*Prijsopgaveformulier[[#This Row],[Aantal containers]])*12</f>
        <v>0</v>
      </c>
      <c r="K95" s="56">
        <f>Prijsopgaveformulier[[#This Row],[Ledigingskosten per jaar]]+Prijsopgaveformulier[[#This Row],[Huurkosten per jaar]]</f>
        <v>0</v>
      </c>
      <c r="L95" s="6"/>
      <c r="M95" s="6"/>
      <c r="N95" s="6"/>
      <c r="O95" s="6"/>
      <c r="P95" s="6"/>
      <c r="Q95" s="44"/>
    </row>
    <row r="96" spans="1:17">
      <c r="A96" s="14"/>
      <c r="B96" s="15"/>
      <c r="C96" s="16"/>
      <c r="D96" s="16"/>
      <c r="E96" s="15"/>
      <c r="F96" s="17"/>
      <c r="G96" s="34"/>
      <c r="H96" s="34"/>
      <c r="I96" s="34"/>
      <c r="J96" s="34"/>
      <c r="K96" s="35">
        <f>SUM(K93:K95)</f>
        <v>0</v>
      </c>
    </row>
    <row r="97" spans="1:17" ht="14.4" customHeight="1">
      <c r="A97" s="7" t="s">
        <v>95</v>
      </c>
      <c r="B97" s="8"/>
      <c r="C97" s="8"/>
      <c r="D97" s="8"/>
      <c r="E97" s="8"/>
      <c r="F97" s="8"/>
      <c r="G97" s="38"/>
      <c r="H97" s="36"/>
      <c r="I97" s="54"/>
      <c r="J97" s="54"/>
      <c r="K97" s="54"/>
    </row>
    <row r="98" spans="1:17" s="21" customFormat="1">
      <c r="A98" s="22"/>
      <c r="B98" s="11">
        <v>3</v>
      </c>
      <c r="C98" s="11" t="s">
        <v>7</v>
      </c>
      <c r="D98" s="42" t="s">
        <v>12</v>
      </c>
      <c r="E98" s="11">
        <v>1</v>
      </c>
      <c r="F98" s="12">
        <v>43</v>
      </c>
      <c r="G98" s="37">
        <f>_xlfn.XLOOKUP(Prijsopgaveformulier[[#This Row],[Soort container]],Menukaart[Soort container],Menukaart[Kosten per lediging],0,0)</f>
        <v>0</v>
      </c>
      <c r="H98" s="37">
        <f>_xlfn.XLOOKUP(Prijsopgaveformulier[[#This Row],[Soort container]],Menukaart[Soort container],Menukaart[Kosten huur per maand],,0)</f>
        <v>0</v>
      </c>
      <c r="I9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98" s="40">
        <f>(Prijsopgaveformulier[[#This Row],[Kosten huur per maand]]*Prijsopgaveformulier[[#This Row],[Aantal containers]])*12</f>
        <v>0</v>
      </c>
      <c r="K98" s="56">
        <f>Prijsopgaveformulier[[#This Row],[Ledigingskosten per jaar]]+Prijsopgaveformulier[[#This Row],[Huurkosten per jaar]]</f>
        <v>0</v>
      </c>
      <c r="L98" s="6"/>
      <c r="M98" s="6"/>
      <c r="N98" s="6"/>
      <c r="O98" s="6"/>
      <c r="P98" s="6"/>
      <c r="Q98" s="44"/>
    </row>
    <row r="99" spans="1:17" s="21" customFormat="1">
      <c r="A99" s="20"/>
      <c r="B99" s="10">
        <v>1</v>
      </c>
      <c r="C99" s="11" t="s">
        <v>25</v>
      </c>
      <c r="D99" s="11" t="s">
        <v>28</v>
      </c>
      <c r="E99" s="11">
        <v>1</v>
      </c>
      <c r="F99" s="12">
        <v>43</v>
      </c>
      <c r="G99" s="37">
        <f>_xlfn.XLOOKUP(Prijsopgaveformulier[[#This Row],[Soort container]],Menukaart[Soort container],Menukaart[Kosten per lediging],0,0)</f>
        <v>0</v>
      </c>
      <c r="H99" s="37">
        <f>_xlfn.XLOOKUP(Prijsopgaveformulier[[#This Row],[Soort container]],Menukaart[Soort container],Menukaart[Kosten huur per maand],,0)</f>
        <v>0</v>
      </c>
      <c r="I9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99" s="40">
        <f>Prijsopgaveformulier[[#This Row],[Kosten huur per maand]]*Prijsopgaveformulier[[#This Row],[Aantal containers]]*12</f>
        <v>0</v>
      </c>
      <c r="K99" s="56">
        <f>Prijsopgaveformulier[[#This Row],[Ledigingskosten per jaar]]+Prijsopgaveformulier[[#This Row],[Huurkosten per jaar]]</f>
        <v>0</v>
      </c>
      <c r="L99" s="6"/>
      <c r="M99" s="6"/>
      <c r="N99" s="6"/>
      <c r="O99" s="6"/>
      <c r="P99" s="6"/>
      <c r="Q99" s="44"/>
    </row>
    <row r="100" spans="1:17">
      <c r="A100" s="14"/>
      <c r="B100" s="15"/>
      <c r="C100" s="16"/>
      <c r="D100" s="16"/>
      <c r="E100" s="15"/>
      <c r="F100" s="17"/>
      <c r="G100" s="34"/>
      <c r="H100" s="34"/>
      <c r="I100" s="34"/>
      <c r="J100" s="34"/>
      <c r="K100" s="35">
        <f>SUM(K98:K99)</f>
        <v>0</v>
      </c>
    </row>
    <row r="101" spans="1:17" ht="14.4" customHeight="1">
      <c r="A101" s="7" t="s">
        <v>96</v>
      </c>
      <c r="B101" s="8"/>
      <c r="C101" s="8"/>
      <c r="D101" s="8"/>
      <c r="E101" s="8"/>
      <c r="F101" s="8"/>
      <c r="G101" s="38"/>
      <c r="H101" s="36"/>
      <c r="I101" s="54"/>
      <c r="J101" s="54"/>
      <c r="K101" s="54"/>
    </row>
    <row r="102" spans="1:17" s="21" customFormat="1">
      <c r="A102" s="22"/>
      <c r="B102" s="10">
        <v>1</v>
      </c>
      <c r="C102" s="11" t="s">
        <v>7</v>
      </c>
      <c r="D102" s="11" t="s">
        <v>18</v>
      </c>
      <c r="E102" s="10">
        <v>4</v>
      </c>
      <c r="F102" s="12">
        <v>43</v>
      </c>
      <c r="G102" s="37">
        <f>_xlfn.XLOOKUP(Prijsopgaveformulier[[#This Row],[Soort container]],Menukaart[Soort container],Menukaart[Kosten per lediging],0,0)</f>
        <v>0</v>
      </c>
      <c r="H102" s="37">
        <f>_xlfn.XLOOKUP(Prijsopgaveformulier[[#This Row],[Soort container]],Menukaart[Soort container],Menukaart[Kosten huur per maand],,0)</f>
        <v>0</v>
      </c>
      <c r="I10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02" s="40">
        <f>(Prijsopgaveformulier[[#This Row],[Kosten huur per maand]]*Prijsopgaveformulier[[#This Row],[Aantal containers]])*12</f>
        <v>0</v>
      </c>
      <c r="K102" s="56">
        <f>Prijsopgaveformulier[[#This Row],[Ledigingskosten per jaar]]+Prijsopgaveformulier[[#This Row],[Huurkosten per jaar]]</f>
        <v>0</v>
      </c>
      <c r="L102" s="6"/>
      <c r="M102" s="6"/>
      <c r="N102" s="6"/>
      <c r="O102" s="6"/>
      <c r="P102" s="6"/>
      <c r="Q102" s="44"/>
    </row>
    <row r="103" spans="1:17" s="21" customFormat="1">
      <c r="A103" s="20"/>
      <c r="B103" s="10">
        <v>1</v>
      </c>
      <c r="C103" s="11" t="s">
        <v>25</v>
      </c>
      <c r="D103" s="11" t="s">
        <v>26</v>
      </c>
      <c r="E103" s="10">
        <v>1</v>
      </c>
      <c r="F103" s="12">
        <v>43</v>
      </c>
      <c r="G103" s="37">
        <f>_xlfn.XLOOKUP(Prijsopgaveformulier[[#This Row],[Soort container]],Menukaart[Soort container],Menukaart[Kosten per lediging],0,0)</f>
        <v>0</v>
      </c>
      <c r="H103" s="37">
        <f>_xlfn.XLOOKUP(Prijsopgaveformulier[[#This Row],[Soort container]],Menukaart[Soort container],Menukaart[Kosten huur per maand],,0)</f>
        <v>0</v>
      </c>
      <c r="I10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03" s="40">
        <f>(Prijsopgaveformulier[[#This Row],[Kosten huur per maand]]*Prijsopgaveformulier[[#This Row],[Aantal containers]])*12</f>
        <v>0</v>
      </c>
      <c r="K103" s="56">
        <f>Prijsopgaveformulier[[#This Row],[Ledigingskosten per jaar]]+Prijsopgaveformulier[[#This Row],[Huurkosten per jaar]]</f>
        <v>0</v>
      </c>
      <c r="L103" s="6"/>
      <c r="M103" s="6"/>
      <c r="N103" s="6"/>
      <c r="O103" s="6"/>
      <c r="P103" s="6"/>
      <c r="Q103" s="44"/>
    </row>
    <row r="104" spans="1:17">
      <c r="A104" s="14"/>
      <c r="B104" s="15"/>
      <c r="C104" s="16"/>
      <c r="D104" s="16"/>
      <c r="E104" s="15"/>
      <c r="F104" s="17"/>
      <c r="G104" s="34"/>
      <c r="H104" s="34"/>
      <c r="I104" s="34"/>
      <c r="J104" s="34"/>
      <c r="K104" s="35">
        <f>SUM(K102:K103)</f>
        <v>0</v>
      </c>
    </row>
    <row r="105" spans="1:17" ht="14.4" customHeight="1">
      <c r="A105" s="7" t="s">
        <v>97</v>
      </c>
      <c r="B105" s="8"/>
      <c r="C105" s="8"/>
      <c r="D105" s="8"/>
      <c r="E105" s="8"/>
      <c r="F105" s="8"/>
      <c r="G105" s="38"/>
      <c r="H105" s="36"/>
      <c r="I105" s="54"/>
      <c r="J105" s="54"/>
      <c r="K105" s="54"/>
    </row>
    <row r="106" spans="1:17" s="21" customFormat="1">
      <c r="A106" s="22"/>
      <c r="B106" s="10">
        <v>1</v>
      </c>
      <c r="C106" s="11" t="s">
        <v>7</v>
      </c>
      <c r="D106" s="11" t="s">
        <v>10</v>
      </c>
      <c r="E106" s="10">
        <v>2</v>
      </c>
      <c r="F106" s="12">
        <v>43</v>
      </c>
      <c r="G106" s="37">
        <f>_xlfn.XLOOKUP(Prijsopgaveformulier[[#This Row],[Soort container]],Menukaart[Soort container],Menukaart[Kosten per lediging],0,0)</f>
        <v>0</v>
      </c>
      <c r="H106" s="37">
        <f>_xlfn.XLOOKUP(Prijsopgaveformulier[[#This Row],[Soort container]],Menukaart[Soort container],Menukaart[Kosten huur per maand],,0)</f>
        <v>0</v>
      </c>
      <c r="I10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06" s="40">
        <f>(Prijsopgaveformulier[[#This Row],[Kosten huur per maand]]*Prijsopgaveformulier[[#This Row],[Aantal containers]])*12</f>
        <v>0</v>
      </c>
      <c r="K106" s="56">
        <f>Prijsopgaveformulier[[#This Row],[Ledigingskosten per jaar]]+Prijsopgaveformulier[[#This Row],[Huurkosten per jaar]]</f>
        <v>0</v>
      </c>
      <c r="L106" s="6"/>
      <c r="M106" s="6"/>
      <c r="N106" s="6"/>
      <c r="O106" s="6"/>
      <c r="P106" s="6"/>
      <c r="Q106" s="44"/>
    </row>
    <row r="107" spans="1:17" s="21" customFormat="1">
      <c r="A107" s="20"/>
      <c r="B107" s="10">
        <v>2</v>
      </c>
      <c r="C107" s="11" t="s">
        <v>25</v>
      </c>
      <c r="D107" s="11" t="s">
        <v>28</v>
      </c>
      <c r="E107" s="10">
        <v>1</v>
      </c>
      <c r="F107" s="12">
        <v>43</v>
      </c>
      <c r="G107" s="37">
        <f>_xlfn.XLOOKUP(Prijsopgaveformulier[[#This Row],[Soort container]],Menukaart[Soort container],Menukaart[Kosten per lediging],0,0)</f>
        <v>0</v>
      </c>
      <c r="H107" s="37">
        <f>_xlfn.XLOOKUP(Prijsopgaveformulier[[#This Row],[Soort container]],Menukaart[Soort container],Menukaart[Kosten huur per maand],,0)</f>
        <v>0</v>
      </c>
      <c r="I10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07" s="40">
        <f>(Prijsopgaveformulier[[#This Row],[Kosten huur per maand]]*Prijsopgaveformulier[[#This Row],[Aantal containers]])*12</f>
        <v>0</v>
      </c>
      <c r="K107" s="56">
        <f>Prijsopgaveformulier[[#This Row],[Ledigingskosten per jaar]]+Prijsopgaveformulier[[#This Row],[Huurkosten per jaar]]</f>
        <v>0</v>
      </c>
      <c r="L107" s="6"/>
      <c r="M107" s="6"/>
      <c r="N107" s="6"/>
      <c r="O107" s="6"/>
      <c r="P107" s="6"/>
      <c r="Q107" s="44"/>
    </row>
    <row r="108" spans="1:17">
      <c r="A108" s="14"/>
      <c r="B108" s="15"/>
      <c r="C108" s="16"/>
      <c r="D108" s="16"/>
      <c r="E108" s="15"/>
      <c r="F108" s="17"/>
      <c r="G108" s="34"/>
      <c r="H108" s="34"/>
      <c r="I108" s="34"/>
      <c r="J108" s="34"/>
      <c r="K108" s="35">
        <f>SUM(K106:K107)</f>
        <v>0</v>
      </c>
    </row>
    <row r="109" spans="1:17" ht="14.4" customHeight="1">
      <c r="A109" s="7" t="s">
        <v>98</v>
      </c>
      <c r="B109" s="8"/>
      <c r="C109" s="8"/>
      <c r="D109" s="8"/>
      <c r="E109" s="8"/>
      <c r="F109" s="8"/>
      <c r="G109" s="38"/>
      <c r="H109" s="36"/>
      <c r="I109" s="54"/>
      <c r="J109" s="54"/>
      <c r="K109" s="54"/>
    </row>
    <row r="110" spans="1:17" s="21" customFormat="1">
      <c r="A110" s="22"/>
      <c r="B110" s="10">
        <v>3</v>
      </c>
      <c r="C110" s="11" t="s">
        <v>7</v>
      </c>
      <c r="D110" s="11" t="s">
        <v>9</v>
      </c>
      <c r="E110" s="10">
        <v>2</v>
      </c>
      <c r="F110" s="12">
        <v>43</v>
      </c>
      <c r="G110" s="37">
        <f>_xlfn.XLOOKUP(Prijsopgaveformulier[[#This Row],[Soort container]],Menukaart[Soort container],Menukaart[Kosten per lediging],0,0)</f>
        <v>0</v>
      </c>
      <c r="H110" s="37">
        <f>_xlfn.XLOOKUP(Prijsopgaveformulier[[#This Row],[Soort container]],Menukaart[Soort container],Menukaart[Kosten huur per maand],,0)</f>
        <v>0</v>
      </c>
      <c r="I11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10" s="40">
        <f>(Prijsopgaveformulier[[#This Row],[Kosten huur per maand]]*Prijsopgaveformulier[[#This Row],[Aantal containers]])*12</f>
        <v>0</v>
      </c>
      <c r="K110" s="56">
        <f>Prijsopgaveformulier[[#This Row],[Ledigingskosten per jaar]]+Prijsopgaveformulier[[#This Row],[Huurkosten per jaar]]</f>
        <v>0</v>
      </c>
      <c r="L110" s="6"/>
      <c r="M110" s="6"/>
      <c r="N110" s="6"/>
      <c r="O110" s="6"/>
      <c r="P110" s="6"/>
      <c r="Q110" s="44"/>
    </row>
    <row r="111" spans="1:17" s="21" customFormat="1">
      <c r="A111" s="22"/>
      <c r="B111" s="10">
        <v>2</v>
      </c>
      <c r="C111" s="11" t="s">
        <v>25</v>
      </c>
      <c r="D111" s="11" t="s">
        <v>26</v>
      </c>
      <c r="E111" s="10">
        <v>1</v>
      </c>
      <c r="F111" s="12">
        <v>43</v>
      </c>
      <c r="G111" s="37">
        <f>_xlfn.XLOOKUP(Prijsopgaveformulier[[#This Row],[Soort container]],Menukaart[Soort container],Menukaart[Kosten per lediging],0,0)</f>
        <v>0</v>
      </c>
      <c r="H111" s="37">
        <f>_xlfn.XLOOKUP(Prijsopgaveformulier[[#This Row],[Soort container]],Menukaart[Soort container],Menukaart[Kosten huur per maand],,0)</f>
        <v>0</v>
      </c>
      <c r="I11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11" s="40">
        <f>(Prijsopgaveformulier[[#This Row],[Kosten huur per maand]]*Prijsopgaveformulier[[#This Row],[Aantal containers]])*12</f>
        <v>0</v>
      </c>
      <c r="K111" s="56">
        <f>Prijsopgaveformulier[[#This Row],[Ledigingskosten per jaar]]+Prijsopgaveformulier[[#This Row],[Huurkosten per jaar]]</f>
        <v>0</v>
      </c>
      <c r="L111" s="6"/>
      <c r="M111" s="6"/>
      <c r="N111" s="6"/>
      <c r="O111" s="6"/>
      <c r="P111" s="6"/>
      <c r="Q111" s="44"/>
    </row>
    <row r="112" spans="1:17">
      <c r="A112" s="15"/>
      <c r="B112" s="15"/>
      <c r="C112" s="16"/>
      <c r="D112" s="16"/>
      <c r="E112" s="15"/>
      <c r="F112" s="17"/>
      <c r="G112" s="18"/>
      <c r="H112" s="18"/>
      <c r="I112" s="34"/>
      <c r="J112" s="34"/>
      <c r="K112" s="35">
        <f>SUM(K110:K111)</f>
        <v>0</v>
      </c>
    </row>
    <row r="113" spans="1:17" ht="14.4" customHeight="1">
      <c r="A113" s="7" t="s">
        <v>99</v>
      </c>
      <c r="B113" s="8"/>
      <c r="C113" s="8"/>
      <c r="D113" s="8"/>
      <c r="E113" s="8"/>
      <c r="F113" s="8"/>
      <c r="G113" s="38"/>
      <c r="H113" s="36"/>
      <c r="I113" s="54"/>
      <c r="J113" s="54"/>
      <c r="K113" s="54"/>
    </row>
    <row r="114" spans="1:17">
      <c r="A114" s="22"/>
      <c r="B114" s="25">
        <v>1</v>
      </c>
      <c r="C114" s="26" t="s">
        <v>7</v>
      </c>
      <c r="D114" s="42" t="s">
        <v>12</v>
      </c>
      <c r="E114" s="27">
        <v>1</v>
      </c>
      <c r="F114" s="28">
        <v>43</v>
      </c>
      <c r="G114" s="37">
        <f>_xlfn.XLOOKUP(Prijsopgaveformulier[[#This Row],[Soort container]],Menukaart[Soort container],Menukaart[Kosten per lediging],0,0)</f>
        <v>0</v>
      </c>
      <c r="H114" s="37">
        <f>_xlfn.XLOOKUP(Prijsopgaveformulier[[#This Row],[Soort container]],Menukaart[Soort container],Menukaart[Kosten huur per maand],,0)</f>
        <v>0</v>
      </c>
      <c r="I11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14" s="40">
        <f>(Prijsopgaveformulier[[#This Row],[Kosten huur per maand]]*Prijsopgaveformulier[[#This Row],[Aantal containers]])*12</f>
        <v>0</v>
      </c>
      <c r="K114" s="56">
        <f>Prijsopgaveformulier[[#This Row],[Ledigingskosten per jaar]]+Prijsopgaveformulier[[#This Row],[Huurkosten per jaar]]</f>
        <v>0</v>
      </c>
    </row>
    <row r="115" spans="1:17">
      <c r="A115" s="22"/>
      <c r="B115" s="10">
        <v>1</v>
      </c>
      <c r="C115" s="11" t="s">
        <v>25</v>
      </c>
      <c r="D115" s="2" t="s">
        <v>30</v>
      </c>
      <c r="E115" s="27">
        <v>1</v>
      </c>
      <c r="F115" s="28">
        <v>43</v>
      </c>
      <c r="G115" s="37">
        <f>_xlfn.XLOOKUP(Prijsopgaveformulier[[#This Row],[Soort container]],Menukaart[Soort container],Menukaart[Kosten per lediging],0,0)</f>
        <v>0</v>
      </c>
      <c r="H115" s="37">
        <f>_xlfn.XLOOKUP(Prijsopgaveformulier[[#This Row],[Soort container]],Menukaart[Soort container],Menukaart[Kosten huur per maand],,0)</f>
        <v>0</v>
      </c>
      <c r="I11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15" s="40">
        <f>(Prijsopgaveformulier[[#This Row],[Kosten huur per maand]]*Prijsopgaveformulier[[#This Row],[Aantal containers]])*12</f>
        <v>0</v>
      </c>
      <c r="K115" s="56">
        <f>Prijsopgaveformulier[[#This Row],[Ledigingskosten per jaar]]+Prijsopgaveformulier[[#This Row],[Huurkosten per jaar]]</f>
        <v>0</v>
      </c>
    </row>
    <row r="116" spans="1:17">
      <c r="A116" s="14"/>
      <c r="B116" s="15"/>
      <c r="C116" s="16"/>
      <c r="D116" s="16"/>
      <c r="E116" s="15"/>
      <c r="F116" s="17"/>
      <c r="G116" s="34"/>
      <c r="H116" s="34"/>
      <c r="I116" s="34"/>
      <c r="J116" s="34"/>
      <c r="K116" s="35">
        <f>SUM(K114:K115)</f>
        <v>0</v>
      </c>
    </row>
    <row r="117" spans="1:17" ht="14.4" customHeight="1">
      <c r="A117" s="7" t="s">
        <v>100</v>
      </c>
      <c r="B117" s="8"/>
      <c r="C117" s="8"/>
      <c r="D117" s="8"/>
      <c r="E117" s="8"/>
      <c r="F117" s="8"/>
      <c r="G117" s="36"/>
      <c r="H117" s="36"/>
      <c r="I117" s="54"/>
      <c r="J117" s="54"/>
      <c r="K117" s="54"/>
    </row>
    <row r="118" spans="1:17" s="21" customFormat="1">
      <c r="A118" s="22"/>
      <c r="B118" s="10">
        <v>3</v>
      </c>
      <c r="C118" s="11" t="s">
        <v>7</v>
      </c>
      <c r="D118" s="11" t="s">
        <v>9</v>
      </c>
      <c r="E118" s="10">
        <v>2</v>
      </c>
      <c r="F118" s="12">
        <v>43</v>
      </c>
      <c r="G118" s="37">
        <f>_xlfn.XLOOKUP(Prijsopgaveformulier[[#This Row],[Soort container]],Menukaart[Soort container],Menukaart[Kosten per lediging],0,0)</f>
        <v>0</v>
      </c>
      <c r="H118" s="37">
        <f>_xlfn.XLOOKUP(Prijsopgaveformulier[[#This Row],[Soort container]],Menukaart[Soort container],Menukaart[Kosten huur per maand],,0)</f>
        <v>0</v>
      </c>
      <c r="I11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18" s="40">
        <f>(Prijsopgaveformulier[[#This Row],[Kosten huur per maand]]*Prijsopgaveformulier[[#This Row],[Aantal containers]])*12</f>
        <v>0</v>
      </c>
      <c r="K118" s="56">
        <f>Prijsopgaveformulier[[#This Row],[Ledigingskosten per jaar]]+Prijsopgaveformulier[[#This Row],[Huurkosten per jaar]]</f>
        <v>0</v>
      </c>
      <c r="L118" s="6"/>
      <c r="M118" s="6"/>
      <c r="N118" s="6"/>
      <c r="O118" s="6"/>
      <c r="P118" s="6"/>
      <c r="Q118" s="44"/>
    </row>
    <row r="119" spans="1:17" s="21" customFormat="1">
      <c r="A119" s="20"/>
      <c r="B119" s="10">
        <v>1</v>
      </c>
      <c r="C119" s="11" t="s">
        <v>25</v>
      </c>
      <c r="D119" s="11" t="s">
        <v>26</v>
      </c>
      <c r="E119" s="10">
        <v>1</v>
      </c>
      <c r="F119" s="12">
        <v>43</v>
      </c>
      <c r="G119" s="37">
        <f>_xlfn.XLOOKUP(Prijsopgaveformulier[[#This Row],[Soort container]],Menukaart[Soort container],Menukaart[Kosten per lediging],0,0)</f>
        <v>0</v>
      </c>
      <c r="H119" s="37">
        <f>_xlfn.XLOOKUP(Prijsopgaveformulier[[#This Row],[Soort container]],Menukaart[Soort container],Menukaart[Kosten huur per maand],,0)</f>
        <v>0</v>
      </c>
      <c r="I11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19" s="40">
        <f>(Prijsopgaveformulier[[#This Row],[Kosten huur per maand]]*Prijsopgaveformulier[[#This Row],[Aantal containers]])*12</f>
        <v>0</v>
      </c>
      <c r="K119" s="56">
        <f>Prijsopgaveformulier[[#This Row],[Ledigingskosten per jaar]]+Prijsopgaveformulier[[#This Row],[Huurkosten per jaar]]</f>
        <v>0</v>
      </c>
      <c r="L119" s="6"/>
      <c r="M119" s="6"/>
      <c r="N119" s="6"/>
      <c r="O119" s="6"/>
      <c r="P119" s="6"/>
      <c r="Q119" s="44"/>
    </row>
    <row r="120" spans="1:17" s="21" customFormat="1">
      <c r="A120" s="20"/>
      <c r="B120" s="10">
        <v>2</v>
      </c>
      <c r="C120" s="11" t="s">
        <v>39</v>
      </c>
      <c r="D120" s="11" t="s">
        <v>40</v>
      </c>
      <c r="E120" s="10" t="s">
        <v>73</v>
      </c>
      <c r="F120" s="12"/>
      <c r="G120" s="37">
        <f>_xlfn.XLOOKUP(Prijsopgaveformulier[[#This Row],[Soort container]],Menukaart[Soort container],Menukaart[Kosten per lediging],0,0)</f>
        <v>0</v>
      </c>
      <c r="H120" s="37">
        <f>_xlfn.XLOOKUP(Prijsopgaveformulier[[#This Row],[Soort container]],Menukaart[Soort container],Menukaart[Kosten huur per maand],,0)</f>
        <v>0</v>
      </c>
      <c r="I120" s="40"/>
      <c r="J120" s="40">
        <f>(Prijsopgaveformulier[[#This Row],[Kosten huur per maand]]*Prijsopgaveformulier[[#This Row],[Aantal containers]])*12</f>
        <v>0</v>
      </c>
      <c r="K120" s="56">
        <f>Prijsopgaveformulier[[#This Row],[Ledigingskosten per jaar]]+Prijsopgaveformulier[[#This Row],[Huurkosten per jaar]]</f>
        <v>0</v>
      </c>
      <c r="L120" s="6"/>
      <c r="M120" s="6"/>
      <c r="N120" s="6"/>
      <c r="O120" s="6"/>
      <c r="P120" s="6"/>
      <c r="Q120" s="44"/>
    </row>
    <row r="121" spans="1:17">
      <c r="A121" s="14"/>
      <c r="B121" s="15"/>
      <c r="C121" s="16"/>
      <c r="D121" s="16"/>
      <c r="E121" s="15"/>
      <c r="F121" s="17"/>
      <c r="G121" s="34"/>
      <c r="H121" s="34"/>
      <c r="I121" s="34"/>
      <c r="J121" s="34"/>
      <c r="K121" s="35">
        <f>SUM(K118:K120)</f>
        <v>0</v>
      </c>
    </row>
    <row r="122" spans="1:17" ht="14.4" customHeight="1">
      <c r="A122" s="7" t="s">
        <v>101</v>
      </c>
      <c r="B122" s="8"/>
      <c r="C122" s="8"/>
      <c r="D122" s="8"/>
      <c r="E122" s="8"/>
      <c r="F122" s="8"/>
      <c r="G122" s="36"/>
      <c r="H122" s="36"/>
      <c r="I122" s="54"/>
      <c r="J122" s="54"/>
      <c r="K122" s="54"/>
    </row>
    <row r="123" spans="1:17" s="21" customFormat="1">
      <c r="A123" s="22"/>
      <c r="B123" s="10">
        <v>2</v>
      </c>
      <c r="C123" s="11" t="s">
        <v>7</v>
      </c>
      <c r="D123" s="11" t="s">
        <v>9</v>
      </c>
      <c r="E123" s="10">
        <v>3</v>
      </c>
      <c r="F123" s="12">
        <v>43</v>
      </c>
      <c r="G123" s="37">
        <f>_xlfn.XLOOKUP(Prijsopgaveformulier[[#This Row],[Soort container]],Menukaart[Soort container],Menukaart[Kosten per lediging],0,0)</f>
        <v>0</v>
      </c>
      <c r="H123" s="37">
        <f>_xlfn.XLOOKUP(Prijsopgaveformulier[[#This Row],[Soort container]],Menukaart[Soort container],Menukaart[Kosten huur per maand],,0)</f>
        <v>0</v>
      </c>
      <c r="I12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23" s="40">
        <f>(Prijsopgaveformulier[[#This Row],[Kosten huur per maand]]*Prijsopgaveformulier[[#This Row],[Aantal containers]])*12</f>
        <v>0</v>
      </c>
      <c r="K123" s="56">
        <f>Prijsopgaveformulier[[#This Row],[Ledigingskosten per jaar]]+Prijsopgaveformulier[[#This Row],[Huurkosten per jaar]]</f>
        <v>0</v>
      </c>
      <c r="L123" s="6"/>
      <c r="M123" s="6"/>
      <c r="N123" s="6"/>
      <c r="O123" s="6"/>
      <c r="P123" s="6"/>
      <c r="Q123" s="44"/>
    </row>
    <row r="124" spans="1:17" s="21" customFormat="1">
      <c r="A124" s="20"/>
      <c r="B124" s="10">
        <v>1</v>
      </c>
      <c r="C124" s="11" t="s">
        <v>25</v>
      </c>
      <c r="D124" s="11" t="s">
        <v>26</v>
      </c>
      <c r="E124" s="10">
        <v>1</v>
      </c>
      <c r="F124" s="12">
        <v>43</v>
      </c>
      <c r="G124" s="37">
        <f>_xlfn.XLOOKUP(Prijsopgaveformulier[[#This Row],[Soort container]],Menukaart[Soort container],Menukaart[Kosten per lediging],0,0)</f>
        <v>0</v>
      </c>
      <c r="H124" s="37">
        <f>_xlfn.XLOOKUP(Prijsopgaveformulier[[#This Row],[Soort container]],Menukaart[Soort container],Menukaart[Kosten huur per maand],,0)</f>
        <v>0</v>
      </c>
      <c r="I12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24" s="40">
        <f>(Prijsopgaveformulier[[#This Row],[Kosten huur per maand]]*Prijsopgaveformulier[[#This Row],[Aantal containers]])*12</f>
        <v>0</v>
      </c>
      <c r="K124" s="56">
        <f>Prijsopgaveformulier[[#This Row],[Ledigingskosten per jaar]]+Prijsopgaveformulier[[#This Row],[Huurkosten per jaar]]</f>
        <v>0</v>
      </c>
      <c r="L124" s="6"/>
      <c r="M124" s="6"/>
      <c r="N124" s="6"/>
      <c r="O124" s="6"/>
      <c r="P124" s="6"/>
      <c r="Q124" s="44"/>
    </row>
    <row r="125" spans="1:17" s="21" customFormat="1">
      <c r="A125" s="20"/>
      <c r="B125" s="10">
        <v>3</v>
      </c>
      <c r="C125" s="11" t="s">
        <v>23</v>
      </c>
      <c r="D125" s="11" t="s">
        <v>24</v>
      </c>
      <c r="E125" s="10" t="s">
        <v>73</v>
      </c>
      <c r="F125" s="12"/>
      <c r="G125" s="37">
        <f>_xlfn.XLOOKUP(Prijsopgaveformulier[[#This Row],[Soort container]],Menukaart[Soort container],Menukaart[Kosten per lediging],0,0)</f>
        <v>0</v>
      </c>
      <c r="H125" s="37">
        <f>_xlfn.XLOOKUP(Prijsopgaveformulier[[#This Row],[Soort container]],Menukaart[Soort container],Menukaart[Kosten huur per maand],,0)</f>
        <v>0</v>
      </c>
      <c r="I125" s="40"/>
      <c r="J125" s="40">
        <f>(Prijsopgaveformulier[[#This Row],[Kosten huur per maand]]*Prijsopgaveformulier[[#This Row],[Aantal containers]])*12</f>
        <v>0</v>
      </c>
      <c r="K125" s="56">
        <f>Prijsopgaveformulier[[#This Row],[Ledigingskosten per jaar]]+Prijsopgaveformulier[[#This Row],[Huurkosten per jaar]]</f>
        <v>0</v>
      </c>
      <c r="L125" s="6"/>
      <c r="M125" s="6"/>
      <c r="N125" s="6"/>
      <c r="O125" s="6"/>
      <c r="P125" s="6"/>
      <c r="Q125" s="44"/>
    </row>
    <row r="126" spans="1:17" s="21" customFormat="1">
      <c r="A126" s="22"/>
      <c r="B126" s="10">
        <v>1</v>
      </c>
      <c r="C126" s="11" t="s">
        <v>7</v>
      </c>
      <c r="D126" s="11" t="s">
        <v>8</v>
      </c>
      <c r="E126" s="10" t="s">
        <v>73</v>
      </c>
      <c r="F126" s="12"/>
      <c r="G126" s="37">
        <f>_xlfn.XLOOKUP(Prijsopgaveformulier[[#This Row],[Soort container]],Menukaart[Soort container],Menukaart[Kosten per lediging],0,0)</f>
        <v>0</v>
      </c>
      <c r="H126" s="37">
        <f>_xlfn.XLOOKUP(Prijsopgaveformulier[[#This Row],[Soort container]],Menukaart[Soort container],Menukaart[Kosten huur per maand],,0)</f>
        <v>0</v>
      </c>
      <c r="I126" s="40"/>
      <c r="J126" s="40">
        <f>(Prijsopgaveformulier[[#This Row],[Kosten huur per maand]]*Prijsopgaveformulier[[#This Row],[Aantal containers]])*12</f>
        <v>0</v>
      </c>
      <c r="K126" s="56">
        <f>Prijsopgaveformulier[[#This Row],[Ledigingskosten per jaar]]+Prijsopgaveformulier[[#This Row],[Huurkosten per jaar]]</f>
        <v>0</v>
      </c>
      <c r="L126" s="6"/>
      <c r="M126" s="6"/>
      <c r="N126" s="6"/>
      <c r="O126" s="6"/>
      <c r="P126" s="6"/>
      <c r="Q126" s="44"/>
    </row>
    <row r="127" spans="1:17">
      <c r="A127" s="14"/>
      <c r="B127" s="15"/>
      <c r="C127" s="16"/>
      <c r="D127" s="16"/>
      <c r="E127" s="15"/>
      <c r="F127" s="17"/>
      <c r="G127" s="34"/>
      <c r="H127" s="34"/>
      <c r="I127" s="34"/>
      <c r="J127" s="34"/>
      <c r="K127" s="35">
        <f>SUM(K123:K126)</f>
        <v>0</v>
      </c>
    </row>
    <row r="128" spans="1:17" ht="14.4" customHeight="1">
      <c r="A128" s="7" t="s">
        <v>102</v>
      </c>
      <c r="B128" s="8"/>
      <c r="C128" s="8"/>
      <c r="D128" s="8"/>
      <c r="E128" s="8"/>
      <c r="F128" s="8"/>
      <c r="G128" s="36"/>
      <c r="H128" s="36"/>
      <c r="I128" s="54"/>
      <c r="J128" s="54"/>
      <c r="K128" s="54"/>
    </row>
    <row r="129" spans="1:17" s="21" customFormat="1">
      <c r="A129" s="22"/>
      <c r="B129" s="10">
        <v>3</v>
      </c>
      <c r="C129" s="11" t="s">
        <v>7</v>
      </c>
      <c r="D129" s="11" t="s">
        <v>9</v>
      </c>
      <c r="E129" s="10">
        <v>1</v>
      </c>
      <c r="F129" s="12">
        <v>43</v>
      </c>
      <c r="G129" s="37">
        <f>_xlfn.XLOOKUP(Prijsopgaveformulier[[#This Row],[Soort container]],Menukaart[Soort container],Menukaart[Kosten per lediging],0,0)</f>
        <v>0</v>
      </c>
      <c r="H129" s="37">
        <f>_xlfn.XLOOKUP(Prijsopgaveformulier[[#This Row],[Soort container]],Menukaart[Soort container],Menukaart[Kosten huur per maand],,0)</f>
        <v>0</v>
      </c>
      <c r="I12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29" s="40">
        <f>(Prijsopgaveformulier[[#This Row],[Kosten huur per maand]]*Prijsopgaveformulier[[#This Row],[Aantal containers]])*12</f>
        <v>0</v>
      </c>
      <c r="K129" s="56">
        <f>Prijsopgaveformulier[[#This Row],[Ledigingskosten per jaar]]+Prijsopgaveformulier[[#This Row],[Huurkosten per jaar]]</f>
        <v>0</v>
      </c>
      <c r="L129" s="6"/>
      <c r="M129" s="6"/>
      <c r="N129" s="6"/>
      <c r="O129" s="6"/>
      <c r="P129" s="6"/>
      <c r="Q129" s="44"/>
    </row>
    <row r="130" spans="1:17" s="21" customFormat="1">
      <c r="A130" s="22"/>
      <c r="B130" s="10">
        <v>1</v>
      </c>
      <c r="C130" s="11" t="s">
        <v>25</v>
      </c>
      <c r="D130" s="11" t="s">
        <v>26</v>
      </c>
      <c r="E130" s="11">
        <v>1</v>
      </c>
      <c r="F130" s="12">
        <v>43</v>
      </c>
      <c r="G130" s="37">
        <f>_xlfn.XLOOKUP(Prijsopgaveformulier[[#This Row],[Soort container]],Menukaart[Soort container],Menukaart[Kosten per lediging],0,0)</f>
        <v>0</v>
      </c>
      <c r="H130" s="37">
        <f>_xlfn.XLOOKUP(Prijsopgaveformulier[[#This Row],[Soort container]],Menukaart[Soort container],Menukaart[Kosten huur per maand],,0)</f>
        <v>0</v>
      </c>
      <c r="I13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30" s="40">
        <f>Prijsopgaveformulier[[#This Row],[Kosten huur per maand]]*Prijsopgaveformulier[[#This Row],[Aantal containers]]*12</f>
        <v>0</v>
      </c>
      <c r="K130" s="56">
        <f>Prijsopgaveformulier[[#This Row],[Ledigingskosten per jaar]]+Prijsopgaveformulier[[#This Row],[Huurkosten per jaar]]</f>
        <v>0</v>
      </c>
      <c r="L130" s="6"/>
      <c r="M130" s="6"/>
      <c r="N130" s="6"/>
      <c r="O130" s="6"/>
      <c r="P130" s="6"/>
      <c r="Q130" s="44"/>
    </row>
    <row r="131" spans="1:17" s="21" customFormat="1">
      <c r="A131" s="22"/>
      <c r="B131" s="10">
        <v>1</v>
      </c>
      <c r="C131" s="11" t="s">
        <v>25</v>
      </c>
      <c r="D131" s="11" t="s">
        <v>28</v>
      </c>
      <c r="E131" s="10">
        <v>1</v>
      </c>
      <c r="F131" s="12">
        <v>43</v>
      </c>
      <c r="G131" s="37">
        <f>_xlfn.XLOOKUP(Prijsopgaveformulier[[#This Row],[Soort container]],Menukaart[Soort container],Menukaart[Kosten per lediging],0,0)</f>
        <v>0</v>
      </c>
      <c r="H131" s="37">
        <f>_xlfn.XLOOKUP(Prijsopgaveformulier[[#This Row],[Soort container]],Menukaart[Soort container],Menukaart[Kosten huur per maand],,0)</f>
        <v>0</v>
      </c>
      <c r="I13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31" s="40">
        <f>Prijsopgaveformulier[[#This Row],[Kosten huur per maand]]*Prijsopgaveformulier[[#This Row],[Aantal containers]]*12</f>
        <v>0</v>
      </c>
      <c r="K131" s="56">
        <f>Prijsopgaveformulier[[#This Row],[Ledigingskosten per jaar]]+Prijsopgaveformulier[[#This Row],[Huurkosten per jaar]]</f>
        <v>0</v>
      </c>
      <c r="L131" s="6"/>
      <c r="M131" s="6"/>
      <c r="N131" s="6"/>
      <c r="O131" s="6"/>
      <c r="P131" s="6"/>
      <c r="Q131" s="44"/>
    </row>
    <row r="132" spans="1:17" s="21" customFormat="1">
      <c r="A132" s="22"/>
      <c r="B132" s="10">
        <v>1</v>
      </c>
      <c r="C132" s="11" t="s">
        <v>25</v>
      </c>
      <c r="D132" s="42" t="s">
        <v>27</v>
      </c>
      <c r="E132" s="10">
        <v>1</v>
      </c>
      <c r="F132" s="12">
        <v>43</v>
      </c>
      <c r="G132" s="37">
        <f>_xlfn.XLOOKUP(Prijsopgaveformulier[[#This Row],[Soort container]],Menukaart[Soort container],Menukaart[Kosten per lediging],0,0)</f>
        <v>0</v>
      </c>
      <c r="H132" s="37">
        <f>_xlfn.XLOOKUP(Prijsopgaveformulier[[#This Row],[Soort container]],Menukaart[Soort container],Menukaart[Kosten huur per maand],,0)</f>
        <v>0</v>
      </c>
      <c r="I13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32" s="40">
        <f>Prijsopgaveformulier[[#This Row],[Kosten huur per maand]]*Prijsopgaveformulier[[#This Row],[Aantal containers]]*12</f>
        <v>0</v>
      </c>
      <c r="K132" s="56">
        <f>Prijsopgaveformulier[[#This Row],[Ledigingskosten per jaar]]+Prijsopgaveformulier[[#This Row],[Huurkosten per jaar]]</f>
        <v>0</v>
      </c>
      <c r="L132" s="6"/>
      <c r="M132" s="6"/>
      <c r="N132" s="6"/>
      <c r="O132" s="6"/>
      <c r="P132" s="6"/>
      <c r="Q132" s="44"/>
    </row>
    <row r="133" spans="1:17">
      <c r="A133" s="14"/>
      <c r="B133" s="15"/>
      <c r="C133" s="16"/>
      <c r="D133" s="16"/>
      <c r="E133" s="15"/>
      <c r="F133" s="17"/>
      <c r="G133" s="34"/>
      <c r="H133" s="34"/>
      <c r="I133" s="34"/>
      <c r="J133" s="34"/>
      <c r="K133" s="35">
        <f>SUM(K129:K132)</f>
        <v>0</v>
      </c>
    </row>
    <row r="134" spans="1:17" ht="14.4" customHeight="1">
      <c r="A134" s="7" t="s">
        <v>103</v>
      </c>
      <c r="B134" s="8"/>
      <c r="C134" s="8"/>
      <c r="D134" s="8"/>
      <c r="E134" s="8"/>
      <c r="F134" s="8"/>
      <c r="G134" s="36"/>
      <c r="H134" s="36"/>
      <c r="I134" s="54"/>
      <c r="J134" s="54"/>
      <c r="K134" s="54"/>
    </row>
    <row r="135" spans="1:17" s="21" customFormat="1">
      <c r="A135" s="22"/>
      <c r="B135" s="10">
        <v>1</v>
      </c>
      <c r="C135" s="11" t="s">
        <v>7</v>
      </c>
      <c r="D135" s="11" t="s">
        <v>9</v>
      </c>
      <c r="E135" s="10">
        <v>1</v>
      </c>
      <c r="F135" s="12">
        <v>43</v>
      </c>
      <c r="G135" s="37">
        <f>_xlfn.XLOOKUP(Prijsopgaveformulier[[#This Row],[Soort container]],Menukaart[Soort container],Menukaart[Kosten per lediging],0,0)</f>
        <v>0</v>
      </c>
      <c r="H135" s="37">
        <f>_xlfn.XLOOKUP(Prijsopgaveformulier[[#This Row],[Soort container]],Menukaart[Soort container],Menukaart[Kosten huur per maand],,0)</f>
        <v>0</v>
      </c>
      <c r="I13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35" s="40">
        <f>(Prijsopgaveformulier[[#This Row],[Kosten huur per maand]]*Prijsopgaveformulier[[#This Row],[Aantal containers]])*12</f>
        <v>0</v>
      </c>
      <c r="K135" s="56">
        <f>Prijsopgaveformulier[[#This Row],[Ledigingskosten per jaar]]+Prijsopgaveformulier[[#This Row],[Huurkosten per jaar]]</f>
        <v>0</v>
      </c>
      <c r="L135" s="6"/>
      <c r="M135" s="6"/>
      <c r="N135" s="6"/>
      <c r="O135" s="6"/>
      <c r="P135" s="6"/>
      <c r="Q135" s="44"/>
    </row>
    <row r="136" spans="1:17" s="21" customFormat="1">
      <c r="A136" s="20"/>
      <c r="B136" s="10">
        <v>1</v>
      </c>
      <c r="C136" s="11" t="s">
        <v>25</v>
      </c>
      <c r="D136" s="11" t="s">
        <v>31</v>
      </c>
      <c r="E136" s="10" t="s">
        <v>73</v>
      </c>
      <c r="F136" s="12"/>
      <c r="G136" s="37">
        <f>_xlfn.XLOOKUP(Prijsopgaveformulier[[#This Row],[Soort container]],Menukaart[Soort container],Menukaart[Kosten per lediging],0,0)</f>
        <v>0</v>
      </c>
      <c r="H136" s="37">
        <f>_xlfn.XLOOKUP(Prijsopgaveformulier[[#This Row],[Soort container]],Menukaart[Soort container],Menukaart[Kosten huur per maand],,0)</f>
        <v>0</v>
      </c>
      <c r="I136" s="40"/>
      <c r="J136" s="40">
        <f>(Prijsopgaveformulier[[#This Row],[Kosten huur per maand]]*Prijsopgaveformulier[[#This Row],[Aantal containers]])*12</f>
        <v>0</v>
      </c>
      <c r="K136" s="56">
        <f>Prijsopgaveformulier[[#This Row],[Ledigingskosten per jaar]]+Prijsopgaveformulier[[#This Row],[Huurkosten per jaar]]</f>
        <v>0</v>
      </c>
      <c r="L136" s="6"/>
      <c r="M136" s="6"/>
      <c r="N136" s="6"/>
      <c r="O136" s="6"/>
      <c r="P136" s="6"/>
      <c r="Q136" s="44"/>
    </row>
    <row r="137" spans="1:17" s="21" customFormat="1">
      <c r="A137" s="20"/>
      <c r="B137" s="10">
        <v>1</v>
      </c>
      <c r="C137" s="11" t="s">
        <v>39</v>
      </c>
      <c r="D137" s="11" t="s">
        <v>40</v>
      </c>
      <c r="E137" s="10" t="s">
        <v>73</v>
      </c>
      <c r="F137" s="12"/>
      <c r="G137" s="37">
        <f>_xlfn.XLOOKUP(Prijsopgaveformulier[[#This Row],[Soort container]],Menukaart[Soort container],Menukaart[Kosten per lediging],0,0)</f>
        <v>0</v>
      </c>
      <c r="H137" s="37">
        <f>_xlfn.XLOOKUP(Prijsopgaveformulier[[#This Row],[Soort container]],Menukaart[Soort container],Menukaart[Kosten huur per maand],,0)</f>
        <v>0</v>
      </c>
      <c r="I137" s="40"/>
      <c r="J137" s="40">
        <f>(Prijsopgaveformulier[[#This Row],[Kosten huur per maand]]*Prijsopgaveformulier[[#This Row],[Aantal containers]])*12</f>
        <v>0</v>
      </c>
      <c r="K137" s="56">
        <f>Prijsopgaveformulier[[#This Row],[Ledigingskosten per jaar]]+Prijsopgaveformulier[[#This Row],[Huurkosten per jaar]]</f>
        <v>0</v>
      </c>
      <c r="L137" s="6"/>
      <c r="M137" s="6"/>
      <c r="N137" s="6"/>
      <c r="O137" s="6"/>
      <c r="P137" s="6"/>
      <c r="Q137" s="44"/>
    </row>
    <row r="138" spans="1:17">
      <c r="A138" s="14"/>
      <c r="B138" s="15"/>
      <c r="C138" s="16"/>
      <c r="D138" s="16"/>
      <c r="E138" s="15"/>
      <c r="F138" s="17"/>
      <c r="G138" s="34"/>
      <c r="H138" s="34"/>
      <c r="I138" s="34"/>
      <c r="J138" s="34"/>
      <c r="K138" s="35">
        <f>SUM(K135:K137)</f>
        <v>0</v>
      </c>
    </row>
    <row r="139" spans="1:17" ht="14.4" customHeight="1">
      <c r="A139" s="7" t="s">
        <v>104</v>
      </c>
      <c r="B139" s="8"/>
      <c r="C139" s="8"/>
      <c r="D139" s="8"/>
      <c r="E139" s="8"/>
      <c r="F139" s="8"/>
      <c r="G139" s="36"/>
      <c r="H139" s="36"/>
      <c r="I139" s="54"/>
      <c r="J139" s="54"/>
      <c r="K139" s="54"/>
    </row>
    <row r="140" spans="1:17" s="21" customFormat="1">
      <c r="A140" s="22"/>
      <c r="B140" s="10">
        <v>1</v>
      </c>
      <c r="C140" s="11" t="s">
        <v>7</v>
      </c>
      <c r="D140" s="11" t="s">
        <v>9</v>
      </c>
      <c r="E140" s="10">
        <v>2</v>
      </c>
      <c r="F140" s="12">
        <v>43</v>
      </c>
      <c r="G140" s="37">
        <f>_xlfn.XLOOKUP(Prijsopgaveformulier[[#This Row],[Soort container]],Menukaart[Soort container],Menukaart[Kosten per lediging],0,0)</f>
        <v>0</v>
      </c>
      <c r="H140" s="37">
        <f>_xlfn.XLOOKUP(Prijsopgaveformulier[[#This Row],[Soort container]],Menukaart[Soort container],Menukaart[Kosten huur per maand],,0)</f>
        <v>0</v>
      </c>
      <c r="I14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40" s="40">
        <f>(Prijsopgaveformulier[[#This Row],[Kosten huur per maand]]*Prijsopgaveformulier[[#This Row],[Aantal containers]])*12</f>
        <v>0</v>
      </c>
      <c r="K140" s="56">
        <f>Prijsopgaveformulier[[#This Row],[Ledigingskosten per jaar]]+Prijsopgaveformulier[[#This Row],[Huurkosten per jaar]]</f>
        <v>0</v>
      </c>
      <c r="L140" s="6"/>
      <c r="M140" s="6"/>
      <c r="N140" s="6"/>
      <c r="O140" s="6"/>
      <c r="P140" s="6"/>
      <c r="Q140" s="44"/>
    </row>
    <row r="141" spans="1:17" s="21" customFormat="1">
      <c r="A141" s="20"/>
      <c r="B141" s="10">
        <v>1</v>
      </c>
      <c r="C141" s="11" t="s">
        <v>25</v>
      </c>
      <c r="D141" s="11" t="s">
        <v>31</v>
      </c>
      <c r="E141" s="10">
        <v>1</v>
      </c>
      <c r="F141" s="12">
        <v>43</v>
      </c>
      <c r="G141" s="37">
        <f>_xlfn.XLOOKUP(Prijsopgaveformulier[[#This Row],[Soort container]],Menukaart[Soort container],Menukaart[Kosten per lediging],0,0)</f>
        <v>0</v>
      </c>
      <c r="H141" s="37">
        <f>_xlfn.XLOOKUP(Prijsopgaveformulier[[#This Row],[Soort container]],Menukaart[Soort container],Menukaart[Kosten huur per maand],,0)</f>
        <v>0</v>
      </c>
      <c r="I14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41" s="40">
        <f>(Prijsopgaveformulier[[#This Row],[Kosten huur per maand]]*Prijsopgaveformulier[[#This Row],[Aantal containers]])*12</f>
        <v>0</v>
      </c>
      <c r="K141" s="56">
        <f>Prijsopgaveformulier[[#This Row],[Ledigingskosten per jaar]]+Prijsopgaveformulier[[#This Row],[Huurkosten per jaar]]</f>
        <v>0</v>
      </c>
      <c r="L141" s="6"/>
      <c r="M141" s="6"/>
      <c r="N141" s="6"/>
      <c r="O141" s="6"/>
      <c r="P141" s="6"/>
      <c r="Q141" s="44"/>
    </row>
    <row r="142" spans="1:17">
      <c r="A142" s="14"/>
      <c r="B142" s="15"/>
      <c r="C142" s="16"/>
      <c r="D142" s="16"/>
      <c r="E142" s="15"/>
      <c r="F142" s="17"/>
      <c r="G142" s="34"/>
      <c r="H142" s="34"/>
      <c r="I142" s="34"/>
      <c r="J142" s="34"/>
      <c r="K142" s="35">
        <f>SUM(K140:K141)</f>
        <v>0</v>
      </c>
    </row>
    <row r="143" spans="1:17" ht="14.4" customHeight="1">
      <c r="A143" s="7" t="s">
        <v>105</v>
      </c>
      <c r="B143" s="8"/>
      <c r="C143" s="8"/>
      <c r="D143" s="8"/>
      <c r="E143" s="8"/>
      <c r="F143" s="8"/>
      <c r="G143" s="36"/>
      <c r="H143" s="36"/>
      <c r="I143" s="54"/>
      <c r="J143" s="54"/>
      <c r="K143" s="54"/>
    </row>
    <row r="144" spans="1:17" s="21" customFormat="1">
      <c r="A144" s="22"/>
      <c r="B144" s="10">
        <v>2</v>
      </c>
      <c r="C144" s="11" t="s">
        <v>7</v>
      </c>
      <c r="D144" s="11" t="s">
        <v>9</v>
      </c>
      <c r="E144" s="10">
        <v>2</v>
      </c>
      <c r="F144" s="12">
        <v>43</v>
      </c>
      <c r="G144" s="37">
        <f>_xlfn.XLOOKUP(Prijsopgaveformulier[[#This Row],[Soort container]],Menukaart[Soort container],Menukaart[Kosten per lediging],0,0)</f>
        <v>0</v>
      </c>
      <c r="H144" s="37">
        <f>_xlfn.XLOOKUP(Prijsopgaveformulier[[#This Row],[Soort container]],Menukaart[Soort container],Menukaart[Kosten huur per maand],,0)</f>
        <v>0</v>
      </c>
      <c r="I14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44" s="40">
        <f>(Prijsopgaveformulier[[#This Row],[Kosten huur per maand]]*Prijsopgaveformulier[[#This Row],[Aantal containers]])*12</f>
        <v>0</v>
      </c>
      <c r="K144" s="56">
        <f>Prijsopgaveformulier[[#This Row],[Ledigingskosten per jaar]]+Prijsopgaveformulier[[#This Row],[Huurkosten per jaar]]</f>
        <v>0</v>
      </c>
      <c r="L144" s="6"/>
      <c r="M144" s="6"/>
      <c r="N144" s="6"/>
      <c r="O144" s="6"/>
      <c r="P144" s="6"/>
      <c r="Q144" s="44"/>
    </row>
    <row r="145" spans="1:17" s="21" customFormat="1">
      <c r="A145" s="20"/>
      <c r="B145" s="10">
        <v>1</v>
      </c>
      <c r="C145" s="11" t="s">
        <v>39</v>
      </c>
      <c r="D145" s="11" t="s">
        <v>40</v>
      </c>
      <c r="E145" s="10" t="s">
        <v>73</v>
      </c>
      <c r="F145" s="12"/>
      <c r="G145" s="37">
        <f>_xlfn.XLOOKUP(Prijsopgaveformulier[[#This Row],[Soort container]],Menukaart[Soort container],Menukaart[Kosten per lediging],0,0)</f>
        <v>0</v>
      </c>
      <c r="H145" s="37">
        <f>_xlfn.XLOOKUP(Prijsopgaveformulier[[#This Row],[Soort container]],Menukaart[Soort container],Menukaart[Kosten huur per maand],,0)</f>
        <v>0</v>
      </c>
      <c r="I145" s="40"/>
      <c r="J145" s="40">
        <f>(Prijsopgaveformulier[[#This Row],[Kosten huur per maand]]*Prijsopgaveformulier[[#This Row],[Aantal containers]])*12</f>
        <v>0</v>
      </c>
      <c r="K145" s="56">
        <f>Prijsopgaveformulier[[#This Row],[Ledigingskosten per jaar]]+Prijsopgaveformulier[[#This Row],[Huurkosten per jaar]]</f>
        <v>0</v>
      </c>
      <c r="L145" s="6"/>
      <c r="M145" s="6"/>
      <c r="N145" s="6"/>
      <c r="O145" s="6"/>
      <c r="P145" s="6"/>
      <c r="Q145" s="44"/>
    </row>
    <row r="146" spans="1:17" s="21" customFormat="1">
      <c r="A146" s="20"/>
      <c r="B146" s="10">
        <v>1</v>
      </c>
      <c r="C146" s="11" t="s">
        <v>25</v>
      </c>
      <c r="D146" s="11" t="s">
        <v>31</v>
      </c>
      <c r="E146" s="10">
        <v>1</v>
      </c>
      <c r="F146" s="12">
        <v>43</v>
      </c>
      <c r="G146" s="37">
        <f>_xlfn.XLOOKUP(Prijsopgaveformulier[[#This Row],[Soort container]],Menukaart[Soort container],Menukaart[Kosten per lediging],0,0)</f>
        <v>0</v>
      </c>
      <c r="H146" s="37">
        <f>_xlfn.XLOOKUP(Prijsopgaveformulier[[#This Row],[Soort container]],Menukaart[Soort container],Menukaart[Kosten huur per maand],,0)</f>
        <v>0</v>
      </c>
      <c r="I14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46" s="40">
        <f>Prijsopgaveformulier[[#This Row],[Kosten huur per maand]]*Prijsopgaveformulier[[#This Row],[Aantal containers]]*12</f>
        <v>0</v>
      </c>
      <c r="K146" s="56">
        <f>Prijsopgaveformulier[[#This Row],[Ledigingskosten per jaar]]+Prijsopgaveformulier[[#This Row],[Huurkosten per jaar]]</f>
        <v>0</v>
      </c>
      <c r="L146" s="6"/>
      <c r="M146" s="6"/>
      <c r="N146" s="6"/>
      <c r="O146" s="6"/>
      <c r="P146" s="6"/>
      <c r="Q146" s="44"/>
    </row>
    <row r="147" spans="1:17">
      <c r="A147" s="14"/>
      <c r="B147" s="15"/>
      <c r="C147" s="16"/>
      <c r="D147" s="16"/>
      <c r="E147" s="15"/>
      <c r="F147" s="17"/>
      <c r="G147" s="34"/>
      <c r="H147" s="34"/>
      <c r="I147" s="34"/>
      <c r="J147" s="34"/>
      <c r="K147" s="35">
        <f>SUM(K144:K146)</f>
        <v>0</v>
      </c>
    </row>
    <row r="148" spans="1:17">
      <c r="A148" s="7" t="s">
        <v>106</v>
      </c>
      <c r="B148" s="27"/>
      <c r="C148" s="29"/>
      <c r="D148" s="29"/>
      <c r="E148" s="27"/>
      <c r="F148" s="28"/>
      <c r="G148" s="37"/>
      <c r="H148" s="37"/>
      <c r="I148" s="54"/>
      <c r="J148" s="54"/>
      <c r="K148" s="40"/>
    </row>
    <row r="149" spans="1:17" s="21" customFormat="1">
      <c r="A149" s="22"/>
      <c r="B149" s="10">
        <v>3</v>
      </c>
      <c r="C149" s="11" t="s">
        <v>7</v>
      </c>
      <c r="D149" s="11" t="s">
        <v>9</v>
      </c>
      <c r="E149" s="10">
        <v>3</v>
      </c>
      <c r="F149" s="12">
        <v>43</v>
      </c>
      <c r="G149" s="37">
        <f>_xlfn.XLOOKUP(Prijsopgaveformulier[[#This Row],[Soort container]],Menukaart[Soort container],Menukaart[Kosten per lediging],0,0)</f>
        <v>0</v>
      </c>
      <c r="H149" s="37">
        <f>_xlfn.XLOOKUP(Prijsopgaveformulier[[#This Row],[Soort container]],Menukaart[Soort container],Menukaart[Kosten huur per maand],,0)</f>
        <v>0</v>
      </c>
      <c r="I14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49" s="40">
        <f>(Prijsopgaveformulier[[#This Row],[Kosten huur per maand]]*Prijsopgaveformulier[[#This Row],[Aantal containers]])*12</f>
        <v>0</v>
      </c>
      <c r="K149" s="56">
        <f>Prijsopgaveformulier[[#This Row],[Ledigingskosten per jaar]]+Prijsopgaveformulier[[#This Row],[Huurkosten per jaar]]</f>
        <v>0</v>
      </c>
      <c r="L149" s="6"/>
      <c r="M149" s="6"/>
      <c r="N149" s="6"/>
      <c r="O149" s="6"/>
      <c r="P149" s="6"/>
      <c r="Q149" s="44"/>
    </row>
    <row r="150" spans="1:17">
      <c r="A150" s="20"/>
      <c r="B150" s="25">
        <v>2</v>
      </c>
      <c r="C150" s="11" t="s">
        <v>25</v>
      </c>
      <c r="D150" s="29" t="s">
        <v>31</v>
      </c>
      <c r="E150" s="27">
        <v>1</v>
      </c>
      <c r="F150" s="28">
        <v>43</v>
      </c>
      <c r="G150" s="37">
        <f>_xlfn.XLOOKUP(Prijsopgaveformulier[[#This Row],[Soort container]],Menukaart[Soort container],Menukaart[Kosten per lediging],0,0)</f>
        <v>0</v>
      </c>
      <c r="H150" s="37">
        <f>_xlfn.XLOOKUP(Prijsopgaveformulier[[#This Row],[Soort container]],Menukaart[Soort container],Menukaart[Kosten huur per maand],,0)</f>
        <v>0</v>
      </c>
      <c r="I15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50" s="40">
        <f>(Prijsopgaveformulier[[#This Row],[Kosten huur per maand]]*Prijsopgaveformulier[[#This Row],[Aantal containers]])*12</f>
        <v>0</v>
      </c>
      <c r="K150" s="56">
        <f>Prijsopgaveformulier[[#This Row],[Ledigingskosten per jaar]]+Prijsopgaveformulier[[#This Row],[Huurkosten per jaar]]</f>
        <v>0</v>
      </c>
    </row>
    <row r="151" spans="1:17">
      <c r="A151" s="14"/>
      <c r="B151" s="15"/>
      <c r="C151" s="16"/>
      <c r="D151" s="16"/>
      <c r="E151" s="15"/>
      <c r="F151" s="17"/>
      <c r="G151" s="34"/>
      <c r="H151" s="34"/>
      <c r="I151" s="34"/>
      <c r="J151" s="34"/>
      <c r="K151" s="35">
        <f>SUM(K149:K150)</f>
        <v>0</v>
      </c>
    </row>
    <row r="152" spans="1:17" ht="14.4" customHeight="1">
      <c r="A152" s="7" t="s">
        <v>107</v>
      </c>
      <c r="B152" s="8"/>
      <c r="C152" s="8"/>
      <c r="D152" s="8"/>
      <c r="E152" s="8"/>
      <c r="F152" s="8"/>
      <c r="G152" s="36"/>
      <c r="H152" s="36"/>
      <c r="I152" s="54"/>
      <c r="J152" s="54"/>
      <c r="K152" s="54"/>
    </row>
    <row r="153" spans="1:17" s="21" customFormat="1">
      <c r="A153" s="22"/>
      <c r="B153" s="10">
        <v>1</v>
      </c>
      <c r="C153" s="11" t="s">
        <v>7</v>
      </c>
      <c r="D153" s="11" t="s">
        <v>9</v>
      </c>
      <c r="E153" s="10">
        <v>3</v>
      </c>
      <c r="F153" s="12">
        <v>43</v>
      </c>
      <c r="G153" s="37">
        <f>_xlfn.XLOOKUP(Prijsopgaveformulier[[#This Row],[Soort container]],Menukaart[Soort container],Menukaart[Kosten per lediging],0,0)</f>
        <v>0</v>
      </c>
      <c r="H153" s="37">
        <f>_xlfn.XLOOKUP(Prijsopgaveformulier[[#This Row],[Soort container]],Menukaart[Soort container],Menukaart[Kosten huur per maand],,0)</f>
        <v>0</v>
      </c>
      <c r="I15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53" s="40">
        <f>(Prijsopgaveformulier[[#This Row],[Kosten huur per maand]]*Prijsopgaveformulier[[#This Row],[Aantal containers]])*12</f>
        <v>0</v>
      </c>
      <c r="K153" s="56">
        <f>Prijsopgaveformulier[[#This Row],[Ledigingskosten per jaar]]+Prijsopgaveformulier[[#This Row],[Huurkosten per jaar]]</f>
        <v>0</v>
      </c>
      <c r="L153" s="6"/>
      <c r="M153" s="6"/>
      <c r="N153" s="6"/>
      <c r="O153" s="6"/>
      <c r="P153" s="6"/>
      <c r="Q153" s="44"/>
    </row>
    <row r="154" spans="1:17" s="21" customFormat="1">
      <c r="A154" s="20"/>
      <c r="B154" s="10">
        <v>1</v>
      </c>
      <c r="C154" s="11" t="s">
        <v>25</v>
      </c>
      <c r="D154" s="2" t="s">
        <v>30</v>
      </c>
      <c r="E154" s="10">
        <v>1</v>
      </c>
      <c r="F154" s="12">
        <v>43</v>
      </c>
      <c r="G154" s="37">
        <f>_xlfn.XLOOKUP(Prijsopgaveformulier[[#This Row],[Soort container]],Menukaart[Soort container],Menukaart[Kosten per lediging],0,0)</f>
        <v>0</v>
      </c>
      <c r="H154" s="37">
        <f>_xlfn.XLOOKUP(Prijsopgaveformulier[[#This Row],[Soort container]],Menukaart[Soort container],Menukaart[Kosten huur per maand],,0)</f>
        <v>0</v>
      </c>
      <c r="I15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54" s="40">
        <f>(Prijsopgaveformulier[[#This Row],[Kosten huur per maand]]*Prijsopgaveformulier[[#This Row],[Aantal containers]])*12</f>
        <v>0</v>
      </c>
      <c r="K154" s="56">
        <f>Prijsopgaveformulier[[#This Row],[Ledigingskosten per jaar]]+Prijsopgaveformulier[[#This Row],[Huurkosten per jaar]]</f>
        <v>0</v>
      </c>
      <c r="L154" s="6"/>
      <c r="M154" s="6"/>
      <c r="N154" s="6"/>
      <c r="O154" s="6"/>
      <c r="P154" s="6"/>
      <c r="Q154" s="44"/>
    </row>
    <row r="155" spans="1:17">
      <c r="A155" s="14"/>
      <c r="B155" s="15"/>
      <c r="C155" s="16"/>
      <c r="D155" s="16"/>
      <c r="E155" s="15"/>
      <c r="F155" s="17"/>
      <c r="G155" s="34"/>
      <c r="H155" s="34"/>
      <c r="I155" s="34"/>
      <c r="J155" s="34"/>
      <c r="K155" s="35">
        <f>SUM(K153:K154)</f>
        <v>0</v>
      </c>
    </row>
    <row r="156" spans="1:17" ht="14.4" customHeight="1">
      <c r="A156" s="7" t="s">
        <v>108</v>
      </c>
      <c r="B156" s="8"/>
      <c r="C156" s="8"/>
      <c r="D156" s="8"/>
      <c r="E156" s="8"/>
      <c r="F156" s="8"/>
      <c r="G156" s="36"/>
      <c r="H156" s="36"/>
      <c r="I156" s="54"/>
      <c r="J156" s="54"/>
      <c r="K156" s="54"/>
    </row>
    <row r="157" spans="1:17" s="21" customFormat="1">
      <c r="A157" s="22"/>
      <c r="B157" s="10">
        <v>1</v>
      </c>
      <c r="C157" s="11" t="s">
        <v>7</v>
      </c>
      <c r="D157" s="42" t="s">
        <v>12</v>
      </c>
      <c r="E157" s="10">
        <v>2</v>
      </c>
      <c r="F157" s="12">
        <v>52</v>
      </c>
      <c r="G157" s="37">
        <f>_xlfn.XLOOKUP(Prijsopgaveformulier[[#This Row],[Soort container]],Menukaart[Soort container],Menukaart[Kosten per lediging],0,0)</f>
        <v>0</v>
      </c>
      <c r="H157" s="37">
        <f>_xlfn.XLOOKUP(Prijsopgaveformulier[[#This Row],[Soort container]],Menukaart[Soort container],Menukaart[Kosten huur per maand],,0)</f>
        <v>0</v>
      </c>
      <c r="I15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57" s="40">
        <f>(Prijsopgaveformulier[[#This Row],[Kosten huur per maand]]*Prijsopgaveformulier[[#This Row],[Aantal containers]])*12</f>
        <v>0</v>
      </c>
      <c r="K157" s="56">
        <f>Prijsopgaveformulier[[#This Row],[Ledigingskosten per jaar]]+Prijsopgaveformulier[[#This Row],[Huurkosten per jaar]]</f>
        <v>0</v>
      </c>
      <c r="L157" s="6"/>
      <c r="M157" s="6"/>
      <c r="N157" s="6"/>
      <c r="O157" s="6"/>
      <c r="P157" s="6"/>
      <c r="Q157" s="44"/>
    </row>
    <row r="158" spans="1:17" s="21" customFormat="1">
      <c r="A158" s="20"/>
      <c r="B158" s="10">
        <v>1</v>
      </c>
      <c r="C158" s="11" t="s">
        <v>7</v>
      </c>
      <c r="D158" s="11" t="s">
        <v>9</v>
      </c>
      <c r="E158" s="10">
        <v>1</v>
      </c>
      <c r="F158" s="12">
        <v>52</v>
      </c>
      <c r="G158" s="37">
        <f>_xlfn.XLOOKUP(Prijsopgaveformulier[[#This Row],[Soort container]],Menukaart[Soort container],Menukaart[Kosten per lediging],0,0)</f>
        <v>0</v>
      </c>
      <c r="H158" s="37">
        <f>_xlfn.XLOOKUP(Prijsopgaveformulier[[#This Row],[Soort container]],Menukaart[Soort container],Menukaart[Kosten huur per maand],,0)</f>
        <v>0</v>
      </c>
      <c r="I15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58" s="40">
        <f>(Prijsopgaveformulier[[#This Row],[Kosten huur per maand]]*Prijsopgaveformulier[[#This Row],[Aantal containers]])*12</f>
        <v>0</v>
      </c>
      <c r="K158" s="56">
        <f>Prijsopgaveformulier[[#This Row],[Ledigingskosten per jaar]]+Prijsopgaveformulier[[#This Row],[Huurkosten per jaar]]</f>
        <v>0</v>
      </c>
      <c r="L158" s="6"/>
      <c r="M158" s="6"/>
      <c r="N158" s="6"/>
      <c r="O158" s="6"/>
      <c r="P158" s="6"/>
      <c r="Q158" s="44"/>
    </row>
    <row r="159" spans="1:17" s="21" customFormat="1">
      <c r="A159" s="20"/>
      <c r="B159" s="10">
        <v>1</v>
      </c>
      <c r="C159" s="11" t="s">
        <v>25</v>
      </c>
      <c r="D159" s="11" t="s">
        <v>26</v>
      </c>
      <c r="E159" s="10">
        <v>1</v>
      </c>
      <c r="F159" s="12">
        <v>52</v>
      </c>
      <c r="G159" s="37">
        <f>_xlfn.XLOOKUP(Prijsopgaveformulier[[#This Row],[Soort container]],Menukaart[Soort container],Menukaart[Kosten per lediging],0,0)</f>
        <v>0</v>
      </c>
      <c r="H159" s="37">
        <f>_xlfn.XLOOKUP(Prijsopgaveformulier[[#This Row],[Soort container]],Menukaart[Soort container],Menukaart[Kosten huur per maand],,0)</f>
        <v>0</v>
      </c>
      <c r="I15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59" s="40">
        <f>Prijsopgaveformulier[[#This Row],[Kosten huur per maand]]*Prijsopgaveformulier[[#This Row],[Aantal containers]]*12</f>
        <v>0</v>
      </c>
      <c r="K159" s="56">
        <f>Prijsopgaveformulier[[#This Row],[Ledigingskosten per jaar]]+Prijsopgaveformulier[[#This Row],[Huurkosten per jaar]]</f>
        <v>0</v>
      </c>
      <c r="L159" s="6"/>
      <c r="M159" s="6"/>
      <c r="N159" s="6"/>
      <c r="O159" s="6"/>
      <c r="P159" s="6"/>
      <c r="Q159" s="44"/>
    </row>
    <row r="160" spans="1:17">
      <c r="A160" s="14"/>
      <c r="B160" s="15"/>
      <c r="C160" s="16"/>
      <c r="D160" s="16"/>
      <c r="E160" s="15"/>
      <c r="F160" s="17"/>
      <c r="G160" s="34"/>
      <c r="H160" s="34"/>
      <c r="I160" s="34"/>
      <c r="J160" s="34"/>
      <c r="K160" s="35">
        <f>SUM(K157:K159)</f>
        <v>0</v>
      </c>
    </row>
    <row r="161" spans="1:17" ht="14.4" customHeight="1">
      <c r="A161" s="7" t="s">
        <v>109</v>
      </c>
      <c r="B161" s="8"/>
      <c r="C161" s="8"/>
      <c r="D161" s="8"/>
      <c r="E161" s="8"/>
      <c r="F161" s="8"/>
      <c r="G161" s="36"/>
      <c r="H161" s="36"/>
      <c r="I161" s="54"/>
      <c r="J161" s="54"/>
      <c r="K161" s="54"/>
    </row>
    <row r="162" spans="1:17" s="21" customFormat="1">
      <c r="A162" s="22"/>
      <c r="B162" s="10">
        <v>5</v>
      </c>
      <c r="C162" s="11" t="s">
        <v>7</v>
      </c>
      <c r="D162" s="11" t="s">
        <v>9</v>
      </c>
      <c r="E162" s="10">
        <v>1</v>
      </c>
      <c r="F162" s="12">
        <v>43</v>
      </c>
      <c r="G162" s="37">
        <f>_xlfn.XLOOKUP(Prijsopgaveformulier[[#This Row],[Soort container]],Menukaart[Soort container],Menukaart[Kosten per lediging],0,0)</f>
        <v>0</v>
      </c>
      <c r="H162" s="37">
        <f>_xlfn.XLOOKUP(Prijsopgaveformulier[[#This Row],[Soort container]],Menukaart[Soort container],Menukaart[Kosten huur per maand],,0)</f>
        <v>0</v>
      </c>
      <c r="I16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62" s="40">
        <f>(Prijsopgaveformulier[[#This Row],[Kosten huur per maand]]*Prijsopgaveformulier[[#This Row],[Aantal containers]])*12</f>
        <v>0</v>
      </c>
      <c r="K162" s="56">
        <f>Prijsopgaveformulier[[#This Row],[Ledigingskosten per jaar]]+Prijsopgaveformulier[[#This Row],[Huurkosten per jaar]]</f>
        <v>0</v>
      </c>
      <c r="L162" s="6"/>
      <c r="M162" s="6"/>
      <c r="N162" s="6"/>
      <c r="O162" s="6"/>
      <c r="P162" s="6"/>
      <c r="Q162" s="44"/>
    </row>
    <row r="163" spans="1:17" s="21" customFormat="1">
      <c r="A163" s="20"/>
      <c r="B163" s="10">
        <v>1</v>
      </c>
      <c r="C163" s="11" t="s">
        <v>39</v>
      </c>
      <c r="D163" s="11" t="s">
        <v>40</v>
      </c>
      <c r="E163" s="10" t="s">
        <v>73</v>
      </c>
      <c r="F163" s="12"/>
      <c r="G163" s="37">
        <f>_xlfn.XLOOKUP(Prijsopgaveformulier[[#This Row],[Soort container]],Menukaart[Soort container],Menukaart[Kosten per lediging],0,0)</f>
        <v>0</v>
      </c>
      <c r="H163" s="37">
        <f>_xlfn.XLOOKUP(Prijsopgaveformulier[[#This Row],[Soort container]],Menukaart[Soort container],Menukaart[Kosten huur per maand],,0)</f>
        <v>0</v>
      </c>
      <c r="I163" s="40"/>
      <c r="J163" s="40">
        <f>(Prijsopgaveformulier[[#This Row],[Kosten huur per maand]]*Prijsopgaveformulier[[#This Row],[Aantal containers]])*12</f>
        <v>0</v>
      </c>
      <c r="K163" s="56">
        <f>Prijsopgaveformulier[[#This Row],[Ledigingskosten per jaar]]+Prijsopgaveformulier[[#This Row],[Huurkosten per jaar]]</f>
        <v>0</v>
      </c>
      <c r="L163" s="6"/>
      <c r="M163" s="6"/>
      <c r="N163" s="6"/>
      <c r="O163" s="6"/>
      <c r="P163" s="6"/>
      <c r="Q163" s="44"/>
    </row>
    <row r="164" spans="1:17">
      <c r="A164" s="14"/>
      <c r="B164" s="15"/>
      <c r="C164" s="16"/>
      <c r="D164" s="16"/>
      <c r="E164" s="15"/>
      <c r="F164" s="17"/>
      <c r="G164" s="34"/>
      <c r="H164" s="34"/>
      <c r="I164" s="34"/>
      <c r="J164" s="34"/>
      <c r="K164" s="35">
        <f>SUM(K162:K163)</f>
        <v>0</v>
      </c>
    </row>
    <row r="165" spans="1:17" ht="14.4" customHeight="1">
      <c r="A165" s="7" t="s">
        <v>110</v>
      </c>
      <c r="B165" s="8"/>
      <c r="C165" s="8"/>
      <c r="D165" s="8"/>
      <c r="E165" s="8"/>
      <c r="F165" s="8"/>
      <c r="G165" s="36"/>
      <c r="H165" s="36"/>
      <c r="I165" s="54"/>
      <c r="J165" s="54"/>
      <c r="K165" s="54"/>
    </row>
    <row r="166" spans="1:17" s="21" customFormat="1">
      <c r="A166" s="22"/>
      <c r="B166" s="10">
        <v>6</v>
      </c>
      <c r="C166" s="11" t="s">
        <v>7</v>
      </c>
      <c r="D166" s="11" t="s">
        <v>9</v>
      </c>
      <c r="E166" s="10">
        <v>2</v>
      </c>
      <c r="F166" s="12">
        <v>43</v>
      </c>
      <c r="G166" s="37">
        <f>_xlfn.XLOOKUP(Prijsopgaveformulier[[#This Row],[Soort container]],Menukaart[Soort container],Menukaart[Kosten per lediging],0,0)</f>
        <v>0</v>
      </c>
      <c r="H166" s="37">
        <f>_xlfn.XLOOKUP(Prijsopgaveformulier[[#This Row],[Soort container]],Menukaart[Soort container],Menukaart[Kosten huur per maand],,0)</f>
        <v>0</v>
      </c>
      <c r="I16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66" s="40">
        <f>(Prijsopgaveformulier[[#This Row],[Kosten huur per maand]]*Prijsopgaveformulier[[#This Row],[Aantal containers]])*12</f>
        <v>0</v>
      </c>
      <c r="K166" s="56">
        <f>Prijsopgaveformulier[[#This Row],[Ledigingskosten per jaar]]+Prijsopgaveformulier[[#This Row],[Huurkosten per jaar]]</f>
        <v>0</v>
      </c>
      <c r="L166" s="6"/>
      <c r="M166" s="6"/>
      <c r="N166" s="6"/>
      <c r="O166" s="6"/>
      <c r="P166" s="6"/>
      <c r="Q166" s="44"/>
    </row>
    <row r="167" spans="1:17" s="21" customFormat="1">
      <c r="A167" s="20"/>
      <c r="B167" s="10">
        <v>2</v>
      </c>
      <c r="C167" s="11" t="s">
        <v>25</v>
      </c>
      <c r="D167" s="11" t="s">
        <v>31</v>
      </c>
      <c r="E167" s="10">
        <v>1</v>
      </c>
      <c r="F167" s="12">
        <v>43</v>
      </c>
      <c r="G167" s="37">
        <f>_xlfn.XLOOKUP(Prijsopgaveformulier[[#This Row],[Soort container]],Menukaart[Soort container],Menukaart[Kosten per lediging],0,0)</f>
        <v>0</v>
      </c>
      <c r="H167" s="37">
        <f>_xlfn.XLOOKUP(Prijsopgaveformulier[[#This Row],[Soort container]],Menukaart[Soort container],Menukaart[Kosten huur per maand],,0)</f>
        <v>0</v>
      </c>
      <c r="I16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67" s="40">
        <f>(Prijsopgaveformulier[[#This Row],[Kosten huur per maand]]*Prijsopgaveformulier[[#This Row],[Aantal containers]])*12</f>
        <v>0</v>
      </c>
      <c r="K167" s="56">
        <f>Prijsopgaveformulier[[#This Row],[Ledigingskosten per jaar]]+Prijsopgaveformulier[[#This Row],[Huurkosten per jaar]]</f>
        <v>0</v>
      </c>
      <c r="L167" s="6"/>
      <c r="M167" s="6"/>
      <c r="N167" s="6"/>
      <c r="O167" s="6"/>
      <c r="P167" s="6"/>
      <c r="Q167" s="44"/>
    </row>
    <row r="168" spans="1:17">
      <c r="A168" s="14"/>
      <c r="B168" s="15"/>
      <c r="C168" s="16"/>
      <c r="D168" s="16"/>
      <c r="E168" s="15"/>
      <c r="F168" s="17"/>
      <c r="G168" s="34"/>
      <c r="H168" s="34"/>
      <c r="I168" s="34"/>
      <c r="J168" s="34"/>
      <c r="K168" s="35">
        <f>SUM(K166:K167)</f>
        <v>0</v>
      </c>
    </row>
    <row r="169" spans="1:17" ht="14.4" customHeight="1">
      <c r="A169" s="7" t="s">
        <v>111</v>
      </c>
      <c r="B169" s="8"/>
      <c r="C169" s="8"/>
      <c r="D169" s="8"/>
      <c r="E169" s="8"/>
      <c r="F169" s="8"/>
      <c r="G169" s="36"/>
      <c r="H169" s="36"/>
      <c r="I169" s="54"/>
      <c r="J169" s="54"/>
      <c r="K169" s="54"/>
    </row>
    <row r="170" spans="1:17" s="21" customFormat="1">
      <c r="A170" s="22"/>
      <c r="B170" s="10">
        <v>2</v>
      </c>
      <c r="C170" s="11" t="s">
        <v>7</v>
      </c>
      <c r="D170" s="42" t="s">
        <v>12</v>
      </c>
      <c r="E170" s="10">
        <v>2</v>
      </c>
      <c r="F170" s="12">
        <v>43</v>
      </c>
      <c r="G170" s="37">
        <f>_xlfn.XLOOKUP(Prijsopgaveformulier[[#This Row],[Soort container]],Menukaart[Soort container],Menukaart[Kosten per lediging],0,0)</f>
        <v>0</v>
      </c>
      <c r="H170" s="37">
        <f>_xlfn.XLOOKUP(Prijsopgaveformulier[[#This Row],[Soort container]],Menukaart[Soort container],Menukaart[Kosten huur per maand],,0)</f>
        <v>0</v>
      </c>
      <c r="I17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70" s="40">
        <f>(Prijsopgaveformulier[[#This Row],[Kosten huur per maand]]*Prijsopgaveformulier[[#This Row],[Aantal containers]])*12</f>
        <v>0</v>
      </c>
      <c r="K170" s="56">
        <f>Prijsopgaveformulier[[#This Row],[Ledigingskosten per jaar]]+Prijsopgaveformulier[[#This Row],[Huurkosten per jaar]]</f>
        <v>0</v>
      </c>
      <c r="L170" s="6"/>
      <c r="M170" s="6"/>
      <c r="N170" s="6"/>
      <c r="O170" s="6"/>
      <c r="P170" s="6"/>
      <c r="Q170" s="44"/>
    </row>
    <row r="171" spans="1:17" s="21" customFormat="1">
      <c r="A171" s="20"/>
      <c r="B171" s="10">
        <v>1</v>
      </c>
      <c r="C171" s="11" t="s">
        <v>7</v>
      </c>
      <c r="D171" s="42" t="s">
        <v>12</v>
      </c>
      <c r="E171" s="10">
        <v>1</v>
      </c>
      <c r="F171" s="12">
        <v>43</v>
      </c>
      <c r="G171" s="37">
        <f>_xlfn.XLOOKUP(Prijsopgaveformulier[[#This Row],[Soort container]],Menukaart[Soort container],Menukaart[Kosten per lediging],0,0)</f>
        <v>0</v>
      </c>
      <c r="H171" s="37">
        <f>_xlfn.XLOOKUP(Prijsopgaveformulier[[#This Row],[Soort container]],Menukaart[Soort container],Menukaart[Kosten huur per maand],,0)</f>
        <v>0</v>
      </c>
      <c r="I17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71" s="40">
        <f>(Prijsopgaveformulier[[#This Row],[Kosten huur per maand]]*Prijsopgaveformulier[[#This Row],[Aantal containers]])*12</f>
        <v>0</v>
      </c>
      <c r="K171" s="56">
        <f>Prijsopgaveformulier[[#This Row],[Ledigingskosten per jaar]]+Prijsopgaveformulier[[#This Row],[Huurkosten per jaar]]</f>
        <v>0</v>
      </c>
      <c r="L171" s="6"/>
      <c r="M171" s="6"/>
      <c r="N171" s="6"/>
      <c r="O171" s="6"/>
      <c r="P171" s="6"/>
      <c r="Q171" s="44"/>
    </row>
    <row r="172" spans="1:17" s="21" customFormat="1">
      <c r="A172" s="20"/>
      <c r="B172" s="10">
        <v>1</v>
      </c>
      <c r="C172" s="11" t="s">
        <v>25</v>
      </c>
      <c r="D172" s="2" t="s">
        <v>30</v>
      </c>
      <c r="E172" s="10">
        <v>1</v>
      </c>
      <c r="F172" s="12">
        <v>43</v>
      </c>
      <c r="G172" s="37">
        <f>_xlfn.XLOOKUP(Prijsopgaveformulier[[#This Row],[Soort container]],Menukaart[Soort container],Menukaart[Kosten per lediging],0,0)</f>
        <v>0</v>
      </c>
      <c r="H172" s="37">
        <f>_xlfn.XLOOKUP(Prijsopgaveformulier[[#This Row],[Soort container]],Menukaart[Soort container],Menukaart[Kosten huur per maand],,0)</f>
        <v>0</v>
      </c>
      <c r="I17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72" s="40">
        <f>(Prijsopgaveformulier[[#This Row],[Kosten huur per maand]]*Prijsopgaveformulier[[#This Row],[Aantal containers]])*12</f>
        <v>0</v>
      </c>
      <c r="K172" s="56">
        <f>Prijsopgaveformulier[[#This Row],[Ledigingskosten per jaar]]+Prijsopgaveformulier[[#This Row],[Huurkosten per jaar]]</f>
        <v>0</v>
      </c>
      <c r="L172" s="6"/>
      <c r="M172" s="6"/>
      <c r="N172" s="6"/>
      <c r="O172" s="6"/>
      <c r="P172" s="6"/>
      <c r="Q172" s="44"/>
    </row>
    <row r="173" spans="1:17">
      <c r="A173" s="14"/>
      <c r="B173" s="15"/>
      <c r="C173" s="16"/>
      <c r="D173" s="16"/>
      <c r="E173" s="15"/>
      <c r="F173" s="17"/>
      <c r="G173" s="34"/>
      <c r="H173" s="34"/>
      <c r="I173" s="34"/>
      <c r="J173" s="34"/>
      <c r="K173" s="35">
        <f>SUM(K170:K172)</f>
        <v>0</v>
      </c>
    </row>
    <row r="174" spans="1:17" ht="14.4" customHeight="1">
      <c r="A174" s="7" t="s">
        <v>112</v>
      </c>
      <c r="B174" s="8"/>
      <c r="C174" s="8"/>
      <c r="D174" s="8"/>
      <c r="E174" s="8"/>
      <c r="F174" s="8"/>
      <c r="G174" s="37"/>
      <c r="H174" s="36"/>
      <c r="I174" s="54"/>
      <c r="J174" s="54"/>
      <c r="K174" s="54"/>
    </row>
    <row r="175" spans="1:17" s="21" customFormat="1">
      <c r="A175" s="22"/>
      <c r="B175" s="10">
        <v>4</v>
      </c>
      <c r="C175" s="11" t="s">
        <v>7</v>
      </c>
      <c r="D175" s="11" t="s">
        <v>9</v>
      </c>
      <c r="E175" s="10">
        <v>1</v>
      </c>
      <c r="F175" s="12">
        <v>43</v>
      </c>
      <c r="G175" s="37">
        <f>_xlfn.XLOOKUP(Prijsopgaveformulier[[#This Row],[Soort container]],Menukaart[Soort container],Menukaart[Kosten per lediging],0,0)</f>
        <v>0</v>
      </c>
      <c r="H175" s="37">
        <f>_xlfn.XLOOKUP(Prijsopgaveformulier[[#This Row],[Soort container]],Menukaart[Soort container],Menukaart[Kosten huur per maand],,0)</f>
        <v>0</v>
      </c>
      <c r="I17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75" s="40">
        <f>(Prijsopgaveformulier[[#This Row],[Kosten huur per maand]]*Prijsopgaveformulier[[#This Row],[Aantal containers]])*12</f>
        <v>0</v>
      </c>
      <c r="K175" s="56">
        <f>Prijsopgaveformulier[[#This Row],[Ledigingskosten per jaar]]+Prijsopgaveformulier[[#This Row],[Huurkosten per jaar]]</f>
        <v>0</v>
      </c>
      <c r="L175" s="6"/>
      <c r="M175" s="6"/>
      <c r="N175" s="6"/>
      <c r="O175" s="6"/>
      <c r="P175" s="6"/>
      <c r="Q175" s="44"/>
    </row>
    <row r="176" spans="1:17" s="21" customFormat="1">
      <c r="A176" s="20"/>
      <c r="B176" s="10">
        <v>1</v>
      </c>
      <c r="C176" s="11" t="s">
        <v>39</v>
      </c>
      <c r="D176" s="11" t="s">
        <v>40</v>
      </c>
      <c r="E176" s="10" t="s">
        <v>73</v>
      </c>
      <c r="F176" s="12"/>
      <c r="G176" s="37">
        <f>_xlfn.XLOOKUP(Prijsopgaveformulier[[#This Row],[Soort container]],Menukaart[Soort container],Menukaart[Kosten per lediging],0,0)</f>
        <v>0</v>
      </c>
      <c r="H176" s="37">
        <f>_xlfn.XLOOKUP(Prijsopgaveformulier[[#This Row],[Soort container]],Menukaart[Soort container],Menukaart[Kosten huur per maand],,0)</f>
        <v>0</v>
      </c>
      <c r="I176" s="40"/>
      <c r="J176" s="40">
        <f>(Prijsopgaveformulier[[#This Row],[Kosten huur per maand]]*Prijsopgaveformulier[[#This Row],[Aantal containers]])*12</f>
        <v>0</v>
      </c>
      <c r="K176" s="56">
        <f>Prijsopgaveformulier[[#This Row],[Ledigingskosten per jaar]]+Prijsopgaveformulier[[#This Row],[Huurkosten per jaar]]</f>
        <v>0</v>
      </c>
      <c r="L176" s="6"/>
      <c r="M176" s="6"/>
      <c r="N176" s="6"/>
      <c r="O176" s="6"/>
      <c r="P176" s="6"/>
      <c r="Q176" s="44"/>
    </row>
    <row r="177" spans="1:17">
      <c r="A177" s="14"/>
      <c r="B177" s="15"/>
      <c r="C177" s="16"/>
      <c r="D177" s="16"/>
      <c r="E177" s="15"/>
      <c r="F177" s="17"/>
      <c r="G177" s="34"/>
      <c r="H177" s="34"/>
      <c r="I177" s="34"/>
      <c r="J177" s="34"/>
      <c r="K177" s="35">
        <f>SUM(K175:K176)</f>
        <v>0</v>
      </c>
    </row>
    <row r="178" spans="1:17" ht="14.4" customHeight="1">
      <c r="A178" s="7" t="s">
        <v>113</v>
      </c>
      <c r="B178" s="8"/>
      <c r="C178" s="8"/>
      <c r="D178" s="8"/>
      <c r="E178" s="8"/>
      <c r="F178" s="8"/>
      <c r="G178" s="36"/>
      <c r="H178" s="36"/>
      <c r="I178" s="54"/>
      <c r="J178" s="54"/>
      <c r="K178" s="54"/>
    </row>
    <row r="179" spans="1:17" s="21" customFormat="1">
      <c r="A179" s="22"/>
      <c r="B179" s="10">
        <v>4</v>
      </c>
      <c r="C179" s="11" t="s">
        <v>7</v>
      </c>
      <c r="D179" s="11" t="s">
        <v>9</v>
      </c>
      <c r="E179" s="10">
        <v>1</v>
      </c>
      <c r="F179" s="12">
        <v>43</v>
      </c>
      <c r="G179" s="37">
        <f>_xlfn.XLOOKUP(Prijsopgaveformulier[[#This Row],[Soort container]],Menukaart[Soort container],Menukaart[Kosten per lediging],0,0)</f>
        <v>0</v>
      </c>
      <c r="H179" s="37">
        <f>_xlfn.XLOOKUP(Prijsopgaveformulier[[#This Row],[Soort container]],Menukaart[Soort container],Menukaart[Kosten huur per maand],,0)</f>
        <v>0</v>
      </c>
      <c r="I17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79" s="40">
        <f>Prijsopgaveformulier[[#This Row],[Kosten huur per maand]]*Prijsopgaveformulier[[#This Row],[Aantal containers]]*12</f>
        <v>0</v>
      </c>
      <c r="K179" s="56">
        <f>Prijsopgaveformulier[[#This Row],[Ledigingskosten per jaar]]+Prijsopgaveformulier[[#This Row],[Huurkosten per jaar]]</f>
        <v>0</v>
      </c>
      <c r="L179" s="6"/>
      <c r="M179" s="6"/>
      <c r="N179" s="6"/>
      <c r="O179" s="6"/>
      <c r="P179" s="6"/>
      <c r="Q179" s="44"/>
    </row>
    <row r="180" spans="1:17" s="21" customFormat="1">
      <c r="A180" s="20"/>
      <c r="B180" s="10">
        <v>1</v>
      </c>
      <c r="C180" s="11" t="s">
        <v>39</v>
      </c>
      <c r="D180" s="11" t="s">
        <v>40</v>
      </c>
      <c r="E180" s="10" t="s">
        <v>73</v>
      </c>
      <c r="F180" s="12"/>
      <c r="G180" s="37">
        <f>_xlfn.XLOOKUP(Prijsopgaveformulier[[#This Row],[Soort container]],Menukaart[Soort container],Menukaart[Kosten per lediging],0,0)</f>
        <v>0</v>
      </c>
      <c r="H180" s="37">
        <f>_xlfn.XLOOKUP(Prijsopgaveformulier[[#This Row],[Soort container]],Menukaart[Soort container],Menukaart[Kosten huur per maand],,0)</f>
        <v>0</v>
      </c>
      <c r="I180" s="40"/>
      <c r="J180" s="40">
        <f>Prijsopgaveformulier[[#This Row],[Kosten huur per maand]]*Prijsopgaveformulier[[#This Row],[Aantal containers]]*12</f>
        <v>0</v>
      </c>
      <c r="K180" s="56">
        <f>Prijsopgaveformulier[[#This Row],[Ledigingskosten per jaar]]+Prijsopgaveformulier[[#This Row],[Huurkosten per jaar]]</f>
        <v>0</v>
      </c>
      <c r="L180" s="6"/>
      <c r="M180" s="6"/>
      <c r="N180" s="6"/>
      <c r="O180" s="6"/>
      <c r="P180" s="6"/>
      <c r="Q180" s="44"/>
    </row>
    <row r="181" spans="1:17">
      <c r="A181" s="14"/>
      <c r="B181" s="15"/>
      <c r="C181" s="16"/>
      <c r="D181" s="16"/>
      <c r="E181" s="15"/>
      <c r="F181" s="17"/>
      <c r="G181" s="34"/>
      <c r="H181" s="34"/>
      <c r="I181" s="34"/>
      <c r="J181" s="34"/>
      <c r="K181" s="35">
        <f>SUM(K179:K180)</f>
        <v>0</v>
      </c>
    </row>
    <row r="182" spans="1:17" ht="14.4" customHeight="1">
      <c r="A182" s="7" t="s">
        <v>114</v>
      </c>
      <c r="B182" s="8"/>
      <c r="C182" s="8"/>
      <c r="D182" s="8"/>
      <c r="E182" s="8"/>
      <c r="F182" s="8"/>
      <c r="G182" s="36"/>
      <c r="H182" s="36"/>
      <c r="I182" s="54"/>
      <c r="J182" s="54"/>
      <c r="K182" s="54"/>
    </row>
    <row r="183" spans="1:17" s="21" customFormat="1">
      <c r="A183" s="22"/>
      <c r="B183" s="10">
        <v>1</v>
      </c>
      <c r="C183" s="11" t="s">
        <v>7</v>
      </c>
      <c r="D183" s="11" t="s">
        <v>9</v>
      </c>
      <c r="E183" s="10">
        <v>2</v>
      </c>
      <c r="F183" s="12">
        <v>52</v>
      </c>
      <c r="G183" s="37">
        <f>_xlfn.XLOOKUP(Prijsopgaveformulier[[#This Row],[Soort container]],Menukaart[Soort container],Menukaart[Kosten per lediging],0,0)</f>
        <v>0</v>
      </c>
      <c r="H183" s="37">
        <f>_xlfn.XLOOKUP(Prijsopgaveformulier[[#This Row],[Soort container]],Menukaart[Soort container],Menukaart[Kosten huur per maand],,0)</f>
        <v>0</v>
      </c>
      <c r="I18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83" s="40">
        <f>(Prijsopgaveformulier[[#This Row],[Kosten huur per maand]]*Prijsopgaveformulier[[#This Row],[Aantal containers]])*12</f>
        <v>0</v>
      </c>
      <c r="K183" s="56">
        <f>Prijsopgaveformulier[[#This Row],[Ledigingskosten per jaar]]+Prijsopgaveformulier[[#This Row],[Huurkosten per jaar]]</f>
        <v>0</v>
      </c>
      <c r="L183" s="6"/>
      <c r="M183" s="6"/>
      <c r="N183" s="6"/>
      <c r="O183" s="6"/>
      <c r="P183" s="6"/>
      <c r="Q183" s="44"/>
    </row>
    <row r="184" spans="1:17" s="21" customFormat="1">
      <c r="A184" s="20"/>
      <c r="B184" s="10">
        <v>1</v>
      </c>
      <c r="C184" s="11" t="s">
        <v>25</v>
      </c>
      <c r="D184" s="11" t="s">
        <v>26</v>
      </c>
      <c r="E184" s="10">
        <v>1</v>
      </c>
      <c r="F184" s="12">
        <v>52</v>
      </c>
      <c r="G184" s="37">
        <f>_xlfn.XLOOKUP(Prijsopgaveformulier[[#This Row],[Soort container]],Menukaart[Soort container],Menukaart[Kosten per lediging],0,0)</f>
        <v>0</v>
      </c>
      <c r="H184" s="37">
        <f>_xlfn.XLOOKUP(Prijsopgaveformulier[[#This Row],[Soort container]],Menukaart[Soort container],Menukaart[Kosten huur per maand],,0)</f>
        <v>0</v>
      </c>
      <c r="I18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84" s="40">
        <f>(Prijsopgaveformulier[[#This Row],[Kosten huur per maand]]*Prijsopgaveformulier[[#This Row],[Aantal containers]])*12</f>
        <v>0</v>
      </c>
      <c r="K184" s="56">
        <f>Prijsopgaveformulier[[#This Row],[Ledigingskosten per jaar]]+Prijsopgaveformulier[[#This Row],[Huurkosten per jaar]]</f>
        <v>0</v>
      </c>
      <c r="L184" s="6"/>
      <c r="M184" s="6"/>
      <c r="N184" s="6"/>
      <c r="O184" s="6"/>
      <c r="P184" s="6"/>
      <c r="Q184" s="44"/>
    </row>
    <row r="185" spans="1:17" s="21" customFormat="1">
      <c r="A185" s="20"/>
      <c r="B185" s="10">
        <v>1</v>
      </c>
      <c r="C185" s="11" t="s">
        <v>39</v>
      </c>
      <c r="D185" s="11" t="s">
        <v>40</v>
      </c>
      <c r="E185" s="10" t="s">
        <v>73</v>
      </c>
      <c r="F185" s="12"/>
      <c r="G185" s="37">
        <f>_xlfn.XLOOKUP(Prijsopgaveformulier[[#This Row],[Soort container]],Menukaart[Soort container],Menukaart[Kosten per lediging],0,0)</f>
        <v>0</v>
      </c>
      <c r="H185" s="37">
        <f>_xlfn.XLOOKUP(Prijsopgaveformulier[[#This Row],[Soort container]],Menukaart[Soort container],Menukaart[Kosten huur per maand],,0)</f>
        <v>0</v>
      </c>
      <c r="I185" s="40"/>
      <c r="J185" s="40">
        <f>(Prijsopgaveformulier[[#This Row],[Kosten huur per maand]]*Prijsopgaveformulier[[#This Row],[Aantal containers]])*12</f>
        <v>0</v>
      </c>
      <c r="K185" s="56">
        <f>Prijsopgaveformulier[[#This Row],[Ledigingskosten per jaar]]+Prijsopgaveformulier[[#This Row],[Huurkosten per jaar]]</f>
        <v>0</v>
      </c>
      <c r="L185" s="6"/>
      <c r="M185" s="6"/>
      <c r="N185" s="6"/>
      <c r="O185" s="6"/>
      <c r="P185" s="6"/>
      <c r="Q185" s="44"/>
    </row>
    <row r="186" spans="1:17">
      <c r="A186" s="14"/>
      <c r="B186" s="15"/>
      <c r="C186" s="16"/>
      <c r="D186" s="16"/>
      <c r="E186" s="15"/>
      <c r="F186" s="17"/>
      <c r="G186" s="34"/>
      <c r="H186" s="34"/>
      <c r="I186" s="34"/>
      <c r="J186" s="34"/>
      <c r="K186" s="35">
        <f>SUM(K183:K185)</f>
        <v>0</v>
      </c>
    </row>
    <row r="187" spans="1:17" ht="14.4" customHeight="1">
      <c r="A187" s="7" t="s">
        <v>115</v>
      </c>
      <c r="B187" s="8"/>
      <c r="C187" s="8"/>
      <c r="D187" s="8"/>
      <c r="E187" s="8"/>
      <c r="F187" s="8"/>
      <c r="G187" s="36"/>
      <c r="H187" s="36"/>
      <c r="I187" s="54"/>
      <c r="J187" s="54"/>
      <c r="K187" s="54"/>
    </row>
    <row r="188" spans="1:17" s="21" customFormat="1">
      <c r="A188" s="22"/>
      <c r="B188" s="10">
        <v>1</v>
      </c>
      <c r="C188" s="11" t="s">
        <v>7</v>
      </c>
      <c r="D188" s="42" t="s">
        <v>12</v>
      </c>
      <c r="E188" s="10">
        <v>1</v>
      </c>
      <c r="F188" s="12">
        <v>43</v>
      </c>
      <c r="G188" s="37">
        <f>_xlfn.XLOOKUP(Prijsopgaveformulier[[#This Row],[Soort container]],Menukaart[Soort container],Menukaart[Kosten per lediging],0,0)</f>
        <v>0</v>
      </c>
      <c r="H188" s="37">
        <f>_xlfn.XLOOKUP(Prijsopgaveformulier[[#This Row],[Soort container]],Menukaart[Soort container],Menukaart[Kosten huur per maand],,0)</f>
        <v>0</v>
      </c>
      <c r="I18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88" s="40">
        <f>(Prijsopgaveformulier[[#This Row],[Kosten huur per maand]]*Prijsopgaveformulier[[#This Row],[Aantal containers]])*12</f>
        <v>0</v>
      </c>
      <c r="K188" s="56">
        <f>Prijsopgaveformulier[[#This Row],[Ledigingskosten per jaar]]+Prijsopgaveformulier[[#This Row],[Huurkosten per jaar]]</f>
        <v>0</v>
      </c>
      <c r="L188" s="6"/>
      <c r="M188" s="6"/>
      <c r="N188" s="6"/>
      <c r="O188" s="6"/>
      <c r="P188" s="6"/>
      <c r="Q188" s="44"/>
    </row>
    <row r="189" spans="1:17" s="21" customFormat="1">
      <c r="A189" s="20"/>
      <c r="B189" s="10">
        <v>1</v>
      </c>
      <c r="C189" s="11" t="s">
        <v>25</v>
      </c>
      <c r="D189" s="2" t="s">
        <v>30</v>
      </c>
      <c r="E189" s="19">
        <v>0.5</v>
      </c>
      <c r="F189" s="12">
        <v>43</v>
      </c>
      <c r="G189" s="37">
        <f>_xlfn.XLOOKUP(Prijsopgaveformulier[[#This Row],[Soort container]],Menukaart[Soort container],Menukaart[Kosten per lediging],0,0)</f>
        <v>0</v>
      </c>
      <c r="H189" s="37">
        <f>_xlfn.XLOOKUP(Prijsopgaveformulier[[#This Row],[Soort container]],Menukaart[Soort container],Menukaart[Kosten huur per maand],,0)</f>
        <v>0</v>
      </c>
      <c r="I18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89" s="40">
        <f>(Prijsopgaveformulier[[#This Row],[Kosten huur per maand]]*Prijsopgaveformulier[[#This Row],[Aantal containers]])*12</f>
        <v>0</v>
      </c>
      <c r="K189" s="56">
        <f>Prijsopgaveformulier[[#This Row],[Ledigingskosten per jaar]]+Prijsopgaveformulier[[#This Row],[Huurkosten per jaar]]</f>
        <v>0</v>
      </c>
      <c r="L189" s="6"/>
      <c r="M189" s="6"/>
      <c r="N189" s="6"/>
      <c r="O189" s="6"/>
      <c r="P189" s="6"/>
      <c r="Q189" s="44"/>
    </row>
    <row r="190" spans="1:17">
      <c r="A190" s="14"/>
      <c r="B190" s="15"/>
      <c r="C190" s="16"/>
      <c r="D190" s="16"/>
      <c r="E190" s="15"/>
      <c r="F190" s="17"/>
      <c r="G190" s="34"/>
      <c r="H190" s="34"/>
      <c r="I190" s="34"/>
      <c r="J190" s="34"/>
      <c r="K190" s="35">
        <f>SUM(K188:K189)</f>
        <v>0</v>
      </c>
    </row>
    <row r="191" spans="1:17" ht="14.4" customHeight="1">
      <c r="A191" s="7" t="s">
        <v>116</v>
      </c>
      <c r="B191" s="8"/>
      <c r="C191" s="8"/>
      <c r="D191" s="8"/>
      <c r="E191" s="8"/>
      <c r="F191" s="8"/>
      <c r="G191" s="36"/>
      <c r="H191" s="36"/>
      <c r="I191" s="54"/>
      <c r="J191" s="54"/>
      <c r="K191" s="54"/>
    </row>
    <row r="192" spans="1:17" s="21" customFormat="1">
      <c r="A192" s="22"/>
      <c r="B192" s="10">
        <v>2</v>
      </c>
      <c r="C192" s="11" t="s">
        <v>7</v>
      </c>
      <c r="D192" s="11" t="s">
        <v>13</v>
      </c>
      <c r="E192" s="10">
        <v>1</v>
      </c>
      <c r="F192" s="12">
        <v>52</v>
      </c>
      <c r="G192" s="37">
        <f>_xlfn.XLOOKUP(Prijsopgaveformulier[[#This Row],[Soort container]],Menukaart[Soort container],Menukaart[Kosten per lediging],0,0)</f>
        <v>0</v>
      </c>
      <c r="H192" s="37">
        <f>_xlfn.XLOOKUP(Prijsopgaveformulier[[#This Row],[Soort container]],Menukaart[Soort container],Menukaart[Kosten huur per maand],,0)</f>
        <v>0</v>
      </c>
      <c r="I19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92" s="40">
        <f>(Prijsopgaveformulier[[#This Row],[Kosten huur per maand]]*Prijsopgaveformulier[[#This Row],[Aantal containers]])*12</f>
        <v>0</v>
      </c>
      <c r="K192" s="56">
        <f>Prijsopgaveformulier[[#This Row],[Ledigingskosten per jaar]]+Prijsopgaveformulier[[#This Row],[Huurkosten per jaar]]</f>
        <v>0</v>
      </c>
      <c r="L192" s="6"/>
      <c r="M192" s="6"/>
      <c r="N192" s="6"/>
      <c r="O192" s="6"/>
      <c r="P192" s="6"/>
      <c r="Q192" s="44"/>
    </row>
    <row r="193" spans="1:17" s="21" customFormat="1">
      <c r="A193" s="20"/>
      <c r="B193" s="10">
        <v>1</v>
      </c>
      <c r="C193" s="11" t="s">
        <v>25</v>
      </c>
      <c r="D193" s="11" t="s">
        <v>26</v>
      </c>
      <c r="E193" s="10">
        <v>1</v>
      </c>
      <c r="F193" s="12">
        <v>52</v>
      </c>
      <c r="G193" s="37">
        <f>_xlfn.XLOOKUP(Prijsopgaveformulier[[#This Row],[Soort container]],Menukaart[Soort container],Menukaart[Kosten per lediging],0,0)</f>
        <v>0</v>
      </c>
      <c r="H193" s="37">
        <f>_xlfn.XLOOKUP(Prijsopgaveformulier[[#This Row],[Soort container]],Menukaart[Soort container],Menukaart[Kosten huur per maand],,0)</f>
        <v>0</v>
      </c>
      <c r="I19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93" s="40">
        <f>(Prijsopgaveformulier[[#This Row],[Kosten huur per maand]]*Prijsopgaveformulier[[#This Row],[Aantal containers]])*12</f>
        <v>0</v>
      </c>
      <c r="K193" s="56">
        <f>Prijsopgaveformulier[[#This Row],[Ledigingskosten per jaar]]+Prijsopgaveformulier[[#This Row],[Huurkosten per jaar]]</f>
        <v>0</v>
      </c>
      <c r="L193" s="6"/>
      <c r="M193" s="6"/>
      <c r="N193" s="6"/>
      <c r="O193" s="6"/>
      <c r="P193" s="6"/>
      <c r="Q193" s="44"/>
    </row>
    <row r="194" spans="1:17" s="21" customFormat="1">
      <c r="A194" s="20"/>
      <c r="B194" s="10">
        <v>1</v>
      </c>
      <c r="C194" s="11" t="s">
        <v>39</v>
      </c>
      <c r="D194" s="11" t="s">
        <v>40</v>
      </c>
      <c r="E194" s="10" t="s">
        <v>73</v>
      </c>
      <c r="F194" s="12"/>
      <c r="G194" s="37">
        <f>_xlfn.XLOOKUP(Prijsopgaveformulier[[#This Row],[Soort container]],Menukaart[Soort container],Menukaart[Kosten per lediging],0,0)</f>
        <v>0</v>
      </c>
      <c r="H194" s="37">
        <f>_xlfn.XLOOKUP(Prijsopgaveformulier[[#This Row],[Soort container]],Menukaart[Soort container],Menukaart[Kosten huur per maand],,0)</f>
        <v>0</v>
      </c>
      <c r="I194" s="40"/>
      <c r="J194" s="40">
        <f>(Prijsopgaveformulier[[#This Row],[Kosten huur per maand]]*Prijsopgaveformulier[[#This Row],[Aantal containers]])*12</f>
        <v>0</v>
      </c>
      <c r="K194" s="56">
        <f>Prijsopgaveformulier[[#This Row],[Ledigingskosten per jaar]]+Prijsopgaveformulier[[#This Row],[Huurkosten per jaar]]</f>
        <v>0</v>
      </c>
      <c r="L194" s="6"/>
      <c r="M194" s="6"/>
      <c r="N194" s="6"/>
      <c r="O194" s="6"/>
      <c r="P194" s="6"/>
      <c r="Q194" s="44"/>
    </row>
    <row r="195" spans="1:17" s="21" customFormat="1">
      <c r="A195" s="20"/>
      <c r="B195" s="10">
        <v>1</v>
      </c>
      <c r="C195" s="11" t="s">
        <v>7</v>
      </c>
      <c r="D195" s="11" t="s">
        <v>13</v>
      </c>
      <c r="E195" s="10">
        <v>1</v>
      </c>
      <c r="F195" s="12">
        <v>52</v>
      </c>
      <c r="G195" s="37">
        <f>_xlfn.XLOOKUP(Prijsopgaveformulier[[#This Row],[Soort container]],Menukaart[Soort container],Menukaart[Kosten per lediging],0,0)</f>
        <v>0</v>
      </c>
      <c r="H195" s="37">
        <f>_xlfn.XLOOKUP(Prijsopgaveformulier[[#This Row],[Soort container]],Menukaart[Soort container],Menukaart[Kosten huur per maand],,0)</f>
        <v>0</v>
      </c>
      <c r="I19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95" s="40">
        <f>(Prijsopgaveformulier[[#This Row],[Kosten huur per maand]]*Prijsopgaveformulier[[#This Row],[Aantal containers]])*12</f>
        <v>0</v>
      </c>
      <c r="K195" s="56">
        <f>Prijsopgaveformulier[[#This Row],[Ledigingskosten per jaar]]+Prijsopgaveformulier[[#This Row],[Huurkosten per jaar]]</f>
        <v>0</v>
      </c>
      <c r="L195" s="6"/>
      <c r="M195" s="6"/>
      <c r="N195" s="6"/>
      <c r="O195" s="6"/>
      <c r="P195" s="6"/>
      <c r="Q195" s="44"/>
    </row>
    <row r="196" spans="1:17">
      <c r="A196" s="14"/>
      <c r="B196" s="15"/>
      <c r="C196" s="16"/>
      <c r="D196" s="16"/>
      <c r="E196" s="15"/>
      <c r="F196" s="17"/>
      <c r="G196" s="34"/>
      <c r="H196" s="34"/>
      <c r="I196" s="34"/>
      <c r="J196" s="34"/>
      <c r="K196" s="35">
        <f>SUM(K192:K195)</f>
        <v>0</v>
      </c>
    </row>
    <row r="197" spans="1:17" ht="14.4" customHeight="1">
      <c r="A197" s="7" t="s">
        <v>117</v>
      </c>
      <c r="B197" s="8"/>
      <c r="C197" s="8"/>
      <c r="D197" s="8"/>
      <c r="E197" s="8"/>
      <c r="F197" s="8"/>
      <c r="G197" s="36"/>
      <c r="H197" s="36"/>
      <c r="I197" s="54"/>
      <c r="J197" s="54"/>
      <c r="K197" s="54"/>
    </row>
    <row r="198" spans="1:17" s="21" customFormat="1">
      <c r="A198" s="22"/>
      <c r="B198" s="10">
        <v>2</v>
      </c>
      <c r="C198" s="11" t="s">
        <v>7</v>
      </c>
      <c r="D198" s="11" t="s">
        <v>9</v>
      </c>
      <c r="E198" s="10">
        <v>2</v>
      </c>
      <c r="F198" s="12">
        <v>52</v>
      </c>
      <c r="G198" s="37">
        <f>_xlfn.XLOOKUP(Prijsopgaveformulier[[#This Row],[Soort container]],Menukaart[Soort container],Menukaart[Kosten per lediging],0,0)</f>
        <v>0</v>
      </c>
      <c r="H198" s="37">
        <f>_xlfn.XLOOKUP(Prijsopgaveformulier[[#This Row],[Soort container]],Menukaart[Soort container],Menukaart[Kosten huur per maand],,0)</f>
        <v>0</v>
      </c>
      <c r="I19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98" s="40">
        <f>(Prijsopgaveformulier[[#This Row],[Kosten huur per maand]]*Prijsopgaveformulier[[#This Row],[Aantal containers]])*12</f>
        <v>0</v>
      </c>
      <c r="K198" s="56">
        <f>Prijsopgaveformulier[[#This Row],[Ledigingskosten per jaar]]+Prijsopgaveformulier[[#This Row],[Huurkosten per jaar]]</f>
        <v>0</v>
      </c>
      <c r="L198" s="6"/>
      <c r="M198" s="6"/>
      <c r="N198" s="6"/>
      <c r="O198" s="6"/>
      <c r="P198" s="6"/>
      <c r="Q198" s="44"/>
    </row>
    <row r="199" spans="1:17" s="21" customFormat="1">
      <c r="A199" s="20"/>
      <c r="B199" s="10">
        <v>2</v>
      </c>
      <c r="C199" s="11" t="s">
        <v>25</v>
      </c>
      <c r="D199" s="11" t="s">
        <v>28</v>
      </c>
      <c r="E199" s="10">
        <v>1</v>
      </c>
      <c r="F199" s="12">
        <v>52</v>
      </c>
      <c r="G199" s="37">
        <f>_xlfn.XLOOKUP(Prijsopgaveformulier[[#This Row],[Soort container]],Menukaart[Soort container],Menukaart[Kosten per lediging],0,0)</f>
        <v>0</v>
      </c>
      <c r="H199" s="37">
        <f>_xlfn.XLOOKUP(Prijsopgaveformulier[[#This Row],[Soort container]],Menukaart[Soort container],Menukaart[Kosten huur per maand],,0)</f>
        <v>0</v>
      </c>
      <c r="I19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199" s="40">
        <f>(Prijsopgaveformulier[[#This Row],[Kosten huur per maand]]*Prijsopgaveformulier[[#This Row],[Aantal containers]])*12</f>
        <v>0</v>
      </c>
      <c r="K199" s="56">
        <f>Prijsopgaveformulier[[#This Row],[Ledigingskosten per jaar]]+Prijsopgaveformulier[[#This Row],[Huurkosten per jaar]]</f>
        <v>0</v>
      </c>
      <c r="L199" s="6"/>
      <c r="M199" s="6"/>
      <c r="N199" s="6"/>
      <c r="O199" s="6"/>
      <c r="P199" s="6"/>
      <c r="Q199" s="44"/>
    </row>
    <row r="200" spans="1:17">
      <c r="A200" s="14"/>
      <c r="B200" s="15"/>
      <c r="C200" s="16"/>
      <c r="D200" s="16"/>
      <c r="E200" s="15"/>
      <c r="F200" s="17"/>
      <c r="G200" s="34"/>
      <c r="H200" s="34"/>
      <c r="I200" s="34"/>
      <c r="J200" s="34"/>
      <c r="K200" s="35">
        <f>SUM(K198:K199)</f>
        <v>0</v>
      </c>
    </row>
    <row r="201" spans="1:17" ht="14.4" customHeight="1">
      <c r="A201" s="7" t="s">
        <v>118</v>
      </c>
      <c r="B201" s="8"/>
      <c r="C201" s="8"/>
      <c r="D201" s="8"/>
      <c r="E201" s="8"/>
      <c r="F201" s="8"/>
      <c r="G201" s="36"/>
      <c r="H201" s="36"/>
      <c r="I201" s="54"/>
      <c r="J201" s="54"/>
      <c r="K201" s="54"/>
    </row>
    <row r="202" spans="1:17" s="21" customFormat="1">
      <c r="A202" s="22"/>
      <c r="B202" s="10">
        <v>1</v>
      </c>
      <c r="C202" s="11" t="s">
        <v>25</v>
      </c>
      <c r="D202" s="11" t="s">
        <v>26</v>
      </c>
      <c r="E202" s="10" t="s">
        <v>73</v>
      </c>
      <c r="F202" s="12"/>
      <c r="G202" s="37">
        <f>_xlfn.XLOOKUP(Prijsopgaveformulier[[#This Row],[Soort container]],Menukaart[Soort container],Menukaart[Kosten per lediging],0,0)</f>
        <v>0</v>
      </c>
      <c r="H202" s="37">
        <f>_xlfn.XLOOKUP(Prijsopgaveformulier[[#This Row],[Soort container]],Menukaart[Soort container],Menukaart[Kosten huur per maand],,0)</f>
        <v>0</v>
      </c>
      <c r="I202" s="40"/>
      <c r="J202" s="40">
        <f>(Prijsopgaveformulier[[#This Row],[Kosten huur per maand]]*Prijsopgaveformulier[[#This Row],[Aantal containers]])*12</f>
        <v>0</v>
      </c>
      <c r="K202" s="56">
        <f>Prijsopgaveformulier[[#This Row],[Ledigingskosten per jaar]]+Prijsopgaveformulier[[#This Row],[Huurkosten per jaar]]</f>
        <v>0</v>
      </c>
      <c r="L202" s="6"/>
      <c r="M202" s="6"/>
      <c r="N202" s="6"/>
      <c r="O202" s="6"/>
      <c r="P202" s="6"/>
      <c r="Q202" s="44"/>
    </row>
    <row r="203" spans="1:17" s="21" customFormat="1">
      <c r="A203" s="20"/>
      <c r="B203" s="10">
        <v>1</v>
      </c>
      <c r="C203" s="11" t="s">
        <v>7</v>
      </c>
      <c r="D203" s="11" t="s">
        <v>9</v>
      </c>
      <c r="E203" s="10">
        <v>2</v>
      </c>
      <c r="F203" s="12">
        <v>52</v>
      </c>
      <c r="G203" s="37">
        <f>_xlfn.XLOOKUP(Prijsopgaveformulier[[#This Row],[Soort container]],Menukaart[Soort container],Menukaart[Kosten per lediging],0,0)</f>
        <v>0</v>
      </c>
      <c r="H203" s="37">
        <f>_xlfn.XLOOKUP(Prijsopgaveformulier[[#This Row],[Soort container]],Menukaart[Soort container],Menukaart[Kosten huur per maand],,0)</f>
        <v>0</v>
      </c>
      <c r="I20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03" s="40">
        <f>(Prijsopgaveformulier[[#This Row],[Kosten huur per maand]]*Prijsopgaveformulier[[#This Row],[Aantal containers]])*12</f>
        <v>0</v>
      </c>
      <c r="K203" s="56">
        <f>Prijsopgaveformulier[[#This Row],[Ledigingskosten per jaar]]+Prijsopgaveformulier[[#This Row],[Huurkosten per jaar]]</f>
        <v>0</v>
      </c>
      <c r="L203" s="6"/>
      <c r="M203" s="6"/>
      <c r="N203" s="6"/>
      <c r="O203" s="6"/>
      <c r="P203" s="6"/>
      <c r="Q203" s="44"/>
    </row>
    <row r="204" spans="1:17">
      <c r="A204" s="14"/>
      <c r="B204" s="15"/>
      <c r="C204" s="16"/>
      <c r="D204" s="16"/>
      <c r="E204" s="15"/>
      <c r="F204" s="17"/>
      <c r="G204" s="34"/>
      <c r="H204" s="34"/>
      <c r="I204" s="34"/>
      <c r="J204" s="34"/>
      <c r="K204" s="35">
        <f>SUM(K202:K203)</f>
        <v>0</v>
      </c>
    </row>
    <row r="205" spans="1:17" ht="14.4" customHeight="1">
      <c r="A205" s="7" t="s">
        <v>119</v>
      </c>
      <c r="B205" s="8"/>
      <c r="C205" s="8"/>
      <c r="D205" s="8"/>
      <c r="E205" s="8"/>
      <c r="F205" s="8"/>
      <c r="G205" s="36"/>
      <c r="H205" s="36"/>
      <c r="I205" s="54"/>
      <c r="J205" s="54"/>
      <c r="K205" s="54"/>
    </row>
    <row r="206" spans="1:17" s="21" customFormat="1">
      <c r="A206" s="22"/>
      <c r="B206" s="10">
        <v>1</v>
      </c>
      <c r="C206" s="11" t="s">
        <v>7</v>
      </c>
      <c r="D206" s="42" t="s">
        <v>12</v>
      </c>
      <c r="E206" s="10">
        <v>1</v>
      </c>
      <c r="F206" s="12">
        <v>52</v>
      </c>
      <c r="G206" s="37">
        <f>_xlfn.XLOOKUP(Prijsopgaveformulier[[#This Row],[Soort container]],Menukaart[Soort container],Menukaart[Kosten per lediging],0,0)</f>
        <v>0</v>
      </c>
      <c r="H206" s="37">
        <f>_xlfn.XLOOKUP(Prijsopgaveformulier[[#This Row],[Soort container]],Menukaart[Soort container],Menukaart[Kosten huur per maand],,0)</f>
        <v>0</v>
      </c>
      <c r="I20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06" s="40">
        <f>(Prijsopgaveformulier[[#This Row],[Kosten huur per maand]]*Prijsopgaveformulier[[#This Row],[Aantal containers]])*12</f>
        <v>0</v>
      </c>
      <c r="K206" s="56">
        <f>Prijsopgaveformulier[[#This Row],[Ledigingskosten per jaar]]+Prijsopgaveformulier[[#This Row],[Huurkosten per jaar]]</f>
        <v>0</v>
      </c>
      <c r="L206" s="6"/>
      <c r="M206" s="6"/>
      <c r="N206" s="6"/>
      <c r="O206" s="6"/>
      <c r="P206" s="6"/>
      <c r="Q206" s="44"/>
    </row>
    <row r="207" spans="1:17" s="21" customFormat="1">
      <c r="A207" s="20"/>
      <c r="B207" s="10">
        <v>1</v>
      </c>
      <c r="C207" s="11" t="s">
        <v>25</v>
      </c>
      <c r="D207" s="11" t="s">
        <v>29</v>
      </c>
      <c r="E207" s="10">
        <v>1</v>
      </c>
      <c r="F207" s="12">
        <v>52</v>
      </c>
      <c r="G207" s="37">
        <f>_xlfn.XLOOKUP(Prijsopgaveformulier[[#This Row],[Soort container]],Menukaart[Soort container],Menukaart[Kosten per lediging],0,0)</f>
        <v>0</v>
      </c>
      <c r="H207" s="37">
        <f>_xlfn.XLOOKUP(Prijsopgaveformulier[[#This Row],[Soort container]],Menukaart[Soort container],Menukaart[Kosten huur per maand],,0)</f>
        <v>0</v>
      </c>
      <c r="I20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07" s="40">
        <f>(Prijsopgaveformulier[[#This Row],[Kosten huur per maand]]*Prijsopgaveformulier[[#This Row],[Aantal containers]])*12</f>
        <v>0</v>
      </c>
      <c r="K207" s="56">
        <f>Prijsopgaveformulier[[#This Row],[Ledigingskosten per jaar]]+Prijsopgaveformulier[[#This Row],[Huurkosten per jaar]]</f>
        <v>0</v>
      </c>
      <c r="L207" s="6"/>
      <c r="M207" s="6"/>
      <c r="N207" s="6"/>
      <c r="O207" s="6"/>
      <c r="P207" s="6"/>
      <c r="Q207" s="44"/>
    </row>
    <row r="208" spans="1:17">
      <c r="A208" s="14"/>
      <c r="B208" s="15"/>
      <c r="C208" s="16"/>
      <c r="D208" s="16"/>
      <c r="E208" s="15"/>
      <c r="F208" s="17"/>
      <c r="G208" s="34"/>
      <c r="H208" s="34"/>
      <c r="I208" s="34"/>
      <c r="J208" s="34"/>
      <c r="K208" s="35">
        <f>SUM(K206:K207)</f>
        <v>0</v>
      </c>
    </row>
    <row r="209" spans="1:17" ht="14.4" customHeight="1">
      <c r="A209" s="7" t="s">
        <v>120</v>
      </c>
      <c r="B209" s="8"/>
      <c r="C209" s="8"/>
      <c r="D209" s="8"/>
      <c r="E209" s="8"/>
      <c r="F209" s="8"/>
      <c r="G209" s="36"/>
      <c r="H209" s="36"/>
      <c r="I209" s="54"/>
      <c r="J209" s="54"/>
      <c r="K209" s="54"/>
    </row>
    <row r="210" spans="1:17" s="21" customFormat="1">
      <c r="A210" s="22"/>
      <c r="B210" s="10">
        <v>1</v>
      </c>
      <c r="C210" s="11" t="s">
        <v>7</v>
      </c>
      <c r="D210" s="42" t="s">
        <v>12</v>
      </c>
      <c r="E210" s="10">
        <v>2</v>
      </c>
      <c r="F210" s="12">
        <v>43</v>
      </c>
      <c r="G210" s="37">
        <f>_xlfn.XLOOKUP(Prijsopgaveformulier[[#This Row],[Soort container]],Menukaart[Soort container],Menukaart[Kosten per lediging],0,0)</f>
        <v>0</v>
      </c>
      <c r="H210" s="37">
        <f>_xlfn.XLOOKUP(Prijsopgaveformulier[[#This Row],[Soort container]],Menukaart[Soort container],Menukaart[Kosten huur per maand],,0)</f>
        <v>0</v>
      </c>
      <c r="I21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10" s="40">
        <f>(Prijsopgaveformulier[[#This Row],[Kosten huur per maand]]*Prijsopgaveformulier[[#This Row],[Aantal containers]])*12</f>
        <v>0</v>
      </c>
      <c r="K210" s="56">
        <f>Prijsopgaveformulier[[#This Row],[Ledigingskosten per jaar]]+Prijsopgaveformulier[[#This Row],[Huurkosten per jaar]]</f>
        <v>0</v>
      </c>
      <c r="L210" s="6"/>
      <c r="M210" s="6"/>
      <c r="N210" s="6"/>
      <c r="O210" s="6"/>
      <c r="P210" s="6"/>
      <c r="Q210" s="44"/>
    </row>
    <row r="211" spans="1:17" s="21" customFormat="1">
      <c r="A211" s="20"/>
      <c r="B211" s="10">
        <v>1</v>
      </c>
      <c r="C211" s="11" t="s">
        <v>25</v>
      </c>
      <c r="D211" s="11" t="s">
        <v>31</v>
      </c>
      <c r="E211" s="10">
        <v>1</v>
      </c>
      <c r="F211" s="12">
        <v>43</v>
      </c>
      <c r="G211" s="37">
        <f>_xlfn.XLOOKUP(Prijsopgaveformulier[[#This Row],[Soort container]],Menukaart[Soort container],Menukaart[Kosten per lediging],0,0)</f>
        <v>0</v>
      </c>
      <c r="H211" s="37">
        <f>_xlfn.XLOOKUP(Prijsopgaveformulier[[#This Row],[Soort container]],Menukaart[Soort container],Menukaart[Kosten huur per maand],,0)</f>
        <v>0</v>
      </c>
      <c r="I21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11" s="40">
        <f>(Prijsopgaveformulier[[#This Row],[Kosten huur per maand]]*Prijsopgaveformulier[[#This Row],[Aantal containers]])*12</f>
        <v>0</v>
      </c>
      <c r="K211" s="56">
        <f>Prijsopgaveformulier[[#This Row],[Ledigingskosten per jaar]]+Prijsopgaveformulier[[#This Row],[Huurkosten per jaar]]</f>
        <v>0</v>
      </c>
      <c r="L211" s="6"/>
      <c r="M211" s="6"/>
      <c r="N211" s="6"/>
      <c r="O211" s="6"/>
      <c r="P211" s="6"/>
      <c r="Q211" s="44"/>
    </row>
    <row r="212" spans="1:17">
      <c r="A212" s="14"/>
      <c r="B212" s="15"/>
      <c r="C212" s="16"/>
      <c r="D212" s="16"/>
      <c r="E212" s="15"/>
      <c r="F212" s="17"/>
      <c r="G212" s="34"/>
      <c r="H212" s="34"/>
      <c r="I212" s="34"/>
      <c r="J212" s="34"/>
      <c r="K212" s="35">
        <f>SUM(K210:K211)</f>
        <v>0</v>
      </c>
    </row>
    <row r="213" spans="1:17" ht="14.4" customHeight="1">
      <c r="A213" s="7" t="s">
        <v>121</v>
      </c>
      <c r="B213" s="8"/>
      <c r="C213" s="8"/>
      <c r="D213" s="8"/>
      <c r="E213" s="8"/>
      <c r="F213" s="8"/>
      <c r="G213" s="36"/>
      <c r="H213" s="36"/>
      <c r="I213" s="54"/>
      <c r="J213" s="54"/>
      <c r="K213" s="54"/>
    </row>
    <row r="214" spans="1:17" s="21" customFormat="1">
      <c r="A214" s="22"/>
      <c r="B214" s="10">
        <v>1</v>
      </c>
      <c r="C214" s="11" t="s">
        <v>7</v>
      </c>
      <c r="D214" s="11" t="s">
        <v>18</v>
      </c>
      <c r="E214" s="10">
        <v>2</v>
      </c>
      <c r="F214" s="12">
        <v>43</v>
      </c>
      <c r="G214" s="37">
        <f>_xlfn.XLOOKUP(Prijsopgaveformulier[[#This Row],[Soort container]],Menukaart[Soort container],Menukaart[Kosten per lediging],0,0)</f>
        <v>0</v>
      </c>
      <c r="H214" s="37">
        <f>_xlfn.XLOOKUP(Prijsopgaveformulier[[#This Row],[Soort container]],Menukaart[Soort container],Menukaart[Kosten huur per maand],,0)</f>
        <v>0</v>
      </c>
      <c r="I21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14" s="40">
        <f>(Prijsopgaveformulier[[#This Row],[Kosten huur per maand]]*Prijsopgaveformulier[[#This Row],[Aantal containers]])*12</f>
        <v>0</v>
      </c>
      <c r="K214" s="56">
        <f>Prijsopgaveformulier[[#This Row],[Ledigingskosten per jaar]]+Prijsopgaveformulier[[#This Row],[Huurkosten per jaar]]</f>
        <v>0</v>
      </c>
      <c r="L214" s="6"/>
      <c r="M214" s="6"/>
      <c r="N214" s="6"/>
      <c r="O214" s="6"/>
      <c r="P214" s="6"/>
      <c r="Q214" s="44"/>
    </row>
    <row r="215" spans="1:17" s="21" customFormat="1">
      <c r="A215" s="20"/>
      <c r="B215" s="10">
        <v>7</v>
      </c>
      <c r="C215" s="11" t="s">
        <v>25</v>
      </c>
      <c r="D215" s="11" t="s">
        <v>28</v>
      </c>
      <c r="E215" s="10" t="s">
        <v>73</v>
      </c>
      <c r="F215" s="12"/>
      <c r="G215" s="37">
        <f>_xlfn.XLOOKUP(Prijsopgaveformulier[[#This Row],[Soort container]],Menukaart[Soort container],Menukaart[Kosten per lediging],0,0)</f>
        <v>0</v>
      </c>
      <c r="H215" s="37">
        <f>_xlfn.XLOOKUP(Prijsopgaveformulier[[#This Row],[Soort container]],Menukaart[Soort container],Menukaart[Kosten huur per maand],,0)</f>
        <v>0</v>
      </c>
      <c r="I215" s="40"/>
      <c r="J215" s="40">
        <f>(Prijsopgaveformulier[[#This Row],[Kosten huur per maand]]*Prijsopgaveformulier[[#This Row],[Aantal containers]])*12</f>
        <v>0</v>
      </c>
      <c r="K215" s="56">
        <f>Prijsopgaveformulier[[#This Row],[Ledigingskosten per jaar]]+Prijsopgaveformulier[[#This Row],[Huurkosten per jaar]]</f>
        <v>0</v>
      </c>
      <c r="L215" s="6"/>
      <c r="M215" s="6"/>
      <c r="N215" s="6"/>
      <c r="O215" s="6"/>
      <c r="P215" s="6"/>
      <c r="Q215" s="44"/>
    </row>
    <row r="216" spans="1:17" s="21" customFormat="1">
      <c r="A216" s="20"/>
      <c r="B216" s="10">
        <v>9</v>
      </c>
      <c r="C216" s="11" t="s">
        <v>39</v>
      </c>
      <c r="D216" s="11" t="s">
        <v>40</v>
      </c>
      <c r="E216" s="10" t="s">
        <v>73</v>
      </c>
      <c r="F216" s="12"/>
      <c r="G216" s="37">
        <f>_xlfn.XLOOKUP(Prijsopgaveformulier[[#This Row],[Soort container]],Menukaart[Soort container],Menukaart[Kosten per lediging],0,0)</f>
        <v>0</v>
      </c>
      <c r="H216" s="37">
        <f>_xlfn.XLOOKUP(Prijsopgaveformulier[[#This Row],[Soort container]],Menukaart[Soort container],Menukaart[Kosten huur per maand],,0)</f>
        <v>0</v>
      </c>
      <c r="I216" s="40"/>
      <c r="J216" s="40">
        <f>(Prijsopgaveformulier[[#This Row],[Kosten huur per maand]]*Prijsopgaveformulier[[#This Row],[Aantal containers]])*12</f>
        <v>0</v>
      </c>
      <c r="K216" s="56">
        <f>Prijsopgaveformulier[[#This Row],[Ledigingskosten per jaar]]+Prijsopgaveformulier[[#This Row],[Huurkosten per jaar]]</f>
        <v>0</v>
      </c>
      <c r="L216" s="6"/>
      <c r="M216" s="6"/>
      <c r="N216" s="6"/>
      <c r="O216" s="6"/>
      <c r="P216" s="6"/>
      <c r="Q216" s="44"/>
    </row>
    <row r="217" spans="1:17">
      <c r="A217" s="14"/>
      <c r="B217" s="15"/>
      <c r="C217" s="16"/>
      <c r="D217" s="16"/>
      <c r="E217" s="15"/>
      <c r="F217" s="17"/>
      <c r="G217" s="34"/>
      <c r="H217" s="34"/>
      <c r="I217" s="34"/>
      <c r="J217" s="34"/>
      <c r="K217" s="35">
        <f>SUM(K214:K216)</f>
        <v>0</v>
      </c>
    </row>
    <row r="218" spans="1:17" ht="14.4" customHeight="1">
      <c r="A218" s="7" t="s">
        <v>122</v>
      </c>
      <c r="B218" s="8"/>
      <c r="C218" s="8"/>
      <c r="D218" s="8"/>
      <c r="E218" s="8"/>
      <c r="F218" s="8"/>
      <c r="G218" s="36"/>
      <c r="H218" s="36"/>
      <c r="I218" s="54"/>
      <c r="J218" s="54"/>
      <c r="K218" s="54"/>
    </row>
    <row r="219" spans="1:17" s="21" customFormat="1">
      <c r="A219" s="22"/>
      <c r="B219" s="10">
        <v>1</v>
      </c>
      <c r="C219" s="11" t="s">
        <v>7</v>
      </c>
      <c r="D219" s="11" t="s">
        <v>9</v>
      </c>
      <c r="E219" s="10">
        <v>2</v>
      </c>
      <c r="F219" s="12">
        <v>43</v>
      </c>
      <c r="G219" s="37">
        <f>_xlfn.XLOOKUP(Prijsopgaveformulier[[#This Row],[Soort container]],Menukaart[Soort container],Menukaart[Kosten per lediging],0,0)</f>
        <v>0</v>
      </c>
      <c r="H219" s="37">
        <f>_xlfn.XLOOKUP(Prijsopgaveformulier[[#This Row],[Soort container]],Menukaart[Soort container],Menukaart[Kosten huur per maand],,0)</f>
        <v>0</v>
      </c>
      <c r="I21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19" s="40">
        <f>(Prijsopgaveformulier[[#This Row],[Kosten huur per maand]]*Prijsopgaveformulier[[#This Row],[Aantal containers]])*12</f>
        <v>0</v>
      </c>
      <c r="K219" s="56">
        <f>Prijsopgaveformulier[[#This Row],[Ledigingskosten per jaar]]+Prijsopgaveformulier[[#This Row],[Huurkosten per jaar]]</f>
        <v>0</v>
      </c>
      <c r="L219" s="6"/>
      <c r="M219" s="6"/>
      <c r="N219" s="6"/>
      <c r="O219" s="6"/>
      <c r="P219" s="6"/>
      <c r="Q219" s="44"/>
    </row>
    <row r="220" spans="1:17" s="21" customFormat="1">
      <c r="A220" s="20"/>
      <c r="B220" s="10">
        <v>1</v>
      </c>
      <c r="C220" s="11" t="s">
        <v>25</v>
      </c>
      <c r="D220" s="11" t="s">
        <v>26</v>
      </c>
      <c r="E220" s="10" t="s">
        <v>73</v>
      </c>
      <c r="F220" s="12"/>
      <c r="G220" s="37">
        <f>_xlfn.XLOOKUP(Prijsopgaveformulier[[#This Row],[Soort container]],Menukaart[Soort container],Menukaart[Kosten per lediging],0,0)</f>
        <v>0</v>
      </c>
      <c r="H220" s="37">
        <f>_xlfn.XLOOKUP(Prijsopgaveformulier[[#This Row],[Soort container]],Menukaart[Soort container],Menukaart[Kosten huur per maand],,0)</f>
        <v>0</v>
      </c>
      <c r="I220" s="40"/>
      <c r="J220" s="40">
        <f>(Prijsopgaveformulier[[#This Row],[Kosten huur per maand]]*Prijsopgaveformulier[[#This Row],[Aantal containers]])*12</f>
        <v>0</v>
      </c>
      <c r="K220" s="56">
        <f>Prijsopgaveformulier[[#This Row],[Ledigingskosten per jaar]]+Prijsopgaveformulier[[#This Row],[Huurkosten per jaar]]</f>
        <v>0</v>
      </c>
      <c r="L220" s="6"/>
      <c r="M220" s="6"/>
      <c r="N220" s="6"/>
      <c r="O220" s="6"/>
      <c r="P220" s="6"/>
      <c r="Q220" s="44"/>
    </row>
    <row r="221" spans="1:17">
      <c r="A221" s="14"/>
      <c r="B221" s="15"/>
      <c r="C221" s="16"/>
      <c r="D221" s="16"/>
      <c r="E221" s="15"/>
      <c r="F221" s="17"/>
      <c r="G221" s="34"/>
      <c r="H221" s="34"/>
      <c r="I221" s="34"/>
      <c r="J221" s="34"/>
      <c r="K221" s="35">
        <f>SUM(K219:K220)</f>
        <v>0</v>
      </c>
    </row>
    <row r="222" spans="1:17" ht="14.4" customHeight="1">
      <c r="A222" s="7" t="s">
        <v>123</v>
      </c>
      <c r="B222" s="8"/>
      <c r="C222" s="8"/>
      <c r="D222" s="8"/>
      <c r="E222" s="8"/>
      <c r="F222" s="8"/>
      <c r="G222" s="36"/>
      <c r="H222" s="36"/>
      <c r="I222" s="54"/>
      <c r="J222" s="54"/>
      <c r="K222" s="54"/>
    </row>
    <row r="223" spans="1:17" s="21" customFormat="1">
      <c r="A223" s="22"/>
      <c r="B223" s="10">
        <v>1</v>
      </c>
      <c r="C223" s="11" t="s">
        <v>7</v>
      </c>
      <c r="D223" s="11" t="s">
        <v>9</v>
      </c>
      <c r="E223" s="10">
        <v>2</v>
      </c>
      <c r="F223" s="12">
        <v>43</v>
      </c>
      <c r="G223" s="37">
        <f>_xlfn.XLOOKUP(Prijsopgaveformulier[[#This Row],[Soort container]],Menukaart[Soort container],Menukaart[Kosten per lediging],0,0)</f>
        <v>0</v>
      </c>
      <c r="H223" s="37">
        <f>_xlfn.XLOOKUP(Prijsopgaveformulier[[#This Row],[Soort container]],Menukaart[Soort container],Menukaart[Kosten huur per maand],,0)</f>
        <v>0</v>
      </c>
      <c r="I22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23" s="40">
        <f>(Prijsopgaveformulier[[#This Row],[Kosten huur per maand]]*Prijsopgaveformulier[[#This Row],[Aantal containers]])*12</f>
        <v>0</v>
      </c>
      <c r="K223" s="56">
        <f>Prijsopgaveformulier[[#This Row],[Ledigingskosten per jaar]]+Prijsopgaveformulier[[#This Row],[Huurkosten per jaar]]</f>
        <v>0</v>
      </c>
      <c r="L223" s="6"/>
      <c r="M223" s="6"/>
      <c r="N223" s="6"/>
      <c r="O223" s="6"/>
      <c r="P223" s="6"/>
      <c r="Q223" s="44"/>
    </row>
    <row r="224" spans="1:17" s="21" customFormat="1">
      <c r="A224" s="20"/>
      <c r="B224" s="10">
        <v>1</v>
      </c>
      <c r="C224" s="11" t="s">
        <v>25</v>
      </c>
      <c r="D224" s="2" t="s">
        <v>30</v>
      </c>
      <c r="E224" s="19">
        <v>0.5</v>
      </c>
      <c r="F224" s="12">
        <v>43</v>
      </c>
      <c r="G224" s="37">
        <f>_xlfn.XLOOKUP(Prijsopgaveformulier[[#This Row],[Soort container]],Menukaart[Soort container],Menukaart[Kosten per lediging],0,0)</f>
        <v>0</v>
      </c>
      <c r="H224" s="37">
        <f>_xlfn.XLOOKUP(Prijsopgaveformulier[[#This Row],[Soort container]],Menukaart[Soort container],Menukaart[Kosten huur per maand],,0)</f>
        <v>0</v>
      </c>
      <c r="I22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24" s="40">
        <f>(Prijsopgaveformulier[[#This Row],[Kosten huur per maand]]*Prijsopgaveformulier[[#This Row],[Aantal containers]])*12</f>
        <v>0</v>
      </c>
      <c r="K224" s="56">
        <f>Prijsopgaveformulier[[#This Row],[Ledigingskosten per jaar]]+Prijsopgaveformulier[[#This Row],[Huurkosten per jaar]]</f>
        <v>0</v>
      </c>
      <c r="L224" s="6"/>
      <c r="M224" s="6"/>
      <c r="N224" s="6"/>
      <c r="O224" s="6"/>
      <c r="P224" s="6"/>
      <c r="Q224" s="44"/>
    </row>
    <row r="225" spans="1:17">
      <c r="A225" s="14"/>
      <c r="B225" s="15"/>
      <c r="C225" s="16"/>
      <c r="D225" s="16"/>
      <c r="E225" s="15"/>
      <c r="F225" s="17"/>
      <c r="G225" s="34"/>
      <c r="H225" s="34"/>
      <c r="I225" s="34"/>
      <c r="J225" s="34"/>
      <c r="K225" s="35">
        <f>SUM(K223:K224)</f>
        <v>0</v>
      </c>
    </row>
    <row r="226" spans="1:17" ht="14.4" customHeight="1">
      <c r="A226" s="7" t="s">
        <v>124</v>
      </c>
      <c r="B226" s="8"/>
      <c r="C226" s="8"/>
      <c r="D226" s="8"/>
      <c r="E226" s="8"/>
      <c r="F226" s="8"/>
      <c r="G226" s="36"/>
      <c r="H226" s="36"/>
      <c r="I226" s="54"/>
      <c r="J226" s="54"/>
      <c r="K226" s="54"/>
    </row>
    <row r="227" spans="1:17" s="21" customFormat="1">
      <c r="A227" s="22"/>
      <c r="B227" s="10">
        <v>1</v>
      </c>
      <c r="C227" s="11" t="s">
        <v>7</v>
      </c>
      <c r="D227" s="11" t="s">
        <v>13</v>
      </c>
      <c r="E227" s="10">
        <v>3</v>
      </c>
      <c r="F227" s="12">
        <v>43</v>
      </c>
      <c r="G227" s="37">
        <f>_xlfn.XLOOKUP(Prijsopgaveformulier[[#This Row],[Soort container]],Menukaart[Soort container],Menukaart[Kosten per lediging],0,0)</f>
        <v>0</v>
      </c>
      <c r="H227" s="37">
        <f>_xlfn.XLOOKUP(Prijsopgaveformulier[[#This Row],[Soort container]],Menukaart[Soort container],Menukaart[Kosten huur per maand],,0)</f>
        <v>0</v>
      </c>
      <c r="I22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27" s="40">
        <f>(Prijsopgaveformulier[[#This Row],[Kosten huur per maand]]*Prijsopgaveformulier[[#This Row],[Aantal containers]])*12</f>
        <v>0</v>
      </c>
      <c r="K227" s="56">
        <f>Prijsopgaveformulier[[#This Row],[Ledigingskosten per jaar]]+Prijsopgaveformulier[[#This Row],[Huurkosten per jaar]]</f>
        <v>0</v>
      </c>
      <c r="L227" s="6"/>
      <c r="M227" s="6"/>
      <c r="N227" s="6"/>
      <c r="O227" s="6"/>
      <c r="P227" s="6"/>
      <c r="Q227" s="44"/>
    </row>
    <row r="228" spans="1:17" s="21" customFormat="1">
      <c r="A228" s="20"/>
      <c r="B228" s="10">
        <v>1</v>
      </c>
      <c r="C228" s="11" t="s">
        <v>25</v>
      </c>
      <c r="D228" s="2" t="s">
        <v>30</v>
      </c>
      <c r="E228" s="19">
        <v>0.5</v>
      </c>
      <c r="F228" s="12">
        <v>43</v>
      </c>
      <c r="G228" s="37">
        <f>_xlfn.XLOOKUP(Prijsopgaveformulier[[#This Row],[Soort container]],Menukaart[Soort container],Menukaart[Kosten per lediging],0,0)</f>
        <v>0</v>
      </c>
      <c r="H228" s="37">
        <f>_xlfn.XLOOKUP(Prijsopgaveformulier[[#This Row],[Soort container]],Menukaart[Soort container],Menukaart[Kosten huur per maand],,0)</f>
        <v>0</v>
      </c>
      <c r="I22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28" s="40">
        <f>(Prijsopgaveformulier[[#This Row],[Kosten huur per maand]]*Prijsopgaveformulier[[#This Row],[Aantal containers]])*12</f>
        <v>0</v>
      </c>
      <c r="K228" s="56">
        <f>Prijsopgaveformulier[[#This Row],[Ledigingskosten per jaar]]+Prijsopgaveformulier[[#This Row],[Huurkosten per jaar]]</f>
        <v>0</v>
      </c>
      <c r="L228" s="6"/>
      <c r="M228" s="6"/>
      <c r="N228" s="6"/>
      <c r="O228" s="6"/>
      <c r="P228" s="6"/>
      <c r="Q228" s="44"/>
    </row>
    <row r="229" spans="1:17" s="21" customFormat="1">
      <c r="A229" s="20"/>
      <c r="B229" s="10">
        <v>1</v>
      </c>
      <c r="C229" s="11" t="s">
        <v>39</v>
      </c>
      <c r="D229" s="11" t="s">
        <v>40</v>
      </c>
      <c r="E229" s="10" t="s">
        <v>73</v>
      </c>
      <c r="F229" s="12"/>
      <c r="G229" s="37">
        <f>_xlfn.XLOOKUP(Prijsopgaveformulier[[#This Row],[Soort container]],Menukaart[Soort container],Menukaart[Kosten per lediging],0,0)</f>
        <v>0</v>
      </c>
      <c r="H229" s="37">
        <f>_xlfn.XLOOKUP(Prijsopgaveformulier[[#This Row],[Soort container]],Menukaart[Soort container],Menukaart[Kosten huur per maand],,0)</f>
        <v>0</v>
      </c>
      <c r="I229" s="40"/>
      <c r="J229" s="40">
        <f>(Prijsopgaveformulier[[#This Row],[Kosten huur per maand]]*Prijsopgaveformulier[[#This Row],[Aantal containers]])*12</f>
        <v>0</v>
      </c>
      <c r="K229" s="56">
        <f>Prijsopgaveformulier[[#This Row],[Ledigingskosten per jaar]]+Prijsopgaveformulier[[#This Row],[Huurkosten per jaar]]</f>
        <v>0</v>
      </c>
      <c r="L229" s="6"/>
      <c r="M229" s="6"/>
      <c r="N229" s="6"/>
      <c r="O229" s="6"/>
      <c r="P229" s="6"/>
      <c r="Q229" s="44"/>
    </row>
    <row r="230" spans="1:17">
      <c r="A230" s="46"/>
      <c r="B230" s="47">
        <v>1</v>
      </c>
      <c r="C230" s="48" t="s">
        <v>70</v>
      </c>
      <c r="D230" s="49" t="s">
        <v>86</v>
      </c>
      <c r="E230" s="50" t="s">
        <v>73</v>
      </c>
      <c r="F230" s="51"/>
      <c r="G230" s="48" t="s">
        <v>72</v>
      </c>
      <c r="H230" s="52"/>
      <c r="I230" s="52"/>
      <c r="J230" s="52"/>
      <c r="K230" s="52"/>
      <c r="L230" s="43"/>
    </row>
    <row r="231" spans="1:17">
      <c r="A231" s="14"/>
      <c r="B231" s="15"/>
      <c r="C231" s="16"/>
      <c r="D231" s="16"/>
      <c r="E231" s="15"/>
      <c r="F231" s="17"/>
      <c r="G231" s="34"/>
      <c r="H231" s="34"/>
      <c r="I231" s="34"/>
      <c r="J231" s="34"/>
      <c r="K231" s="35">
        <f>SUM(K227:K230)</f>
        <v>0</v>
      </c>
    </row>
    <row r="232" spans="1:17" ht="14.4" customHeight="1">
      <c r="A232" s="7" t="s">
        <v>125</v>
      </c>
      <c r="B232" s="8"/>
      <c r="C232" s="8"/>
      <c r="D232" s="8"/>
      <c r="E232" s="8"/>
      <c r="F232" s="8"/>
      <c r="G232" s="36"/>
      <c r="H232" s="36"/>
      <c r="I232" s="54"/>
      <c r="J232" s="54"/>
      <c r="K232" s="54"/>
    </row>
    <row r="233" spans="1:17" s="21" customFormat="1">
      <c r="A233" s="22"/>
      <c r="B233" s="10">
        <v>1</v>
      </c>
      <c r="C233" s="11" t="s">
        <v>7</v>
      </c>
      <c r="D233" s="11" t="s">
        <v>13</v>
      </c>
      <c r="E233" s="10">
        <v>2</v>
      </c>
      <c r="F233" s="12">
        <v>43</v>
      </c>
      <c r="G233" s="37">
        <f>_xlfn.XLOOKUP(Prijsopgaveformulier[[#This Row],[Soort container]],Menukaart[Soort container],Menukaart[Kosten per lediging],0,0)</f>
        <v>0</v>
      </c>
      <c r="H233" s="37">
        <f>_xlfn.XLOOKUP(Prijsopgaveformulier[[#This Row],[Soort container]],Menukaart[Soort container],Menukaart[Kosten huur per maand],,0)</f>
        <v>0</v>
      </c>
      <c r="I23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33" s="40">
        <f>(Prijsopgaveformulier[[#This Row],[Kosten huur per maand]]*Prijsopgaveformulier[[#This Row],[Aantal containers]])*12</f>
        <v>0</v>
      </c>
      <c r="K233" s="56">
        <f>Prijsopgaveformulier[[#This Row],[Ledigingskosten per jaar]]+Prijsopgaveformulier[[#This Row],[Huurkosten per jaar]]</f>
        <v>0</v>
      </c>
      <c r="L233" s="6"/>
      <c r="M233" s="6"/>
      <c r="N233" s="6"/>
      <c r="O233" s="6"/>
      <c r="P233" s="6"/>
      <c r="Q233" s="44"/>
    </row>
    <row r="234" spans="1:17" s="21" customFormat="1">
      <c r="A234" s="20"/>
      <c r="B234" s="10">
        <v>1</v>
      </c>
      <c r="C234" s="11" t="s">
        <v>25</v>
      </c>
      <c r="D234" s="2" t="s">
        <v>30</v>
      </c>
      <c r="E234" s="10">
        <v>1</v>
      </c>
      <c r="F234" s="12">
        <v>43</v>
      </c>
      <c r="G234" s="37">
        <f>_xlfn.XLOOKUP(Prijsopgaveformulier[[#This Row],[Soort container]],Menukaart[Soort container],Menukaart[Kosten per lediging],0,0)</f>
        <v>0</v>
      </c>
      <c r="H234" s="37">
        <f>_xlfn.XLOOKUP(Prijsopgaveformulier[[#This Row],[Soort container]],Menukaart[Soort container],Menukaart[Kosten huur per maand],,0)</f>
        <v>0</v>
      </c>
      <c r="I23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34" s="40">
        <f>(Prijsopgaveformulier[[#This Row],[Kosten huur per maand]]*Prijsopgaveformulier[[#This Row],[Aantal containers]])*12</f>
        <v>0</v>
      </c>
      <c r="K234" s="56">
        <f>Prijsopgaveformulier[[#This Row],[Ledigingskosten per jaar]]+Prijsopgaveformulier[[#This Row],[Huurkosten per jaar]]</f>
        <v>0</v>
      </c>
      <c r="L234" s="6"/>
      <c r="M234" s="6"/>
      <c r="N234" s="6"/>
      <c r="O234" s="6"/>
      <c r="P234" s="6"/>
      <c r="Q234" s="44"/>
    </row>
    <row r="235" spans="1:17" s="21" customFormat="1">
      <c r="A235" s="20"/>
      <c r="B235" s="10">
        <v>1</v>
      </c>
      <c r="C235" s="11" t="s">
        <v>126</v>
      </c>
      <c r="D235" s="2" t="s">
        <v>17</v>
      </c>
      <c r="E235" s="10" t="s">
        <v>73</v>
      </c>
      <c r="F235" s="12"/>
      <c r="G235" s="37">
        <f>_xlfn.XLOOKUP(Prijsopgaveformulier[[#This Row],[Soort container]],Menukaart[Soort container],Menukaart[Kosten per lediging],0,0)</f>
        <v>0</v>
      </c>
      <c r="H235" s="37">
        <f>_xlfn.XLOOKUP(Prijsopgaveformulier[[#This Row],[Soort container]],Menukaart[Soort container],Menukaart[Kosten huur per maand],,0)</f>
        <v>0</v>
      </c>
      <c r="I235" s="40"/>
      <c r="J235" s="40">
        <f>(Prijsopgaveformulier[[#This Row],[Kosten huur per maand]]*Prijsopgaveformulier[[#This Row],[Aantal containers]])*12</f>
        <v>0</v>
      </c>
      <c r="K235" s="56">
        <f>Prijsopgaveformulier[[#This Row],[Ledigingskosten per jaar]]+Prijsopgaveformulier[[#This Row],[Huurkosten per jaar]]</f>
        <v>0</v>
      </c>
      <c r="L235" s="6"/>
      <c r="M235" s="6"/>
      <c r="N235" s="6"/>
      <c r="O235" s="6"/>
      <c r="P235" s="6"/>
      <c r="Q235" s="44"/>
    </row>
    <row r="236" spans="1:17" s="21" customFormat="1">
      <c r="A236" s="20"/>
      <c r="B236" s="10">
        <v>1</v>
      </c>
      <c r="C236" s="11" t="s">
        <v>39</v>
      </c>
      <c r="D236" s="11" t="s">
        <v>40</v>
      </c>
      <c r="E236" s="13">
        <f>7/12</f>
        <v>0.58333333333333337</v>
      </c>
      <c r="F236" s="12">
        <v>43</v>
      </c>
      <c r="G236" s="37">
        <f>_xlfn.XLOOKUP(Prijsopgaveformulier[[#This Row],[Soort container]],Menukaart[Soort container],Menukaart[Kosten per lediging],0,0)</f>
        <v>0</v>
      </c>
      <c r="H236" s="37">
        <f>_xlfn.XLOOKUP(Prijsopgaveformulier[[#This Row],[Soort container]],Menukaart[Soort container],Menukaart[Kosten huur per maand],,0)</f>
        <v>0</v>
      </c>
      <c r="I23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36" s="40">
        <f>(Prijsopgaveformulier[[#This Row],[Kosten huur per maand]]*Prijsopgaveformulier[[#This Row],[Aantal containers]])*12</f>
        <v>0</v>
      </c>
      <c r="K236" s="56">
        <f>Prijsopgaveformulier[[#This Row],[Ledigingskosten per jaar]]+Prijsopgaveformulier[[#This Row],[Huurkosten per jaar]]</f>
        <v>0</v>
      </c>
      <c r="L236" s="6"/>
      <c r="M236" s="6"/>
      <c r="N236" s="6"/>
      <c r="O236" s="6"/>
      <c r="P236" s="6"/>
      <c r="Q236" s="44"/>
    </row>
    <row r="237" spans="1:17">
      <c r="A237" s="14"/>
      <c r="B237" s="15"/>
      <c r="C237" s="16"/>
      <c r="D237" s="16"/>
      <c r="E237" s="15"/>
      <c r="F237" s="17"/>
      <c r="G237" s="34"/>
      <c r="H237" s="34"/>
      <c r="I237" s="34"/>
      <c r="J237" s="34"/>
      <c r="K237" s="35">
        <f>SUM(K233:K236)</f>
        <v>0</v>
      </c>
    </row>
    <row r="238" spans="1:17" ht="14.4" customHeight="1">
      <c r="A238" s="7" t="s">
        <v>127</v>
      </c>
      <c r="B238" s="8"/>
      <c r="C238" s="8"/>
      <c r="D238" s="8"/>
      <c r="E238" s="8"/>
      <c r="F238" s="8"/>
      <c r="G238" s="36"/>
      <c r="H238" s="36"/>
      <c r="I238" s="54"/>
      <c r="J238" s="54"/>
      <c r="K238" s="54"/>
    </row>
    <row r="239" spans="1:17" s="21" customFormat="1">
      <c r="A239" s="22"/>
      <c r="B239" s="10">
        <v>1</v>
      </c>
      <c r="C239" s="11" t="s">
        <v>7</v>
      </c>
      <c r="D239" s="11" t="s">
        <v>9</v>
      </c>
      <c r="E239" s="10">
        <v>1</v>
      </c>
      <c r="F239" s="12">
        <v>43</v>
      </c>
      <c r="G239" s="37">
        <f>_xlfn.XLOOKUP(Prijsopgaveformulier[[#This Row],[Soort container]],Menukaart[Soort container],Menukaart[Kosten per lediging],0,0)</f>
        <v>0</v>
      </c>
      <c r="H239" s="37">
        <f>_xlfn.XLOOKUP(Prijsopgaveformulier[[#This Row],[Soort container]],Menukaart[Soort container],Menukaart[Kosten huur per maand],,0)</f>
        <v>0</v>
      </c>
      <c r="I23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39" s="40">
        <f>(Prijsopgaveformulier[[#This Row],[Kosten huur per maand]]*Prijsopgaveformulier[[#This Row],[Aantal containers]])*12</f>
        <v>0</v>
      </c>
      <c r="K239" s="56">
        <f>Prijsopgaveformulier[[#This Row],[Ledigingskosten per jaar]]+Prijsopgaveformulier[[#This Row],[Huurkosten per jaar]]</f>
        <v>0</v>
      </c>
      <c r="L239" s="6"/>
      <c r="M239" s="6"/>
      <c r="N239" s="6"/>
      <c r="O239" s="6"/>
      <c r="P239" s="6"/>
      <c r="Q239" s="44"/>
    </row>
    <row r="240" spans="1:17" s="21" customFormat="1">
      <c r="A240" s="20"/>
      <c r="B240" s="10">
        <v>1</v>
      </c>
      <c r="C240" s="11" t="s">
        <v>25</v>
      </c>
      <c r="D240" s="2" t="s">
        <v>30</v>
      </c>
      <c r="E240" s="10">
        <v>1</v>
      </c>
      <c r="F240" s="12">
        <v>43</v>
      </c>
      <c r="G240" s="37">
        <f>_xlfn.XLOOKUP(Prijsopgaveformulier[[#This Row],[Soort container]],Menukaart[Soort container],Menukaart[Kosten per lediging],0,0)</f>
        <v>0</v>
      </c>
      <c r="H240" s="37">
        <f>_xlfn.XLOOKUP(Prijsopgaveformulier[[#This Row],[Soort container]],Menukaart[Soort container],Menukaart[Kosten huur per maand],,0)</f>
        <v>0</v>
      </c>
      <c r="I24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40" s="40">
        <f>(Prijsopgaveformulier[[#This Row],[Kosten huur per maand]]*Prijsopgaveformulier[[#This Row],[Aantal containers]])*12</f>
        <v>0</v>
      </c>
      <c r="K240" s="56">
        <f>Prijsopgaveformulier[[#This Row],[Ledigingskosten per jaar]]+Prijsopgaveformulier[[#This Row],[Huurkosten per jaar]]</f>
        <v>0</v>
      </c>
      <c r="L240" s="6"/>
      <c r="M240" s="6"/>
      <c r="N240" s="6"/>
      <c r="O240" s="6"/>
      <c r="P240" s="6"/>
      <c r="Q240" s="44"/>
    </row>
    <row r="241" spans="1:17" s="21" customFormat="1">
      <c r="A241" s="20"/>
      <c r="B241" s="10">
        <v>1</v>
      </c>
      <c r="C241" s="11" t="s">
        <v>39</v>
      </c>
      <c r="D241" s="11" t="s">
        <v>41</v>
      </c>
      <c r="E241" s="10" t="s">
        <v>73</v>
      </c>
      <c r="F241" s="12"/>
      <c r="G241" s="37">
        <f>_xlfn.XLOOKUP(Prijsopgaveformulier[[#This Row],[Soort container]],Menukaart[Soort container],Menukaart[Kosten per lediging],0,0)</f>
        <v>0</v>
      </c>
      <c r="H241" s="37">
        <f>_xlfn.XLOOKUP(Prijsopgaveformulier[[#This Row],[Soort container]],Menukaart[Soort container],Menukaart[Kosten huur per maand],,0)</f>
        <v>0</v>
      </c>
      <c r="I241" s="40"/>
      <c r="J241" s="40">
        <f>(Prijsopgaveformulier[[#This Row],[Kosten huur per maand]]*Prijsopgaveformulier[[#This Row],[Aantal containers]])*12</f>
        <v>0</v>
      </c>
      <c r="K241" s="56">
        <f>Prijsopgaveformulier[[#This Row],[Ledigingskosten per jaar]]+Prijsopgaveformulier[[#This Row],[Huurkosten per jaar]]</f>
        <v>0</v>
      </c>
      <c r="L241" s="6"/>
      <c r="M241" s="6"/>
      <c r="N241" s="6"/>
      <c r="O241" s="6"/>
      <c r="P241" s="6"/>
      <c r="Q241" s="44"/>
    </row>
    <row r="242" spans="1:17">
      <c r="A242" s="14"/>
      <c r="B242" s="15"/>
      <c r="C242" s="16"/>
      <c r="D242" s="16"/>
      <c r="E242" s="15"/>
      <c r="F242" s="17"/>
      <c r="G242" s="34"/>
      <c r="H242" s="34"/>
      <c r="I242" s="34"/>
      <c r="J242" s="34"/>
      <c r="K242" s="35">
        <f>SUM(K239:K241)</f>
        <v>0</v>
      </c>
    </row>
    <row r="243" spans="1:17" ht="14.4" customHeight="1">
      <c r="A243" s="7" t="s">
        <v>128</v>
      </c>
      <c r="B243" s="8"/>
      <c r="C243" s="8"/>
      <c r="D243" s="8"/>
      <c r="E243" s="8"/>
      <c r="F243" s="8"/>
      <c r="G243" s="36"/>
      <c r="H243" s="36"/>
      <c r="I243" s="54"/>
      <c r="J243" s="54"/>
      <c r="K243" s="54"/>
    </row>
    <row r="244" spans="1:17" s="21" customFormat="1">
      <c r="A244" s="22"/>
      <c r="B244" s="10">
        <v>1</v>
      </c>
      <c r="C244" s="11" t="s">
        <v>7</v>
      </c>
      <c r="D244" s="11" t="s">
        <v>9</v>
      </c>
      <c r="E244" s="10">
        <v>2</v>
      </c>
      <c r="F244" s="12">
        <v>43</v>
      </c>
      <c r="G244" s="37">
        <f>_xlfn.XLOOKUP(Prijsopgaveformulier[[#This Row],[Soort container]],Menukaart[Soort container],Menukaart[Kosten per lediging],0,0)</f>
        <v>0</v>
      </c>
      <c r="H244" s="37">
        <f>_xlfn.XLOOKUP(Prijsopgaveformulier[[#This Row],[Soort container]],Menukaart[Soort container],Menukaart[Kosten huur per maand],,0)</f>
        <v>0</v>
      </c>
      <c r="I24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44" s="40">
        <f>(Prijsopgaveformulier[[#This Row],[Kosten huur per maand]]*Prijsopgaveformulier[[#This Row],[Aantal containers]])*12</f>
        <v>0</v>
      </c>
      <c r="K244" s="56">
        <f>Prijsopgaveformulier[[#This Row],[Ledigingskosten per jaar]]+Prijsopgaveformulier[[#This Row],[Huurkosten per jaar]]</f>
        <v>0</v>
      </c>
      <c r="L244" s="6"/>
      <c r="M244" s="6"/>
      <c r="N244" s="6"/>
      <c r="O244" s="6"/>
      <c r="P244" s="6"/>
      <c r="Q244" s="44"/>
    </row>
    <row r="245" spans="1:17" s="21" customFormat="1">
      <c r="A245" s="20"/>
      <c r="B245" s="10">
        <v>1</v>
      </c>
      <c r="C245" s="11" t="s">
        <v>25</v>
      </c>
      <c r="D245" s="2" t="s">
        <v>30</v>
      </c>
      <c r="E245" s="10">
        <v>1</v>
      </c>
      <c r="F245" s="12">
        <v>43</v>
      </c>
      <c r="G245" s="37">
        <f>_xlfn.XLOOKUP(Prijsopgaveformulier[[#This Row],[Soort container]],Menukaart[Soort container],Menukaart[Kosten per lediging],0,0)</f>
        <v>0</v>
      </c>
      <c r="H245" s="37">
        <f>_xlfn.XLOOKUP(Prijsopgaveformulier[[#This Row],[Soort container]],Menukaart[Soort container],Menukaart[Kosten huur per maand],,0)</f>
        <v>0</v>
      </c>
      <c r="I24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45" s="40">
        <f>(Prijsopgaveformulier[[#This Row],[Kosten huur per maand]]*Prijsopgaveformulier[[#This Row],[Aantal containers]])*12</f>
        <v>0</v>
      </c>
      <c r="K245" s="56">
        <f>Prijsopgaveformulier[[#This Row],[Ledigingskosten per jaar]]+Prijsopgaveformulier[[#This Row],[Huurkosten per jaar]]</f>
        <v>0</v>
      </c>
      <c r="L245" s="6"/>
      <c r="M245" s="6"/>
      <c r="N245" s="6"/>
      <c r="O245" s="6"/>
      <c r="P245" s="6"/>
      <c r="Q245" s="44"/>
    </row>
    <row r="246" spans="1:17">
      <c r="A246" s="14"/>
      <c r="B246" s="15"/>
      <c r="C246" s="16"/>
      <c r="D246" s="16"/>
      <c r="E246" s="15"/>
      <c r="F246" s="17"/>
      <c r="G246" s="34"/>
      <c r="H246" s="34"/>
      <c r="I246" s="34"/>
      <c r="J246" s="34"/>
      <c r="K246" s="35">
        <f>SUM(K244:K245)</f>
        <v>0</v>
      </c>
    </row>
    <row r="247" spans="1:17" ht="14.4" customHeight="1">
      <c r="A247" s="7" t="s">
        <v>129</v>
      </c>
      <c r="B247" s="8"/>
      <c r="C247" s="8"/>
      <c r="D247" s="8"/>
      <c r="E247" s="8"/>
      <c r="F247" s="8"/>
      <c r="G247" s="36"/>
      <c r="H247" s="36"/>
      <c r="I247" s="54"/>
      <c r="J247" s="54"/>
      <c r="K247" s="54"/>
    </row>
    <row r="248" spans="1:17" s="21" customFormat="1">
      <c r="A248" s="22"/>
      <c r="B248" s="10">
        <v>1</v>
      </c>
      <c r="C248" s="11" t="s">
        <v>7</v>
      </c>
      <c r="D248" s="11" t="s">
        <v>9</v>
      </c>
      <c r="E248" s="10">
        <v>2</v>
      </c>
      <c r="F248" s="12">
        <v>43</v>
      </c>
      <c r="G248" s="37">
        <f>_xlfn.XLOOKUP(Prijsopgaveformulier[[#This Row],[Soort container]],Menukaart[Soort container],Menukaart[Kosten per lediging],0,0)</f>
        <v>0</v>
      </c>
      <c r="H248" s="37">
        <f>_xlfn.XLOOKUP(Prijsopgaveformulier[[#This Row],[Soort container]],Menukaart[Soort container],Menukaart[Kosten huur per maand],,0)</f>
        <v>0</v>
      </c>
      <c r="I24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48" s="40">
        <f>Prijsopgaveformulier[[#This Row],[Kosten huur per maand]]*Prijsopgaveformulier[[#This Row],[Aantal containers]]*12</f>
        <v>0</v>
      </c>
      <c r="K248" s="56">
        <f>Prijsopgaveformulier[[#This Row],[Ledigingskosten per jaar]]+Prijsopgaveformulier[[#This Row],[Huurkosten per jaar]]</f>
        <v>0</v>
      </c>
      <c r="L248" s="6"/>
      <c r="M248" s="6"/>
      <c r="N248" s="6"/>
      <c r="O248" s="6"/>
      <c r="P248" s="6"/>
      <c r="Q248" s="44"/>
    </row>
    <row r="249" spans="1:17" s="21" customFormat="1">
      <c r="A249" s="20"/>
      <c r="B249" s="10">
        <v>1</v>
      </c>
      <c r="C249" s="11" t="s">
        <v>25</v>
      </c>
      <c r="D249" s="2" t="s">
        <v>30</v>
      </c>
      <c r="E249" s="10">
        <v>1</v>
      </c>
      <c r="F249" s="12">
        <v>43</v>
      </c>
      <c r="G249" s="37">
        <f>_xlfn.XLOOKUP(Prijsopgaveformulier[[#This Row],[Soort container]],Menukaart[Soort container],Menukaart[Kosten per lediging],0,0)</f>
        <v>0</v>
      </c>
      <c r="H249" s="37">
        <f>_xlfn.XLOOKUP(Prijsopgaveformulier[[#This Row],[Soort container]],Menukaart[Soort container],Menukaart[Kosten huur per maand],,0)</f>
        <v>0</v>
      </c>
      <c r="I24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49" s="40">
        <f>Prijsopgaveformulier[[#This Row],[Kosten huur per maand]]*Prijsopgaveformulier[[#This Row],[Aantal containers]]*12</f>
        <v>0</v>
      </c>
      <c r="K249" s="56">
        <f>Prijsopgaveformulier[[#This Row],[Ledigingskosten per jaar]]+Prijsopgaveformulier[[#This Row],[Huurkosten per jaar]]</f>
        <v>0</v>
      </c>
      <c r="L249" s="6"/>
      <c r="M249" s="6"/>
      <c r="N249" s="6"/>
      <c r="O249" s="6"/>
      <c r="P249" s="6"/>
      <c r="Q249" s="44"/>
    </row>
    <row r="250" spans="1:17" s="21" customFormat="1">
      <c r="A250" s="20"/>
      <c r="B250" s="10">
        <v>1</v>
      </c>
      <c r="C250" s="11" t="s">
        <v>39</v>
      </c>
      <c r="D250" s="11" t="s">
        <v>40</v>
      </c>
      <c r="E250" s="10" t="s">
        <v>73</v>
      </c>
      <c r="F250" s="12"/>
      <c r="G250" s="37">
        <f>_xlfn.XLOOKUP(Prijsopgaveformulier[[#This Row],[Soort container]],Menukaart[Soort container],Menukaart[Kosten per lediging],0,0)</f>
        <v>0</v>
      </c>
      <c r="H250" s="37">
        <f>_xlfn.XLOOKUP(Prijsopgaveformulier[[#This Row],[Soort container]],Menukaart[Soort container],Menukaart[Kosten huur per maand],,0)</f>
        <v>0</v>
      </c>
      <c r="I250" s="40"/>
      <c r="J250" s="40">
        <f>Prijsopgaveformulier[[#This Row],[Kosten huur per maand]]*Prijsopgaveformulier[[#This Row],[Aantal containers]]*12</f>
        <v>0</v>
      </c>
      <c r="K250" s="56">
        <f>Prijsopgaveformulier[[#This Row],[Ledigingskosten per jaar]]+Prijsopgaveformulier[[#This Row],[Huurkosten per jaar]]</f>
        <v>0</v>
      </c>
      <c r="L250" s="6"/>
      <c r="M250" s="6"/>
      <c r="N250" s="6"/>
      <c r="O250" s="6"/>
      <c r="P250" s="6"/>
      <c r="Q250" s="44"/>
    </row>
    <row r="251" spans="1:17">
      <c r="A251" s="14"/>
      <c r="B251" s="15"/>
      <c r="C251" s="16"/>
      <c r="D251" s="16"/>
      <c r="E251" s="15"/>
      <c r="F251" s="17"/>
      <c r="G251" s="34"/>
      <c r="H251" s="34"/>
      <c r="I251" s="34"/>
      <c r="J251" s="34"/>
      <c r="K251" s="35">
        <f>SUM(K248:K250)</f>
        <v>0</v>
      </c>
    </row>
    <row r="252" spans="1:17" ht="14.4" customHeight="1">
      <c r="A252" s="7" t="s">
        <v>130</v>
      </c>
      <c r="B252" s="8"/>
      <c r="C252" s="8"/>
      <c r="D252" s="8"/>
      <c r="E252" s="8"/>
      <c r="F252" s="8"/>
      <c r="G252" s="36"/>
      <c r="H252" s="36"/>
      <c r="I252" s="54"/>
      <c r="J252" s="54"/>
      <c r="K252" s="54"/>
    </row>
    <row r="253" spans="1:17" s="21" customFormat="1">
      <c r="A253" s="22"/>
      <c r="B253" s="10">
        <v>2</v>
      </c>
      <c r="C253" s="11" t="s">
        <v>7</v>
      </c>
      <c r="D253" s="11" t="s">
        <v>9</v>
      </c>
      <c r="E253" s="10">
        <v>2</v>
      </c>
      <c r="F253" s="12">
        <v>43</v>
      </c>
      <c r="G253" s="37">
        <f>_xlfn.XLOOKUP(Prijsopgaveformulier[[#This Row],[Soort container]],Menukaart[Soort container],Menukaart[Kosten per lediging],0,0)</f>
        <v>0</v>
      </c>
      <c r="H253" s="37">
        <f>_xlfn.XLOOKUP(Prijsopgaveformulier[[#This Row],[Soort container]],Menukaart[Soort container],Menukaart[Kosten huur per maand],,0)</f>
        <v>0</v>
      </c>
      <c r="I25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53" s="40">
        <f>(Prijsopgaveformulier[[#This Row],[Kosten huur per maand]]*Prijsopgaveformulier[[#This Row],[Aantal containers]])*12</f>
        <v>0</v>
      </c>
      <c r="K253" s="56">
        <f>Prijsopgaveformulier[[#This Row],[Ledigingskosten per jaar]]+Prijsopgaveformulier[[#This Row],[Huurkosten per jaar]]</f>
        <v>0</v>
      </c>
      <c r="L253" s="6"/>
      <c r="M253" s="6"/>
      <c r="N253" s="6"/>
      <c r="O253" s="6"/>
      <c r="P253" s="6"/>
      <c r="Q253" s="44"/>
    </row>
    <row r="254" spans="1:17" s="21" customFormat="1">
      <c r="A254" s="20"/>
      <c r="B254" s="10">
        <v>2</v>
      </c>
      <c r="C254" s="11" t="s">
        <v>25</v>
      </c>
      <c r="D254" s="11" t="s">
        <v>28</v>
      </c>
      <c r="E254" s="19">
        <v>0.5</v>
      </c>
      <c r="F254" s="12">
        <v>43</v>
      </c>
      <c r="G254" s="37">
        <f>_xlfn.XLOOKUP(Prijsopgaveformulier[[#This Row],[Soort container]],Menukaart[Soort container],Menukaart[Kosten per lediging],0,0)</f>
        <v>0</v>
      </c>
      <c r="H254" s="37">
        <f>_xlfn.XLOOKUP(Prijsopgaveformulier[[#This Row],[Soort container]],Menukaart[Soort container],Menukaart[Kosten huur per maand],,0)</f>
        <v>0</v>
      </c>
      <c r="I25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54" s="40">
        <f>(Prijsopgaveformulier[[#This Row],[Kosten huur per maand]]*Prijsopgaveformulier[[#This Row],[Aantal containers]])*12</f>
        <v>0</v>
      </c>
      <c r="K254" s="56">
        <f>Prijsopgaveformulier[[#This Row],[Ledigingskosten per jaar]]+Prijsopgaveformulier[[#This Row],[Huurkosten per jaar]]</f>
        <v>0</v>
      </c>
      <c r="L254" s="6"/>
      <c r="M254" s="6"/>
      <c r="N254" s="6"/>
      <c r="O254" s="6"/>
      <c r="P254" s="6"/>
      <c r="Q254" s="44"/>
    </row>
    <row r="255" spans="1:17">
      <c r="A255" s="14"/>
      <c r="B255" s="15"/>
      <c r="C255" s="16"/>
      <c r="D255" s="16"/>
      <c r="E255" s="15"/>
      <c r="F255" s="17"/>
      <c r="G255" s="34"/>
      <c r="H255" s="34"/>
      <c r="I255" s="34"/>
      <c r="J255" s="34"/>
      <c r="K255" s="35">
        <f>SUM(K253:K254)</f>
        <v>0</v>
      </c>
    </row>
    <row r="256" spans="1:17" ht="14.4" customHeight="1">
      <c r="A256" s="7" t="s">
        <v>131</v>
      </c>
      <c r="B256" s="8"/>
      <c r="C256" s="8"/>
      <c r="D256" s="8"/>
      <c r="E256" s="8"/>
      <c r="F256" s="8"/>
      <c r="G256" s="36"/>
      <c r="H256" s="36"/>
      <c r="I256" s="54"/>
      <c r="J256" s="54"/>
      <c r="K256" s="54"/>
    </row>
    <row r="257" spans="1:17" s="21" customFormat="1">
      <c r="A257" s="22"/>
      <c r="B257" s="10">
        <v>1</v>
      </c>
      <c r="C257" s="11" t="s">
        <v>7</v>
      </c>
      <c r="D257" s="11" t="s">
        <v>9</v>
      </c>
      <c r="E257" s="10">
        <v>1</v>
      </c>
      <c r="F257" s="12">
        <v>43</v>
      </c>
      <c r="G257" s="37">
        <f>_xlfn.XLOOKUP(Prijsopgaveformulier[[#This Row],[Soort container]],Menukaart[Soort container],Menukaart[Kosten per lediging],0,0)</f>
        <v>0</v>
      </c>
      <c r="H257" s="37">
        <f>_xlfn.XLOOKUP(Prijsopgaveformulier[[#This Row],[Soort container]],Menukaart[Soort container],Menukaart[Kosten huur per maand],,0)</f>
        <v>0</v>
      </c>
      <c r="I25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57" s="40">
        <f>(Prijsopgaveformulier[[#This Row],[Kosten huur per maand]]*Prijsopgaveformulier[[#This Row],[Aantal containers]])*12</f>
        <v>0</v>
      </c>
      <c r="K257" s="56">
        <f>Prijsopgaveformulier[[#This Row],[Ledigingskosten per jaar]]+Prijsopgaveformulier[[#This Row],[Huurkosten per jaar]]</f>
        <v>0</v>
      </c>
      <c r="L257" s="6"/>
      <c r="M257" s="6"/>
      <c r="N257" s="6"/>
      <c r="O257" s="6"/>
      <c r="P257" s="6"/>
      <c r="Q257" s="44"/>
    </row>
    <row r="258" spans="1:17">
      <c r="A258" s="14"/>
      <c r="B258" s="15"/>
      <c r="C258" s="16"/>
      <c r="D258" s="16"/>
      <c r="E258" s="15"/>
      <c r="F258" s="17"/>
      <c r="G258" s="34"/>
      <c r="H258" s="34"/>
      <c r="I258" s="34"/>
      <c r="J258" s="34"/>
      <c r="K258" s="35">
        <f>SUM(K256:K257)</f>
        <v>0</v>
      </c>
    </row>
    <row r="259" spans="1:17" ht="14.4" customHeight="1">
      <c r="A259" s="7" t="s">
        <v>132</v>
      </c>
      <c r="B259" s="8"/>
      <c r="C259" s="8"/>
      <c r="D259" s="8"/>
      <c r="E259" s="8"/>
      <c r="F259" s="8"/>
      <c r="G259" s="36"/>
      <c r="H259" s="36"/>
      <c r="I259" s="54"/>
      <c r="J259" s="54"/>
      <c r="K259" s="54"/>
    </row>
    <row r="260" spans="1:17" s="21" customFormat="1">
      <c r="A260" s="22"/>
      <c r="B260" s="10">
        <v>3</v>
      </c>
      <c r="C260" s="11" t="s">
        <v>7</v>
      </c>
      <c r="D260" s="11" t="s">
        <v>9</v>
      </c>
      <c r="E260" s="10">
        <v>2</v>
      </c>
      <c r="F260" s="12">
        <v>43</v>
      </c>
      <c r="G260" s="37">
        <f>_xlfn.XLOOKUP(Prijsopgaveformulier[[#This Row],[Soort container]],Menukaart[Soort container],Menukaart[Kosten per lediging],0,0)</f>
        <v>0</v>
      </c>
      <c r="H260" s="37">
        <f>_xlfn.XLOOKUP(Prijsopgaveformulier[[#This Row],[Soort container]],Menukaart[Soort container],Menukaart[Kosten huur per maand],,0)</f>
        <v>0</v>
      </c>
      <c r="I26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60" s="40">
        <f>Prijsopgaveformulier[[#This Row],[Kosten huur per maand]]*Prijsopgaveformulier[[#This Row],[Aantal containers]]*12</f>
        <v>0</v>
      </c>
      <c r="K260" s="56">
        <f>Prijsopgaveformulier[[#This Row],[Ledigingskosten per jaar]]+Prijsopgaveformulier[[#This Row],[Huurkosten per jaar]]</f>
        <v>0</v>
      </c>
      <c r="L260" s="6"/>
      <c r="M260" s="6"/>
      <c r="N260" s="6"/>
      <c r="O260" s="6"/>
      <c r="P260" s="6"/>
      <c r="Q260" s="44"/>
    </row>
    <row r="261" spans="1:17" s="21" customFormat="1">
      <c r="A261" s="20"/>
      <c r="B261" s="10">
        <v>1</v>
      </c>
      <c r="C261" s="11" t="s">
        <v>39</v>
      </c>
      <c r="D261" s="11" t="s">
        <v>40</v>
      </c>
      <c r="E261" s="10" t="s">
        <v>73</v>
      </c>
      <c r="F261" s="12"/>
      <c r="G261" s="37">
        <f>_xlfn.XLOOKUP(Prijsopgaveformulier[[#This Row],[Soort container]],Menukaart[Soort container],Menukaart[Kosten per lediging],0,0)</f>
        <v>0</v>
      </c>
      <c r="H261" s="37">
        <f>_xlfn.XLOOKUP(Prijsopgaveformulier[[#This Row],[Soort container]],Menukaart[Soort container],Menukaart[Kosten huur per maand],,0)</f>
        <v>0</v>
      </c>
      <c r="I261" s="40"/>
      <c r="J261" s="40">
        <f>Prijsopgaveformulier[[#This Row],[Kosten huur per maand]]*Prijsopgaveformulier[[#This Row],[Aantal containers]]*12</f>
        <v>0</v>
      </c>
      <c r="K261" s="56">
        <f>Prijsopgaveformulier[[#This Row],[Ledigingskosten per jaar]]+Prijsopgaveformulier[[#This Row],[Huurkosten per jaar]]</f>
        <v>0</v>
      </c>
      <c r="L261" s="6"/>
      <c r="M261" s="6"/>
      <c r="N261" s="6"/>
      <c r="O261" s="6"/>
      <c r="P261" s="6"/>
      <c r="Q261" s="44"/>
    </row>
    <row r="262" spans="1:17">
      <c r="A262" s="14"/>
      <c r="B262" s="15"/>
      <c r="C262" s="16"/>
      <c r="D262" s="16"/>
      <c r="E262" s="15"/>
      <c r="F262" s="17"/>
      <c r="G262" s="34"/>
      <c r="H262" s="34"/>
      <c r="I262" s="34"/>
      <c r="J262" s="34"/>
      <c r="K262" s="35">
        <f>SUM(K260:K261)</f>
        <v>0</v>
      </c>
    </row>
    <row r="263" spans="1:17" ht="14.4" customHeight="1">
      <c r="A263" s="7" t="s">
        <v>133</v>
      </c>
      <c r="B263" s="8"/>
      <c r="C263" s="8"/>
      <c r="D263" s="8"/>
      <c r="E263" s="8"/>
      <c r="F263" s="8"/>
      <c r="G263" s="36"/>
      <c r="H263" s="36"/>
      <c r="I263" s="54"/>
      <c r="J263" s="54"/>
      <c r="K263" s="54">
        <f>Prijsopgaveformulier[[#This Row],[Ledigingskosten per jaar]]+Prijsopgaveformulier[[#This Row],[Huurkosten per jaar]]</f>
        <v>0</v>
      </c>
    </row>
    <row r="264" spans="1:17" s="21" customFormat="1">
      <c r="A264" s="22"/>
      <c r="B264" s="10">
        <v>2</v>
      </c>
      <c r="C264" s="11" t="s">
        <v>7</v>
      </c>
      <c r="D264" s="11" t="s">
        <v>9</v>
      </c>
      <c r="E264" s="10">
        <v>2</v>
      </c>
      <c r="F264" s="12">
        <v>43</v>
      </c>
      <c r="G264" s="37">
        <f>_xlfn.XLOOKUP(Prijsopgaveformulier[[#This Row],[Soort container]],Menukaart[Soort container],Menukaart[Kosten per lediging],0,0)</f>
        <v>0</v>
      </c>
      <c r="H264" s="37">
        <f>_xlfn.XLOOKUP(Prijsopgaveformulier[[#This Row],[Soort container]],Menukaart[Soort container],Menukaart[Kosten huur per maand],,0)</f>
        <v>0</v>
      </c>
      <c r="I26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64" s="40">
        <f>(Prijsopgaveformulier[[#This Row],[Kosten huur per maand]]*Prijsopgaveformulier[[#This Row],[Aantal containers]])*12</f>
        <v>0</v>
      </c>
      <c r="K264" s="56">
        <f>Prijsopgaveformulier[[#This Row],[Ledigingskosten per jaar]]+Prijsopgaveformulier[[#This Row],[Huurkosten per jaar]]</f>
        <v>0</v>
      </c>
      <c r="L264" s="6"/>
      <c r="M264" s="6"/>
      <c r="N264" s="6"/>
      <c r="O264" s="6"/>
      <c r="P264" s="6"/>
      <c r="Q264" s="44"/>
    </row>
    <row r="265" spans="1:17" s="21" customFormat="1">
      <c r="A265" s="20"/>
      <c r="B265" s="10">
        <v>1</v>
      </c>
      <c r="C265" s="11" t="s">
        <v>23</v>
      </c>
      <c r="D265" s="11" t="s">
        <v>24</v>
      </c>
      <c r="E265" s="10" t="s">
        <v>73</v>
      </c>
      <c r="F265" s="12"/>
      <c r="G265" s="37">
        <f>_xlfn.XLOOKUP(Prijsopgaveformulier[[#This Row],[Soort container]],Menukaart[Soort container],Menukaart[Kosten per lediging],0,0)</f>
        <v>0</v>
      </c>
      <c r="H265" s="37">
        <f>_xlfn.XLOOKUP(Prijsopgaveformulier[[#This Row],[Soort container]],Menukaart[Soort container],Menukaart[Kosten huur per maand],,0)</f>
        <v>0</v>
      </c>
      <c r="I265" s="40"/>
      <c r="J265" s="40"/>
      <c r="K265" s="56">
        <f>Prijsopgaveformulier[[#This Row],[Ledigingskosten per jaar]]+Prijsopgaveformulier[[#This Row],[Huurkosten per jaar]]</f>
        <v>0</v>
      </c>
      <c r="L265" s="6"/>
      <c r="M265" s="6"/>
      <c r="N265" s="6"/>
      <c r="O265" s="6"/>
      <c r="P265" s="6"/>
      <c r="Q265" s="44"/>
    </row>
    <row r="266" spans="1:17">
      <c r="A266" s="14"/>
      <c r="B266" s="15"/>
      <c r="C266" s="16"/>
      <c r="D266" s="16"/>
      <c r="E266" s="15"/>
      <c r="F266" s="17"/>
      <c r="G266" s="34"/>
      <c r="H266" s="34"/>
      <c r="I266" s="34"/>
      <c r="J266" s="34"/>
      <c r="K266" s="35">
        <f>SUM(K264:K265)</f>
        <v>0</v>
      </c>
    </row>
    <row r="267" spans="1:17" ht="14.4" customHeight="1">
      <c r="A267" s="7" t="s">
        <v>134</v>
      </c>
      <c r="B267" s="8"/>
      <c r="C267" s="8"/>
      <c r="D267" s="8"/>
      <c r="E267" s="8"/>
      <c r="F267" s="8"/>
      <c r="G267" s="36"/>
      <c r="H267" s="36"/>
      <c r="I267" s="54"/>
      <c r="J267" s="54"/>
      <c r="K267" s="54"/>
    </row>
    <row r="268" spans="1:17" s="21" customFormat="1">
      <c r="A268" s="22"/>
      <c r="B268" s="10">
        <v>2</v>
      </c>
      <c r="C268" s="11" t="s">
        <v>7</v>
      </c>
      <c r="D268" s="42" t="s">
        <v>12</v>
      </c>
      <c r="E268" s="10">
        <v>2</v>
      </c>
      <c r="F268" s="12">
        <v>43</v>
      </c>
      <c r="G268" s="37">
        <f>_xlfn.XLOOKUP(Prijsopgaveformulier[[#This Row],[Soort container]],Menukaart[Soort container],Menukaart[Kosten per lediging],0,0)</f>
        <v>0</v>
      </c>
      <c r="H268" s="37">
        <f>_xlfn.XLOOKUP(Prijsopgaveformulier[[#This Row],[Soort container]],Menukaart[Soort container],Menukaart[Kosten huur per maand],,0)</f>
        <v>0</v>
      </c>
      <c r="I26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68" s="40">
        <f>(Prijsopgaveformulier[[#This Row],[Kosten huur per maand]]*Prijsopgaveformulier[[#This Row],[Aantal containers]])*12</f>
        <v>0</v>
      </c>
      <c r="K268" s="56">
        <f>Prijsopgaveformulier[[#This Row],[Ledigingskosten per jaar]]+Prijsopgaveformulier[[#This Row],[Huurkosten per jaar]]</f>
        <v>0</v>
      </c>
      <c r="L268" s="6"/>
      <c r="M268" s="6"/>
      <c r="N268" s="6"/>
      <c r="O268" s="6"/>
      <c r="P268" s="6"/>
      <c r="Q268" s="44"/>
    </row>
    <row r="269" spans="1:17" s="21" customFormat="1">
      <c r="A269" s="22"/>
      <c r="B269" s="10">
        <v>1</v>
      </c>
      <c r="C269" s="11" t="s">
        <v>25</v>
      </c>
      <c r="D269" s="42" t="s">
        <v>31</v>
      </c>
      <c r="E269" s="10">
        <v>1</v>
      </c>
      <c r="F269" s="12">
        <v>43</v>
      </c>
      <c r="G269" s="37">
        <f>_xlfn.XLOOKUP(Prijsopgaveformulier[[#This Row],[Soort container]],Menukaart[Soort container],Menukaart[Kosten per lediging],0,0)</f>
        <v>0</v>
      </c>
      <c r="H269" s="37">
        <f>_xlfn.XLOOKUP(Prijsopgaveformulier[[#This Row],[Soort container]],Menukaart[Soort container],Menukaart[Kosten huur per maand],,0)</f>
        <v>0</v>
      </c>
      <c r="I26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69" s="40">
        <f>Prijsopgaveformulier[[#This Row],[Kosten huur per maand]]*Prijsopgaveformulier[[#This Row],[Aantal containers]]*12</f>
        <v>0</v>
      </c>
      <c r="K269" s="56">
        <f>Prijsopgaveformulier[[#This Row],[Ledigingskosten per jaar]]+Prijsopgaveformulier[[#This Row],[Huurkosten per jaar]]</f>
        <v>0</v>
      </c>
      <c r="L269" s="6"/>
      <c r="M269" s="6"/>
      <c r="N269" s="6"/>
      <c r="O269" s="6"/>
      <c r="P269" s="6"/>
      <c r="Q269" s="44"/>
    </row>
    <row r="270" spans="1:17">
      <c r="A270" s="14"/>
      <c r="B270" s="15"/>
      <c r="C270" s="16"/>
      <c r="D270" s="16"/>
      <c r="E270" s="15"/>
      <c r="F270" s="17"/>
      <c r="G270" s="34"/>
      <c r="H270" s="34"/>
      <c r="I270" s="34"/>
      <c r="J270" s="34"/>
      <c r="K270" s="35">
        <f>SUM(K268:K269)</f>
        <v>0</v>
      </c>
    </row>
    <row r="271" spans="1:17" ht="14.4" customHeight="1">
      <c r="A271" s="7" t="s">
        <v>135</v>
      </c>
      <c r="B271" s="8"/>
      <c r="C271" s="8"/>
      <c r="D271" s="8"/>
      <c r="E271" s="8"/>
      <c r="F271" s="8"/>
      <c r="G271" s="36"/>
      <c r="H271" s="36"/>
      <c r="I271" s="54"/>
      <c r="J271" s="54"/>
      <c r="K271" s="54"/>
    </row>
    <row r="272" spans="1:17" s="21" customFormat="1">
      <c r="A272" s="22"/>
      <c r="B272" s="10">
        <v>1</v>
      </c>
      <c r="C272" s="11" t="s">
        <v>7</v>
      </c>
      <c r="D272" s="42" t="s">
        <v>11</v>
      </c>
      <c r="E272" s="19">
        <v>0.5</v>
      </c>
      <c r="F272" s="12">
        <v>43</v>
      </c>
      <c r="G272" s="37">
        <f>_xlfn.XLOOKUP(Prijsopgaveformulier[[#This Row],[Soort container]],Menukaart[Soort container],Menukaart[Kosten per lediging],0,0)</f>
        <v>0</v>
      </c>
      <c r="H272" s="37">
        <f>_xlfn.XLOOKUP(Prijsopgaveformulier[[#This Row],[Soort container]],Menukaart[Soort container],Menukaart[Kosten huur per maand],,0)</f>
        <v>0</v>
      </c>
      <c r="I27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72" s="40">
        <f>(Prijsopgaveformulier[[#This Row],[Kosten huur per maand]]*Prijsopgaveformulier[[#This Row],[Aantal containers]])*12</f>
        <v>0</v>
      </c>
      <c r="K272" s="56">
        <f>Prijsopgaveformulier[[#This Row],[Ledigingskosten per jaar]]+Prijsopgaveformulier[[#This Row],[Huurkosten per jaar]]</f>
        <v>0</v>
      </c>
      <c r="L272" s="6"/>
      <c r="M272" s="6"/>
      <c r="N272" s="6"/>
      <c r="O272" s="6"/>
      <c r="P272" s="6"/>
      <c r="Q272" s="44"/>
    </row>
    <row r="273" spans="1:17" s="21" customFormat="1">
      <c r="A273" s="20"/>
      <c r="B273" s="10">
        <v>1</v>
      </c>
      <c r="C273" s="11" t="s">
        <v>25</v>
      </c>
      <c r="D273" s="11" t="s">
        <v>26</v>
      </c>
      <c r="E273" s="19">
        <v>0.5</v>
      </c>
      <c r="F273" s="12">
        <v>43</v>
      </c>
      <c r="G273" s="37">
        <f>_xlfn.XLOOKUP(Prijsopgaveformulier[[#This Row],[Soort container]],Menukaart[Soort container],Menukaart[Kosten per lediging],0,0)</f>
        <v>0</v>
      </c>
      <c r="H273" s="37">
        <f>_xlfn.XLOOKUP(Prijsopgaveformulier[[#This Row],[Soort container]],Menukaart[Soort container],Menukaart[Kosten huur per maand],,0)</f>
        <v>0</v>
      </c>
      <c r="I27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73" s="40">
        <f>(Prijsopgaveformulier[[#This Row],[Kosten huur per maand]]*Prijsopgaveformulier[[#This Row],[Aantal containers]])*12</f>
        <v>0</v>
      </c>
      <c r="K273" s="56">
        <f>Prijsopgaveformulier[[#This Row],[Ledigingskosten per jaar]]+Prijsopgaveformulier[[#This Row],[Huurkosten per jaar]]</f>
        <v>0</v>
      </c>
      <c r="L273" s="6"/>
      <c r="M273" s="6"/>
      <c r="N273" s="6"/>
      <c r="O273" s="6"/>
      <c r="P273" s="6"/>
      <c r="Q273" s="44"/>
    </row>
    <row r="274" spans="1:17" s="21" customFormat="1">
      <c r="A274" s="20"/>
      <c r="B274" s="10">
        <v>2</v>
      </c>
      <c r="C274" s="11" t="s">
        <v>7</v>
      </c>
      <c r="D274" s="42" t="s">
        <v>11</v>
      </c>
      <c r="E274" s="10" t="s">
        <v>73</v>
      </c>
      <c r="F274" s="12"/>
      <c r="G274" s="37">
        <f>_xlfn.XLOOKUP(Prijsopgaveformulier[[#This Row],[Soort container]],Menukaart[Soort container],Menukaart[Kosten per lediging],0,0)</f>
        <v>0</v>
      </c>
      <c r="H274" s="37">
        <f>_xlfn.XLOOKUP(Prijsopgaveformulier[[#This Row],[Soort container]],Menukaart[Soort container],Menukaart[Kosten huur per maand],,0)</f>
        <v>0</v>
      </c>
      <c r="I274" s="40"/>
      <c r="J274" s="40">
        <f>(Prijsopgaveformulier[[#This Row],[Kosten huur per maand]]*Prijsopgaveformulier[[#This Row],[Aantal containers]])*12</f>
        <v>0</v>
      </c>
      <c r="K274" s="56">
        <f>Prijsopgaveformulier[[#This Row],[Ledigingskosten per jaar]]+Prijsopgaveformulier[[#This Row],[Huurkosten per jaar]]</f>
        <v>0</v>
      </c>
      <c r="L274" s="6"/>
      <c r="M274" s="6"/>
      <c r="N274" s="6"/>
      <c r="O274" s="6"/>
      <c r="P274" s="6"/>
      <c r="Q274" s="44"/>
    </row>
    <row r="275" spans="1:17" s="21" customFormat="1">
      <c r="A275" s="20"/>
      <c r="B275" s="10">
        <v>1</v>
      </c>
      <c r="C275" s="11" t="s">
        <v>92</v>
      </c>
      <c r="D275" s="11" t="s">
        <v>38</v>
      </c>
      <c r="E275" s="19">
        <v>0.5</v>
      </c>
      <c r="F275" s="12">
        <v>43</v>
      </c>
      <c r="G275" s="37">
        <f>_xlfn.XLOOKUP(Prijsopgaveformulier[[#This Row],[Soort container]],Menukaart[Soort container],Menukaart[Kosten per lediging],0,0)</f>
        <v>0</v>
      </c>
      <c r="H275" s="37">
        <f>_xlfn.XLOOKUP(Prijsopgaveformulier[[#This Row],[Soort container]],Menukaart[Soort container],Menukaart[Kosten huur per maand],,0)</f>
        <v>0</v>
      </c>
      <c r="I27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75" s="40">
        <f>(Prijsopgaveformulier[[#This Row],[Kosten huur per maand]]*Prijsopgaveformulier[[#This Row],[Aantal containers]])*12</f>
        <v>0</v>
      </c>
      <c r="K275" s="56">
        <f>Prijsopgaveformulier[[#This Row],[Ledigingskosten per jaar]]+Prijsopgaveformulier[[#This Row],[Huurkosten per jaar]]</f>
        <v>0</v>
      </c>
      <c r="L275" s="6"/>
      <c r="M275" s="6"/>
      <c r="N275" s="6"/>
      <c r="O275" s="6"/>
      <c r="P275" s="6"/>
      <c r="Q275" s="44"/>
    </row>
    <row r="276" spans="1:17">
      <c r="A276" s="46"/>
      <c r="B276" s="47">
        <v>1</v>
      </c>
      <c r="C276" s="48" t="s">
        <v>70</v>
      </c>
      <c r="D276" s="49" t="s">
        <v>86</v>
      </c>
      <c r="E276" s="50" t="s">
        <v>73</v>
      </c>
      <c r="F276" s="51">
        <v>43</v>
      </c>
      <c r="G276" s="48" t="s">
        <v>72</v>
      </c>
      <c r="H276" s="52"/>
      <c r="I276" s="52"/>
      <c r="J276" s="52"/>
      <c r="K276" s="52"/>
      <c r="L276" s="43"/>
    </row>
    <row r="277" spans="1:17">
      <c r="A277" s="14"/>
      <c r="B277" s="15"/>
      <c r="C277" s="16"/>
      <c r="D277" s="16"/>
      <c r="E277" s="15"/>
      <c r="F277" s="17"/>
      <c r="G277" s="34"/>
      <c r="H277" s="34"/>
      <c r="I277" s="34"/>
      <c r="J277" s="34"/>
      <c r="K277" s="35">
        <f>SUM(K272:K276)</f>
        <v>0</v>
      </c>
    </row>
    <row r="278" spans="1:17" ht="14.4" customHeight="1">
      <c r="A278" s="7" t="s">
        <v>136</v>
      </c>
      <c r="B278" s="8"/>
      <c r="C278" s="8"/>
      <c r="D278" s="8"/>
      <c r="E278" s="8"/>
      <c r="F278" s="8"/>
      <c r="G278" s="36"/>
      <c r="H278" s="36"/>
      <c r="I278" s="54"/>
      <c r="J278" s="54"/>
      <c r="K278" s="54"/>
    </row>
    <row r="279" spans="1:17" s="21" customFormat="1">
      <c r="A279" s="22"/>
      <c r="B279" s="10">
        <v>1</v>
      </c>
      <c r="C279" s="11" t="s">
        <v>7</v>
      </c>
      <c r="D279" s="11" t="s">
        <v>18</v>
      </c>
      <c r="E279" s="10">
        <v>2</v>
      </c>
      <c r="F279" s="12">
        <v>43</v>
      </c>
      <c r="G279" s="37">
        <f>_xlfn.XLOOKUP(Prijsopgaveformulier[[#This Row],[Soort container]],Menukaart[Soort container],Menukaart[Kosten per lediging],0,0)</f>
        <v>0</v>
      </c>
      <c r="H279" s="37">
        <f>_xlfn.XLOOKUP(Prijsopgaveformulier[[#This Row],[Soort container]],Menukaart[Soort container],Menukaart[Kosten huur per maand],,0)</f>
        <v>0</v>
      </c>
      <c r="I27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79" s="40">
        <f>(Prijsopgaveformulier[[#This Row],[Kosten huur per maand]]*Prijsopgaveformulier[[#This Row],[Aantal containers]])*12</f>
        <v>0</v>
      </c>
      <c r="K279" s="56">
        <f>Prijsopgaveformulier[[#This Row],[Ledigingskosten per jaar]]+Prijsopgaveformulier[[#This Row],[Huurkosten per jaar]]</f>
        <v>0</v>
      </c>
      <c r="L279" s="6"/>
      <c r="M279" s="6"/>
      <c r="N279" s="6"/>
      <c r="O279" s="6"/>
      <c r="P279" s="6"/>
      <c r="Q279" s="44"/>
    </row>
    <row r="280" spans="1:17" s="21" customFormat="1">
      <c r="A280" s="20"/>
      <c r="B280" s="10">
        <v>1</v>
      </c>
      <c r="C280" s="11" t="s">
        <v>25</v>
      </c>
      <c r="D280" s="2" t="s">
        <v>30</v>
      </c>
      <c r="E280" s="10">
        <v>1</v>
      </c>
      <c r="F280" s="12">
        <v>43</v>
      </c>
      <c r="G280" s="37">
        <f>_xlfn.XLOOKUP(Prijsopgaveformulier[[#This Row],[Soort container]],Menukaart[Soort container],Menukaart[Kosten per lediging],0,0)</f>
        <v>0</v>
      </c>
      <c r="H280" s="37">
        <f>_xlfn.XLOOKUP(Prijsopgaveformulier[[#This Row],[Soort container]],Menukaart[Soort container],Menukaart[Kosten huur per maand],,0)</f>
        <v>0</v>
      </c>
      <c r="I28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80" s="40">
        <f>(Prijsopgaveformulier[[#This Row],[Kosten huur per maand]]*Prijsopgaveformulier[[#This Row],[Aantal containers]])*12</f>
        <v>0</v>
      </c>
      <c r="K280" s="56">
        <f>Prijsopgaveformulier[[#This Row],[Ledigingskosten per jaar]]+Prijsopgaveformulier[[#This Row],[Huurkosten per jaar]]</f>
        <v>0</v>
      </c>
      <c r="L280" s="6"/>
      <c r="M280" s="6"/>
      <c r="N280" s="6"/>
      <c r="O280" s="6"/>
      <c r="P280" s="6"/>
      <c r="Q280" s="44"/>
    </row>
    <row r="281" spans="1:17">
      <c r="A281" s="14"/>
      <c r="B281" s="15"/>
      <c r="C281" s="16"/>
      <c r="D281" s="16"/>
      <c r="E281" s="15"/>
      <c r="F281" s="17"/>
      <c r="G281" s="34"/>
      <c r="H281" s="34"/>
      <c r="I281" s="34"/>
      <c r="J281" s="34"/>
      <c r="K281" s="35">
        <f>SUM(K279:K280)</f>
        <v>0</v>
      </c>
    </row>
    <row r="282" spans="1:17" ht="14.4" customHeight="1">
      <c r="A282" s="7" t="s">
        <v>137</v>
      </c>
      <c r="B282" s="8"/>
      <c r="C282" s="8"/>
      <c r="D282" s="8"/>
      <c r="E282" s="8"/>
      <c r="F282" s="8"/>
      <c r="G282" s="36"/>
      <c r="H282" s="36"/>
      <c r="I282" s="54"/>
      <c r="J282" s="54"/>
      <c r="K282" s="54"/>
    </row>
    <row r="283" spans="1:17" s="21" customFormat="1">
      <c r="A283" s="22"/>
      <c r="B283" s="10">
        <v>3</v>
      </c>
      <c r="C283" s="11" t="s">
        <v>7</v>
      </c>
      <c r="D283" s="11" t="s">
        <v>9</v>
      </c>
      <c r="E283" s="10">
        <v>2</v>
      </c>
      <c r="F283" s="12">
        <v>43</v>
      </c>
      <c r="G283" s="37">
        <f>_xlfn.XLOOKUP(Prijsopgaveformulier[[#This Row],[Soort container]],Menukaart[Soort container],Menukaart[Kosten per lediging],0,0)</f>
        <v>0</v>
      </c>
      <c r="H283" s="37">
        <f>_xlfn.XLOOKUP(Prijsopgaveformulier[[#This Row],[Soort container]],Menukaart[Soort container],Menukaart[Kosten huur per maand],,0)</f>
        <v>0</v>
      </c>
      <c r="I28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83" s="40">
        <f>(Prijsopgaveformulier[[#This Row],[Kosten huur per maand]]*Prijsopgaveformulier[[#This Row],[Aantal containers]])*12</f>
        <v>0</v>
      </c>
      <c r="K283" s="56">
        <f>Prijsopgaveformulier[[#This Row],[Ledigingskosten per jaar]]+Prijsopgaveformulier[[#This Row],[Huurkosten per jaar]]</f>
        <v>0</v>
      </c>
      <c r="L283" s="6"/>
      <c r="M283" s="6"/>
      <c r="N283" s="6"/>
      <c r="O283" s="6"/>
      <c r="P283" s="6"/>
      <c r="Q283" s="44"/>
    </row>
    <row r="284" spans="1:17" s="21" customFormat="1">
      <c r="A284" s="20"/>
      <c r="B284" s="10">
        <v>3</v>
      </c>
      <c r="C284" s="11" t="s">
        <v>25</v>
      </c>
      <c r="D284" s="11" t="s">
        <v>26</v>
      </c>
      <c r="E284" s="10">
        <v>1</v>
      </c>
      <c r="F284" s="12">
        <v>43</v>
      </c>
      <c r="G284" s="37">
        <f>_xlfn.XLOOKUP(Prijsopgaveformulier[[#This Row],[Soort container]],Menukaart[Soort container],Menukaart[Kosten per lediging],0,0)</f>
        <v>0</v>
      </c>
      <c r="H284" s="37">
        <f>_xlfn.XLOOKUP(Prijsopgaveformulier[[#This Row],[Soort container]],Menukaart[Soort container],Menukaart[Kosten huur per maand],,0)</f>
        <v>0</v>
      </c>
      <c r="I28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84" s="40">
        <f>(Prijsopgaveformulier[[#This Row],[Kosten huur per maand]]*Prijsopgaveformulier[[#This Row],[Aantal containers]])*12</f>
        <v>0</v>
      </c>
      <c r="K284" s="56">
        <f>Prijsopgaveformulier[[#This Row],[Ledigingskosten per jaar]]+Prijsopgaveformulier[[#This Row],[Huurkosten per jaar]]</f>
        <v>0</v>
      </c>
      <c r="L284" s="6"/>
      <c r="M284" s="6"/>
      <c r="N284" s="6"/>
      <c r="O284" s="6"/>
      <c r="P284" s="6"/>
      <c r="Q284" s="44"/>
    </row>
    <row r="285" spans="1:17">
      <c r="A285" s="14"/>
      <c r="B285" s="15"/>
      <c r="C285" s="16"/>
      <c r="D285" s="16"/>
      <c r="E285" s="15"/>
      <c r="F285" s="17"/>
      <c r="G285" s="34"/>
      <c r="H285" s="34"/>
      <c r="I285" s="34"/>
      <c r="J285" s="34"/>
      <c r="K285" s="35">
        <f>SUM(K283:K284)</f>
        <v>0</v>
      </c>
    </row>
    <row r="286" spans="1:17" ht="14.4" customHeight="1">
      <c r="A286" s="7" t="s">
        <v>138</v>
      </c>
      <c r="B286" s="8"/>
      <c r="C286" s="8"/>
      <c r="D286" s="8"/>
      <c r="E286" s="8"/>
      <c r="F286" s="8"/>
      <c r="G286" s="36"/>
      <c r="H286" s="36"/>
      <c r="I286" s="54"/>
      <c r="J286" s="54"/>
      <c r="K286" s="54"/>
    </row>
    <row r="287" spans="1:17" s="21" customFormat="1">
      <c r="A287" s="22"/>
      <c r="B287" s="10">
        <v>1</v>
      </c>
      <c r="C287" s="11" t="s">
        <v>7</v>
      </c>
      <c r="D287" s="11" t="s">
        <v>13</v>
      </c>
      <c r="E287" s="10">
        <v>2</v>
      </c>
      <c r="F287" s="12">
        <v>43</v>
      </c>
      <c r="G287" s="37">
        <f>_xlfn.XLOOKUP(Prijsopgaveformulier[[#This Row],[Soort container]],Menukaart[Soort container],Menukaart[Kosten per lediging],0,0)</f>
        <v>0</v>
      </c>
      <c r="H287" s="37">
        <f>_xlfn.XLOOKUP(Prijsopgaveformulier[[#This Row],[Soort container]],Menukaart[Soort container],Menukaart[Kosten huur per maand],,0)</f>
        <v>0</v>
      </c>
      <c r="I28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87" s="40">
        <f>(Prijsopgaveformulier[[#This Row],[Kosten huur per maand]]*Prijsopgaveformulier[[#This Row],[Aantal containers]])*12</f>
        <v>0</v>
      </c>
      <c r="K287" s="56">
        <f>Prijsopgaveformulier[[#This Row],[Ledigingskosten per jaar]]+Prijsopgaveformulier[[#This Row],[Huurkosten per jaar]]</f>
        <v>0</v>
      </c>
      <c r="L287" s="6"/>
      <c r="M287" s="6"/>
      <c r="N287" s="6"/>
      <c r="O287" s="6"/>
      <c r="P287" s="6"/>
      <c r="Q287" s="44"/>
    </row>
    <row r="288" spans="1:17" s="21" customFormat="1">
      <c r="A288" s="20"/>
      <c r="B288" s="10">
        <v>1</v>
      </c>
      <c r="C288" s="11" t="s">
        <v>25</v>
      </c>
      <c r="D288" s="11" t="s">
        <v>28</v>
      </c>
      <c r="E288" s="10">
        <v>1</v>
      </c>
      <c r="F288" s="12">
        <v>43</v>
      </c>
      <c r="G288" s="37">
        <f>_xlfn.XLOOKUP(Prijsopgaveformulier[[#This Row],[Soort container]],Menukaart[Soort container],Menukaart[Kosten per lediging],0,0)</f>
        <v>0</v>
      </c>
      <c r="H288" s="37">
        <f>_xlfn.XLOOKUP(Prijsopgaveformulier[[#This Row],[Soort container]],Menukaart[Soort container],Menukaart[Kosten huur per maand],,0)</f>
        <v>0</v>
      </c>
      <c r="I28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88" s="40">
        <f>(Prijsopgaveformulier[[#This Row],[Kosten huur per maand]]*Prijsopgaveformulier[[#This Row],[Aantal containers]])*12</f>
        <v>0</v>
      </c>
      <c r="K288" s="56">
        <f>Prijsopgaveformulier[[#This Row],[Ledigingskosten per jaar]]+Prijsopgaveformulier[[#This Row],[Huurkosten per jaar]]</f>
        <v>0</v>
      </c>
      <c r="L288" s="6"/>
      <c r="M288" s="6"/>
      <c r="N288" s="6"/>
      <c r="O288" s="6"/>
      <c r="P288" s="6"/>
      <c r="Q288" s="44"/>
    </row>
    <row r="289" spans="1:17">
      <c r="A289" s="14"/>
      <c r="B289" s="15"/>
      <c r="C289" s="16"/>
      <c r="D289" s="16"/>
      <c r="E289" s="15"/>
      <c r="F289" s="17"/>
      <c r="G289" s="34"/>
      <c r="H289" s="34"/>
      <c r="I289" s="34"/>
      <c r="J289" s="34"/>
      <c r="K289" s="35">
        <f>SUM(K287:K288)</f>
        <v>0</v>
      </c>
    </row>
    <row r="290" spans="1:17" ht="14.4" customHeight="1">
      <c r="A290" s="7" t="s">
        <v>139</v>
      </c>
      <c r="B290" s="8"/>
      <c r="C290" s="8"/>
      <c r="D290" s="8"/>
      <c r="E290" s="8"/>
      <c r="F290" s="8"/>
      <c r="G290" s="36"/>
      <c r="H290" s="36"/>
      <c r="I290" s="54"/>
      <c r="J290" s="54"/>
      <c r="K290" s="54"/>
    </row>
    <row r="291" spans="1:17" s="21" customFormat="1">
      <c r="A291" s="22"/>
      <c r="B291" s="10">
        <v>2</v>
      </c>
      <c r="C291" s="11" t="s">
        <v>7</v>
      </c>
      <c r="D291" s="11" t="s">
        <v>9</v>
      </c>
      <c r="E291" s="10">
        <v>3</v>
      </c>
      <c r="F291" s="12">
        <v>43</v>
      </c>
      <c r="G291" s="37">
        <f>_xlfn.XLOOKUP(Prijsopgaveformulier[[#This Row],[Soort container]],Menukaart[Soort container],Menukaart[Kosten per lediging],0,0)</f>
        <v>0</v>
      </c>
      <c r="H291" s="37">
        <f>_xlfn.XLOOKUP(Prijsopgaveformulier[[#This Row],[Soort container]],Menukaart[Soort container],Menukaart[Kosten huur per maand],,0)</f>
        <v>0</v>
      </c>
      <c r="I29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91" s="40">
        <f>(Prijsopgaveformulier[[#This Row],[Kosten huur per maand]]*Prijsopgaveformulier[[#This Row],[Aantal containers]])*12</f>
        <v>0</v>
      </c>
      <c r="K291" s="56">
        <f>Prijsopgaveformulier[[#This Row],[Ledigingskosten per jaar]]+Prijsopgaveformulier[[#This Row],[Huurkosten per jaar]]</f>
        <v>0</v>
      </c>
      <c r="L291" s="6"/>
      <c r="M291" s="6"/>
      <c r="N291" s="6"/>
      <c r="O291" s="6"/>
      <c r="P291" s="6"/>
      <c r="Q291" s="44"/>
    </row>
    <row r="292" spans="1:17" s="21" customFormat="1">
      <c r="A292" s="20"/>
      <c r="B292" s="10">
        <v>1</v>
      </c>
      <c r="C292" s="11" t="s">
        <v>25</v>
      </c>
      <c r="D292" s="11" t="s">
        <v>26</v>
      </c>
      <c r="E292" s="10" t="s">
        <v>73</v>
      </c>
      <c r="F292" s="12"/>
      <c r="G292" s="37">
        <f>_xlfn.XLOOKUP(Prijsopgaveformulier[[#This Row],[Soort container]],Menukaart[Soort container],Menukaart[Kosten per lediging],0,0)</f>
        <v>0</v>
      </c>
      <c r="H292" s="37">
        <f>_xlfn.XLOOKUP(Prijsopgaveformulier[[#This Row],[Soort container]],Menukaart[Soort container],Menukaart[Kosten huur per maand],,0)</f>
        <v>0</v>
      </c>
      <c r="I292" s="40"/>
      <c r="J292" s="40">
        <f>(Prijsopgaveformulier[[#This Row],[Kosten huur per maand]]*Prijsopgaveformulier[[#This Row],[Aantal containers]])*12</f>
        <v>0</v>
      </c>
      <c r="K292" s="56">
        <f>Prijsopgaveformulier[[#This Row],[Ledigingskosten per jaar]]+Prijsopgaveformulier[[#This Row],[Huurkosten per jaar]]</f>
        <v>0</v>
      </c>
      <c r="L292" s="6"/>
      <c r="M292" s="6"/>
      <c r="N292" s="6"/>
      <c r="O292" s="6"/>
      <c r="P292" s="6"/>
      <c r="Q292" s="44"/>
    </row>
    <row r="293" spans="1:17" s="21" customFormat="1">
      <c r="A293" s="22"/>
      <c r="B293" s="10">
        <v>2</v>
      </c>
      <c r="C293" s="11" t="s">
        <v>39</v>
      </c>
      <c r="D293" s="11" t="s">
        <v>40</v>
      </c>
      <c r="E293" s="10" t="s">
        <v>73</v>
      </c>
      <c r="F293" s="12"/>
      <c r="G293" s="37">
        <f>_xlfn.XLOOKUP(Prijsopgaveformulier[[#This Row],[Soort container]],Menukaart[Soort container],Menukaart[Kosten per lediging],0,0)</f>
        <v>0</v>
      </c>
      <c r="H293" s="37">
        <f>_xlfn.XLOOKUP(Prijsopgaveformulier[[#This Row],[Soort container]],Menukaart[Soort container],Menukaart[Kosten huur per maand],,0)</f>
        <v>0</v>
      </c>
      <c r="I293" s="40"/>
      <c r="J293" s="40">
        <f>(Prijsopgaveformulier[[#This Row],[Kosten huur per maand]]*Prijsopgaveformulier[[#This Row],[Aantal containers]])*12</f>
        <v>0</v>
      </c>
      <c r="K293" s="56">
        <f>Prijsopgaveformulier[[#This Row],[Ledigingskosten per jaar]]+Prijsopgaveformulier[[#This Row],[Huurkosten per jaar]]</f>
        <v>0</v>
      </c>
      <c r="L293" s="6"/>
      <c r="M293" s="6"/>
      <c r="N293" s="6"/>
      <c r="O293" s="6"/>
      <c r="P293" s="6"/>
      <c r="Q293" s="44"/>
    </row>
    <row r="294" spans="1:17">
      <c r="A294" s="14"/>
      <c r="B294" s="15"/>
      <c r="C294" s="16"/>
      <c r="D294" s="16"/>
      <c r="E294" s="15"/>
      <c r="F294" s="17"/>
      <c r="G294" s="34"/>
      <c r="H294" s="34"/>
      <c r="I294" s="34"/>
      <c r="J294" s="34"/>
      <c r="K294" s="35">
        <f>SUM(K291:K293)</f>
        <v>0</v>
      </c>
    </row>
    <row r="295" spans="1:17" ht="14.4" customHeight="1">
      <c r="A295" s="7" t="s">
        <v>140</v>
      </c>
      <c r="B295" s="8"/>
      <c r="C295" s="8"/>
      <c r="D295" s="8"/>
      <c r="E295" s="8"/>
      <c r="F295" s="8"/>
      <c r="G295" s="36"/>
      <c r="H295" s="36"/>
      <c r="I295" s="54"/>
      <c r="J295" s="54"/>
      <c r="K295" s="54"/>
    </row>
    <row r="296" spans="1:17" s="21" customFormat="1">
      <c r="A296" s="22"/>
      <c r="B296" s="10">
        <v>2</v>
      </c>
      <c r="C296" s="11" t="s">
        <v>7</v>
      </c>
      <c r="D296" s="11" t="s">
        <v>9</v>
      </c>
      <c r="E296" s="10">
        <v>1</v>
      </c>
      <c r="F296" s="12">
        <v>43</v>
      </c>
      <c r="G296" s="37">
        <f>_xlfn.XLOOKUP(Prijsopgaveformulier[[#This Row],[Soort container]],Menukaart[Soort container],Menukaart[Kosten per lediging],0,0)</f>
        <v>0</v>
      </c>
      <c r="H296" s="37">
        <f>_xlfn.XLOOKUP(Prijsopgaveformulier[[#This Row],[Soort container]],Menukaart[Soort container],Menukaart[Kosten huur per maand],,0)</f>
        <v>0</v>
      </c>
      <c r="I29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96" s="40">
        <f>(Prijsopgaveformulier[[#This Row],[Kosten huur per maand]]*Prijsopgaveformulier[[#This Row],[Aantal containers]])*12</f>
        <v>0</v>
      </c>
      <c r="K296" s="56">
        <f>Prijsopgaveformulier[[#This Row],[Ledigingskosten per jaar]]+Prijsopgaveformulier[[#This Row],[Huurkosten per jaar]]</f>
        <v>0</v>
      </c>
      <c r="L296" s="6"/>
      <c r="M296" s="6"/>
      <c r="N296" s="6"/>
      <c r="O296" s="6"/>
      <c r="P296" s="6"/>
      <c r="Q296" s="44"/>
    </row>
    <row r="297" spans="1:17" s="21" customFormat="1">
      <c r="A297" s="20"/>
      <c r="B297" s="10">
        <v>1</v>
      </c>
      <c r="C297" s="11" t="s">
        <v>25</v>
      </c>
      <c r="D297" s="11" t="s">
        <v>26</v>
      </c>
      <c r="E297" s="10">
        <v>1</v>
      </c>
      <c r="F297" s="12">
        <v>43</v>
      </c>
      <c r="G297" s="37">
        <f>_xlfn.XLOOKUP(Prijsopgaveformulier[[#This Row],[Soort container]],Menukaart[Soort container],Menukaart[Kosten per lediging],0,0)</f>
        <v>0</v>
      </c>
      <c r="H297" s="37">
        <f>_xlfn.XLOOKUP(Prijsopgaveformulier[[#This Row],[Soort container]],Menukaart[Soort container],Menukaart[Kosten huur per maand],,0)</f>
        <v>0</v>
      </c>
      <c r="I29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297" s="40">
        <f>(Prijsopgaveformulier[[#This Row],[Kosten huur per maand]]*Prijsopgaveformulier[[#This Row],[Aantal containers]])*12</f>
        <v>0</v>
      </c>
      <c r="K297" s="56">
        <f>Prijsopgaveformulier[[#This Row],[Ledigingskosten per jaar]]+Prijsopgaveformulier[[#This Row],[Huurkosten per jaar]]</f>
        <v>0</v>
      </c>
      <c r="L297" s="6"/>
      <c r="M297" s="6"/>
      <c r="N297" s="6"/>
      <c r="O297" s="6"/>
      <c r="P297" s="6"/>
      <c r="Q297" s="44"/>
    </row>
    <row r="298" spans="1:17">
      <c r="A298" s="14"/>
      <c r="B298" s="15"/>
      <c r="C298" s="16"/>
      <c r="D298" s="16"/>
      <c r="E298" s="15"/>
      <c r="F298" s="17"/>
      <c r="G298" s="34"/>
      <c r="H298" s="34"/>
      <c r="I298" s="34"/>
      <c r="J298" s="34"/>
      <c r="K298" s="35">
        <f>SUM(K296:K297)</f>
        <v>0</v>
      </c>
    </row>
    <row r="299" spans="1:17" ht="14.4" customHeight="1">
      <c r="A299" s="7" t="s">
        <v>141</v>
      </c>
      <c r="B299" s="8"/>
      <c r="C299" s="8"/>
      <c r="D299" s="8"/>
      <c r="E299" s="8"/>
      <c r="F299" s="8"/>
      <c r="G299" s="36"/>
      <c r="H299" s="36"/>
      <c r="I299" s="54"/>
      <c r="J299" s="54"/>
      <c r="K299" s="54"/>
    </row>
    <row r="300" spans="1:17" s="21" customFormat="1">
      <c r="A300" s="22"/>
      <c r="B300" s="10">
        <v>1</v>
      </c>
      <c r="C300" s="11" t="s">
        <v>7</v>
      </c>
      <c r="D300" s="42" t="s">
        <v>12</v>
      </c>
      <c r="E300" s="19">
        <v>0.5</v>
      </c>
      <c r="F300" s="12">
        <v>43</v>
      </c>
      <c r="G300" s="37">
        <f>_xlfn.XLOOKUP(Prijsopgaveformulier[[#This Row],[Soort container]],Menukaart[Soort container],Menukaart[Kosten per lediging],0,0)</f>
        <v>0</v>
      </c>
      <c r="H300" s="37">
        <f>_xlfn.XLOOKUP(Prijsopgaveformulier[[#This Row],[Soort container]],Menukaart[Soort container],Menukaart[Kosten huur per maand],,0)</f>
        <v>0</v>
      </c>
      <c r="I30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00" s="40">
        <f>(Prijsopgaveformulier[[#This Row],[Kosten huur per maand]]*Prijsopgaveformulier[[#This Row],[Aantal containers]])*12</f>
        <v>0</v>
      </c>
      <c r="K300" s="56">
        <f>Prijsopgaveformulier[[#This Row],[Ledigingskosten per jaar]]+Prijsopgaveformulier[[#This Row],[Huurkosten per jaar]]</f>
        <v>0</v>
      </c>
      <c r="L300" s="6"/>
      <c r="M300" s="6"/>
      <c r="N300" s="6"/>
      <c r="O300" s="6"/>
      <c r="P300" s="6"/>
      <c r="Q300" s="44"/>
    </row>
    <row r="301" spans="1:17" s="21" customFormat="1">
      <c r="A301" s="20"/>
      <c r="B301" s="10">
        <v>1</v>
      </c>
      <c r="C301" s="11" t="s">
        <v>7</v>
      </c>
      <c r="D301" s="42" t="s">
        <v>11</v>
      </c>
      <c r="E301" s="19">
        <v>0.5</v>
      </c>
      <c r="F301" s="12">
        <v>43</v>
      </c>
      <c r="G301" s="37">
        <f>_xlfn.XLOOKUP(Prijsopgaveformulier[[#This Row],[Soort container]],Menukaart[Soort container],Menukaart[Kosten per lediging],0,0)</f>
        <v>0</v>
      </c>
      <c r="H301" s="37">
        <f>_xlfn.XLOOKUP(Prijsopgaveformulier[[#This Row],[Soort container]],Menukaart[Soort container],Menukaart[Kosten huur per maand],,0)</f>
        <v>0</v>
      </c>
      <c r="I30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01" s="40">
        <f>(Prijsopgaveformulier[[#This Row],[Kosten huur per maand]]*Prijsopgaveformulier[[#This Row],[Aantal containers]])*12</f>
        <v>0</v>
      </c>
      <c r="K301" s="56">
        <f>Prijsopgaveformulier[[#This Row],[Ledigingskosten per jaar]]+Prijsopgaveformulier[[#This Row],[Huurkosten per jaar]]</f>
        <v>0</v>
      </c>
      <c r="L301" s="6"/>
      <c r="M301" s="6"/>
      <c r="N301" s="6"/>
      <c r="O301" s="6"/>
      <c r="P301" s="6"/>
      <c r="Q301" s="44"/>
    </row>
    <row r="302" spans="1:17" s="21" customFormat="1">
      <c r="A302" s="20"/>
      <c r="B302" s="10">
        <v>1</v>
      </c>
      <c r="C302" s="11" t="s">
        <v>39</v>
      </c>
      <c r="D302" s="11" t="s">
        <v>40</v>
      </c>
      <c r="E302" s="10" t="s">
        <v>73</v>
      </c>
      <c r="F302" s="12"/>
      <c r="G302" s="37">
        <f>_xlfn.XLOOKUP(Prijsopgaveformulier[[#This Row],[Soort container]],Menukaart[Soort container],Menukaart[Kosten per lediging],0,0)</f>
        <v>0</v>
      </c>
      <c r="H302" s="37">
        <f>_xlfn.XLOOKUP(Prijsopgaveformulier[[#This Row],[Soort container]],Menukaart[Soort container],Menukaart[Kosten huur per maand],,0)</f>
        <v>0</v>
      </c>
      <c r="I302" s="40"/>
      <c r="J302" s="40">
        <f>(Prijsopgaveformulier[[#This Row],[Kosten huur per maand]]*Prijsopgaveformulier[[#This Row],[Aantal containers]])*12</f>
        <v>0</v>
      </c>
      <c r="K302" s="56">
        <f>Prijsopgaveformulier[[#This Row],[Ledigingskosten per jaar]]+Prijsopgaveformulier[[#This Row],[Huurkosten per jaar]]</f>
        <v>0</v>
      </c>
      <c r="L302" s="6"/>
      <c r="M302" s="6"/>
      <c r="N302" s="6"/>
      <c r="O302" s="6"/>
      <c r="P302" s="6"/>
      <c r="Q302" s="44"/>
    </row>
    <row r="303" spans="1:17">
      <c r="A303" s="46"/>
      <c r="B303" s="47">
        <v>1</v>
      </c>
      <c r="C303" s="48" t="s">
        <v>70</v>
      </c>
      <c r="D303" s="49" t="s">
        <v>86</v>
      </c>
      <c r="E303" s="50">
        <v>0.5</v>
      </c>
      <c r="F303" s="51">
        <v>43</v>
      </c>
      <c r="G303" s="99" t="s">
        <v>72</v>
      </c>
      <c r="H303" s="52"/>
      <c r="I303" s="52"/>
      <c r="J303" s="52"/>
      <c r="K303" s="52"/>
      <c r="L303" s="43"/>
    </row>
    <row r="304" spans="1:17">
      <c r="A304" s="14"/>
      <c r="B304" s="15"/>
      <c r="C304" s="16"/>
      <c r="D304" s="16"/>
      <c r="E304" s="15"/>
      <c r="F304" s="17"/>
      <c r="G304" s="34"/>
      <c r="H304" s="34"/>
      <c r="I304" s="34"/>
      <c r="J304" s="34"/>
      <c r="K304" s="35">
        <f>SUM(K300:K303)</f>
        <v>0</v>
      </c>
    </row>
    <row r="305" spans="1:17" ht="14.4" customHeight="1">
      <c r="A305" s="7" t="s">
        <v>142</v>
      </c>
      <c r="B305" s="8"/>
      <c r="C305" s="8"/>
      <c r="D305" s="8"/>
      <c r="E305" s="8"/>
      <c r="F305" s="8"/>
      <c r="G305" s="36"/>
      <c r="H305" s="36"/>
      <c r="I305" s="54"/>
      <c r="J305" s="54"/>
      <c r="K305" s="54"/>
    </row>
    <row r="306" spans="1:17" s="21" customFormat="1">
      <c r="A306" s="22"/>
      <c r="B306" s="10">
        <v>1</v>
      </c>
      <c r="C306" s="11" t="s">
        <v>7</v>
      </c>
      <c r="D306" s="42" t="s">
        <v>12</v>
      </c>
      <c r="E306" s="10">
        <v>3</v>
      </c>
      <c r="F306" s="12">
        <v>52</v>
      </c>
      <c r="G306" s="37">
        <f>_xlfn.XLOOKUP(Prijsopgaveformulier[[#This Row],[Soort container]],Menukaart[Soort container],Menukaart[Kosten per lediging],0,0)</f>
        <v>0</v>
      </c>
      <c r="H306" s="37">
        <f>_xlfn.XLOOKUP(Prijsopgaveformulier[[#This Row],[Soort container]],Menukaart[Soort container],Menukaart[Kosten huur per maand],,0)</f>
        <v>0</v>
      </c>
      <c r="I30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06" s="40">
        <f>(Prijsopgaveformulier[[#This Row],[Kosten huur per maand]]*Prijsopgaveformulier[[#This Row],[Aantal containers]])*12</f>
        <v>0</v>
      </c>
      <c r="K306" s="56">
        <f>Prijsopgaveformulier[[#This Row],[Ledigingskosten per jaar]]+Prijsopgaveformulier[[#This Row],[Huurkosten per jaar]]</f>
        <v>0</v>
      </c>
      <c r="L306" s="6"/>
      <c r="M306" s="6"/>
      <c r="N306" s="6"/>
      <c r="O306" s="6"/>
      <c r="P306" s="6"/>
      <c r="Q306" s="44"/>
    </row>
    <row r="307" spans="1:17" s="21" customFormat="1">
      <c r="A307" s="20"/>
      <c r="B307" s="10">
        <v>1</v>
      </c>
      <c r="C307" s="11" t="s">
        <v>7</v>
      </c>
      <c r="D307" s="11" t="s">
        <v>9</v>
      </c>
      <c r="E307" s="10">
        <v>3</v>
      </c>
      <c r="F307" s="12">
        <v>52</v>
      </c>
      <c r="G307" s="37">
        <f>_xlfn.XLOOKUP(Prijsopgaveformulier[[#This Row],[Soort container]],Menukaart[Soort container],Menukaart[Kosten per lediging],0,0)</f>
        <v>0</v>
      </c>
      <c r="H307" s="37">
        <f>_xlfn.XLOOKUP(Prijsopgaveformulier[[#This Row],[Soort container]],Menukaart[Soort container],Menukaart[Kosten huur per maand],,0)</f>
        <v>0</v>
      </c>
      <c r="I30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07" s="40">
        <f>(Prijsopgaveformulier[[#This Row],[Kosten huur per maand]]*Prijsopgaveformulier[[#This Row],[Aantal containers]])*12</f>
        <v>0</v>
      </c>
      <c r="K307" s="56">
        <f>Prijsopgaveformulier[[#This Row],[Ledigingskosten per jaar]]+Prijsopgaveformulier[[#This Row],[Huurkosten per jaar]]</f>
        <v>0</v>
      </c>
      <c r="L307" s="6"/>
      <c r="M307" s="6"/>
      <c r="N307" s="6"/>
      <c r="O307" s="6"/>
      <c r="P307" s="6"/>
      <c r="Q307" s="44"/>
    </row>
    <row r="308" spans="1:17">
      <c r="A308" s="46"/>
      <c r="B308" s="47">
        <v>2</v>
      </c>
      <c r="C308" s="48" t="s">
        <v>70</v>
      </c>
      <c r="D308" s="49" t="s">
        <v>34</v>
      </c>
      <c r="E308" s="49">
        <v>1</v>
      </c>
      <c r="F308" s="51">
        <v>52</v>
      </c>
      <c r="G308" s="48" t="s">
        <v>72</v>
      </c>
      <c r="H308" s="48"/>
      <c r="I308" s="52"/>
      <c r="J308" s="52"/>
      <c r="K308" s="52"/>
      <c r="L308" s="43"/>
    </row>
    <row r="309" spans="1:17">
      <c r="A309" s="46"/>
      <c r="B309" s="47">
        <v>1</v>
      </c>
      <c r="C309" s="48" t="s">
        <v>70</v>
      </c>
      <c r="D309" s="49" t="s">
        <v>71</v>
      </c>
      <c r="E309" s="49">
        <v>1</v>
      </c>
      <c r="F309" s="51">
        <v>52</v>
      </c>
      <c r="G309" s="48" t="s">
        <v>72</v>
      </c>
      <c r="H309" s="52"/>
      <c r="I309" s="52"/>
      <c r="J309" s="52"/>
      <c r="K309" s="52"/>
      <c r="L309" s="43"/>
    </row>
    <row r="310" spans="1:17" s="21" customFormat="1">
      <c r="A310" s="20"/>
      <c r="B310" s="10">
        <v>1</v>
      </c>
      <c r="C310" s="11" t="s">
        <v>25</v>
      </c>
      <c r="D310" s="11" t="s">
        <v>28</v>
      </c>
      <c r="E310" s="10">
        <v>1</v>
      </c>
      <c r="F310" s="12">
        <v>52</v>
      </c>
      <c r="G310" s="37">
        <f>_xlfn.XLOOKUP(Prijsopgaveformulier[[#This Row],[Soort container]],Menukaart[Soort container],Menukaart[Kosten per lediging],0,0)</f>
        <v>0</v>
      </c>
      <c r="H310" s="37">
        <f>_xlfn.XLOOKUP(Prijsopgaveformulier[[#This Row],[Soort container]],Menukaart[Soort container],Menukaart[Kosten huur per maand],,0)</f>
        <v>0</v>
      </c>
      <c r="I31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10" s="40">
        <f>(Prijsopgaveformulier[[#This Row],[Kosten huur per maand]]*Prijsopgaveformulier[[#This Row],[Aantal containers]])*12</f>
        <v>0</v>
      </c>
      <c r="K310" s="56">
        <f>Prijsopgaveformulier[[#This Row],[Ledigingskosten per jaar]]+Prijsopgaveformulier[[#This Row],[Huurkosten per jaar]]</f>
        <v>0</v>
      </c>
      <c r="L310" s="6"/>
      <c r="M310" s="6"/>
      <c r="N310" s="6"/>
      <c r="O310" s="6"/>
      <c r="P310" s="6"/>
      <c r="Q310" s="44"/>
    </row>
    <row r="311" spans="1:17" s="21" customFormat="1">
      <c r="A311" s="20"/>
      <c r="B311" s="10">
        <v>1</v>
      </c>
      <c r="C311" s="11" t="s">
        <v>25</v>
      </c>
      <c r="D311" s="11" t="s">
        <v>26</v>
      </c>
      <c r="E311" s="10">
        <v>1</v>
      </c>
      <c r="F311" s="12">
        <v>52</v>
      </c>
      <c r="G311" s="37">
        <f>_xlfn.XLOOKUP(Prijsopgaveformulier[[#This Row],[Soort container]],Menukaart[Soort container],Menukaart[Kosten per lediging],0,0)</f>
        <v>0</v>
      </c>
      <c r="H311" s="37">
        <f>_xlfn.XLOOKUP(Prijsopgaveformulier[[#This Row],[Soort container]],Menukaart[Soort container],Menukaart[Kosten huur per maand],,0)</f>
        <v>0</v>
      </c>
      <c r="I31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11" s="40">
        <f>(Prijsopgaveformulier[[#This Row],[Kosten huur per maand]]*Prijsopgaveformulier[[#This Row],[Aantal containers]])*12</f>
        <v>0</v>
      </c>
      <c r="K311" s="56">
        <f>Prijsopgaveformulier[[#This Row],[Ledigingskosten per jaar]]+Prijsopgaveformulier[[#This Row],[Huurkosten per jaar]]</f>
        <v>0</v>
      </c>
      <c r="L311" s="6"/>
      <c r="M311" s="6"/>
      <c r="N311" s="6"/>
      <c r="O311" s="6"/>
      <c r="P311" s="6"/>
      <c r="Q311" s="44"/>
    </row>
    <row r="312" spans="1:17">
      <c r="A312" s="14"/>
      <c r="B312" s="15"/>
      <c r="C312" s="16"/>
      <c r="D312" s="16"/>
      <c r="E312" s="15"/>
      <c r="F312" s="17"/>
      <c r="G312" s="34"/>
      <c r="H312" s="34"/>
      <c r="I312" s="34"/>
      <c r="J312" s="34"/>
      <c r="K312" s="35">
        <f>SUM(K306:K311)</f>
        <v>0</v>
      </c>
    </row>
    <row r="313" spans="1:17" ht="14.4" customHeight="1">
      <c r="A313" s="7" t="s">
        <v>143</v>
      </c>
      <c r="B313" s="8"/>
      <c r="C313" s="8"/>
      <c r="D313" s="8"/>
      <c r="E313" s="8"/>
      <c r="F313" s="8"/>
      <c r="G313" s="36"/>
      <c r="H313" s="36"/>
      <c r="I313" s="54"/>
      <c r="J313" s="54"/>
      <c r="K313" s="54"/>
    </row>
    <row r="314" spans="1:17" s="21" customFormat="1">
      <c r="A314" s="22"/>
      <c r="B314" s="10">
        <v>1</v>
      </c>
      <c r="C314" s="11" t="s">
        <v>7</v>
      </c>
      <c r="D314" s="11" t="s">
        <v>18</v>
      </c>
      <c r="E314" s="10">
        <v>1</v>
      </c>
      <c r="F314" s="12">
        <v>43</v>
      </c>
      <c r="G314" s="37">
        <f>_xlfn.XLOOKUP(Prijsopgaveformulier[[#This Row],[Soort container]],Menukaart[Soort container],Menukaart[Kosten per lediging],0,0)</f>
        <v>0</v>
      </c>
      <c r="H314" s="37">
        <f>_xlfn.XLOOKUP(Prijsopgaveformulier[[#This Row],[Soort container]],Menukaart[Soort container],Menukaart[Kosten huur per maand],,0)</f>
        <v>0</v>
      </c>
      <c r="I31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14" s="40">
        <f>(Prijsopgaveformulier[[#This Row],[Kosten huur per maand]]*Prijsopgaveformulier[[#This Row],[Aantal containers]])*12</f>
        <v>0</v>
      </c>
      <c r="K314" s="56">
        <f>Prijsopgaveformulier[[#This Row],[Ledigingskosten per jaar]]+Prijsopgaveformulier[[#This Row],[Huurkosten per jaar]]</f>
        <v>0</v>
      </c>
      <c r="L314" s="6"/>
      <c r="M314" s="6"/>
      <c r="N314" s="6"/>
      <c r="O314" s="6"/>
      <c r="P314" s="6"/>
      <c r="Q314" s="44"/>
    </row>
    <row r="315" spans="1:17" s="21" customFormat="1">
      <c r="A315" s="20"/>
      <c r="B315" s="10">
        <v>1</v>
      </c>
      <c r="C315" s="11" t="s">
        <v>92</v>
      </c>
      <c r="D315" s="11" t="s">
        <v>38</v>
      </c>
      <c r="E315" s="19">
        <v>0.5</v>
      </c>
      <c r="F315" s="12">
        <v>43</v>
      </c>
      <c r="G315" s="37">
        <f>_xlfn.XLOOKUP(Prijsopgaveformulier[[#This Row],[Soort container]],Menukaart[Soort container],Menukaart[Kosten per lediging],0,0)</f>
        <v>0</v>
      </c>
      <c r="H315" s="37">
        <f>_xlfn.XLOOKUP(Prijsopgaveformulier[[#This Row],[Soort container]],Menukaart[Soort container],Menukaart[Kosten huur per maand],,0)</f>
        <v>0</v>
      </c>
      <c r="I31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15" s="40">
        <f>(Prijsopgaveformulier[[#This Row],[Kosten huur per maand]]*Prijsopgaveformulier[[#This Row],[Aantal containers]])*12</f>
        <v>0</v>
      </c>
      <c r="K315" s="56">
        <f>Prijsopgaveformulier[[#This Row],[Ledigingskosten per jaar]]+Prijsopgaveformulier[[#This Row],[Huurkosten per jaar]]</f>
        <v>0</v>
      </c>
      <c r="L315" s="6"/>
      <c r="M315" s="6"/>
      <c r="N315" s="6"/>
      <c r="O315" s="6"/>
      <c r="P315" s="6"/>
      <c r="Q315" s="44"/>
    </row>
    <row r="316" spans="1:17" s="21" customFormat="1">
      <c r="A316" s="20"/>
      <c r="B316" s="10">
        <v>1</v>
      </c>
      <c r="C316" s="11" t="s">
        <v>39</v>
      </c>
      <c r="D316" s="11" t="s">
        <v>40</v>
      </c>
      <c r="E316" s="10" t="s">
        <v>73</v>
      </c>
      <c r="F316" s="12"/>
      <c r="G316" s="37">
        <f>_xlfn.XLOOKUP(Prijsopgaveformulier[[#This Row],[Soort container]],Menukaart[Soort container],Menukaart[Kosten per lediging],0,0)</f>
        <v>0</v>
      </c>
      <c r="H316" s="37">
        <f>_xlfn.XLOOKUP(Prijsopgaveformulier[[#This Row],[Soort container]],Menukaart[Soort container],Menukaart[Kosten huur per maand],,0)</f>
        <v>0</v>
      </c>
      <c r="I316" s="40"/>
      <c r="J316" s="40">
        <f>(Prijsopgaveformulier[[#This Row],[Kosten huur per maand]]*Prijsopgaveformulier[[#This Row],[Aantal containers]])*12</f>
        <v>0</v>
      </c>
      <c r="K316" s="56">
        <f>Prijsopgaveformulier[[#This Row],[Ledigingskosten per jaar]]+Prijsopgaveformulier[[#This Row],[Huurkosten per jaar]]</f>
        <v>0</v>
      </c>
      <c r="L316" s="6"/>
      <c r="M316" s="6"/>
      <c r="N316" s="6"/>
      <c r="O316" s="6"/>
      <c r="P316" s="6"/>
      <c r="Q316" s="44"/>
    </row>
    <row r="317" spans="1:17">
      <c r="A317" s="14"/>
      <c r="B317" s="15"/>
      <c r="C317" s="16"/>
      <c r="D317" s="16"/>
      <c r="E317" s="15"/>
      <c r="F317" s="17"/>
      <c r="G317" s="34"/>
      <c r="H317" s="34"/>
      <c r="I317" s="34"/>
      <c r="J317" s="34"/>
      <c r="K317" s="35">
        <f>SUM(K314:K316)</f>
        <v>0</v>
      </c>
    </row>
    <row r="318" spans="1:17" ht="14.4" customHeight="1">
      <c r="A318" s="7" t="s">
        <v>144</v>
      </c>
      <c r="B318" s="8"/>
      <c r="C318" s="8"/>
      <c r="D318" s="8"/>
      <c r="E318" s="8"/>
      <c r="F318" s="8"/>
      <c r="G318" s="36"/>
      <c r="H318" s="36"/>
      <c r="I318" s="54"/>
      <c r="J318" s="54"/>
      <c r="K318" s="54"/>
    </row>
    <row r="319" spans="1:17" s="21" customFormat="1">
      <c r="A319" s="22"/>
      <c r="B319" s="10">
        <v>1</v>
      </c>
      <c r="C319" s="11" t="s">
        <v>7</v>
      </c>
      <c r="D319" s="42" t="s">
        <v>12</v>
      </c>
      <c r="E319" s="10">
        <v>2</v>
      </c>
      <c r="F319" s="12">
        <v>43</v>
      </c>
      <c r="G319" s="37">
        <f>_xlfn.XLOOKUP(Prijsopgaveformulier[[#This Row],[Soort container]],Menukaart[Soort container],Menukaart[Kosten per lediging],0,0)</f>
        <v>0</v>
      </c>
      <c r="H319" s="37">
        <f>_xlfn.XLOOKUP(Prijsopgaveformulier[[#This Row],[Soort container]],Menukaart[Soort container],Menukaart[Kosten huur per maand],,0)</f>
        <v>0</v>
      </c>
      <c r="I31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19" s="40">
        <f>(Prijsopgaveformulier[[#This Row],[Kosten huur per maand]]*Prijsopgaveformulier[[#This Row],[Aantal containers]])*12</f>
        <v>0</v>
      </c>
      <c r="K319" s="56">
        <f>Prijsopgaveformulier[[#This Row],[Ledigingskosten per jaar]]+Prijsopgaveformulier[[#This Row],[Huurkosten per jaar]]</f>
        <v>0</v>
      </c>
      <c r="L319" s="6"/>
      <c r="M319" s="6"/>
      <c r="N319" s="6"/>
      <c r="O319" s="6"/>
      <c r="P319" s="6"/>
      <c r="Q319" s="44"/>
    </row>
    <row r="320" spans="1:17">
      <c r="A320" s="14"/>
      <c r="B320" s="15"/>
      <c r="C320" s="16"/>
      <c r="D320" s="16"/>
      <c r="E320" s="15"/>
      <c r="F320" s="17"/>
      <c r="G320" s="34"/>
      <c r="H320" s="34"/>
      <c r="I320" s="34"/>
      <c r="J320" s="34"/>
      <c r="K320" s="35">
        <f>SUM(K318:K319)</f>
        <v>0</v>
      </c>
    </row>
    <row r="321" spans="1:17" ht="14.4" customHeight="1">
      <c r="A321" s="7" t="s">
        <v>145</v>
      </c>
      <c r="B321" s="8"/>
      <c r="C321" s="8"/>
      <c r="D321" s="8"/>
      <c r="E321" s="8"/>
      <c r="F321" s="8"/>
      <c r="G321" s="36"/>
      <c r="H321" s="36"/>
      <c r="I321" s="54"/>
      <c r="J321" s="54"/>
      <c r="K321" s="54">
        <f>Prijsopgaveformulier[[#This Row],[Ledigingskosten per jaar]]+Prijsopgaveformulier[[#This Row],[Huurkosten per jaar]]</f>
        <v>0</v>
      </c>
    </row>
    <row r="322" spans="1:17" s="21" customFormat="1">
      <c r="A322" s="22"/>
      <c r="B322" s="10">
        <v>1</v>
      </c>
      <c r="C322" s="11" t="s">
        <v>7</v>
      </c>
      <c r="D322" s="11" t="s">
        <v>9</v>
      </c>
      <c r="E322" s="10">
        <v>1</v>
      </c>
      <c r="F322" s="12">
        <v>43</v>
      </c>
      <c r="G322" s="37">
        <f>_xlfn.XLOOKUP(Prijsopgaveformulier[[#This Row],[Soort container]],Menukaart[Soort container],Menukaart[Kosten per lediging],0,0)</f>
        <v>0</v>
      </c>
      <c r="H322" s="37">
        <f>_xlfn.XLOOKUP(Prijsopgaveformulier[[#This Row],[Soort container]],Menukaart[Soort container],Menukaart[Kosten huur per maand],,0)</f>
        <v>0</v>
      </c>
      <c r="I32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22" s="40">
        <f>(Prijsopgaveformulier[[#This Row],[Kosten huur per maand]]*Prijsopgaveformulier[[#This Row],[Aantal containers]])*12</f>
        <v>0</v>
      </c>
      <c r="K322" s="56">
        <f>Prijsopgaveformulier[[#This Row],[Ledigingskosten per jaar]]+Prijsopgaveformulier[[#This Row],[Huurkosten per jaar]]</f>
        <v>0</v>
      </c>
      <c r="L322" s="6"/>
      <c r="M322" s="6"/>
      <c r="N322" s="6"/>
      <c r="O322" s="6"/>
      <c r="P322" s="6"/>
      <c r="Q322" s="44"/>
    </row>
    <row r="323" spans="1:17" s="21" customFormat="1">
      <c r="A323" s="20"/>
      <c r="B323" s="10">
        <v>1</v>
      </c>
      <c r="C323" s="11" t="s">
        <v>25</v>
      </c>
      <c r="D323" s="2" t="s">
        <v>30</v>
      </c>
      <c r="E323" s="19">
        <v>0.5</v>
      </c>
      <c r="F323" s="12">
        <v>43</v>
      </c>
      <c r="G323" s="37">
        <f>_xlfn.XLOOKUP(Prijsopgaveformulier[[#This Row],[Soort container]],Menukaart[Soort container],Menukaart[Kosten per lediging],0,0)</f>
        <v>0</v>
      </c>
      <c r="H323" s="37">
        <f>_xlfn.XLOOKUP(Prijsopgaveformulier[[#This Row],[Soort container]],Menukaart[Soort container],Menukaart[Kosten huur per maand],,0)</f>
        <v>0</v>
      </c>
      <c r="I32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23" s="40">
        <f>(Prijsopgaveformulier[[#This Row],[Kosten huur per maand]]*Prijsopgaveformulier[[#This Row],[Aantal containers]])*12</f>
        <v>0</v>
      </c>
      <c r="K323" s="56">
        <f>Prijsopgaveformulier[[#This Row],[Ledigingskosten per jaar]]+Prijsopgaveformulier[[#This Row],[Huurkosten per jaar]]</f>
        <v>0</v>
      </c>
      <c r="L323" s="6"/>
      <c r="M323" s="6"/>
      <c r="N323" s="6"/>
      <c r="O323" s="6"/>
      <c r="P323" s="6"/>
      <c r="Q323" s="44"/>
    </row>
    <row r="324" spans="1:17">
      <c r="A324" s="14"/>
      <c r="B324" s="15"/>
      <c r="C324" s="16"/>
      <c r="D324" s="16"/>
      <c r="E324" s="15"/>
      <c r="F324" s="17"/>
      <c r="G324" s="34"/>
      <c r="H324" s="34"/>
      <c r="I324" s="34"/>
      <c r="J324" s="34"/>
      <c r="K324" s="35">
        <f>SUM(K322:K323)</f>
        <v>0</v>
      </c>
    </row>
    <row r="325" spans="1:17" ht="14.4" customHeight="1">
      <c r="A325" s="7" t="s">
        <v>146</v>
      </c>
      <c r="B325" s="8"/>
      <c r="C325" s="8"/>
      <c r="D325" s="8"/>
      <c r="E325" s="8"/>
      <c r="F325" s="8"/>
      <c r="G325" s="36"/>
      <c r="H325" s="36"/>
      <c r="I325" s="54"/>
      <c r="J325" s="54"/>
      <c r="K325" s="54"/>
    </row>
    <row r="326" spans="1:17" s="21" customFormat="1">
      <c r="A326" s="22"/>
      <c r="B326" s="10">
        <v>1</v>
      </c>
      <c r="C326" s="11" t="s">
        <v>7</v>
      </c>
      <c r="D326" s="11" t="s">
        <v>9</v>
      </c>
      <c r="E326" s="10">
        <v>2</v>
      </c>
      <c r="F326" s="12">
        <v>43</v>
      </c>
      <c r="G326" s="37">
        <f>_xlfn.XLOOKUP(Prijsopgaveformulier[[#This Row],[Soort container]],Menukaart[Soort container],Menukaart[Kosten per lediging],0,0)</f>
        <v>0</v>
      </c>
      <c r="H326" s="37">
        <f>_xlfn.XLOOKUP(Prijsopgaveformulier[[#This Row],[Soort container]],Menukaart[Soort container],Menukaart[Kosten huur per maand],,0)</f>
        <v>0</v>
      </c>
      <c r="I32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26" s="40">
        <f>(Prijsopgaveformulier[[#This Row],[Kosten huur per maand]]*Prijsopgaveformulier[[#This Row],[Aantal containers]])*12</f>
        <v>0</v>
      </c>
      <c r="K326" s="56">
        <f>Prijsopgaveformulier[[#This Row],[Ledigingskosten per jaar]]+Prijsopgaveformulier[[#This Row],[Huurkosten per jaar]]</f>
        <v>0</v>
      </c>
      <c r="L326" s="6"/>
      <c r="M326" s="6"/>
      <c r="N326" s="6"/>
      <c r="O326" s="6"/>
      <c r="P326" s="6"/>
      <c r="Q326" s="44"/>
    </row>
    <row r="327" spans="1:17" s="21" customFormat="1">
      <c r="A327" s="20"/>
      <c r="B327" s="10">
        <v>1</v>
      </c>
      <c r="C327" s="11" t="s">
        <v>25</v>
      </c>
      <c r="D327" s="11" t="s">
        <v>26</v>
      </c>
      <c r="E327" s="10">
        <v>1</v>
      </c>
      <c r="F327" s="12">
        <v>43</v>
      </c>
      <c r="G327" s="37">
        <f>_xlfn.XLOOKUP(Prijsopgaveformulier[[#This Row],[Soort container]],Menukaart[Soort container],Menukaart[Kosten per lediging],0,0)</f>
        <v>0</v>
      </c>
      <c r="H327" s="37">
        <f>_xlfn.XLOOKUP(Prijsopgaveformulier[[#This Row],[Soort container]],Menukaart[Soort container],Menukaart[Kosten huur per maand],,0)</f>
        <v>0</v>
      </c>
      <c r="I32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27" s="40">
        <f>(Prijsopgaveformulier[[#This Row],[Kosten huur per maand]]*Prijsopgaveformulier[[#This Row],[Aantal containers]])*12</f>
        <v>0</v>
      </c>
      <c r="K327" s="56">
        <f>Prijsopgaveformulier[[#This Row],[Ledigingskosten per jaar]]+Prijsopgaveformulier[[#This Row],[Huurkosten per jaar]]</f>
        <v>0</v>
      </c>
      <c r="L327" s="6"/>
      <c r="M327" s="6"/>
      <c r="N327" s="6"/>
      <c r="O327" s="6"/>
      <c r="P327" s="6"/>
      <c r="Q327" s="44"/>
    </row>
    <row r="328" spans="1:17" s="21" customFormat="1">
      <c r="A328" s="20"/>
      <c r="B328" s="10">
        <v>1</v>
      </c>
      <c r="C328" s="11" t="s">
        <v>39</v>
      </c>
      <c r="D328" s="11" t="s">
        <v>40</v>
      </c>
      <c r="E328" s="13">
        <v>0.25</v>
      </c>
      <c r="F328" s="12">
        <v>43</v>
      </c>
      <c r="G328" s="37">
        <f>_xlfn.XLOOKUP(Prijsopgaveformulier[[#This Row],[Soort container]],Menukaart[Soort container],Menukaart[Kosten per lediging],0,0)</f>
        <v>0</v>
      </c>
      <c r="H328" s="37">
        <f>_xlfn.XLOOKUP(Prijsopgaveformulier[[#This Row],[Soort container]],Menukaart[Soort container],Menukaart[Kosten huur per maand],,0)</f>
        <v>0</v>
      </c>
      <c r="I32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28" s="40">
        <f>(Prijsopgaveformulier[[#This Row],[Kosten huur per maand]]*Prijsopgaveformulier[[#This Row],[Aantal containers]])*12</f>
        <v>0</v>
      </c>
      <c r="K328" s="56">
        <f>Prijsopgaveformulier[[#This Row],[Ledigingskosten per jaar]]+Prijsopgaveformulier[[#This Row],[Huurkosten per jaar]]</f>
        <v>0</v>
      </c>
      <c r="L328" s="6"/>
      <c r="M328" s="6"/>
      <c r="N328" s="6"/>
      <c r="O328" s="6"/>
      <c r="P328" s="6"/>
      <c r="Q328" s="44"/>
    </row>
    <row r="329" spans="1:17">
      <c r="A329" s="46"/>
      <c r="B329" s="47">
        <v>1</v>
      </c>
      <c r="C329" s="48" t="s">
        <v>70</v>
      </c>
      <c r="D329" s="49" t="s">
        <v>86</v>
      </c>
      <c r="E329" s="47">
        <v>1</v>
      </c>
      <c r="F329" s="51">
        <v>43</v>
      </c>
      <c r="G329" s="48" t="s">
        <v>72</v>
      </c>
      <c r="H329" s="52"/>
      <c r="I329" s="52"/>
      <c r="J329" s="52"/>
      <c r="K329" s="52"/>
      <c r="L329" s="43"/>
    </row>
    <row r="330" spans="1:17">
      <c r="A330" s="14"/>
      <c r="B330" s="15"/>
      <c r="C330" s="16"/>
      <c r="D330" s="16"/>
      <c r="E330" s="15"/>
      <c r="F330" s="17"/>
      <c r="G330" s="34"/>
      <c r="H330" s="34"/>
      <c r="I330" s="34"/>
      <c r="J330" s="34"/>
      <c r="K330" s="35">
        <f>SUM(K326:K329)</f>
        <v>0</v>
      </c>
    </row>
    <row r="331" spans="1:17" ht="14.4" customHeight="1">
      <c r="A331" s="7" t="s">
        <v>147</v>
      </c>
      <c r="B331" s="8"/>
      <c r="C331" s="8"/>
      <c r="D331" s="8"/>
      <c r="E331" s="8"/>
      <c r="F331" s="8"/>
      <c r="G331" s="36"/>
      <c r="H331" s="36"/>
      <c r="I331" s="54"/>
      <c r="J331" s="54"/>
      <c r="K331" s="54"/>
    </row>
    <row r="332" spans="1:17" s="21" customFormat="1">
      <c r="A332" s="22"/>
      <c r="B332" s="10">
        <v>1</v>
      </c>
      <c r="C332" s="11" t="s">
        <v>7</v>
      </c>
      <c r="D332" s="42" t="s">
        <v>12</v>
      </c>
      <c r="E332" s="10">
        <v>2</v>
      </c>
      <c r="F332" s="12">
        <v>52</v>
      </c>
      <c r="G332" s="37">
        <f>_xlfn.XLOOKUP(Prijsopgaveformulier[[#This Row],[Soort container]],Menukaart[Soort container],Menukaart[Kosten per lediging],0,0)</f>
        <v>0</v>
      </c>
      <c r="H332" s="37">
        <f>_xlfn.XLOOKUP(Prijsopgaveformulier[[#This Row],[Soort container]],Menukaart[Soort container],Menukaart[Kosten huur per maand],,0)</f>
        <v>0</v>
      </c>
      <c r="I33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32" s="40">
        <f>(Prijsopgaveformulier[[#This Row],[Kosten huur per maand]]*Prijsopgaveformulier[[#This Row],[Aantal containers]])*12</f>
        <v>0</v>
      </c>
      <c r="K332" s="56">
        <f>Prijsopgaveformulier[[#This Row],[Ledigingskosten per jaar]]+Prijsopgaveformulier[[#This Row],[Huurkosten per jaar]]</f>
        <v>0</v>
      </c>
      <c r="L332" s="6"/>
      <c r="M332" s="6"/>
      <c r="N332" s="6"/>
      <c r="O332" s="6"/>
      <c r="P332" s="6"/>
      <c r="Q332" s="44"/>
    </row>
    <row r="333" spans="1:17">
      <c r="A333" s="53"/>
      <c r="B333" s="10">
        <v>1</v>
      </c>
      <c r="C333" s="11" t="s">
        <v>25</v>
      </c>
      <c r="D333" s="2" t="s">
        <v>30</v>
      </c>
      <c r="E333" s="27">
        <v>1</v>
      </c>
      <c r="F333" s="28">
        <v>52</v>
      </c>
      <c r="G333" s="37">
        <f>_xlfn.XLOOKUP(Prijsopgaveformulier[[#This Row],[Soort container]],Menukaart[Soort container],Menukaart[Kosten per lediging],0,0)</f>
        <v>0</v>
      </c>
      <c r="H333" s="37">
        <f>_xlfn.XLOOKUP(Prijsopgaveformulier[[#This Row],[Soort container]],Menukaart[Soort container],Menukaart[Kosten huur per maand],,0)</f>
        <v>0</v>
      </c>
      <c r="I33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33" s="40">
        <f>(Prijsopgaveformulier[[#This Row],[Kosten huur per maand]]*Prijsopgaveformulier[[#This Row],[Aantal containers]])*12</f>
        <v>0</v>
      </c>
      <c r="K333" s="56">
        <f>Prijsopgaveformulier[[#This Row],[Ledigingskosten per jaar]]+Prijsopgaveformulier[[#This Row],[Huurkosten per jaar]]</f>
        <v>0</v>
      </c>
    </row>
    <row r="334" spans="1:17">
      <c r="A334" s="14"/>
      <c r="B334" s="15"/>
      <c r="C334" s="16"/>
      <c r="D334" s="16"/>
      <c r="E334" s="15"/>
      <c r="F334" s="17"/>
      <c r="G334" s="34"/>
      <c r="H334" s="34"/>
      <c r="I334" s="34"/>
      <c r="J334" s="34"/>
      <c r="K334" s="35">
        <f>SUM(K332:K333)</f>
        <v>0</v>
      </c>
    </row>
    <row r="335" spans="1:17" ht="14.4" customHeight="1">
      <c r="A335" s="7" t="s">
        <v>148</v>
      </c>
      <c r="B335" s="8"/>
      <c r="C335" s="8"/>
      <c r="D335" s="8"/>
      <c r="E335" s="8"/>
      <c r="F335" s="8"/>
      <c r="G335" s="36"/>
      <c r="H335" s="36"/>
      <c r="I335" s="54"/>
      <c r="J335" s="54"/>
      <c r="K335" s="54"/>
    </row>
    <row r="336" spans="1:17" s="21" customFormat="1">
      <c r="A336" s="22"/>
      <c r="B336" s="10">
        <v>6</v>
      </c>
      <c r="C336" s="11" t="s">
        <v>7</v>
      </c>
      <c r="D336" s="11" t="s">
        <v>9</v>
      </c>
      <c r="E336" s="10">
        <v>2</v>
      </c>
      <c r="F336" s="12">
        <v>43</v>
      </c>
      <c r="G336" s="37">
        <f>_xlfn.XLOOKUP(Prijsopgaveformulier[[#This Row],[Soort container]],Menukaart[Soort container],Menukaart[Kosten per lediging],0,0)</f>
        <v>0</v>
      </c>
      <c r="H336" s="37">
        <f>_xlfn.XLOOKUP(Prijsopgaveformulier[[#This Row],[Soort container]],Menukaart[Soort container],Menukaart[Kosten huur per maand],,0)</f>
        <v>0</v>
      </c>
      <c r="I33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36" s="40">
        <f>(Prijsopgaveformulier[[#This Row],[Kosten huur per maand]]*Prijsopgaveformulier[[#This Row],[Aantal containers]])*12</f>
        <v>0</v>
      </c>
      <c r="K336" s="56">
        <f>Prijsopgaveformulier[[#This Row],[Ledigingskosten per jaar]]+Prijsopgaveformulier[[#This Row],[Huurkosten per jaar]]</f>
        <v>0</v>
      </c>
      <c r="L336" s="6"/>
      <c r="M336" s="6"/>
      <c r="N336" s="6"/>
      <c r="O336" s="6"/>
      <c r="P336" s="6"/>
      <c r="Q336" s="44"/>
    </row>
    <row r="337" spans="1:17" s="21" customFormat="1">
      <c r="A337" s="20"/>
      <c r="B337" s="10">
        <v>3</v>
      </c>
      <c r="C337" s="11" t="s">
        <v>25</v>
      </c>
      <c r="D337" s="11" t="s">
        <v>31</v>
      </c>
      <c r="E337" s="10">
        <v>1</v>
      </c>
      <c r="F337" s="12">
        <v>43</v>
      </c>
      <c r="G337" s="37">
        <f>_xlfn.XLOOKUP(Prijsopgaveformulier[[#This Row],[Soort container]],Menukaart[Soort container],Menukaart[Kosten per lediging],0,0)</f>
        <v>0</v>
      </c>
      <c r="H337" s="37">
        <f>_xlfn.XLOOKUP(Prijsopgaveformulier[[#This Row],[Soort container]],Menukaart[Soort container],Menukaart[Kosten huur per maand],,0)</f>
        <v>0</v>
      </c>
      <c r="I33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37" s="40">
        <f>(Prijsopgaveformulier[[#This Row],[Kosten huur per maand]]*Prijsopgaveformulier[[#This Row],[Aantal containers]])*12</f>
        <v>0</v>
      </c>
      <c r="K337" s="56">
        <f>Prijsopgaveformulier[[#This Row],[Ledigingskosten per jaar]]+Prijsopgaveformulier[[#This Row],[Huurkosten per jaar]]</f>
        <v>0</v>
      </c>
      <c r="L337" s="6"/>
      <c r="M337" s="6"/>
      <c r="N337" s="6"/>
      <c r="O337" s="6"/>
      <c r="P337" s="6"/>
      <c r="Q337" s="44"/>
    </row>
    <row r="338" spans="1:17" s="21" customFormat="1">
      <c r="A338" s="20"/>
      <c r="B338" s="10">
        <v>3</v>
      </c>
      <c r="C338" s="11" t="s">
        <v>25</v>
      </c>
      <c r="D338" s="11" t="s">
        <v>28</v>
      </c>
      <c r="E338" s="10">
        <v>1</v>
      </c>
      <c r="F338" s="12">
        <v>43</v>
      </c>
      <c r="G338" s="37">
        <f>_xlfn.XLOOKUP(Prijsopgaveformulier[[#This Row],[Soort container]],Menukaart[Soort container],Menukaart[Kosten per lediging],0,0)</f>
        <v>0</v>
      </c>
      <c r="H338" s="37">
        <f>_xlfn.XLOOKUP(Prijsopgaveformulier[[#This Row],[Soort container]],Menukaart[Soort container],Menukaart[Kosten huur per maand],,0)</f>
        <v>0</v>
      </c>
      <c r="I33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38" s="40">
        <f>(Prijsopgaveformulier[[#This Row],[Kosten huur per maand]]*Prijsopgaveformulier[[#This Row],[Aantal containers]])*12</f>
        <v>0</v>
      </c>
      <c r="K338" s="56">
        <f>Prijsopgaveformulier[[#This Row],[Ledigingskosten per jaar]]+Prijsopgaveformulier[[#This Row],[Huurkosten per jaar]]</f>
        <v>0</v>
      </c>
      <c r="L338" s="6"/>
      <c r="M338" s="6"/>
      <c r="N338" s="6"/>
      <c r="O338" s="6"/>
      <c r="P338" s="6"/>
      <c r="Q338" s="44"/>
    </row>
    <row r="339" spans="1:17" s="21" customFormat="1">
      <c r="A339" s="20"/>
      <c r="B339" s="10">
        <v>2</v>
      </c>
      <c r="C339" s="11" t="s">
        <v>39</v>
      </c>
      <c r="D339" s="11" t="s">
        <v>40</v>
      </c>
      <c r="E339" s="10" t="s">
        <v>73</v>
      </c>
      <c r="F339" s="12"/>
      <c r="G339" s="37">
        <f>_xlfn.XLOOKUP(Prijsopgaveformulier[[#This Row],[Soort container]],Menukaart[Soort container],Menukaart[Kosten per lediging],0,0)</f>
        <v>0</v>
      </c>
      <c r="H339" s="37">
        <f>_xlfn.XLOOKUP(Prijsopgaveformulier[[#This Row],[Soort container]],Menukaart[Soort container],Menukaart[Kosten huur per maand],,0)</f>
        <v>0</v>
      </c>
      <c r="I339" s="40"/>
      <c r="J339" s="40">
        <f>(Prijsopgaveformulier[[#This Row],[Kosten huur per maand]]*Prijsopgaveformulier[[#This Row],[Aantal containers]])*12</f>
        <v>0</v>
      </c>
      <c r="K339" s="56">
        <f>Prijsopgaveformulier[[#This Row],[Ledigingskosten per jaar]]+Prijsopgaveformulier[[#This Row],[Huurkosten per jaar]]</f>
        <v>0</v>
      </c>
      <c r="L339" s="6"/>
      <c r="M339" s="6"/>
      <c r="N339" s="6"/>
      <c r="O339" s="6"/>
      <c r="P339" s="6"/>
      <c r="Q339" s="44"/>
    </row>
    <row r="340" spans="1:17" s="21" customFormat="1">
      <c r="A340" s="20"/>
      <c r="B340" s="10">
        <v>1</v>
      </c>
      <c r="C340" s="11" t="s">
        <v>149</v>
      </c>
      <c r="D340" s="11" t="s">
        <v>20</v>
      </c>
      <c r="E340" s="10" t="s">
        <v>73</v>
      </c>
      <c r="F340" s="12"/>
      <c r="G340" s="37">
        <f>_xlfn.XLOOKUP(Prijsopgaveformulier[[#This Row],[Soort container]],Menukaart[Soort container],Menukaart[Kosten per lediging],0,0)</f>
        <v>0</v>
      </c>
      <c r="H340" s="37">
        <f>_xlfn.XLOOKUP(Prijsopgaveformulier[[#This Row],[Soort container]],Menukaart[Soort container],Menukaart[Kosten huur per maand],,0)</f>
        <v>0</v>
      </c>
      <c r="I340" s="40"/>
      <c r="J340" s="40">
        <f>(Prijsopgaveformulier[[#This Row],[Kosten huur per maand]]*Prijsopgaveformulier[[#This Row],[Aantal containers]])*12</f>
        <v>0</v>
      </c>
      <c r="K340" s="56">
        <f>Prijsopgaveformulier[[#This Row],[Ledigingskosten per jaar]]+Prijsopgaveformulier[[#This Row],[Huurkosten per jaar]]</f>
        <v>0</v>
      </c>
      <c r="L340" s="6"/>
      <c r="M340" s="6"/>
      <c r="N340" s="6"/>
      <c r="O340" s="6"/>
      <c r="P340" s="6"/>
      <c r="Q340" s="44"/>
    </row>
    <row r="341" spans="1:17">
      <c r="A341" s="14"/>
      <c r="B341" s="15"/>
      <c r="C341" s="16"/>
      <c r="D341" s="16"/>
      <c r="E341" s="15"/>
      <c r="F341" s="17"/>
      <c r="G341" s="34"/>
      <c r="H341" s="34"/>
      <c r="I341" s="34"/>
      <c r="J341" s="34"/>
      <c r="K341" s="35">
        <f>SUM(K336:K340)</f>
        <v>0</v>
      </c>
    </row>
    <row r="342" spans="1:17" ht="14.4" customHeight="1">
      <c r="A342" s="7" t="s">
        <v>150</v>
      </c>
      <c r="B342" s="8"/>
      <c r="C342" s="8"/>
      <c r="D342" s="8"/>
      <c r="E342" s="8"/>
      <c r="F342" s="8"/>
      <c r="G342" s="36"/>
      <c r="H342" s="36"/>
      <c r="I342" s="54"/>
      <c r="J342" s="54"/>
      <c r="K342" s="54"/>
    </row>
    <row r="343" spans="1:17" s="21" customFormat="1">
      <c r="A343" s="22"/>
      <c r="B343" s="10">
        <v>3</v>
      </c>
      <c r="C343" s="11" t="s">
        <v>7</v>
      </c>
      <c r="D343" s="11" t="s">
        <v>9</v>
      </c>
      <c r="E343" s="10">
        <v>2</v>
      </c>
      <c r="F343" s="12">
        <v>43</v>
      </c>
      <c r="G343" s="37">
        <f>_xlfn.XLOOKUP(Prijsopgaveformulier[[#This Row],[Soort container]],Menukaart[Soort container],Menukaart[Kosten per lediging],0,0)</f>
        <v>0</v>
      </c>
      <c r="H343" s="37">
        <f>_xlfn.XLOOKUP(Prijsopgaveformulier[[#This Row],[Soort container]],Menukaart[Soort container],Menukaart[Kosten huur per maand],,0)</f>
        <v>0</v>
      </c>
      <c r="I34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43" s="40">
        <f>(Prijsopgaveformulier[[#This Row],[Kosten huur per maand]]*Prijsopgaveformulier[[#This Row],[Aantal containers]])*12</f>
        <v>0</v>
      </c>
      <c r="K343" s="56">
        <f>Prijsopgaveformulier[[#This Row],[Ledigingskosten per jaar]]+Prijsopgaveformulier[[#This Row],[Huurkosten per jaar]]</f>
        <v>0</v>
      </c>
      <c r="L343" s="6"/>
      <c r="M343" s="6"/>
      <c r="N343" s="6"/>
      <c r="O343" s="6"/>
      <c r="P343" s="6"/>
      <c r="Q343" s="44"/>
    </row>
    <row r="344" spans="1:17" s="21" customFormat="1">
      <c r="A344" s="22"/>
      <c r="B344" s="10">
        <v>2</v>
      </c>
      <c r="C344" s="11" t="s">
        <v>25</v>
      </c>
      <c r="D344" s="11" t="s">
        <v>28</v>
      </c>
      <c r="E344" s="10">
        <v>1</v>
      </c>
      <c r="F344" s="12">
        <v>43</v>
      </c>
      <c r="G344" s="37">
        <f>_xlfn.XLOOKUP(Prijsopgaveformulier[[#This Row],[Soort container]],Menukaart[Soort container],Menukaart[Kosten per lediging],0,0)</f>
        <v>0</v>
      </c>
      <c r="H344" s="37">
        <f>_xlfn.XLOOKUP(Prijsopgaveformulier[[#This Row],[Soort container]],Menukaart[Soort container],Menukaart[Kosten huur per maand],,0)</f>
        <v>0</v>
      </c>
      <c r="I34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44" s="40">
        <f>(Prijsopgaveformulier[[#This Row],[Kosten huur per maand]]*Prijsopgaveformulier[[#This Row],[Aantal containers]])*12</f>
        <v>0</v>
      </c>
      <c r="K344" s="56">
        <f>Prijsopgaveformulier[[#This Row],[Ledigingskosten per jaar]]+Prijsopgaveformulier[[#This Row],[Huurkosten per jaar]]</f>
        <v>0</v>
      </c>
      <c r="L344" s="6"/>
      <c r="M344" s="6"/>
      <c r="N344" s="6"/>
      <c r="O344" s="6"/>
      <c r="P344" s="6"/>
      <c r="Q344" s="44"/>
    </row>
    <row r="345" spans="1:17" s="21" customFormat="1">
      <c r="A345" s="22"/>
      <c r="B345" s="10">
        <v>1</v>
      </c>
      <c r="C345" s="11" t="s">
        <v>25</v>
      </c>
      <c r="D345" s="2" t="s">
        <v>30</v>
      </c>
      <c r="E345" s="10">
        <v>1</v>
      </c>
      <c r="F345" s="12">
        <v>43</v>
      </c>
      <c r="G345" s="37">
        <f>_xlfn.XLOOKUP(Prijsopgaveformulier[[#This Row],[Soort container]],Menukaart[Soort container],Menukaart[Kosten per lediging],0,0)</f>
        <v>0</v>
      </c>
      <c r="H345" s="37">
        <f>_xlfn.XLOOKUP(Prijsopgaveformulier[[#This Row],[Soort container]],Menukaart[Soort container],Menukaart[Kosten huur per maand],,0)</f>
        <v>0</v>
      </c>
      <c r="I34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45" s="40">
        <f>(Prijsopgaveformulier[[#This Row],[Kosten huur per maand]]*Prijsopgaveformulier[[#This Row],[Aantal containers]])*12</f>
        <v>0</v>
      </c>
      <c r="K345" s="56">
        <f>Prijsopgaveformulier[[#This Row],[Ledigingskosten per jaar]]+Prijsopgaveformulier[[#This Row],[Huurkosten per jaar]]</f>
        <v>0</v>
      </c>
      <c r="L345" s="6"/>
      <c r="M345" s="6"/>
      <c r="N345" s="6"/>
      <c r="O345" s="6"/>
      <c r="P345" s="6"/>
      <c r="Q345" s="44"/>
    </row>
    <row r="346" spans="1:17" s="21" customFormat="1">
      <c r="A346" s="31"/>
      <c r="B346" s="10">
        <v>1</v>
      </c>
      <c r="C346" s="11" t="s">
        <v>39</v>
      </c>
      <c r="D346" s="11" t="s">
        <v>40</v>
      </c>
      <c r="E346" s="10" t="s">
        <v>73</v>
      </c>
      <c r="F346" s="12"/>
      <c r="G346" s="37">
        <f>_xlfn.XLOOKUP(Prijsopgaveformulier[[#This Row],[Soort container]],Menukaart[Soort container],Menukaart[Kosten per lediging],0,0)</f>
        <v>0</v>
      </c>
      <c r="H346" s="37">
        <f>_xlfn.XLOOKUP(Prijsopgaveformulier[[#This Row],[Soort container]],Menukaart[Soort container],Menukaart[Kosten huur per maand],,0)</f>
        <v>0</v>
      </c>
      <c r="I346" s="40"/>
      <c r="J346" s="40">
        <f>(Prijsopgaveformulier[[#This Row],[Kosten huur per maand]]*Prijsopgaveformulier[[#This Row],[Aantal containers]])*12</f>
        <v>0</v>
      </c>
      <c r="K346" s="56">
        <f>Prijsopgaveformulier[[#This Row],[Ledigingskosten per jaar]]+Prijsopgaveformulier[[#This Row],[Huurkosten per jaar]]</f>
        <v>0</v>
      </c>
      <c r="L346" s="6"/>
      <c r="M346" s="6"/>
      <c r="N346" s="6"/>
      <c r="O346" s="6"/>
      <c r="P346" s="6"/>
      <c r="Q346" s="44"/>
    </row>
    <row r="347" spans="1:17">
      <c r="A347" s="14"/>
      <c r="B347" s="15"/>
      <c r="C347" s="16"/>
      <c r="D347" s="16"/>
      <c r="E347" s="15"/>
      <c r="F347" s="17"/>
      <c r="G347" s="34"/>
      <c r="H347" s="34"/>
      <c r="I347" s="34"/>
      <c r="J347" s="34"/>
      <c r="K347" s="35">
        <f>SUM(K343:K346)</f>
        <v>0</v>
      </c>
    </row>
    <row r="348" spans="1:17" ht="14.4" customHeight="1">
      <c r="A348" s="7" t="s">
        <v>151</v>
      </c>
      <c r="B348" s="8"/>
      <c r="C348" s="8"/>
      <c r="D348" s="8"/>
      <c r="E348" s="8"/>
      <c r="F348" s="8"/>
      <c r="G348" s="36"/>
      <c r="H348" s="36"/>
      <c r="I348" s="54"/>
      <c r="J348" s="54"/>
      <c r="K348" s="54"/>
    </row>
    <row r="349" spans="1:17" s="21" customFormat="1">
      <c r="A349" s="22"/>
      <c r="B349" s="10">
        <v>4</v>
      </c>
      <c r="C349" s="11" t="s">
        <v>7</v>
      </c>
      <c r="D349" s="11" t="s">
        <v>9</v>
      </c>
      <c r="E349" s="10">
        <v>2</v>
      </c>
      <c r="F349" s="12">
        <v>43</v>
      </c>
      <c r="G349" s="37">
        <f>_xlfn.XLOOKUP(Prijsopgaveformulier[[#This Row],[Soort container]],Menukaart[Soort container],Menukaart[Kosten per lediging],0,0)</f>
        <v>0</v>
      </c>
      <c r="H349" s="37">
        <f>_xlfn.XLOOKUP(Prijsopgaveformulier[[#This Row],[Soort container]],Menukaart[Soort container],Menukaart[Kosten huur per maand],,0)</f>
        <v>0</v>
      </c>
      <c r="I34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49" s="40">
        <f>(Prijsopgaveformulier[[#This Row],[Kosten huur per maand]]*Prijsopgaveformulier[[#This Row],[Aantal containers]])*12</f>
        <v>0</v>
      </c>
      <c r="K349" s="56">
        <f>Prijsopgaveformulier[[#This Row],[Ledigingskosten per jaar]]+Prijsopgaveformulier[[#This Row],[Huurkosten per jaar]]</f>
        <v>0</v>
      </c>
      <c r="L349" s="6"/>
      <c r="M349" s="6"/>
      <c r="N349" s="6"/>
      <c r="O349" s="6"/>
      <c r="P349" s="6"/>
      <c r="Q349" s="44"/>
    </row>
    <row r="350" spans="1:17" s="21" customFormat="1">
      <c r="A350" s="20"/>
      <c r="B350" s="10">
        <v>3</v>
      </c>
      <c r="C350" s="11" t="s">
        <v>25</v>
      </c>
      <c r="D350" s="11" t="s">
        <v>28</v>
      </c>
      <c r="E350" s="10">
        <v>1</v>
      </c>
      <c r="F350" s="12">
        <v>43</v>
      </c>
      <c r="G350" s="37">
        <f>_xlfn.XLOOKUP(Prijsopgaveformulier[[#This Row],[Soort container]],Menukaart[Soort container],Menukaart[Kosten per lediging],0,0)</f>
        <v>0</v>
      </c>
      <c r="H350" s="37">
        <f>_xlfn.XLOOKUP(Prijsopgaveformulier[[#This Row],[Soort container]],Menukaart[Soort container],Menukaart[Kosten huur per maand],,0)</f>
        <v>0</v>
      </c>
      <c r="I35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50" s="40">
        <f>(Prijsopgaveformulier[[#This Row],[Kosten huur per maand]]*Prijsopgaveformulier[[#This Row],[Aantal containers]])*12</f>
        <v>0</v>
      </c>
      <c r="K350" s="56">
        <f>Prijsopgaveformulier[[#This Row],[Ledigingskosten per jaar]]+Prijsopgaveformulier[[#This Row],[Huurkosten per jaar]]</f>
        <v>0</v>
      </c>
      <c r="L350" s="6"/>
      <c r="M350" s="6"/>
      <c r="N350" s="6"/>
      <c r="O350" s="6"/>
      <c r="P350" s="6"/>
      <c r="Q350" s="44"/>
    </row>
    <row r="351" spans="1:17" s="21" customFormat="1">
      <c r="A351" s="20"/>
      <c r="B351" s="10">
        <v>1</v>
      </c>
      <c r="C351" s="11" t="s">
        <v>39</v>
      </c>
      <c r="D351" s="11" t="s">
        <v>40</v>
      </c>
      <c r="E351" s="10" t="s">
        <v>73</v>
      </c>
      <c r="F351" s="12"/>
      <c r="G351" s="37">
        <f>_xlfn.XLOOKUP(Prijsopgaveformulier[[#This Row],[Soort container]],Menukaart[Soort container],Menukaart[Kosten per lediging],0,0)</f>
        <v>0</v>
      </c>
      <c r="H351" s="37">
        <f>_xlfn.XLOOKUP(Prijsopgaveformulier[[#This Row],[Soort container]],Menukaart[Soort container],Menukaart[Kosten huur per maand],,0)</f>
        <v>0</v>
      </c>
      <c r="I351" s="40"/>
      <c r="J351" s="40">
        <f>(Prijsopgaveformulier[[#This Row],[Kosten huur per maand]]*Prijsopgaveformulier[[#This Row],[Aantal containers]])*12</f>
        <v>0</v>
      </c>
      <c r="K351" s="56">
        <f>Prijsopgaveformulier[[#This Row],[Ledigingskosten per jaar]]+Prijsopgaveformulier[[#This Row],[Huurkosten per jaar]]</f>
        <v>0</v>
      </c>
      <c r="L351" s="6"/>
      <c r="M351" s="6"/>
      <c r="N351" s="6"/>
      <c r="O351" s="6"/>
      <c r="P351" s="6"/>
      <c r="Q351" s="44"/>
    </row>
    <row r="352" spans="1:17">
      <c r="A352" s="14"/>
      <c r="B352" s="15"/>
      <c r="C352" s="16"/>
      <c r="D352" s="16"/>
      <c r="E352" s="15"/>
      <c r="F352" s="17"/>
      <c r="G352" s="34"/>
      <c r="H352" s="34"/>
      <c r="I352" s="34"/>
      <c r="J352" s="34"/>
      <c r="K352" s="35">
        <f>SUM(K349:K351)</f>
        <v>0</v>
      </c>
    </row>
    <row r="353" spans="1:17" ht="14.4" customHeight="1">
      <c r="A353" s="7" t="s">
        <v>152</v>
      </c>
      <c r="B353" s="8"/>
      <c r="C353" s="8"/>
      <c r="D353" s="8"/>
      <c r="E353" s="8"/>
      <c r="F353" s="8"/>
      <c r="G353" s="36"/>
      <c r="H353" s="36"/>
      <c r="I353" s="54"/>
      <c r="J353" s="54"/>
      <c r="K353" s="54"/>
    </row>
    <row r="354" spans="1:17" s="21" customFormat="1">
      <c r="A354" s="22"/>
      <c r="B354" s="10">
        <v>2</v>
      </c>
      <c r="C354" s="11" t="s">
        <v>7</v>
      </c>
      <c r="D354" s="42" t="s">
        <v>11</v>
      </c>
      <c r="E354" s="10">
        <v>2</v>
      </c>
      <c r="F354" s="12">
        <v>43</v>
      </c>
      <c r="G354" s="37">
        <f>_xlfn.XLOOKUP(Prijsopgaveformulier[[#This Row],[Soort container]],Menukaart[Soort container],Menukaart[Kosten per lediging],0,0)</f>
        <v>0</v>
      </c>
      <c r="H354" s="37">
        <f>_xlfn.XLOOKUP(Prijsopgaveformulier[[#This Row],[Soort container]],Menukaart[Soort container],Menukaart[Kosten huur per maand],,0)</f>
        <v>0</v>
      </c>
      <c r="I35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54" s="40">
        <f>(Prijsopgaveformulier[[#This Row],[Kosten huur per maand]]*Prijsopgaveformulier[[#This Row],[Aantal containers]])*12</f>
        <v>0</v>
      </c>
      <c r="K354" s="56">
        <f>Prijsopgaveformulier[[#This Row],[Ledigingskosten per jaar]]+Prijsopgaveformulier[[#This Row],[Huurkosten per jaar]]</f>
        <v>0</v>
      </c>
      <c r="L354" s="6"/>
      <c r="M354" s="6"/>
      <c r="N354" s="6"/>
      <c r="O354" s="6"/>
      <c r="P354" s="6"/>
      <c r="Q354" s="44"/>
    </row>
    <row r="355" spans="1:17" s="21" customFormat="1">
      <c r="A355" s="20"/>
      <c r="B355" s="10">
        <v>3</v>
      </c>
      <c r="C355" s="11" t="s">
        <v>7</v>
      </c>
      <c r="D355" s="11" t="s">
        <v>9</v>
      </c>
      <c r="E355" s="10">
        <v>2</v>
      </c>
      <c r="F355" s="12">
        <v>43</v>
      </c>
      <c r="G355" s="37">
        <f>_xlfn.XLOOKUP(Prijsopgaveformulier[[#This Row],[Soort container]],Menukaart[Soort container],Menukaart[Kosten per lediging],0,0)</f>
        <v>0</v>
      </c>
      <c r="H355" s="37">
        <f>_xlfn.XLOOKUP(Prijsopgaveformulier[[#This Row],[Soort container]],Menukaart[Soort container],Menukaart[Kosten huur per maand],,0)</f>
        <v>0</v>
      </c>
      <c r="I35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55" s="40">
        <f>(Prijsopgaveformulier[[#This Row],[Kosten huur per maand]]*Prijsopgaveformulier[[#This Row],[Aantal containers]])*12</f>
        <v>0</v>
      </c>
      <c r="K355" s="56">
        <f>Prijsopgaveformulier[[#This Row],[Ledigingskosten per jaar]]+Prijsopgaveformulier[[#This Row],[Huurkosten per jaar]]</f>
        <v>0</v>
      </c>
      <c r="L355" s="6"/>
      <c r="M355" s="6"/>
      <c r="N355" s="6"/>
      <c r="O355" s="6"/>
      <c r="P355" s="6"/>
      <c r="Q355" s="44"/>
    </row>
    <row r="356" spans="1:17" s="21" customFormat="1">
      <c r="A356" s="20"/>
      <c r="B356" s="10">
        <v>4</v>
      </c>
      <c r="C356" s="11" t="s">
        <v>7</v>
      </c>
      <c r="D356" s="11" t="s">
        <v>13</v>
      </c>
      <c r="E356" s="10">
        <v>2</v>
      </c>
      <c r="F356" s="12">
        <v>43</v>
      </c>
      <c r="G356" s="37">
        <f>_xlfn.XLOOKUP(Prijsopgaveformulier[[#This Row],[Soort container]],Menukaart[Soort container],Menukaart[Kosten per lediging],0,0)</f>
        <v>0</v>
      </c>
      <c r="H356" s="37">
        <f>_xlfn.XLOOKUP(Prijsopgaveformulier[[#This Row],[Soort container]],Menukaart[Soort container],Menukaart[Kosten huur per maand],,0)</f>
        <v>0</v>
      </c>
      <c r="I35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56" s="40">
        <f>(Prijsopgaveformulier[[#This Row],[Kosten huur per maand]]*Prijsopgaveformulier[[#This Row],[Aantal containers]])*12</f>
        <v>0</v>
      </c>
      <c r="K356" s="56">
        <f>Prijsopgaveformulier[[#This Row],[Ledigingskosten per jaar]]+Prijsopgaveformulier[[#This Row],[Huurkosten per jaar]]</f>
        <v>0</v>
      </c>
      <c r="L356" s="6"/>
      <c r="M356" s="6"/>
      <c r="N356" s="6"/>
      <c r="O356" s="6"/>
      <c r="P356" s="6"/>
      <c r="Q356" s="44"/>
    </row>
    <row r="357" spans="1:17" s="21" customFormat="1">
      <c r="A357" s="32"/>
      <c r="B357" s="10">
        <v>1</v>
      </c>
      <c r="C357" s="11" t="s">
        <v>39</v>
      </c>
      <c r="D357" s="11" t="s">
        <v>40</v>
      </c>
      <c r="E357" s="10" t="s">
        <v>73</v>
      </c>
      <c r="F357" s="12"/>
      <c r="G357" s="37">
        <f>_xlfn.XLOOKUP(Prijsopgaveformulier[[#This Row],[Soort container]],Menukaart[Soort container],Menukaart[Kosten per lediging],0,0)</f>
        <v>0</v>
      </c>
      <c r="H357" s="37">
        <f>_xlfn.XLOOKUP(Prijsopgaveformulier[[#This Row],[Soort container]],Menukaart[Soort container],Menukaart[Kosten huur per maand],,0)</f>
        <v>0</v>
      </c>
      <c r="I357" s="40"/>
      <c r="J357" s="40">
        <f>(Prijsopgaveformulier[[#This Row],[Kosten huur per maand]]*Prijsopgaveformulier[[#This Row],[Aantal containers]])*12</f>
        <v>0</v>
      </c>
      <c r="K357" s="56">
        <f>Prijsopgaveformulier[[#This Row],[Ledigingskosten per jaar]]+Prijsopgaveformulier[[#This Row],[Huurkosten per jaar]]</f>
        <v>0</v>
      </c>
      <c r="L357" s="6"/>
      <c r="M357" s="6"/>
      <c r="N357" s="6"/>
      <c r="O357" s="6"/>
      <c r="P357" s="6"/>
      <c r="Q357" s="44"/>
    </row>
    <row r="358" spans="1:17" s="21" customFormat="1">
      <c r="A358" s="32"/>
      <c r="B358" s="10">
        <v>1</v>
      </c>
      <c r="C358" s="11" t="s">
        <v>25</v>
      </c>
      <c r="D358" s="11" t="s">
        <v>30</v>
      </c>
      <c r="E358" s="10">
        <v>1</v>
      </c>
      <c r="F358" s="12">
        <v>43</v>
      </c>
      <c r="G358" s="37">
        <f>_xlfn.XLOOKUP(Prijsopgaveformulier[[#This Row],[Soort container]],Menukaart[Soort container],Menukaart[Kosten per lediging],0,0)</f>
        <v>0</v>
      </c>
      <c r="H358" s="37">
        <f>_xlfn.XLOOKUP(Prijsopgaveformulier[[#This Row],[Soort container]],Menukaart[Soort container],Menukaart[Kosten huur per maand],,0)</f>
        <v>0</v>
      </c>
      <c r="I35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58" s="40">
        <f>Prijsopgaveformulier[[#This Row],[Kosten huur per maand]]*Prijsopgaveformulier[[#This Row],[Aantal containers]]*12</f>
        <v>0</v>
      </c>
      <c r="K358" s="56">
        <f>Prijsopgaveformulier[[#This Row],[Ledigingskosten per jaar]]+Prijsopgaveformulier[[#This Row],[Huurkosten per jaar]]</f>
        <v>0</v>
      </c>
      <c r="L358" s="6"/>
      <c r="M358" s="6"/>
      <c r="N358" s="6"/>
      <c r="O358" s="6"/>
      <c r="P358" s="6"/>
      <c r="Q358" s="44"/>
    </row>
    <row r="359" spans="1:17">
      <c r="A359" s="14"/>
      <c r="B359" s="15"/>
      <c r="C359" s="16"/>
      <c r="D359" s="16"/>
      <c r="E359" s="15"/>
      <c r="F359" s="17"/>
      <c r="G359" s="34"/>
      <c r="H359" s="34"/>
      <c r="I359" s="34"/>
      <c r="J359" s="34"/>
      <c r="K359" s="35">
        <f>SUM(K354:K358)</f>
        <v>0</v>
      </c>
    </row>
    <row r="360" spans="1:17" ht="14.4" customHeight="1">
      <c r="A360" s="7" t="s">
        <v>153</v>
      </c>
      <c r="B360" s="8"/>
      <c r="C360" s="8"/>
      <c r="D360" s="8"/>
      <c r="E360" s="8"/>
      <c r="F360" s="8"/>
      <c r="G360" s="36"/>
      <c r="H360" s="36"/>
      <c r="I360" s="54"/>
      <c r="J360" s="54"/>
      <c r="K360" s="54"/>
    </row>
    <row r="361" spans="1:17" s="21" customFormat="1">
      <c r="A361" s="22"/>
      <c r="B361" s="10">
        <v>1</v>
      </c>
      <c r="C361" s="11" t="s">
        <v>7</v>
      </c>
      <c r="D361" s="42" t="s">
        <v>11</v>
      </c>
      <c r="E361" s="10">
        <v>2</v>
      </c>
      <c r="F361" s="12">
        <v>43</v>
      </c>
      <c r="G361" s="37">
        <f>_xlfn.XLOOKUP(Prijsopgaveformulier[[#This Row],[Soort container]],Menukaart[Soort container],Menukaart[Kosten per lediging],0,0)</f>
        <v>0</v>
      </c>
      <c r="H361" s="37">
        <f>_xlfn.XLOOKUP(Prijsopgaveformulier[[#This Row],[Soort container]],Menukaart[Soort container],Menukaart[Kosten huur per maand],,0)</f>
        <v>0</v>
      </c>
      <c r="I36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61" s="40">
        <f>(Prijsopgaveformulier[[#This Row],[Kosten huur per maand]]*Prijsopgaveformulier[[#This Row],[Aantal containers]])*12</f>
        <v>0</v>
      </c>
      <c r="K361" s="56">
        <f>Prijsopgaveformulier[[#This Row],[Ledigingskosten per jaar]]+Prijsopgaveformulier[[#This Row],[Huurkosten per jaar]]</f>
        <v>0</v>
      </c>
      <c r="L361" s="6"/>
      <c r="M361" s="6"/>
      <c r="N361" s="6"/>
      <c r="O361" s="6"/>
      <c r="P361" s="6"/>
      <c r="Q361" s="44"/>
    </row>
    <row r="362" spans="1:17" s="21" customFormat="1">
      <c r="A362" s="20"/>
      <c r="B362" s="10">
        <v>2</v>
      </c>
      <c r="C362" s="11" t="s">
        <v>7</v>
      </c>
      <c r="D362" s="11" t="s">
        <v>9</v>
      </c>
      <c r="E362" s="10">
        <v>2</v>
      </c>
      <c r="F362" s="12">
        <v>43</v>
      </c>
      <c r="G362" s="37">
        <f>_xlfn.XLOOKUP(Prijsopgaveformulier[[#This Row],[Soort container]],Menukaart[Soort container],Menukaart[Kosten per lediging],0,0)</f>
        <v>0</v>
      </c>
      <c r="H362" s="37">
        <f>_xlfn.XLOOKUP(Prijsopgaveformulier[[#This Row],[Soort container]],Menukaart[Soort container],Menukaart[Kosten huur per maand],,0)</f>
        <v>0</v>
      </c>
      <c r="I36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62" s="40">
        <f>(Prijsopgaveformulier[[#This Row],[Kosten huur per maand]]*Prijsopgaveformulier[[#This Row],[Aantal containers]])*12</f>
        <v>0</v>
      </c>
      <c r="K362" s="56">
        <f>Prijsopgaveformulier[[#This Row],[Ledigingskosten per jaar]]+Prijsopgaveformulier[[#This Row],[Huurkosten per jaar]]</f>
        <v>0</v>
      </c>
      <c r="L362" s="6"/>
      <c r="M362" s="6"/>
      <c r="N362" s="6"/>
      <c r="O362" s="6"/>
      <c r="P362" s="6"/>
      <c r="Q362" s="44"/>
    </row>
    <row r="363" spans="1:17">
      <c r="A363" s="14"/>
      <c r="B363" s="15"/>
      <c r="C363" s="16"/>
      <c r="D363" s="16"/>
      <c r="E363" s="15"/>
      <c r="F363" s="17"/>
      <c r="G363" s="34"/>
      <c r="H363" s="34"/>
      <c r="I363" s="34"/>
      <c r="J363" s="34"/>
      <c r="K363" s="35">
        <f>SUM(K361:K362)</f>
        <v>0</v>
      </c>
    </row>
    <row r="364" spans="1:17" ht="14.4" customHeight="1">
      <c r="A364" s="7" t="s">
        <v>154</v>
      </c>
      <c r="B364" s="8"/>
      <c r="C364" s="8"/>
      <c r="D364" s="8"/>
      <c r="E364" s="8"/>
      <c r="F364" s="8"/>
      <c r="G364" s="36"/>
      <c r="H364" s="36"/>
      <c r="I364" s="54"/>
      <c r="J364" s="54"/>
      <c r="K364" s="54"/>
    </row>
    <row r="365" spans="1:17" s="21" customFormat="1">
      <c r="A365" s="22"/>
      <c r="B365" s="10">
        <v>10</v>
      </c>
      <c r="C365" s="11" t="s">
        <v>7</v>
      </c>
      <c r="D365" s="11" t="s">
        <v>9</v>
      </c>
      <c r="E365" s="10">
        <v>2</v>
      </c>
      <c r="F365" s="12">
        <v>43</v>
      </c>
      <c r="G365" s="37">
        <f>_xlfn.XLOOKUP(Prijsopgaveformulier[[#This Row],[Soort container]],Menukaart[Soort container],Menukaart[Kosten per lediging],0,0)</f>
        <v>0</v>
      </c>
      <c r="H365" s="37">
        <f>_xlfn.XLOOKUP(Prijsopgaveformulier[[#This Row],[Soort container]],Menukaart[Soort container],Menukaart[Kosten huur per maand],,0)</f>
        <v>0</v>
      </c>
      <c r="I36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65" s="40">
        <f>(Prijsopgaveformulier[[#This Row],[Kosten huur per maand]]*Prijsopgaveformulier[[#This Row],[Aantal containers]])*12</f>
        <v>0</v>
      </c>
      <c r="K365" s="56">
        <f>Prijsopgaveformulier[[#This Row],[Ledigingskosten per jaar]]+Prijsopgaveformulier[[#This Row],[Huurkosten per jaar]]</f>
        <v>0</v>
      </c>
      <c r="L365" s="6"/>
      <c r="M365" s="6"/>
      <c r="N365" s="6"/>
      <c r="O365" s="6"/>
      <c r="P365" s="6"/>
      <c r="Q365" s="44"/>
    </row>
    <row r="366" spans="1:17" s="21" customFormat="1">
      <c r="A366" s="20"/>
      <c r="B366" s="10">
        <v>10</v>
      </c>
      <c r="C366" s="11" t="s">
        <v>25</v>
      </c>
      <c r="D366" s="11" t="s">
        <v>28</v>
      </c>
      <c r="E366" s="10">
        <v>1</v>
      </c>
      <c r="F366" s="12">
        <v>43</v>
      </c>
      <c r="G366" s="37">
        <f>_xlfn.XLOOKUP(Prijsopgaveformulier[[#This Row],[Soort container]],Menukaart[Soort container],Menukaart[Kosten per lediging],0,0)</f>
        <v>0</v>
      </c>
      <c r="H366" s="37">
        <f>_xlfn.XLOOKUP(Prijsopgaveformulier[[#This Row],[Soort container]],Menukaart[Soort container],Menukaart[Kosten huur per maand],,0)</f>
        <v>0</v>
      </c>
      <c r="I36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66" s="40">
        <f>(Prijsopgaveformulier[[#This Row],[Kosten huur per maand]]*Prijsopgaveformulier[[#This Row],[Aantal containers]])*12</f>
        <v>0</v>
      </c>
      <c r="K366" s="56">
        <f>Prijsopgaveformulier[[#This Row],[Ledigingskosten per jaar]]+Prijsopgaveformulier[[#This Row],[Huurkosten per jaar]]</f>
        <v>0</v>
      </c>
      <c r="L366" s="6"/>
      <c r="M366" s="6"/>
      <c r="N366" s="6"/>
      <c r="O366" s="6"/>
      <c r="P366" s="6"/>
      <c r="Q366" s="44"/>
    </row>
    <row r="367" spans="1:17">
      <c r="A367" s="14"/>
      <c r="B367" s="15"/>
      <c r="C367" s="16"/>
      <c r="D367" s="16"/>
      <c r="E367" s="15"/>
      <c r="F367" s="17"/>
      <c r="G367" s="34"/>
      <c r="H367" s="34"/>
      <c r="I367" s="34"/>
      <c r="J367" s="34"/>
      <c r="K367" s="35">
        <f>SUM(K365:K366)</f>
        <v>0</v>
      </c>
    </row>
    <row r="368" spans="1:17" ht="14.4" customHeight="1">
      <c r="A368" s="7" t="s">
        <v>155</v>
      </c>
      <c r="B368" s="8"/>
      <c r="C368" s="8"/>
      <c r="D368" s="8"/>
      <c r="E368" s="8"/>
      <c r="F368" s="8"/>
      <c r="G368" s="36"/>
      <c r="H368" s="36"/>
      <c r="I368" s="54"/>
      <c r="J368" s="54"/>
      <c r="K368" s="54"/>
    </row>
    <row r="369" spans="1:17" s="21" customFormat="1">
      <c r="A369" s="22"/>
      <c r="B369" s="10">
        <v>2</v>
      </c>
      <c r="C369" s="11" t="s">
        <v>7</v>
      </c>
      <c r="D369" s="11" t="s">
        <v>9</v>
      </c>
      <c r="E369" s="10">
        <v>2</v>
      </c>
      <c r="F369" s="12">
        <v>52</v>
      </c>
      <c r="G369" s="37">
        <f>_xlfn.XLOOKUP(Prijsopgaveformulier[[#This Row],[Soort container]],Menukaart[Soort container],Menukaart[Kosten per lediging],0,0)</f>
        <v>0</v>
      </c>
      <c r="H369" s="37">
        <f>_xlfn.XLOOKUP(Prijsopgaveformulier[[#This Row],[Soort container]],Menukaart[Soort container],Menukaart[Kosten huur per maand],,0)</f>
        <v>0</v>
      </c>
      <c r="I36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69" s="40">
        <f>(Prijsopgaveformulier[[#This Row],[Kosten huur per maand]]*Prijsopgaveformulier[[#This Row],[Aantal containers]])*12</f>
        <v>0</v>
      </c>
      <c r="K369" s="56">
        <f>Prijsopgaveformulier[[#This Row],[Ledigingskosten per jaar]]+Prijsopgaveformulier[[#This Row],[Huurkosten per jaar]]</f>
        <v>0</v>
      </c>
      <c r="L369" s="6"/>
      <c r="M369" s="6"/>
      <c r="N369" s="6"/>
      <c r="O369" s="6"/>
      <c r="P369" s="6"/>
      <c r="Q369" s="44"/>
    </row>
    <row r="370" spans="1:17" s="21" customFormat="1">
      <c r="A370" s="20"/>
      <c r="B370" s="10">
        <v>2</v>
      </c>
      <c r="C370" s="11" t="s">
        <v>7</v>
      </c>
      <c r="D370" s="11" t="s">
        <v>9</v>
      </c>
      <c r="E370" s="10">
        <v>2</v>
      </c>
      <c r="F370" s="12">
        <v>52</v>
      </c>
      <c r="G370" s="37">
        <f>_xlfn.XLOOKUP(Prijsopgaveformulier[[#This Row],[Soort container]],Menukaart[Soort container],Menukaart[Kosten per lediging],0,0)</f>
        <v>0</v>
      </c>
      <c r="H370" s="37">
        <f>_xlfn.XLOOKUP(Prijsopgaveformulier[[#This Row],[Soort container]],Menukaart[Soort container],Menukaart[Kosten huur per maand],,0)</f>
        <v>0</v>
      </c>
      <c r="I37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70" s="40">
        <f>(Prijsopgaveformulier[[#This Row],[Kosten huur per maand]]*Prijsopgaveformulier[[#This Row],[Aantal containers]])*12</f>
        <v>0</v>
      </c>
      <c r="K370" s="56">
        <f>Prijsopgaveformulier[[#This Row],[Ledigingskosten per jaar]]+Prijsopgaveformulier[[#This Row],[Huurkosten per jaar]]</f>
        <v>0</v>
      </c>
      <c r="L370" s="6"/>
      <c r="M370" s="6"/>
      <c r="N370" s="6"/>
      <c r="O370" s="6"/>
      <c r="P370" s="6"/>
      <c r="Q370" s="44"/>
    </row>
    <row r="371" spans="1:17" s="21" customFormat="1">
      <c r="A371" s="20"/>
      <c r="B371" s="10">
        <v>1</v>
      </c>
      <c r="C371" s="11" t="s">
        <v>25</v>
      </c>
      <c r="D371" s="11" t="s">
        <v>26</v>
      </c>
      <c r="E371" s="10">
        <v>1</v>
      </c>
      <c r="F371" s="12">
        <v>52</v>
      </c>
      <c r="G371" s="37">
        <f>_xlfn.XLOOKUP(Prijsopgaveformulier[[#This Row],[Soort container]],Menukaart[Soort container],Menukaart[Kosten per lediging],0,0)</f>
        <v>0</v>
      </c>
      <c r="H371" s="37">
        <f>_xlfn.XLOOKUP(Prijsopgaveformulier[[#This Row],[Soort container]],Menukaart[Soort container],Menukaart[Kosten huur per maand],,0)</f>
        <v>0</v>
      </c>
      <c r="I37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71" s="40">
        <f>(Prijsopgaveformulier[[#This Row],[Kosten huur per maand]]*Prijsopgaveformulier[[#This Row],[Aantal containers]])*12</f>
        <v>0</v>
      </c>
      <c r="K371" s="56">
        <f>Prijsopgaveformulier[[#This Row],[Ledigingskosten per jaar]]+Prijsopgaveformulier[[#This Row],[Huurkosten per jaar]]</f>
        <v>0</v>
      </c>
      <c r="L371" s="6"/>
      <c r="M371" s="6"/>
      <c r="N371" s="6"/>
      <c r="O371" s="6"/>
      <c r="P371" s="6"/>
      <c r="Q371" s="44"/>
    </row>
    <row r="372" spans="1:17" s="21" customFormat="1">
      <c r="A372" s="20"/>
      <c r="B372" s="10">
        <v>1</v>
      </c>
      <c r="C372" s="11" t="s">
        <v>126</v>
      </c>
      <c r="D372" s="11" t="s">
        <v>15</v>
      </c>
      <c r="E372" s="10" t="s">
        <v>73</v>
      </c>
      <c r="F372" s="12"/>
      <c r="G372" s="37">
        <f>_xlfn.XLOOKUP(Prijsopgaveformulier[[#This Row],[Soort container]],Menukaart[Soort container],Menukaart[Kosten per lediging],0,0)</f>
        <v>0</v>
      </c>
      <c r="H372" s="37">
        <f>_xlfn.XLOOKUP(Prijsopgaveformulier[[#This Row],[Soort container]],Menukaart[Soort container],Menukaart[Kosten huur per maand],,0)</f>
        <v>0</v>
      </c>
      <c r="I372" s="40"/>
      <c r="J372" s="40">
        <f>(Prijsopgaveformulier[[#This Row],[Kosten huur per maand]]*Prijsopgaveformulier[[#This Row],[Aantal containers]])*12</f>
        <v>0</v>
      </c>
      <c r="K372" s="56">
        <f>Prijsopgaveformulier[[#This Row],[Ledigingskosten per jaar]]+Prijsopgaveformulier[[#This Row],[Huurkosten per jaar]]</f>
        <v>0</v>
      </c>
      <c r="L372" s="6"/>
      <c r="M372" s="6"/>
      <c r="N372" s="6"/>
      <c r="O372" s="6"/>
      <c r="P372" s="6"/>
      <c r="Q372" s="44"/>
    </row>
    <row r="373" spans="1:17" s="21" customFormat="1">
      <c r="A373" s="20"/>
      <c r="B373" s="10">
        <v>1</v>
      </c>
      <c r="C373" s="11" t="s">
        <v>39</v>
      </c>
      <c r="D373" s="11" t="s">
        <v>40</v>
      </c>
      <c r="E373" s="10" t="s">
        <v>73</v>
      </c>
      <c r="F373" s="12"/>
      <c r="G373" s="37">
        <f>_xlfn.XLOOKUP(Prijsopgaveformulier[[#This Row],[Soort container]],Menukaart[Soort container],Menukaart[Kosten per lediging],0,0)</f>
        <v>0</v>
      </c>
      <c r="H373" s="37">
        <f>_xlfn.XLOOKUP(Prijsopgaveformulier[[#This Row],[Soort container]],Menukaart[Soort container],Menukaart[Kosten huur per maand],,0)</f>
        <v>0</v>
      </c>
      <c r="I373" s="40"/>
      <c r="J373" s="40">
        <f>(Prijsopgaveformulier[[#This Row],[Kosten huur per maand]]*Prijsopgaveformulier[[#This Row],[Aantal containers]])*12</f>
        <v>0</v>
      </c>
      <c r="K373" s="56">
        <f>Prijsopgaveformulier[[#This Row],[Ledigingskosten per jaar]]+Prijsopgaveformulier[[#This Row],[Huurkosten per jaar]]</f>
        <v>0</v>
      </c>
      <c r="L373" s="6"/>
      <c r="M373" s="6"/>
      <c r="N373" s="6"/>
      <c r="O373" s="6"/>
      <c r="P373" s="6"/>
      <c r="Q373" s="44"/>
    </row>
    <row r="374" spans="1:17">
      <c r="A374" s="14"/>
      <c r="B374" s="15"/>
      <c r="C374" s="16"/>
      <c r="D374" s="16"/>
      <c r="E374" s="15"/>
      <c r="F374" s="17"/>
      <c r="G374" s="34"/>
      <c r="H374" s="34"/>
      <c r="I374" s="34"/>
      <c r="J374" s="34"/>
      <c r="K374" s="35">
        <f>SUM(K369:K373)</f>
        <v>0</v>
      </c>
    </row>
    <row r="375" spans="1:17" ht="14.4" customHeight="1">
      <c r="A375" s="7" t="s">
        <v>156</v>
      </c>
      <c r="B375" s="8"/>
      <c r="C375" s="8"/>
      <c r="D375" s="8"/>
      <c r="E375" s="8"/>
      <c r="F375" s="8"/>
      <c r="G375" s="36"/>
      <c r="H375" s="36"/>
      <c r="I375" s="54"/>
      <c r="J375" s="54"/>
      <c r="K375" s="54"/>
    </row>
    <row r="376" spans="1:17" s="21" customFormat="1">
      <c r="A376" s="22"/>
      <c r="B376" s="10">
        <v>1</v>
      </c>
      <c r="C376" s="11" t="s">
        <v>7</v>
      </c>
      <c r="D376" s="11" t="s">
        <v>13</v>
      </c>
      <c r="E376" s="10">
        <v>3</v>
      </c>
      <c r="F376" s="12">
        <v>43</v>
      </c>
      <c r="G376" s="37">
        <f>_xlfn.XLOOKUP(Prijsopgaveformulier[[#This Row],[Soort container]],Menukaart[Soort container],Menukaart[Kosten per lediging],0,0)</f>
        <v>0</v>
      </c>
      <c r="H376" s="37">
        <f>_xlfn.XLOOKUP(Prijsopgaveformulier[[#This Row],[Soort container]],Menukaart[Soort container],Menukaart[Kosten huur per maand],,0)</f>
        <v>0</v>
      </c>
      <c r="I37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76" s="40">
        <f>(Prijsopgaveformulier[[#This Row],[Kosten huur per maand]]*Prijsopgaveformulier[[#This Row],[Aantal containers]])*12</f>
        <v>0</v>
      </c>
      <c r="K376" s="56">
        <f>Prijsopgaveformulier[[#This Row],[Ledigingskosten per jaar]]+Prijsopgaveformulier[[#This Row],[Huurkosten per jaar]]</f>
        <v>0</v>
      </c>
      <c r="L376" s="6"/>
      <c r="M376" s="6"/>
      <c r="N376" s="6"/>
      <c r="O376" s="6"/>
      <c r="P376" s="6"/>
      <c r="Q376" s="44"/>
    </row>
    <row r="377" spans="1:17" s="21" customFormat="1">
      <c r="A377" s="31"/>
      <c r="B377" s="10">
        <v>1</v>
      </c>
      <c r="C377" s="11" t="s">
        <v>25</v>
      </c>
      <c r="D377" s="2" t="s">
        <v>30</v>
      </c>
      <c r="E377" s="10">
        <v>1</v>
      </c>
      <c r="F377" s="12">
        <v>43</v>
      </c>
      <c r="G377" s="37">
        <f>_xlfn.XLOOKUP(Prijsopgaveformulier[[#This Row],[Soort container]],Menukaart[Soort container],Menukaart[Kosten per lediging],0,0)</f>
        <v>0</v>
      </c>
      <c r="H377" s="37">
        <f>_xlfn.XLOOKUP(Prijsopgaveformulier[[#This Row],[Soort container]],Menukaart[Soort container],Menukaart[Kosten huur per maand],,0)</f>
        <v>0</v>
      </c>
      <c r="I37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77" s="40">
        <f>(Prijsopgaveformulier[[#This Row],[Kosten huur per maand]]*Prijsopgaveformulier[[#This Row],[Aantal containers]])*12</f>
        <v>0</v>
      </c>
      <c r="K377" s="56">
        <f>Prijsopgaveformulier[[#This Row],[Ledigingskosten per jaar]]+Prijsopgaveformulier[[#This Row],[Huurkosten per jaar]]</f>
        <v>0</v>
      </c>
      <c r="L377" s="6"/>
      <c r="M377" s="6"/>
      <c r="N377" s="6"/>
      <c r="O377" s="6"/>
      <c r="P377" s="6"/>
      <c r="Q377" s="44"/>
    </row>
    <row r="378" spans="1:17" s="21" customFormat="1">
      <c r="A378" s="20"/>
      <c r="B378" s="10">
        <v>1</v>
      </c>
      <c r="C378" s="11" t="s">
        <v>39</v>
      </c>
      <c r="D378" s="11" t="s">
        <v>40</v>
      </c>
      <c r="E378" s="10" t="s">
        <v>73</v>
      </c>
      <c r="F378" s="12"/>
      <c r="G378" s="37">
        <f>_xlfn.XLOOKUP(Prijsopgaveformulier[[#This Row],[Soort container]],Menukaart[Soort container],Menukaart[Kosten per lediging],0,0)</f>
        <v>0</v>
      </c>
      <c r="H378" s="37">
        <f>_xlfn.XLOOKUP(Prijsopgaveformulier[[#This Row],[Soort container]],Menukaart[Soort container],Menukaart[Kosten huur per maand],,0)</f>
        <v>0</v>
      </c>
      <c r="I378" s="40"/>
      <c r="J378" s="40">
        <f>(Prijsopgaveformulier[[#This Row],[Kosten huur per maand]]*Prijsopgaveformulier[[#This Row],[Aantal containers]])*12</f>
        <v>0</v>
      </c>
      <c r="K378" s="56">
        <f>Prijsopgaveformulier[[#This Row],[Ledigingskosten per jaar]]+Prijsopgaveformulier[[#This Row],[Huurkosten per jaar]]</f>
        <v>0</v>
      </c>
      <c r="L378" s="6"/>
      <c r="M378" s="6"/>
      <c r="N378" s="6"/>
      <c r="O378" s="6"/>
      <c r="P378" s="6"/>
      <c r="Q378" s="44"/>
    </row>
    <row r="379" spans="1:17">
      <c r="A379" s="14"/>
      <c r="B379" s="15"/>
      <c r="C379" s="16"/>
      <c r="D379" s="16"/>
      <c r="E379" s="15"/>
      <c r="F379" s="17"/>
      <c r="G379" s="34"/>
      <c r="H379" s="34"/>
      <c r="I379" s="34"/>
      <c r="J379" s="34"/>
      <c r="K379" s="35">
        <f>SUM(K376:K378)</f>
        <v>0</v>
      </c>
    </row>
    <row r="380" spans="1:17" ht="14.4" customHeight="1">
      <c r="A380" s="7" t="s">
        <v>157</v>
      </c>
      <c r="B380" s="8"/>
      <c r="C380" s="8"/>
      <c r="D380" s="8"/>
      <c r="E380" s="8"/>
      <c r="F380" s="8"/>
      <c r="G380" s="36"/>
      <c r="H380" s="36"/>
      <c r="I380" s="54"/>
      <c r="J380" s="54"/>
      <c r="K380" s="54"/>
    </row>
    <row r="381" spans="1:17" s="21" customFormat="1">
      <c r="A381" s="22"/>
      <c r="B381" s="10">
        <v>1</v>
      </c>
      <c r="C381" s="11" t="s">
        <v>7</v>
      </c>
      <c r="D381" s="11" t="s">
        <v>9</v>
      </c>
      <c r="E381" s="10">
        <v>5</v>
      </c>
      <c r="F381" s="12">
        <v>43</v>
      </c>
      <c r="G381" s="37">
        <f>_xlfn.XLOOKUP(Prijsopgaveformulier[[#This Row],[Soort container]],Menukaart[Soort container],Menukaart[Kosten per lediging],0,0)</f>
        <v>0</v>
      </c>
      <c r="H381" s="37">
        <f>_xlfn.XLOOKUP(Prijsopgaveformulier[[#This Row],[Soort container]],Menukaart[Soort container],Menukaart[Kosten huur per maand],,0)</f>
        <v>0</v>
      </c>
      <c r="I38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81" s="40">
        <f>(Prijsopgaveformulier[[#This Row],[Kosten huur per maand]]*Prijsopgaveformulier[[#This Row],[Aantal containers]])*12</f>
        <v>0</v>
      </c>
      <c r="K381" s="56">
        <f>Prijsopgaveformulier[[#This Row],[Ledigingskosten per jaar]]+Prijsopgaveformulier[[#This Row],[Huurkosten per jaar]]</f>
        <v>0</v>
      </c>
      <c r="L381" s="6"/>
      <c r="M381" s="6"/>
      <c r="N381" s="6"/>
      <c r="O381" s="6"/>
      <c r="P381" s="6"/>
      <c r="Q381" s="44"/>
    </row>
    <row r="382" spans="1:17" s="21" customFormat="1">
      <c r="A382" s="20"/>
      <c r="B382" s="10">
        <v>1</v>
      </c>
      <c r="C382" s="11" t="s">
        <v>7</v>
      </c>
      <c r="D382" s="42" t="s">
        <v>11</v>
      </c>
      <c r="E382" s="10">
        <v>1</v>
      </c>
      <c r="F382" s="12">
        <v>43</v>
      </c>
      <c r="G382" s="37">
        <f>_xlfn.XLOOKUP(Prijsopgaveformulier[[#This Row],[Soort container]],Menukaart[Soort container],Menukaart[Kosten per lediging],0,0)</f>
        <v>0</v>
      </c>
      <c r="H382" s="37">
        <f>_xlfn.XLOOKUP(Prijsopgaveformulier[[#This Row],[Soort container]],Menukaart[Soort container],Menukaart[Kosten huur per maand],,0)</f>
        <v>0</v>
      </c>
      <c r="I38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82" s="40">
        <f>(Prijsopgaveformulier[[#This Row],[Kosten huur per maand]]*Prijsopgaveformulier[[#This Row],[Aantal containers]])*12</f>
        <v>0</v>
      </c>
      <c r="K382" s="56">
        <f>Prijsopgaveformulier[[#This Row],[Ledigingskosten per jaar]]+Prijsopgaveformulier[[#This Row],[Huurkosten per jaar]]</f>
        <v>0</v>
      </c>
      <c r="L382" s="6"/>
      <c r="M382" s="6"/>
      <c r="N382" s="6"/>
      <c r="O382" s="6"/>
      <c r="P382" s="6"/>
      <c r="Q382" s="44"/>
    </row>
    <row r="383" spans="1:17" s="21" customFormat="1">
      <c r="A383" s="20"/>
      <c r="B383" s="10">
        <v>1</v>
      </c>
      <c r="C383" s="11" t="s">
        <v>7</v>
      </c>
      <c r="D383" s="11" t="s">
        <v>13</v>
      </c>
      <c r="E383" s="10">
        <v>5</v>
      </c>
      <c r="F383" s="12">
        <v>43</v>
      </c>
      <c r="G383" s="37">
        <f>_xlfn.XLOOKUP(Prijsopgaveformulier[[#This Row],[Soort container]],Menukaart[Soort container],Menukaart[Kosten per lediging],0,0)</f>
        <v>0</v>
      </c>
      <c r="H383" s="37">
        <f>_xlfn.XLOOKUP(Prijsopgaveformulier[[#This Row],[Soort container]],Menukaart[Soort container],Menukaart[Kosten huur per maand],,0)</f>
        <v>0</v>
      </c>
      <c r="I38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83" s="40">
        <f>(Prijsopgaveformulier[[#This Row],[Kosten huur per maand]]*Prijsopgaveformulier[[#This Row],[Aantal containers]])*12</f>
        <v>0</v>
      </c>
      <c r="K383" s="56">
        <f>Prijsopgaveformulier[[#This Row],[Ledigingskosten per jaar]]+Prijsopgaveformulier[[#This Row],[Huurkosten per jaar]]</f>
        <v>0</v>
      </c>
      <c r="L383" s="6"/>
      <c r="M383" s="6"/>
      <c r="N383" s="6"/>
      <c r="O383" s="6"/>
      <c r="P383" s="6"/>
      <c r="Q383" s="44"/>
    </row>
    <row r="384" spans="1:17" s="21" customFormat="1">
      <c r="A384" s="20"/>
      <c r="B384" s="10">
        <v>1</v>
      </c>
      <c r="C384" s="11" t="s">
        <v>25</v>
      </c>
      <c r="D384" s="11" t="s">
        <v>26</v>
      </c>
      <c r="E384" s="10">
        <v>2</v>
      </c>
      <c r="F384" s="12">
        <v>43</v>
      </c>
      <c r="G384" s="37">
        <f>_xlfn.XLOOKUP(Prijsopgaveformulier[[#This Row],[Soort container]],Menukaart[Soort container],Menukaart[Kosten per lediging],0,0)</f>
        <v>0</v>
      </c>
      <c r="H384" s="37">
        <f>_xlfn.XLOOKUP(Prijsopgaveformulier[[#This Row],[Soort container]],Menukaart[Soort container],Menukaart[Kosten huur per maand],,0)</f>
        <v>0</v>
      </c>
      <c r="I38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84" s="40">
        <f>(Prijsopgaveformulier[[#This Row],[Kosten huur per maand]]*Prijsopgaveformulier[[#This Row],[Aantal containers]])*12</f>
        <v>0</v>
      </c>
      <c r="K384" s="56">
        <f>Prijsopgaveformulier[[#This Row],[Ledigingskosten per jaar]]+Prijsopgaveformulier[[#This Row],[Huurkosten per jaar]]</f>
        <v>0</v>
      </c>
      <c r="L384" s="6"/>
      <c r="M384" s="6"/>
      <c r="N384" s="6"/>
      <c r="O384" s="6"/>
      <c r="P384" s="6"/>
      <c r="Q384" s="44"/>
    </row>
    <row r="385" spans="1:17" s="21" customFormat="1">
      <c r="A385" s="20"/>
      <c r="B385" s="10">
        <v>1</v>
      </c>
      <c r="C385" s="11" t="s">
        <v>39</v>
      </c>
      <c r="D385" s="11" t="s">
        <v>40</v>
      </c>
      <c r="E385" s="10" t="s">
        <v>73</v>
      </c>
      <c r="F385" s="12"/>
      <c r="G385" s="37">
        <f>_xlfn.XLOOKUP(Prijsopgaveformulier[[#This Row],[Soort container]],Menukaart[Soort container],Menukaart[Kosten per lediging],0,0)</f>
        <v>0</v>
      </c>
      <c r="H385" s="37">
        <f>_xlfn.XLOOKUP(Prijsopgaveformulier[[#This Row],[Soort container]],Menukaart[Soort container],Menukaart[Kosten huur per maand],,0)</f>
        <v>0</v>
      </c>
      <c r="I385" s="40"/>
      <c r="J385" s="40">
        <f>(Prijsopgaveformulier[[#This Row],[Kosten huur per maand]]*Prijsopgaveformulier[[#This Row],[Aantal containers]])*12</f>
        <v>0</v>
      </c>
      <c r="K385" s="56">
        <f>Prijsopgaveformulier[[#This Row],[Ledigingskosten per jaar]]+Prijsopgaveformulier[[#This Row],[Huurkosten per jaar]]</f>
        <v>0</v>
      </c>
      <c r="L385" s="6"/>
      <c r="M385" s="6"/>
      <c r="N385" s="6"/>
      <c r="O385" s="6"/>
      <c r="P385" s="6"/>
      <c r="Q385" s="44"/>
    </row>
    <row r="386" spans="1:17">
      <c r="A386" s="14"/>
      <c r="B386" s="15"/>
      <c r="C386" s="16"/>
      <c r="D386" s="16"/>
      <c r="E386" s="15"/>
      <c r="F386" s="17"/>
      <c r="G386" s="34"/>
      <c r="H386" s="34"/>
      <c r="I386" s="34"/>
      <c r="J386" s="34"/>
      <c r="K386" s="35">
        <f>SUM(K381:K385)</f>
        <v>0</v>
      </c>
    </row>
    <row r="387" spans="1:17" ht="14.4" customHeight="1">
      <c r="A387" s="7" t="s">
        <v>158</v>
      </c>
      <c r="B387" s="8"/>
      <c r="C387" s="8"/>
      <c r="D387" s="8"/>
      <c r="E387" s="8"/>
      <c r="F387" s="8"/>
      <c r="G387" s="36"/>
      <c r="H387" s="36"/>
      <c r="I387" s="54"/>
      <c r="J387" s="54"/>
      <c r="K387" s="54"/>
    </row>
    <row r="388" spans="1:17" s="21" customFormat="1">
      <c r="A388" s="22"/>
      <c r="B388" s="10">
        <v>2</v>
      </c>
      <c r="C388" s="11" t="s">
        <v>7</v>
      </c>
      <c r="D388" s="11" t="s">
        <v>9</v>
      </c>
      <c r="E388" s="10">
        <v>1</v>
      </c>
      <c r="F388" s="12">
        <v>43</v>
      </c>
      <c r="G388" s="37">
        <f>_xlfn.XLOOKUP(Prijsopgaveformulier[[#This Row],[Soort container]],Menukaart[Soort container],Menukaart[Kosten per lediging],0,0)</f>
        <v>0</v>
      </c>
      <c r="H388" s="37">
        <f>_xlfn.XLOOKUP(Prijsopgaveformulier[[#This Row],[Soort container]],Menukaart[Soort container],Menukaart[Kosten huur per maand],,0)</f>
        <v>0</v>
      </c>
      <c r="I38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88" s="40">
        <f>(Prijsopgaveformulier[[#This Row],[Kosten huur per maand]]*Prijsopgaveformulier[[#This Row],[Aantal containers]])*12</f>
        <v>0</v>
      </c>
      <c r="K388" s="56">
        <f>Prijsopgaveformulier[[#This Row],[Ledigingskosten per jaar]]+Prijsopgaveformulier[[#This Row],[Huurkosten per jaar]]</f>
        <v>0</v>
      </c>
      <c r="L388" s="6"/>
      <c r="M388" s="6"/>
      <c r="N388" s="6"/>
      <c r="O388" s="6"/>
      <c r="P388" s="6"/>
      <c r="Q388" s="44"/>
    </row>
    <row r="389" spans="1:17" s="21" customFormat="1">
      <c r="A389" s="32"/>
      <c r="B389" s="10">
        <v>2</v>
      </c>
      <c r="C389" s="11" t="s">
        <v>25</v>
      </c>
      <c r="D389" s="11" t="s">
        <v>26</v>
      </c>
      <c r="E389" s="19">
        <v>0.5</v>
      </c>
      <c r="F389" s="12">
        <v>43</v>
      </c>
      <c r="G389" s="37">
        <f>_xlfn.XLOOKUP(Prijsopgaveformulier[[#This Row],[Soort container]],Menukaart[Soort container],Menukaart[Kosten per lediging],0,0)</f>
        <v>0</v>
      </c>
      <c r="H389" s="37">
        <f>_xlfn.XLOOKUP(Prijsopgaveformulier[[#This Row],[Soort container]],Menukaart[Soort container],Menukaart[Kosten huur per maand],,0)</f>
        <v>0</v>
      </c>
      <c r="I38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89" s="40">
        <f>(Prijsopgaveformulier[[#This Row],[Kosten huur per maand]]*Prijsopgaveformulier[[#This Row],[Aantal containers]])*12</f>
        <v>0</v>
      </c>
      <c r="K389" s="56">
        <f>Prijsopgaveformulier[[#This Row],[Ledigingskosten per jaar]]+Prijsopgaveformulier[[#This Row],[Huurkosten per jaar]]</f>
        <v>0</v>
      </c>
      <c r="L389" s="6"/>
      <c r="M389" s="6"/>
      <c r="N389" s="6"/>
      <c r="O389" s="6"/>
      <c r="P389" s="6"/>
      <c r="Q389" s="44"/>
    </row>
    <row r="390" spans="1:17" s="21" customFormat="1">
      <c r="A390" s="22"/>
      <c r="B390" s="10">
        <v>1</v>
      </c>
      <c r="C390" s="11" t="s">
        <v>39</v>
      </c>
      <c r="D390" s="11" t="s">
        <v>40</v>
      </c>
      <c r="E390" s="10" t="s">
        <v>73</v>
      </c>
      <c r="F390" s="12"/>
      <c r="G390" s="37">
        <f>_xlfn.XLOOKUP(Prijsopgaveformulier[[#This Row],[Soort container]],Menukaart[Soort container],Menukaart[Kosten per lediging],0,0)</f>
        <v>0</v>
      </c>
      <c r="H390" s="37">
        <f>_xlfn.XLOOKUP(Prijsopgaveformulier[[#This Row],[Soort container]],Menukaart[Soort container],Menukaart[Kosten huur per maand],,0)</f>
        <v>0</v>
      </c>
      <c r="I390" s="40"/>
      <c r="J390" s="40">
        <f>(Prijsopgaveformulier[[#This Row],[Kosten huur per maand]]*Prijsopgaveformulier[[#This Row],[Aantal containers]])*12</f>
        <v>0</v>
      </c>
      <c r="K390" s="56">
        <f>Prijsopgaveformulier[[#This Row],[Ledigingskosten per jaar]]+Prijsopgaveformulier[[#This Row],[Huurkosten per jaar]]</f>
        <v>0</v>
      </c>
      <c r="L390" s="6"/>
      <c r="M390" s="6"/>
      <c r="N390" s="6"/>
      <c r="O390" s="6"/>
      <c r="P390" s="6"/>
      <c r="Q390" s="44"/>
    </row>
    <row r="391" spans="1:17" s="21" customFormat="1">
      <c r="A391" s="32"/>
      <c r="B391" s="10">
        <v>1</v>
      </c>
      <c r="C391" s="11" t="s">
        <v>23</v>
      </c>
      <c r="D391" s="11" t="s">
        <v>24</v>
      </c>
      <c r="E391" s="10" t="s">
        <v>73</v>
      </c>
      <c r="F391" s="12"/>
      <c r="G391" s="37">
        <f>_xlfn.XLOOKUP(Prijsopgaveformulier[[#This Row],[Soort container]],Menukaart[Soort container],Menukaart[Kosten per lediging],0,0)</f>
        <v>0</v>
      </c>
      <c r="H391" s="37">
        <f>_xlfn.XLOOKUP(Prijsopgaveformulier[[#This Row],[Soort container]],Menukaart[Soort container],Menukaart[Kosten huur per maand],,0)</f>
        <v>0</v>
      </c>
      <c r="I391" s="40"/>
      <c r="J391" s="40">
        <f>(Prijsopgaveformulier[[#This Row],[Kosten huur per maand]]*Prijsopgaveformulier[[#This Row],[Aantal containers]])*12</f>
        <v>0</v>
      </c>
      <c r="K391" s="56">
        <f>Prijsopgaveformulier[[#This Row],[Ledigingskosten per jaar]]+Prijsopgaveformulier[[#This Row],[Huurkosten per jaar]]</f>
        <v>0</v>
      </c>
      <c r="L391" s="6"/>
      <c r="M391" s="6"/>
      <c r="N391" s="6"/>
      <c r="O391" s="6"/>
      <c r="P391" s="6"/>
      <c r="Q391" s="44"/>
    </row>
    <row r="392" spans="1:17">
      <c r="A392" s="46"/>
      <c r="B392" s="47">
        <v>2</v>
      </c>
      <c r="C392" s="48" t="s">
        <v>70</v>
      </c>
      <c r="D392" s="49" t="s">
        <v>71</v>
      </c>
      <c r="E392" s="50">
        <v>0.5</v>
      </c>
      <c r="F392" s="51">
        <v>43</v>
      </c>
      <c r="G392" s="48" t="s">
        <v>72</v>
      </c>
      <c r="H392" s="52"/>
      <c r="I392" s="52"/>
      <c r="J392" s="52"/>
      <c r="K392" s="52"/>
      <c r="L392" s="43"/>
    </row>
    <row r="393" spans="1:17">
      <c r="A393" s="14"/>
      <c r="B393" s="15"/>
      <c r="C393" s="16"/>
      <c r="D393" s="16"/>
      <c r="E393" s="15"/>
      <c r="F393" s="17"/>
      <c r="G393" s="34"/>
      <c r="H393" s="34"/>
      <c r="I393" s="34"/>
      <c r="J393" s="34"/>
      <c r="K393" s="35">
        <f>SUM(K388:K392)</f>
        <v>0</v>
      </c>
    </row>
    <row r="394" spans="1:17" ht="14.4" customHeight="1">
      <c r="A394" s="7" t="s">
        <v>159</v>
      </c>
      <c r="B394" s="8"/>
      <c r="C394" s="8"/>
      <c r="D394" s="8"/>
      <c r="E394" s="8"/>
      <c r="F394" s="8"/>
      <c r="G394" s="36"/>
      <c r="H394" s="36"/>
      <c r="I394" s="54"/>
      <c r="J394" s="54"/>
      <c r="K394" s="54"/>
    </row>
    <row r="395" spans="1:17" s="21" customFormat="1">
      <c r="A395" s="20"/>
      <c r="B395" s="10">
        <v>3</v>
      </c>
      <c r="C395" s="11" t="s">
        <v>39</v>
      </c>
      <c r="D395" s="11" t="s">
        <v>40</v>
      </c>
      <c r="E395" s="10" t="s">
        <v>73</v>
      </c>
      <c r="F395" s="12"/>
      <c r="G395" s="37">
        <f>_xlfn.XLOOKUP(Prijsopgaveformulier[[#This Row],[Soort container]],Menukaart[Soort container],Menukaart[Kosten per lediging],0,0)</f>
        <v>0</v>
      </c>
      <c r="H395" s="37">
        <f>_xlfn.XLOOKUP(Prijsopgaveformulier[[#This Row],[Soort container]],Menukaart[Soort container],Menukaart[Kosten huur per maand],,0)</f>
        <v>0</v>
      </c>
      <c r="I395" s="40"/>
      <c r="J395" s="40">
        <f>(Prijsopgaveformulier[[#This Row],[Kosten huur per maand]]*Prijsopgaveformulier[[#This Row],[Aantal containers]])*12</f>
        <v>0</v>
      </c>
      <c r="K395" s="56">
        <f>Prijsopgaveformulier[[#This Row],[Ledigingskosten per jaar]]+Prijsopgaveformulier[[#This Row],[Huurkosten per jaar]]</f>
        <v>0</v>
      </c>
      <c r="L395" s="6"/>
      <c r="M395" s="6"/>
      <c r="N395" s="6"/>
      <c r="O395" s="6"/>
      <c r="P395" s="6"/>
      <c r="Q395" s="44"/>
    </row>
    <row r="396" spans="1:17">
      <c r="A396" s="14"/>
      <c r="B396" s="15"/>
      <c r="C396" s="16"/>
      <c r="D396" s="16"/>
      <c r="E396" s="15"/>
      <c r="F396" s="17"/>
      <c r="G396" s="34"/>
      <c r="H396" s="34"/>
      <c r="I396" s="34"/>
      <c r="J396" s="34"/>
      <c r="K396" s="35">
        <f>SUM(K394:K395)</f>
        <v>0</v>
      </c>
    </row>
    <row r="397" spans="1:17" ht="14.4" customHeight="1">
      <c r="A397" s="7" t="s">
        <v>160</v>
      </c>
      <c r="B397" s="8"/>
      <c r="C397" s="8"/>
      <c r="D397" s="8"/>
      <c r="E397" s="8"/>
      <c r="F397" s="8"/>
      <c r="G397" s="36"/>
      <c r="H397" s="36"/>
      <c r="I397" s="54"/>
      <c r="J397" s="54"/>
      <c r="K397" s="54"/>
    </row>
    <row r="398" spans="1:17" s="21" customFormat="1">
      <c r="A398" s="22"/>
      <c r="B398" s="74">
        <v>1</v>
      </c>
      <c r="C398" s="11" t="s">
        <v>25</v>
      </c>
      <c r="D398" s="11" t="s">
        <v>26</v>
      </c>
      <c r="E398" s="10">
        <v>2</v>
      </c>
      <c r="F398" s="12">
        <v>43</v>
      </c>
      <c r="G398" s="37">
        <f>_xlfn.XLOOKUP(Prijsopgaveformulier[[#This Row],[Soort container]],Menukaart[Soort container],Menukaart[Kosten per lediging],0,0)</f>
        <v>0</v>
      </c>
      <c r="H398" s="37">
        <f>_xlfn.XLOOKUP(Prijsopgaveformulier[[#This Row],[Soort container]],Menukaart[Soort container],Menukaart[Kosten huur per maand],,0)</f>
        <v>0</v>
      </c>
      <c r="I39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98" s="40">
        <f>Prijsopgaveformulier[[#This Row],[Kosten huur per maand]]*Prijsopgaveformulier[[#This Row],[Aantal containers]]*12</f>
        <v>0</v>
      </c>
      <c r="K398" s="56">
        <f>Prijsopgaveformulier[[#This Row],[Ledigingskosten per jaar]]+Prijsopgaveformulier[[#This Row],[Huurkosten per jaar]]</f>
        <v>0</v>
      </c>
      <c r="L398" s="6"/>
      <c r="M398" s="6"/>
      <c r="N398" s="6"/>
      <c r="O398" s="6"/>
      <c r="P398" s="6"/>
      <c r="Q398" s="44"/>
    </row>
    <row r="399" spans="1:17" s="21" customFormat="1">
      <c r="A399" s="22"/>
      <c r="B399" s="74">
        <v>1</v>
      </c>
      <c r="C399" s="11" t="s">
        <v>7</v>
      </c>
      <c r="D399" s="11" t="s">
        <v>9</v>
      </c>
      <c r="E399" s="10">
        <v>2</v>
      </c>
      <c r="F399" s="12">
        <v>43</v>
      </c>
      <c r="G399" s="37">
        <f>_xlfn.XLOOKUP(Prijsopgaveformulier[[#This Row],[Soort container]],Menukaart[Soort container],Menukaart[Kosten per lediging],0,0)</f>
        <v>0</v>
      </c>
      <c r="H399" s="37">
        <f>_xlfn.XLOOKUP(Prijsopgaveformulier[[#This Row],[Soort container]],Menukaart[Soort container],Menukaart[Kosten huur per maand],,0)</f>
        <v>0</v>
      </c>
      <c r="I39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399" s="40">
        <f>Prijsopgaveformulier[[#This Row],[Kosten huur per maand]]*Prijsopgaveformulier[[#This Row],[Aantal containers]]*12</f>
        <v>0</v>
      </c>
      <c r="K399" s="56">
        <f>Prijsopgaveformulier[[#This Row],[Ledigingskosten per jaar]]+Prijsopgaveformulier[[#This Row],[Huurkosten per jaar]]</f>
        <v>0</v>
      </c>
      <c r="L399" s="6"/>
      <c r="M399" s="6"/>
      <c r="N399" s="6"/>
      <c r="O399" s="6"/>
      <c r="P399" s="6"/>
      <c r="Q399" s="44"/>
    </row>
    <row r="400" spans="1:17" s="21" customFormat="1">
      <c r="A400" s="22"/>
      <c r="B400" s="74">
        <v>1</v>
      </c>
      <c r="C400" s="11" t="s">
        <v>7</v>
      </c>
      <c r="D400" s="11" t="s">
        <v>9</v>
      </c>
      <c r="E400" s="10">
        <v>5</v>
      </c>
      <c r="F400" s="12">
        <v>43</v>
      </c>
      <c r="G400" s="37">
        <f>_xlfn.XLOOKUP(Prijsopgaveformulier[[#This Row],[Soort container]],Menukaart[Soort container],Menukaart[Kosten per lediging],0,0)</f>
        <v>0</v>
      </c>
      <c r="H400" s="37">
        <f>_xlfn.XLOOKUP(Prijsopgaveformulier[[#This Row],[Soort container]],Menukaart[Soort container],Menukaart[Kosten huur per maand],,0)</f>
        <v>0</v>
      </c>
      <c r="I40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00" s="40">
        <f>Prijsopgaveformulier[[#This Row],[Kosten huur per maand]]*Prijsopgaveformulier[[#This Row],[Aantal containers]]*12</f>
        <v>0</v>
      </c>
      <c r="K400" s="56">
        <f>Prijsopgaveformulier[[#This Row],[Ledigingskosten per jaar]]+Prijsopgaveformulier[[#This Row],[Huurkosten per jaar]]</f>
        <v>0</v>
      </c>
      <c r="L400" s="6"/>
      <c r="M400" s="6"/>
      <c r="N400" s="6"/>
      <c r="O400" s="6"/>
      <c r="P400" s="6"/>
      <c r="Q400" s="44"/>
    </row>
    <row r="401" spans="1:17">
      <c r="A401" s="14"/>
      <c r="B401" s="15"/>
      <c r="C401" s="16"/>
      <c r="D401" s="16"/>
      <c r="E401" s="15"/>
      <c r="F401" s="17"/>
      <c r="G401" s="34"/>
      <c r="H401" s="34"/>
      <c r="I401" s="34"/>
      <c r="J401" s="34"/>
      <c r="K401" s="35">
        <f>SUM(K398:K400)</f>
        <v>0</v>
      </c>
    </row>
    <row r="402" spans="1:17" ht="14.4" customHeight="1">
      <c r="A402" s="7" t="s">
        <v>161</v>
      </c>
      <c r="B402" s="8"/>
      <c r="C402" s="8"/>
      <c r="D402" s="8"/>
      <c r="E402" s="8"/>
      <c r="F402" s="8"/>
      <c r="G402" s="36"/>
      <c r="H402" s="36"/>
      <c r="I402" s="54"/>
      <c r="J402" s="54"/>
      <c r="K402" s="54"/>
    </row>
    <row r="403" spans="1:17" s="21" customFormat="1">
      <c r="A403" s="20"/>
      <c r="B403" s="10">
        <v>1</v>
      </c>
      <c r="C403" s="11" t="s">
        <v>39</v>
      </c>
      <c r="D403" s="12" t="s">
        <v>40</v>
      </c>
      <c r="E403" s="10" t="s">
        <v>73</v>
      </c>
      <c r="F403" s="12"/>
      <c r="G403" s="37">
        <f>_xlfn.XLOOKUP(Prijsopgaveformulier[[#This Row],[Soort container]],Menukaart[Soort container],Menukaart[Kosten per lediging],0,0)</f>
        <v>0</v>
      </c>
      <c r="H403" s="37">
        <f>_xlfn.XLOOKUP(Prijsopgaveformulier[[#This Row],[Soort container]],Menukaart[Soort container],Menukaart[Kosten huur per maand],,0)</f>
        <v>0</v>
      </c>
      <c r="I403" s="40"/>
      <c r="J403" s="40">
        <f>Prijsopgaveformulier[[#This Row],[Kosten huur per maand]]*Prijsopgaveformulier[[#This Row],[Aantal containers]]*12</f>
        <v>0</v>
      </c>
      <c r="K403" s="56">
        <f>Prijsopgaveformulier[[#This Row],[Ledigingskosten per jaar]]+Prijsopgaveformulier[[#This Row],[Huurkosten per jaar]]</f>
        <v>0</v>
      </c>
      <c r="L403" s="6"/>
      <c r="M403" s="6"/>
      <c r="N403" s="6"/>
      <c r="O403" s="6"/>
      <c r="P403" s="6"/>
      <c r="Q403" s="44"/>
    </row>
    <row r="404" spans="1:17">
      <c r="A404" s="14"/>
      <c r="B404" s="15"/>
      <c r="C404" s="16"/>
      <c r="D404" s="16"/>
      <c r="E404" s="15"/>
      <c r="F404" s="17"/>
      <c r="G404" s="34"/>
      <c r="H404" s="34"/>
      <c r="I404" s="34"/>
      <c r="J404" s="34"/>
      <c r="K404" s="35">
        <f>SUM(K402:K403)</f>
        <v>0</v>
      </c>
    </row>
    <row r="405" spans="1:17" ht="14.4" customHeight="1">
      <c r="A405" s="7" t="s">
        <v>162</v>
      </c>
      <c r="B405" s="8"/>
      <c r="C405" s="8"/>
      <c r="D405" s="8"/>
      <c r="E405" s="8"/>
      <c r="F405" s="8"/>
      <c r="G405" s="36"/>
      <c r="H405" s="36"/>
      <c r="I405" s="54"/>
      <c r="J405" s="54"/>
      <c r="K405" s="54"/>
    </row>
    <row r="406" spans="1:17" s="21" customFormat="1">
      <c r="A406" s="22"/>
      <c r="B406" s="74">
        <v>3</v>
      </c>
      <c r="C406" s="11" t="s">
        <v>39</v>
      </c>
      <c r="D406" s="12" t="s">
        <v>40</v>
      </c>
      <c r="E406" s="10" t="s">
        <v>73</v>
      </c>
      <c r="F406" s="12">
        <v>43</v>
      </c>
      <c r="G406" s="37">
        <f>_xlfn.XLOOKUP(Prijsopgaveformulier[[#This Row],[Soort container]],Menukaart[Soort container],Menukaart[Kosten per lediging],0,0)</f>
        <v>0</v>
      </c>
      <c r="H406" s="37">
        <f>_xlfn.XLOOKUP(Prijsopgaveformulier[[#This Row],[Soort container]],Menukaart[Soort container],Menukaart[Kosten huur per maand],,0)</f>
        <v>0</v>
      </c>
      <c r="I406" s="40"/>
      <c r="J406" s="40">
        <f>Prijsopgaveformulier[[#This Row],[Kosten huur per maand]]*Prijsopgaveformulier[[#This Row],[Aantal containers]]*12</f>
        <v>0</v>
      </c>
      <c r="K406" s="56">
        <f>Prijsopgaveformulier[[#This Row],[Ledigingskosten per jaar]]+Prijsopgaveformulier[[#This Row],[Huurkosten per jaar]]</f>
        <v>0</v>
      </c>
      <c r="L406" s="6"/>
      <c r="M406" s="6"/>
      <c r="N406" s="6"/>
      <c r="O406" s="6"/>
      <c r="P406" s="6"/>
      <c r="Q406" s="44"/>
    </row>
    <row r="407" spans="1:17" s="21" customFormat="1">
      <c r="A407" s="22"/>
      <c r="B407" s="74">
        <v>2</v>
      </c>
      <c r="C407" s="11" t="s">
        <v>25</v>
      </c>
      <c r="D407" s="11" t="s">
        <v>26</v>
      </c>
      <c r="E407" s="10">
        <v>3</v>
      </c>
      <c r="F407" s="12">
        <v>43</v>
      </c>
      <c r="G407" s="37">
        <f>_xlfn.XLOOKUP(Prijsopgaveformulier[[#This Row],[Soort container]],Menukaart[Soort container],Menukaart[Kosten per lediging],0,0)</f>
        <v>0</v>
      </c>
      <c r="H407" s="37">
        <f>_xlfn.XLOOKUP(Prijsopgaveformulier[[#This Row],[Soort container]],Menukaart[Soort container],Menukaart[Kosten huur per maand],,0)</f>
        <v>0</v>
      </c>
      <c r="I40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07" s="40">
        <f>Prijsopgaveformulier[[#This Row],[Kosten huur per maand]]*Prijsopgaveformulier[[#This Row],[Aantal containers]]*12</f>
        <v>0</v>
      </c>
      <c r="K407" s="56">
        <f>Prijsopgaveformulier[[#This Row],[Ledigingskosten per jaar]]+Prijsopgaveformulier[[#This Row],[Huurkosten per jaar]]</f>
        <v>0</v>
      </c>
      <c r="L407" s="6"/>
      <c r="M407" s="6"/>
      <c r="N407" s="6"/>
      <c r="O407" s="6"/>
      <c r="P407" s="6"/>
      <c r="Q407" s="44"/>
    </row>
    <row r="408" spans="1:17" s="21" customFormat="1">
      <c r="A408" s="22"/>
      <c r="B408" s="74">
        <v>1</v>
      </c>
      <c r="C408" s="11" t="s">
        <v>7</v>
      </c>
      <c r="D408" s="11" t="s">
        <v>9</v>
      </c>
      <c r="E408" s="10">
        <v>1</v>
      </c>
      <c r="F408" s="12">
        <v>43</v>
      </c>
      <c r="G408" s="37">
        <f>_xlfn.XLOOKUP(Prijsopgaveformulier[[#This Row],[Soort container]],Menukaart[Soort container],Menukaart[Kosten per lediging],0,0)</f>
        <v>0</v>
      </c>
      <c r="H408" s="37">
        <f>_xlfn.XLOOKUP(Prijsopgaveformulier[[#This Row],[Soort container]],Menukaart[Soort container],Menukaart[Kosten huur per maand],,0)</f>
        <v>0</v>
      </c>
      <c r="I40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08" s="40">
        <f>Prijsopgaveformulier[[#This Row],[Kosten huur per maand]]*Prijsopgaveformulier[[#This Row],[Aantal containers]]*12</f>
        <v>0</v>
      </c>
      <c r="K408" s="56">
        <f>Prijsopgaveformulier[[#This Row],[Ledigingskosten per jaar]]+Prijsopgaveformulier[[#This Row],[Huurkosten per jaar]]</f>
        <v>0</v>
      </c>
      <c r="L408" s="6"/>
      <c r="M408" s="6"/>
      <c r="N408" s="6"/>
      <c r="O408" s="6"/>
      <c r="P408" s="6"/>
      <c r="Q408" s="44"/>
    </row>
    <row r="409" spans="1:17">
      <c r="A409" s="14"/>
      <c r="B409" s="15"/>
      <c r="C409" s="16"/>
      <c r="D409" s="16"/>
      <c r="E409" s="15"/>
      <c r="F409" s="17"/>
      <c r="G409" s="18"/>
      <c r="H409" s="18"/>
      <c r="I409" s="34"/>
      <c r="J409" s="34"/>
      <c r="K409" s="35">
        <f>SUM(K406:K408)</f>
        <v>0</v>
      </c>
    </row>
    <row r="410" spans="1:17" ht="14.4" customHeight="1">
      <c r="A410" s="7" t="s">
        <v>163</v>
      </c>
      <c r="B410" s="8"/>
      <c r="C410" s="8"/>
      <c r="D410" s="8"/>
      <c r="E410" s="8"/>
      <c r="F410" s="8"/>
      <c r="G410" s="36"/>
      <c r="H410" s="36"/>
      <c r="I410" s="54"/>
      <c r="J410" s="54"/>
      <c r="K410" s="54"/>
    </row>
    <row r="411" spans="1:17">
      <c r="A411" s="22"/>
      <c r="B411" s="45">
        <v>5</v>
      </c>
      <c r="C411" s="11" t="s">
        <v>7</v>
      </c>
      <c r="D411" s="11" t="s">
        <v>9</v>
      </c>
      <c r="E411" s="61">
        <v>1</v>
      </c>
      <c r="F411" s="12">
        <v>15</v>
      </c>
      <c r="G411" s="37">
        <f>_xlfn.XLOOKUP(Prijsopgaveformulier[[#This Row],[Soort container]],Menukaart[Soort container],Menukaart[Kosten per lediging],0,0)</f>
        <v>0</v>
      </c>
      <c r="H411" s="37">
        <f>_xlfn.XLOOKUP(Prijsopgaveformulier[[#This Row],[Soort container]],Menukaart[Soort container],Menukaart[Kosten huur per maand],,0)</f>
        <v>0</v>
      </c>
      <c r="I41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11" s="56"/>
      <c r="K411" s="56">
        <f>Prijsopgaveformulier[[#This Row],[Ledigingskosten per jaar]]+Prijsopgaveformulier[[#This Row],[Huurkosten per jaar]]</f>
        <v>0</v>
      </c>
    </row>
    <row r="412" spans="1:17">
      <c r="A412" s="22"/>
      <c r="B412" s="45">
        <v>2</v>
      </c>
      <c r="C412" s="11" t="s">
        <v>7</v>
      </c>
      <c r="D412" s="11" t="s">
        <v>11</v>
      </c>
      <c r="E412" s="61">
        <v>1</v>
      </c>
      <c r="F412" s="12">
        <v>15</v>
      </c>
      <c r="G412" s="37">
        <f>_xlfn.XLOOKUP(Prijsopgaveformulier[[#This Row],[Soort container]],Menukaart[Soort container],Menukaart[Kosten per lediging],0,0)</f>
        <v>0</v>
      </c>
      <c r="H412" s="37">
        <f>_xlfn.XLOOKUP(Prijsopgaveformulier[[#This Row],[Soort container]],Menukaart[Soort container],Menukaart[Kosten huur per maand],,0)</f>
        <v>0</v>
      </c>
      <c r="I41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12" s="56"/>
      <c r="K412" s="56">
        <f>Prijsopgaveformulier[[#This Row],[Ledigingskosten per jaar]]+Prijsopgaveformulier[[#This Row],[Huurkosten per jaar]]</f>
        <v>0</v>
      </c>
    </row>
    <row r="413" spans="1:17">
      <c r="A413" s="22"/>
      <c r="B413" s="45">
        <v>1</v>
      </c>
      <c r="C413" s="11" t="s">
        <v>7</v>
      </c>
      <c r="D413" s="11" t="s">
        <v>8</v>
      </c>
      <c r="E413" s="61">
        <v>1</v>
      </c>
      <c r="F413" s="12">
        <v>1</v>
      </c>
      <c r="G413" s="37">
        <f>_xlfn.XLOOKUP(Prijsopgaveformulier[[#This Row],[Soort container]],Menukaart[Soort container],Menukaart[Kosten per lediging],0,0)</f>
        <v>0</v>
      </c>
      <c r="H413" s="37">
        <f>_xlfn.XLOOKUP(Prijsopgaveformulier[[#This Row],[Soort container]],Menukaart[Soort container],Menukaart[Kosten huur per maand],,0)</f>
        <v>0</v>
      </c>
      <c r="I41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13" s="56"/>
      <c r="K413" s="56">
        <f>Prijsopgaveformulier[[#This Row],[Ledigingskosten per jaar]]+Prijsopgaveformulier[[#This Row],[Huurkosten per jaar]]</f>
        <v>0</v>
      </c>
    </row>
    <row r="414" spans="1:17">
      <c r="A414" s="22"/>
      <c r="B414" s="45">
        <v>1</v>
      </c>
      <c r="C414" s="11" t="s">
        <v>126</v>
      </c>
      <c r="D414" s="11" t="s">
        <v>16</v>
      </c>
      <c r="E414" s="61">
        <v>1</v>
      </c>
      <c r="F414" s="12">
        <v>1</v>
      </c>
      <c r="G414" s="37">
        <f>_xlfn.XLOOKUP(Prijsopgaveformulier[[#This Row],[Soort container]],Menukaart[Soort container],Menukaart[Kosten per lediging],0,0)</f>
        <v>0</v>
      </c>
      <c r="H414" s="37">
        <f>_xlfn.XLOOKUP(Prijsopgaveformulier[[#This Row],[Soort container]],Menukaart[Soort container],Menukaart[Kosten huur per maand],,0)</f>
        <v>0</v>
      </c>
      <c r="I41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14" s="56"/>
      <c r="K414" s="56">
        <f>Prijsopgaveformulier[[#This Row],[Ledigingskosten per jaar]]+Prijsopgaveformulier[[#This Row],[Huurkosten per jaar]]</f>
        <v>0</v>
      </c>
    </row>
    <row r="415" spans="1:17">
      <c r="A415" s="22"/>
      <c r="B415" s="45">
        <v>1</v>
      </c>
      <c r="C415" s="11" t="s">
        <v>126</v>
      </c>
      <c r="D415" s="11" t="s">
        <v>17</v>
      </c>
      <c r="E415" s="61">
        <v>1</v>
      </c>
      <c r="F415" s="12">
        <v>1</v>
      </c>
      <c r="G415" s="37">
        <f>_xlfn.XLOOKUP(Prijsopgaveformulier[[#This Row],[Soort container]],Menukaart[Soort container],Menukaart[Kosten per lediging],0,0)</f>
        <v>0</v>
      </c>
      <c r="H415" s="37">
        <f>_xlfn.XLOOKUP(Prijsopgaveformulier[[#This Row],[Soort container]],Menukaart[Soort container],Menukaart[Kosten huur per maand],,0)</f>
        <v>0</v>
      </c>
      <c r="I41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15" s="56"/>
      <c r="K415" s="56">
        <f>Prijsopgaveformulier[[#This Row],[Ledigingskosten per jaar]]+Prijsopgaveformulier[[#This Row],[Huurkosten per jaar]]</f>
        <v>0</v>
      </c>
    </row>
    <row r="416" spans="1:17">
      <c r="A416" s="22"/>
      <c r="B416" s="45">
        <v>1</v>
      </c>
      <c r="C416" s="11" t="s">
        <v>126</v>
      </c>
      <c r="D416" s="11" t="s">
        <v>15</v>
      </c>
      <c r="E416" s="61">
        <v>1</v>
      </c>
      <c r="F416" s="12">
        <v>1</v>
      </c>
      <c r="G416" s="37">
        <f>_xlfn.XLOOKUP(Prijsopgaveformulier[[#This Row],[Soort container]],Menukaart[Soort container],Menukaart[Kosten per lediging],0,0)</f>
        <v>0</v>
      </c>
      <c r="H416" s="37">
        <f>_xlfn.XLOOKUP(Prijsopgaveformulier[[#This Row],[Soort container]],Menukaart[Soort container],Menukaart[Kosten huur per maand],,0)</f>
        <v>0</v>
      </c>
      <c r="I41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16" s="56"/>
      <c r="K416" s="56">
        <f>Prijsopgaveformulier[[#This Row],[Ledigingskosten per jaar]]+Prijsopgaveformulier[[#This Row],[Huurkosten per jaar]]</f>
        <v>0</v>
      </c>
    </row>
    <row r="417" spans="1:11">
      <c r="A417" s="22"/>
      <c r="B417" s="45">
        <v>1</v>
      </c>
      <c r="C417" s="11" t="s">
        <v>149</v>
      </c>
      <c r="D417" s="11" t="s">
        <v>20</v>
      </c>
      <c r="E417" s="61">
        <v>1</v>
      </c>
      <c r="F417" s="12">
        <v>1</v>
      </c>
      <c r="G417" s="37">
        <f>_xlfn.XLOOKUP(Prijsopgaveformulier[[#This Row],[Soort container]],Menukaart[Soort container],Menukaart[Kosten per lediging],0,0)</f>
        <v>0</v>
      </c>
      <c r="H417" s="37">
        <f>_xlfn.XLOOKUP(Prijsopgaveformulier[[#This Row],[Soort container]],Menukaart[Soort container],Menukaart[Kosten huur per maand],,0)</f>
        <v>0</v>
      </c>
      <c r="I41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17" s="56"/>
      <c r="K417" s="56">
        <f>Prijsopgaveformulier[[#This Row],[Ledigingskosten per jaar]]+Prijsopgaveformulier[[#This Row],[Huurkosten per jaar]]</f>
        <v>0</v>
      </c>
    </row>
    <row r="418" spans="1:11">
      <c r="A418" s="22"/>
      <c r="B418" s="45">
        <v>5</v>
      </c>
      <c r="C418" s="11" t="s">
        <v>23</v>
      </c>
      <c r="D418" s="11" t="s">
        <v>24</v>
      </c>
      <c r="E418" s="61">
        <v>1</v>
      </c>
      <c r="F418" s="12">
        <v>15</v>
      </c>
      <c r="G418" s="37">
        <f>_xlfn.XLOOKUP(Prijsopgaveformulier[[#This Row],[Soort container]],Menukaart[Soort container],Menukaart[Kosten per lediging],0,0)</f>
        <v>0</v>
      </c>
      <c r="H418" s="37">
        <f>_xlfn.XLOOKUP(Prijsopgaveformulier[[#This Row],[Soort container]],Menukaart[Soort container],Menukaart[Kosten huur per maand],,0)</f>
        <v>0</v>
      </c>
      <c r="I41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18" s="56"/>
      <c r="K418" s="56">
        <f>Prijsopgaveformulier[[#This Row],[Ledigingskosten per jaar]]+Prijsopgaveformulier[[#This Row],[Huurkosten per jaar]]</f>
        <v>0</v>
      </c>
    </row>
    <row r="419" spans="1:11">
      <c r="A419" s="22"/>
      <c r="B419" s="45">
        <v>5</v>
      </c>
      <c r="C419" s="11" t="s">
        <v>25</v>
      </c>
      <c r="D419" s="11" t="s">
        <v>26</v>
      </c>
      <c r="E419" s="61">
        <v>1</v>
      </c>
      <c r="F419" s="12">
        <v>15</v>
      </c>
      <c r="G419" s="37">
        <f>_xlfn.XLOOKUP(Prijsopgaveformulier[[#This Row],[Soort container]],Menukaart[Soort container],Menukaart[Kosten per lediging],0,0)</f>
        <v>0</v>
      </c>
      <c r="H419" s="37">
        <f>_xlfn.XLOOKUP(Prijsopgaveformulier[[#This Row],[Soort container]],Menukaart[Soort container],Menukaart[Kosten huur per maand],,0)</f>
        <v>0</v>
      </c>
      <c r="I41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19" s="56"/>
      <c r="K419" s="56">
        <f>Prijsopgaveformulier[[#This Row],[Ledigingskosten per jaar]]+Prijsopgaveformulier[[#This Row],[Huurkosten per jaar]]</f>
        <v>0</v>
      </c>
    </row>
    <row r="420" spans="1:11">
      <c r="A420" s="22"/>
      <c r="B420" s="45">
        <v>7</v>
      </c>
      <c r="C420" s="11" t="s">
        <v>25</v>
      </c>
      <c r="D420" s="11" t="s">
        <v>28</v>
      </c>
      <c r="E420" s="61">
        <v>1</v>
      </c>
      <c r="F420" s="12">
        <v>15</v>
      </c>
      <c r="G420" s="37">
        <f>_xlfn.XLOOKUP(Prijsopgaveformulier[[#This Row],[Soort container]],Menukaart[Soort container],Menukaart[Kosten per lediging],0,0)</f>
        <v>0</v>
      </c>
      <c r="H420" s="37">
        <f>_xlfn.XLOOKUP(Prijsopgaveformulier[[#This Row],[Soort container]],Menukaart[Soort container],Menukaart[Kosten huur per maand],,0)</f>
        <v>0</v>
      </c>
      <c r="I42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20" s="56"/>
      <c r="K420" s="56">
        <f>Prijsopgaveformulier[[#This Row],[Ledigingskosten per jaar]]+Prijsopgaveformulier[[#This Row],[Huurkosten per jaar]]</f>
        <v>0</v>
      </c>
    </row>
    <row r="421" spans="1:11">
      <c r="A421" s="22"/>
      <c r="B421" s="45">
        <v>1</v>
      </c>
      <c r="C421" s="11" t="s">
        <v>25</v>
      </c>
      <c r="D421" s="11" t="s">
        <v>31</v>
      </c>
      <c r="E421" s="61">
        <v>1</v>
      </c>
      <c r="F421" s="12">
        <v>15</v>
      </c>
      <c r="G421" s="37">
        <f>_xlfn.XLOOKUP(Prijsopgaveformulier[[#This Row],[Soort container]],Menukaart[Soort container],Menukaart[Kosten per lediging],0,0)</f>
        <v>0</v>
      </c>
      <c r="H421" s="37">
        <f>_xlfn.XLOOKUP(Prijsopgaveformulier[[#This Row],[Soort container]],Menukaart[Soort container],Menukaart[Kosten huur per maand],,0)</f>
        <v>0</v>
      </c>
      <c r="I421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21" s="56"/>
      <c r="K421" s="56">
        <f>Prijsopgaveformulier[[#This Row],[Ledigingskosten per jaar]]+Prijsopgaveformulier[[#This Row],[Huurkosten per jaar]]</f>
        <v>0</v>
      </c>
    </row>
    <row r="422" spans="1:11">
      <c r="A422" s="22"/>
      <c r="B422" s="45">
        <v>1</v>
      </c>
      <c r="C422" s="11" t="s">
        <v>25</v>
      </c>
      <c r="D422" s="11" t="s">
        <v>30</v>
      </c>
      <c r="E422" s="61">
        <v>1</v>
      </c>
      <c r="F422" s="12">
        <v>15</v>
      </c>
      <c r="G422" s="37">
        <f>_xlfn.XLOOKUP(Prijsopgaveformulier[[#This Row],[Soort container]],Menukaart[Soort container],Menukaart[Kosten per lediging],0,0)</f>
        <v>0</v>
      </c>
      <c r="H422" s="37">
        <f>_xlfn.XLOOKUP(Prijsopgaveformulier[[#This Row],[Soort container]],Menukaart[Soort container],Menukaart[Kosten huur per maand],,0)</f>
        <v>0</v>
      </c>
      <c r="I422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22" s="56"/>
      <c r="K422" s="56">
        <f>Prijsopgaveformulier[[#This Row],[Ledigingskosten per jaar]]+Prijsopgaveformulier[[#This Row],[Huurkosten per jaar]]</f>
        <v>0</v>
      </c>
    </row>
    <row r="423" spans="1:11">
      <c r="A423" s="22"/>
      <c r="B423" s="45">
        <v>1</v>
      </c>
      <c r="C423" s="11" t="s">
        <v>164</v>
      </c>
      <c r="D423" s="11" t="s">
        <v>36</v>
      </c>
      <c r="E423" s="61">
        <v>1</v>
      </c>
      <c r="F423" s="12">
        <v>1</v>
      </c>
      <c r="G423" s="37">
        <f>_xlfn.XLOOKUP(Prijsopgaveformulier[[#This Row],[Soort container]],Menukaart[Soort container],Menukaart[Kosten per lediging],0,0)</f>
        <v>0</v>
      </c>
      <c r="H423" s="37">
        <f>_xlfn.XLOOKUP(Prijsopgaveformulier[[#This Row],[Soort container]],Menukaart[Soort container],Menukaart[Kosten huur per maand],,0)</f>
        <v>0</v>
      </c>
      <c r="I423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23" s="56"/>
      <c r="K423" s="56">
        <f>Prijsopgaveformulier[[#This Row],[Ledigingskosten per jaar]]+Prijsopgaveformulier[[#This Row],[Huurkosten per jaar]]</f>
        <v>0</v>
      </c>
    </row>
    <row r="424" spans="1:11">
      <c r="A424" s="22"/>
      <c r="B424" s="45">
        <v>1</v>
      </c>
      <c r="C424" s="11" t="s">
        <v>92</v>
      </c>
      <c r="D424" s="11" t="s">
        <v>38</v>
      </c>
      <c r="E424" s="61">
        <v>1</v>
      </c>
      <c r="F424" s="12">
        <v>15</v>
      </c>
      <c r="G424" s="37">
        <f>_xlfn.XLOOKUP(Prijsopgaveformulier[[#This Row],[Soort container]],Menukaart[Soort container],Menukaart[Kosten per lediging],0,0)</f>
        <v>0</v>
      </c>
      <c r="H424" s="37">
        <f>_xlfn.XLOOKUP(Prijsopgaveformulier[[#This Row],[Soort container]],Menukaart[Soort container],Menukaart[Kosten huur per maand],,0)</f>
        <v>0</v>
      </c>
      <c r="I424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24" s="56"/>
      <c r="K424" s="56">
        <f>Prijsopgaveformulier[[#This Row],[Ledigingskosten per jaar]]+Prijsopgaveformulier[[#This Row],[Huurkosten per jaar]]</f>
        <v>0</v>
      </c>
    </row>
    <row r="425" spans="1:11">
      <c r="A425" s="22"/>
      <c r="B425" s="45">
        <v>48</v>
      </c>
      <c r="C425" s="11" t="s">
        <v>39</v>
      </c>
      <c r="D425" s="11" t="s">
        <v>40</v>
      </c>
      <c r="E425" s="61">
        <v>1</v>
      </c>
      <c r="F425" s="12">
        <v>15</v>
      </c>
      <c r="G425" s="37">
        <f>_xlfn.XLOOKUP(Prijsopgaveformulier[[#This Row],[Soort container]],Menukaart[Soort container],Menukaart[Kosten per lediging],0,0)</f>
        <v>0</v>
      </c>
      <c r="H425" s="37">
        <f>_xlfn.XLOOKUP(Prijsopgaveformulier[[#This Row],[Soort container]],Menukaart[Soort container],Menukaart[Kosten huur per maand],,0)</f>
        <v>0</v>
      </c>
      <c r="I425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25" s="56"/>
      <c r="K425" s="56">
        <f>Prijsopgaveformulier[[#This Row],[Ledigingskosten per jaar]]+Prijsopgaveformulier[[#This Row],[Huurkosten per jaar]]</f>
        <v>0</v>
      </c>
    </row>
    <row r="426" spans="1:11">
      <c r="A426" s="22"/>
      <c r="B426" s="45">
        <v>1</v>
      </c>
      <c r="C426" s="11" t="s">
        <v>39</v>
      </c>
      <c r="D426" s="11" t="s">
        <v>41</v>
      </c>
      <c r="E426" s="61">
        <v>1</v>
      </c>
      <c r="F426" s="12">
        <v>15</v>
      </c>
      <c r="G426" s="37">
        <f>_xlfn.XLOOKUP(Prijsopgaveformulier[[#This Row],[Soort container]],Menukaart[Soort container],Menukaart[Kosten per lediging],0,0)</f>
        <v>0</v>
      </c>
      <c r="H426" s="37">
        <f>_xlfn.XLOOKUP(Prijsopgaveformulier[[#This Row],[Soort container]],Menukaart[Soort container],Menukaart[Kosten huur per maand],,0)</f>
        <v>0</v>
      </c>
      <c r="I426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26" s="56"/>
      <c r="K426" s="56">
        <f>Prijsopgaveformulier[[#This Row],[Ledigingskosten per jaar]]+Prijsopgaveformulier[[#This Row],[Huurkosten per jaar]]</f>
        <v>0</v>
      </c>
    </row>
    <row r="427" spans="1:11">
      <c r="A427" s="62"/>
      <c r="B427" s="45">
        <v>1</v>
      </c>
      <c r="C427" s="11" t="s">
        <v>21</v>
      </c>
      <c r="D427" s="11" t="s">
        <v>22</v>
      </c>
      <c r="E427" s="45">
        <v>1</v>
      </c>
      <c r="F427" s="45">
        <v>15</v>
      </c>
      <c r="G427" s="37">
        <f>_xlfn.XLOOKUP(Prijsopgaveformulier[[#This Row],[Soort container]],Menukaart[Soort container],Menukaart[Kosten per lediging],0,0)</f>
        <v>0</v>
      </c>
      <c r="H427" s="37">
        <f>_xlfn.XLOOKUP(Prijsopgaveformulier[[#This Row],[Soort container]],Menukaart[Soort container],Menukaart[Kosten huur per maand],,0)</f>
        <v>0</v>
      </c>
      <c r="I427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27" s="56"/>
      <c r="K427" s="56">
        <f>Prijsopgaveformulier[[#This Row],[Ledigingskosten per jaar]]+Prijsopgaveformulier[[#This Row],[Huurkosten per jaar]]</f>
        <v>0</v>
      </c>
    </row>
    <row r="428" spans="1:11">
      <c r="A428" s="62"/>
      <c r="B428" s="45">
        <v>1</v>
      </c>
      <c r="C428" s="11" t="s">
        <v>165</v>
      </c>
      <c r="D428" s="11" t="s">
        <v>34</v>
      </c>
      <c r="E428" s="45">
        <v>1</v>
      </c>
      <c r="F428" s="45">
        <v>15</v>
      </c>
      <c r="G428" s="37">
        <f>_xlfn.XLOOKUP(Prijsopgaveformulier[[#This Row],[Soort container]],Menukaart[Soort container],Menukaart[Kosten per lediging],0,0)</f>
        <v>0</v>
      </c>
      <c r="H428" s="37">
        <f>_xlfn.XLOOKUP(Prijsopgaveformulier[[#This Row],[Soort container]],Menukaart[Soort container],Menukaart[Kosten huur per maand],,0)</f>
        <v>0</v>
      </c>
      <c r="I428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28" s="56"/>
      <c r="K428" s="56">
        <f>Prijsopgaveformulier[[#This Row],[Ledigingskosten per jaar]]+Prijsopgaveformulier[[#This Row],[Huurkosten per jaar]]</f>
        <v>0</v>
      </c>
    </row>
    <row r="429" spans="1:11">
      <c r="A429" s="62"/>
      <c r="B429" s="45">
        <v>1</v>
      </c>
      <c r="C429" s="11" t="s">
        <v>165</v>
      </c>
      <c r="D429" s="11" t="s">
        <v>33</v>
      </c>
      <c r="E429" s="45">
        <v>1</v>
      </c>
      <c r="F429" s="45">
        <v>15</v>
      </c>
      <c r="G429" s="37">
        <f>_xlfn.XLOOKUP(Prijsopgaveformulier[[#This Row],[Soort container]],Menukaart[Soort container],Menukaart[Kosten per lediging],0,0)</f>
        <v>0</v>
      </c>
      <c r="H429" s="37">
        <f>_xlfn.XLOOKUP(Prijsopgaveformulier[[#This Row],[Soort container]],Menukaart[Soort container],Menukaart[Kosten huur per maand],,0)</f>
        <v>0</v>
      </c>
      <c r="I429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29" s="56"/>
      <c r="K429" s="56">
        <f>Prijsopgaveformulier[[#This Row],[Ledigingskosten per jaar]]+Prijsopgaveformulier[[#This Row],[Huurkosten per jaar]]</f>
        <v>0</v>
      </c>
    </row>
    <row r="430" spans="1:11">
      <c r="A430" s="63"/>
      <c r="B430" s="45">
        <v>1</v>
      </c>
      <c r="C430" s="11" t="s">
        <v>166</v>
      </c>
      <c r="D430" s="11" t="s">
        <v>45</v>
      </c>
      <c r="E430" s="45">
        <v>1</v>
      </c>
      <c r="F430" s="45">
        <v>15</v>
      </c>
      <c r="G430" s="37">
        <f>_xlfn.XLOOKUP(Prijsopgaveformulier[[#This Row],[Soort container]],Menukaart[Soort container],Menukaart[Kosten per lediging],0,0)</f>
        <v>0</v>
      </c>
      <c r="H430" s="37">
        <f>_xlfn.XLOOKUP(Prijsopgaveformulier[[#This Row],[Soort container]],Menukaart[Soort container],Menukaart[Kosten huur per maand],,0)</f>
        <v>0</v>
      </c>
      <c r="I430" s="40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30" s="56"/>
      <c r="K430" s="56">
        <f>Prijsopgaveformulier[[#This Row],[Ledigingskosten per jaar]]+Prijsopgaveformulier[[#This Row],[Huurkosten per jaar]]</f>
        <v>0</v>
      </c>
    </row>
    <row r="431" spans="1:11">
      <c r="A431" s="62"/>
      <c r="B431" s="45">
        <v>1</v>
      </c>
      <c r="C431" s="60" t="s">
        <v>42</v>
      </c>
      <c r="D431" s="60" t="s">
        <v>43</v>
      </c>
      <c r="E431" s="45">
        <v>1</v>
      </c>
      <c r="F431" s="45">
        <v>15</v>
      </c>
      <c r="G431" s="82">
        <f>_xlfn.XLOOKUP(Prijsopgaveformulier[[#This Row],[Soort container]],Menukaart[Soort container],Menukaart[Kosten per lediging],0,0)</f>
        <v>0</v>
      </c>
      <c r="H431" s="82">
        <f>_xlfn.XLOOKUP(Prijsopgaveformulier[[#This Row],[Soort container]],Menukaart[Soort container],Menukaart[Kosten huur per maand],,0)</f>
        <v>0</v>
      </c>
      <c r="I431" s="57">
        <f>Prijsopgaveformulier[[#This Row],[Kosten per lediging]]*Prijsopgaveformulier[[#This Row],[Aantal containers]]*Prijsopgaveformulier[[#This Row],[Ledigingsfrequentie
per week]]*Prijsopgaveformulier[[#This Row],[Aantal weken 
per jaar]]</f>
        <v>0</v>
      </c>
      <c r="J431" s="96"/>
      <c r="K431" s="56">
        <f>Prijsopgaveformulier[[#This Row],[Ledigingskosten per jaar]]+Prijsopgaveformulier[[#This Row],[Huurkosten per jaar]]</f>
        <v>0</v>
      </c>
    </row>
    <row r="432" spans="1:11">
      <c r="A432" s="83"/>
      <c r="B432" s="84"/>
      <c r="C432" s="84"/>
      <c r="D432" s="84"/>
      <c r="E432" s="84"/>
      <c r="F432" s="84"/>
      <c r="G432" s="85"/>
      <c r="H432" s="86"/>
      <c r="I432" s="83" t="s">
        <v>2</v>
      </c>
      <c r="J432" s="87"/>
      <c r="K432" s="98">
        <f>SUM(K411:K431)+K7+K10+K13+K17+K23+K27+K31+K36+K40+K45+K49+K53+K62+K67+K71+K75+K79+K87+K91+K96+K100+K104+K108+K112+K116+K121+K127+K133+K138+K142+K147+K151+K155+K160+K164+K168+K173+K177+K181+K186+K190+K196+K200+K204+K208+K212+K217+K221+K225+K231+K237+K242+K246+K251+K255+K258+K262+K266+K270+K277+K281+K285+K289+K294+K298+K304+K312+K317+K320+K324+K330+K334+K341+K347+K352+K359+K363+K367+K374+K379+K386+K393+K396+K401+K404+K409</f>
        <v>0</v>
      </c>
    </row>
    <row r="433" spans="9:11">
      <c r="K433" s="94"/>
    </row>
    <row r="434" spans="9:11">
      <c r="I434" s="95"/>
    </row>
    <row r="435" spans="9:11">
      <c r="I435" s="95"/>
    </row>
  </sheetData>
  <sheetProtection algorithmName="SHA-512" hashValue="JZ00W8Pzg1/5qWxYtG6TzOrgPaplPgGDsxBFMNeq4d6isZOXEA4iTpo+MP/2DUlMTygDea8XVDU40ek+yxESkQ==" saltValue="uoZQdpyUN6UweYHFpmdPbA==" spinCount="100000" sheet="1" objects="1" scenarios="1" selectLockedCells="1"/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111ED5898DC04C96D8704D599B2137" ma:contentTypeVersion="4" ma:contentTypeDescription="Een nieuw document maken." ma:contentTypeScope="" ma:versionID="b1a3349e0f8b34c3948fd6cd863e0fc4">
  <xsd:schema xmlns:xsd="http://www.w3.org/2001/XMLSchema" xmlns:xs="http://www.w3.org/2001/XMLSchema" xmlns:p="http://schemas.microsoft.com/office/2006/metadata/properties" xmlns:ns2="c20d1037-d541-496f-ae0b-0bd7864bc774" targetNamespace="http://schemas.microsoft.com/office/2006/metadata/properties" ma:root="true" ma:fieldsID="ba0c2e104334b48a835a50da235dfc9b" ns2:_="">
    <xsd:import namespace="c20d1037-d541-496f-ae0b-0bd7864bc7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d1037-d541-496f-ae0b-0bd7864bc7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DABD43-87CA-4DED-9065-1BB370ABCD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5E4F9B-6A66-4F01-A6D3-B43611A1149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c20d1037-d541-496f-ae0b-0bd7864bc774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1EF2852-3D93-4C7E-8331-86525D001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d1037-d541-496f-ae0b-0bd7864bc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0b37cb2-a399-4c31-a85a-411fc8b623d3}" enabled="1" method="Standar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Menukaart </vt:lpstr>
      <vt:lpstr>Overzicht dienstverlening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Bachnoe</dc:creator>
  <cp:keywords/>
  <dc:description/>
  <cp:lastModifiedBy>Dominique Bribosia</cp:lastModifiedBy>
  <cp:revision/>
  <dcterms:created xsi:type="dcterms:W3CDTF">2025-10-08T12:02:22Z</dcterms:created>
  <dcterms:modified xsi:type="dcterms:W3CDTF">2026-01-20T14:11:49Z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0x0101008B111ED5898DC04C96D8704D599B2137</vt:lpwstr>
  </property>
</Properties>
</file>