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-my.sharepoint.com/personal/fred_printscan_nl/Documents/Documenten/Downloads/"/>
    </mc:Choice>
  </mc:AlternateContent>
  <xr:revisionPtr revIDLastSave="226" documentId="8_{B8922966-4BEC-4C71-806C-C0E254A998C3}" xr6:coauthVersionLast="47" xr6:coauthVersionMax="47" xr10:uidLastSave="{1E56C673-9D6B-4D4B-A67C-99D94D94753D}"/>
  <bookViews>
    <workbookView xWindow="-105" yWindow="0" windowWidth="25815" windowHeight="15585" xr2:uid="{00000000-000D-0000-FFFF-FFFF00000000}"/>
  </bookViews>
  <sheets>
    <sheet name="Koop en initiële periode" sheetId="5" r:id="rId1"/>
    <sheet name="verlengingsperiodes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5" l="1"/>
  <c r="E3" i="6"/>
  <c r="D3" i="6"/>
  <c r="C3" i="6"/>
  <c r="E36" i="5"/>
  <c r="A5" i="6"/>
  <c r="A3" i="6"/>
  <c r="B5" i="6"/>
  <c r="E5" i="6" s="1"/>
  <c r="E13" i="5"/>
  <c r="E15" i="5"/>
  <c r="F27" i="5"/>
  <c r="E27" i="5"/>
  <c r="D27" i="5"/>
  <c r="F23" i="5"/>
  <c r="E23" i="5"/>
  <c r="D23" i="5"/>
  <c r="F33" i="5"/>
  <c r="E33" i="5"/>
  <c r="E7" i="5"/>
  <c r="E6" i="5"/>
  <c r="B14" i="5" l="1"/>
  <c r="A4" i="6" l="1"/>
  <c r="E1" i="6"/>
  <c r="B1" i="6"/>
  <c r="E8" i="5"/>
  <c r="E9" i="5"/>
  <c r="E10" i="5"/>
  <c r="E5" i="5"/>
  <c r="C46" i="5"/>
  <c r="B46" i="5"/>
  <c r="F34" i="5"/>
  <c r="F36" i="5" s="1"/>
  <c r="F30" i="5"/>
  <c r="F29" i="5"/>
  <c r="F28" i="5"/>
  <c r="F24" i="5"/>
  <c r="F25" i="5" s="1"/>
  <c r="D20" i="5"/>
  <c r="E20" i="5" s="1"/>
  <c r="D19" i="5"/>
  <c r="E18" i="5"/>
  <c r="D14" i="5"/>
  <c r="E14" i="5" l="1"/>
  <c r="E16" i="5" s="1"/>
  <c r="D16" i="5"/>
  <c r="B4" i="6"/>
  <c r="D4" i="6" s="1"/>
  <c r="C9" i="6"/>
  <c r="C12" i="6"/>
  <c r="C15" i="6"/>
  <c r="D21" i="5"/>
  <c r="B13" i="6" s="1"/>
  <c r="C13" i="6" s="1"/>
  <c r="F31" i="5"/>
  <c r="E11" i="5"/>
  <c r="B44" i="5" s="1"/>
  <c r="E19" i="5"/>
  <c r="E21" i="5" s="1"/>
  <c r="C44" i="5" l="1"/>
  <c r="E4" i="6"/>
  <c r="E6" i="6" s="1"/>
  <c r="C10" i="6" s="1"/>
  <c r="C16" i="6" s="1"/>
  <c r="C47" i="5" s="1"/>
  <c r="D6" i="6"/>
  <c r="B10" i="6" s="1"/>
  <c r="B16" i="6" s="1"/>
  <c r="D44" i="5"/>
  <c r="B47" i="5" s="1"/>
  <c r="D47" i="5" l="1"/>
</calcChain>
</file>

<file path=xl/sharedStrings.xml><?xml version="1.0" encoding="utf-8"?>
<sst xmlns="http://schemas.openxmlformats.org/spreadsheetml/2006/main" count="72" uniqueCount="56">
  <si>
    <t>Periode initiële overeenkomst in aantal maanden:</t>
  </si>
  <si>
    <t>Aantal optionele verlengingsperiodes:</t>
  </si>
  <si>
    <t>Optionele verlengingsperiode in aantal maanden, per periode:</t>
  </si>
  <si>
    <t>Hardware model</t>
  </si>
  <si>
    <t xml:space="preserve">Aantal </t>
  </si>
  <si>
    <t>Koopprijs unit</t>
  </si>
  <si>
    <t>A3 MFP kleur 60 ppm (incl. paslezer)</t>
  </si>
  <si>
    <t>Mogelijkheid 1: Twee extra lades van min. 500 vel</t>
  </si>
  <si>
    <t xml:space="preserve">Mogelijkheid 2: Min. één extra lade voor minimaal 2.000 vel A4 </t>
  </si>
  <si>
    <t>Optioneel booklet finisher</t>
  </si>
  <si>
    <t>Optioneel perforatiekit 2/4 gaats</t>
  </si>
  <si>
    <t>Optioneel LCT min. 1.500 vel A4</t>
  </si>
  <si>
    <t>Totalen</t>
  </si>
  <si>
    <t>Aantal</t>
  </si>
  <si>
    <t>Totaal per maand</t>
  </si>
  <si>
    <t>Onderhoud en supplies (aantal afdrukken)</t>
  </si>
  <si>
    <t>Geprognotiseerd aantal</t>
  </si>
  <si>
    <t>Afdrukprijs</t>
  </si>
  <si>
    <t>Maandbedrag</t>
  </si>
  <si>
    <t>Afdrukken zwart</t>
  </si>
  <si>
    <t>Afdrukken kleur</t>
  </si>
  <si>
    <t>Verhuiskosten</t>
  </si>
  <si>
    <t>Interne verhuizing</t>
  </si>
  <si>
    <t>Externe verhuizing</t>
  </si>
  <si>
    <t>Per MFP</t>
  </si>
  <si>
    <t>Werkzaamheden buiten het inbegrepen onderhoud</t>
  </si>
  <si>
    <t>Uurtarief</t>
  </si>
  <si>
    <t>Voorrijkosten (bij voorrijden)</t>
  </si>
  <si>
    <t>Consultancy</t>
  </si>
  <si>
    <t>Service engineer hardware</t>
  </si>
  <si>
    <t>Service engineer software</t>
  </si>
  <si>
    <t>Nietjes</t>
  </si>
  <si>
    <t>Aantal nietjes per besteleenheid</t>
  </si>
  <si>
    <t>Prijs per besteleenheid</t>
  </si>
  <si>
    <t>Projectprijs</t>
  </si>
  <si>
    <t>Projectprijs éénmalig</t>
  </si>
  <si>
    <t>Handtekening inschrijver</t>
  </si>
  <si>
    <t>TOTAAL INSCHRIJVING excl. optionele verlenging</t>
  </si>
  <si>
    <t>Totaal eenmalig</t>
  </si>
  <si>
    <t>Totaal overig (prognose)</t>
  </si>
  <si>
    <t>Naam inschrijver:</t>
  </si>
  <si>
    <t>Naam organisatie:</t>
  </si>
  <si>
    <t>TOTAAL INSCHRIJVING</t>
  </si>
  <si>
    <t>Totale beoordelingsprijs</t>
  </si>
  <si>
    <t>Totaal huur en software verlengingsperiode</t>
  </si>
  <si>
    <t>Per maand</t>
  </si>
  <si>
    <t>Totaal afdrukken verlengingsperiode</t>
  </si>
  <si>
    <t>Totaal huur en afdrukken verlengingsperiode</t>
  </si>
  <si>
    <t>n.v.t.</t>
  </si>
  <si>
    <t>Invullen i.g.v. subscriptie per maand: Licentie per device</t>
  </si>
  <si>
    <t>Totaal koopbedrag</t>
  </si>
  <si>
    <t>Invullen i.g.v. eenmalige koopprijs subscriptie: Licentie per device</t>
  </si>
  <si>
    <t>Voor te leveren booklet finishers: Nietjes voor het nieten van sets</t>
  </si>
  <si>
    <t>Voor te leveren booklet finishers:  Nietjes voor het rugnieten van boekjes</t>
  </si>
  <si>
    <t>Print- en scanmanagementoplossing aangeboden als SaaS
(u vult één van onderstaande twee regels in, en laat de andere regel op €0 staan)</t>
  </si>
  <si>
    <t>Prijs per maand, p/stuk (C13)
of
koopprijs p/stuk (C15)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</si>
</sst>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000"/>
    <numFmt numFmtId="166" formatCode="#,##0_ ;[Red]\-#,##0\ "/>
  </numFmts>
  <fonts count="14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164" fontId="2" fillId="5" borderId="1" xfId="0" applyNumberFormat="1" applyFont="1" applyFill="1" applyBorder="1" applyAlignment="1" applyProtection="1">
      <alignment horizontal="center"/>
      <protection locked="0"/>
    </xf>
    <xf numFmtId="3" fontId="4" fillId="0" borderId="1" xfId="0" applyNumberFormat="1" applyFont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8" fontId="7" fillId="5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0" fillId="0" borderId="0" xfId="0" applyFont="1"/>
    <xf numFmtId="8" fontId="9" fillId="6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2" fillId="0" borderId="1" xfId="0" applyNumberFormat="1" applyFont="1" applyBorder="1" applyAlignment="1">
      <alignment horizontal="center"/>
    </xf>
    <xf numFmtId="0" fontId="12" fillId="0" borderId="12" xfId="2" applyFont="1" applyBorder="1"/>
    <xf numFmtId="8" fontId="13" fillId="7" borderId="12" xfId="2" applyNumberFormat="1" applyFont="1" applyFill="1" applyBorder="1" applyAlignment="1">
      <alignment horizontal="center"/>
    </xf>
    <xf numFmtId="0" fontId="12" fillId="0" borderId="0" xfId="2" applyFont="1"/>
    <xf numFmtId="1" fontId="4" fillId="4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3" fontId="2" fillId="4" borderId="1" xfId="0" applyNumberFormat="1" applyFont="1" applyFill="1" applyBorder="1" applyAlignment="1">
      <alignment horizontal="center"/>
    </xf>
    <xf numFmtId="3" fontId="5" fillId="3" borderId="1" xfId="0" applyNumberFormat="1" applyFont="1" applyFill="1" applyBorder="1" applyAlignment="1">
      <alignment horizontal="center"/>
    </xf>
    <xf numFmtId="166" fontId="13" fillId="7" borderId="12" xfId="2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3" xfId="0" applyFont="1" applyFill="1" applyBorder="1" applyAlignment="1">
      <alignment horizontal="left" vertical="center" wrapText="1"/>
    </xf>
    <xf numFmtId="0" fontId="4" fillId="4" borderId="3" xfId="0" applyFont="1" applyFill="1" applyBorder="1"/>
    <xf numFmtId="0" fontId="2" fillId="0" borderId="2" xfId="0" applyFont="1" applyBorder="1"/>
    <xf numFmtId="0" fontId="2" fillId="4" borderId="2" xfId="0" applyFont="1" applyFill="1" applyBorder="1"/>
    <xf numFmtId="0" fontId="12" fillId="0" borderId="13" xfId="2" applyFont="1" applyBorder="1"/>
    <xf numFmtId="0" fontId="12" fillId="0" borderId="14" xfId="2" applyFont="1" applyBorder="1"/>
    <xf numFmtId="1" fontId="4" fillId="4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left" vertical="center" wrapText="1"/>
    </xf>
    <xf numFmtId="49" fontId="2" fillId="0" borderId="0" xfId="0" applyNumberFormat="1" applyFont="1"/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1" xr:uid="{00000000-0005-0000-0000-000001000000}"/>
    <cellStyle name="Standaard 5" xfId="2" xr:uid="{11DD4E82-487E-4D93-8A40-5F029E6CE092}"/>
  </cellStyles>
  <dxfs count="0"/>
  <tableStyles count="0" defaultTableStyle="TableStyleMedium2" defaultPivotStyle="PivotStyleLight16"/>
  <colors>
    <mruColors>
      <color rgb="FFC0C0C0"/>
      <color rgb="FF96969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A5FC-4245-4729-931C-7F7A8E8D3050}">
  <sheetPr>
    <tabColor rgb="FFC0C0C0"/>
    <pageSetUpPr fitToPage="1"/>
  </sheetPr>
  <dimension ref="A1:F50"/>
  <sheetViews>
    <sheetView tabSelected="1" zoomScaleNormal="100" workbookViewId="0">
      <selection activeCell="G13" sqref="G13"/>
    </sheetView>
  </sheetViews>
  <sheetFormatPr defaultColWidth="9.140625" defaultRowHeight="12" x14ac:dyDescent="0.2"/>
  <cols>
    <col min="1" max="1" width="53.85546875" style="2" bestFit="1" customWidth="1"/>
    <col min="2" max="2" width="18.7109375" style="2" customWidth="1"/>
    <col min="3" max="3" width="21.570312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51" t="s">
        <v>0</v>
      </c>
      <c r="B1" s="50">
        <v>60</v>
      </c>
    </row>
    <row r="2" spans="1:5" x14ac:dyDescent="0.2">
      <c r="A2" s="51" t="s">
        <v>1</v>
      </c>
      <c r="B2" s="50">
        <v>2</v>
      </c>
    </row>
    <row r="3" spans="1:5" x14ac:dyDescent="0.2">
      <c r="A3" s="51" t="s">
        <v>2</v>
      </c>
      <c r="B3" s="50">
        <v>12</v>
      </c>
    </row>
    <row r="4" spans="1:5" ht="24" customHeight="1" x14ac:dyDescent="0.2">
      <c r="A4" s="42" t="s">
        <v>3</v>
      </c>
      <c r="B4" s="44"/>
      <c r="C4" s="36" t="s">
        <v>4</v>
      </c>
      <c r="D4" s="37" t="s">
        <v>5</v>
      </c>
      <c r="E4" s="37" t="s">
        <v>50</v>
      </c>
    </row>
    <row r="5" spans="1:5" x14ac:dyDescent="0.2">
      <c r="A5" s="43" t="s">
        <v>6</v>
      </c>
      <c r="B5" s="45"/>
      <c r="C5" s="34">
        <v>23</v>
      </c>
      <c r="D5" s="12"/>
      <c r="E5" s="4">
        <f>C5*D5</f>
        <v>0</v>
      </c>
    </row>
    <row r="6" spans="1:5" x14ac:dyDescent="0.2">
      <c r="A6" s="43" t="s">
        <v>7</v>
      </c>
      <c r="B6" s="45"/>
      <c r="C6" s="34">
        <v>1</v>
      </c>
      <c r="D6" s="12"/>
      <c r="E6" s="4">
        <f>C6*D6</f>
        <v>0</v>
      </c>
    </row>
    <row r="7" spans="1:5" x14ac:dyDescent="0.2">
      <c r="A7" s="43" t="s">
        <v>8</v>
      </c>
      <c r="B7" s="45"/>
      <c r="C7" s="34">
        <v>22</v>
      </c>
      <c r="D7" s="12"/>
      <c r="E7" s="4">
        <f>C7*D7</f>
        <v>0</v>
      </c>
    </row>
    <row r="8" spans="1:5" x14ac:dyDescent="0.2">
      <c r="A8" s="43" t="s">
        <v>9</v>
      </c>
      <c r="B8" s="45"/>
      <c r="C8" s="34">
        <v>17</v>
      </c>
      <c r="D8" s="12"/>
      <c r="E8" s="4">
        <f t="shared" ref="E8:E10" si="0">C8*D8</f>
        <v>0</v>
      </c>
    </row>
    <row r="9" spans="1:5" x14ac:dyDescent="0.2">
      <c r="A9" s="43" t="s">
        <v>10</v>
      </c>
      <c r="B9" s="45"/>
      <c r="C9" s="34">
        <v>17</v>
      </c>
      <c r="D9" s="12"/>
      <c r="E9" s="4">
        <f t="shared" si="0"/>
        <v>0</v>
      </c>
    </row>
    <row r="10" spans="1:5" x14ac:dyDescent="0.2">
      <c r="A10" s="43" t="s">
        <v>11</v>
      </c>
      <c r="B10" s="45"/>
      <c r="C10" s="34">
        <v>1</v>
      </c>
      <c r="D10" s="12"/>
      <c r="E10" s="4">
        <f t="shared" si="0"/>
        <v>0</v>
      </c>
    </row>
    <row r="11" spans="1:5" x14ac:dyDescent="0.2">
      <c r="D11" s="38" t="s">
        <v>12</v>
      </c>
      <c r="E11" s="5">
        <f>SUM(E5:E10)</f>
        <v>0</v>
      </c>
    </row>
    <row r="13" spans="1:5" ht="48" x14ac:dyDescent="0.2">
      <c r="A13" s="35" t="s">
        <v>54</v>
      </c>
      <c r="B13" s="36" t="s">
        <v>13</v>
      </c>
      <c r="C13" s="37" t="s">
        <v>55</v>
      </c>
      <c r="D13" s="37" t="s">
        <v>14</v>
      </c>
      <c r="E13" s="37" t="str">
        <f>"Totaal over " &amp; B1 &amp; " maanden 
of totaal koopbedrag"</f>
        <v>Totaal over 60 maanden 
of totaal koopbedrag</v>
      </c>
    </row>
    <row r="14" spans="1:5" x14ac:dyDescent="0.2">
      <c r="A14" s="7" t="s">
        <v>49</v>
      </c>
      <c r="B14" s="30">
        <f>C5</f>
        <v>23</v>
      </c>
      <c r="C14" s="17"/>
      <c r="D14" s="18">
        <f>B14*C14</f>
        <v>0</v>
      </c>
      <c r="E14" s="18">
        <f>D14*$B$1</f>
        <v>0</v>
      </c>
    </row>
    <row r="15" spans="1:5" x14ac:dyDescent="0.2">
      <c r="A15" s="7" t="s">
        <v>51</v>
      </c>
      <c r="B15" s="30">
        <v>23</v>
      </c>
      <c r="C15" s="17"/>
      <c r="D15" s="18" t="s">
        <v>48</v>
      </c>
      <c r="E15" s="18">
        <f>B15*C15</f>
        <v>0</v>
      </c>
    </row>
    <row r="16" spans="1:5" x14ac:dyDescent="0.2">
      <c r="A16" s="19"/>
      <c r="C16" s="9" t="s">
        <v>12</v>
      </c>
      <c r="D16" s="20">
        <f>SUM(D14:D15)</f>
        <v>0</v>
      </c>
      <c r="E16" s="20">
        <f>SUM(E14:E15)</f>
        <v>0</v>
      </c>
    </row>
    <row r="18" spans="1:6" x14ac:dyDescent="0.2">
      <c r="A18" s="42" t="s">
        <v>15</v>
      </c>
      <c r="B18" s="36" t="s">
        <v>16</v>
      </c>
      <c r="C18" s="37" t="s">
        <v>17</v>
      </c>
      <c r="D18" s="37" t="s">
        <v>18</v>
      </c>
      <c r="E18" s="37" t="str">
        <f>"Totaal over " &amp; B1 &amp; " maanden"</f>
        <v>Totaal over 60 maanden</v>
      </c>
    </row>
    <row r="19" spans="1:6" x14ac:dyDescent="0.2">
      <c r="A19" s="46" t="s">
        <v>19</v>
      </c>
      <c r="B19" s="13">
        <v>205000</v>
      </c>
      <c r="C19" s="15"/>
      <c r="D19" s="8">
        <f>B19*C19</f>
        <v>0</v>
      </c>
      <c r="E19" s="8">
        <f>D19*$B$1</f>
        <v>0</v>
      </c>
    </row>
    <row r="20" spans="1:6" x14ac:dyDescent="0.2">
      <c r="A20" s="47" t="s">
        <v>20</v>
      </c>
      <c r="B20" s="14">
        <v>126000</v>
      </c>
      <c r="C20" s="15"/>
      <c r="D20" s="4">
        <f>B20*C20</f>
        <v>0</v>
      </c>
      <c r="E20" s="8">
        <f>D20*$B$1</f>
        <v>0</v>
      </c>
    </row>
    <row r="21" spans="1:6" x14ac:dyDescent="0.2">
      <c r="C21" s="9" t="s">
        <v>12</v>
      </c>
      <c r="D21" s="5">
        <f>SUM(D19:D20)</f>
        <v>0</v>
      </c>
      <c r="E21" s="5">
        <f>SUM(E19:E20)</f>
        <v>0</v>
      </c>
      <c r="F21" s="10"/>
    </row>
    <row r="22" spans="1:6" x14ac:dyDescent="0.2">
      <c r="C22" s="9"/>
    </row>
    <row r="23" spans="1:6" ht="24" x14ac:dyDescent="0.2">
      <c r="A23" s="35" t="s">
        <v>21</v>
      </c>
      <c r="B23" s="36" t="s">
        <v>22</v>
      </c>
      <c r="C23" s="37" t="s">
        <v>23</v>
      </c>
      <c r="D23" s="37" t="str">
        <f>"Geprognotiseerd aantal interne verhuizingen in " &amp;B1&amp;" maanden"</f>
        <v>Geprognotiseerd aantal interne verhuizingen in 60 maanden</v>
      </c>
      <c r="E23" s="37" t="str">
        <f>"Geprognotiseerd aantal externe verhuizingen in " &amp;B1&amp;" maanden"</f>
        <v>Geprognotiseerd aantal externe verhuizingen in 60 maanden</v>
      </c>
      <c r="F23" s="37" t="str">
        <f>"Geprognotiseerde kosten in " &amp;B1&amp;" maanden"</f>
        <v>Geprognotiseerde kosten in 60 maanden</v>
      </c>
    </row>
    <row r="24" spans="1:6" x14ac:dyDescent="0.2">
      <c r="A24" s="31" t="s">
        <v>24</v>
      </c>
      <c r="B24" s="32"/>
      <c r="C24" s="32"/>
      <c r="D24" s="34">
        <v>3</v>
      </c>
      <c r="E24" s="34">
        <v>2</v>
      </c>
      <c r="F24" s="8">
        <f>D24*B24+E24*C24</f>
        <v>0</v>
      </c>
    </row>
    <row r="25" spans="1:6" x14ac:dyDescent="0.2">
      <c r="A25" s="33"/>
      <c r="E25" s="38" t="s">
        <v>12</v>
      </c>
      <c r="F25" s="5">
        <f>SUM(F24:F24)</f>
        <v>0</v>
      </c>
    </row>
    <row r="26" spans="1:6" x14ac:dyDescent="0.2">
      <c r="A26" s="33"/>
    </row>
    <row r="27" spans="1:6" ht="24" x14ac:dyDescent="0.2">
      <c r="A27" s="35" t="s">
        <v>25</v>
      </c>
      <c r="B27" s="36" t="s">
        <v>26</v>
      </c>
      <c r="C27" s="37" t="s">
        <v>27</v>
      </c>
      <c r="D27" s="37" t="str">
        <f>"Geprognotiseerd aantal uren 
in " &amp;B1&amp;" maanden"</f>
        <v>Geprognotiseerd aantal uren 
in 60 maanden</v>
      </c>
      <c r="E27" s="37" t="str">
        <f>"Geprognotiseerd aantal keer voorrijden in " &amp;B1&amp;" maanden"</f>
        <v>Geprognotiseerd aantal keer voorrijden in 60 maanden</v>
      </c>
      <c r="F27" s="37" t="str">
        <f>"Geprognotiseerde kosten in " &amp;B1&amp;" maanden"</f>
        <v>Geprognotiseerde kosten in 60 maanden</v>
      </c>
    </row>
    <row r="28" spans="1:6" x14ac:dyDescent="0.2">
      <c r="A28" s="31" t="s">
        <v>28</v>
      </c>
      <c r="B28" s="32"/>
      <c r="C28" s="32"/>
      <c r="D28" s="34">
        <v>12</v>
      </c>
      <c r="E28" s="34">
        <v>3</v>
      </c>
      <c r="F28" s="8">
        <f>D28*B28+E28*C28</f>
        <v>0</v>
      </c>
    </row>
    <row r="29" spans="1:6" x14ac:dyDescent="0.2">
      <c r="A29" s="31" t="s">
        <v>29</v>
      </c>
      <c r="B29" s="32"/>
      <c r="C29" s="32"/>
      <c r="D29" s="34">
        <v>12</v>
      </c>
      <c r="E29" s="34">
        <v>6</v>
      </c>
      <c r="F29" s="8">
        <f>D29*B29+E29*C29</f>
        <v>0</v>
      </c>
    </row>
    <row r="30" spans="1:6" x14ac:dyDescent="0.2">
      <c r="A30" s="31" t="s">
        <v>30</v>
      </c>
      <c r="B30" s="32"/>
      <c r="C30" s="32"/>
      <c r="D30" s="34">
        <v>8</v>
      </c>
      <c r="E30" s="34">
        <v>2</v>
      </c>
      <c r="F30" s="8">
        <f>D30*B30+E30*C30</f>
        <v>0</v>
      </c>
    </row>
    <row r="31" spans="1:6" x14ac:dyDescent="0.2">
      <c r="A31" s="33"/>
      <c r="B31" s="33"/>
      <c r="C31" s="9" t="s">
        <v>12</v>
      </c>
      <c r="E31" s="33"/>
      <c r="F31" s="5">
        <f>SUM(F28:F30)</f>
        <v>0</v>
      </c>
    </row>
    <row r="32" spans="1:6" x14ac:dyDescent="0.2">
      <c r="A32" s="33"/>
      <c r="B32" s="33"/>
      <c r="C32" s="33"/>
      <c r="D32" s="33"/>
      <c r="E32" s="33"/>
    </row>
    <row r="33" spans="1:6" ht="24" x14ac:dyDescent="0.2">
      <c r="A33" s="42" t="s">
        <v>31</v>
      </c>
      <c r="B33" s="44"/>
      <c r="C33" s="36" t="s">
        <v>32</v>
      </c>
      <c r="D33" s="37" t="s">
        <v>33</v>
      </c>
      <c r="E33" s="37" t="str">
        <f>"Geschat verbruik in " &amp;B1&amp;" maanden"</f>
        <v>Geschat verbruik in 60 maanden</v>
      </c>
      <c r="F33" s="37" t="str">
        <f>"Prijs aantal benodigde besteleenheden in " &amp;B1&amp;" maanden"</f>
        <v>Prijs aantal benodigde besteleenheden in 60 maanden</v>
      </c>
    </row>
    <row r="34" spans="1:6" x14ac:dyDescent="0.2">
      <c r="A34" s="48" t="s">
        <v>52</v>
      </c>
      <c r="B34" s="49"/>
      <c r="C34" s="41"/>
      <c r="D34" s="32"/>
      <c r="E34" s="39">
        <v>675000</v>
      </c>
      <c r="F34" s="8" t="str">
        <f t="shared" ref="F34:F35" si="1">IF(C34=0,"",ROUNDUP(E34/C34,0)*D34)</f>
        <v/>
      </c>
    </row>
    <row r="35" spans="1:6" x14ac:dyDescent="0.2">
      <c r="A35" s="48" t="s">
        <v>53</v>
      </c>
      <c r="B35" s="49"/>
      <c r="C35" s="41"/>
      <c r="D35" s="32"/>
      <c r="E35" s="39">
        <v>225000</v>
      </c>
      <c r="F35" s="8" t="str">
        <f t="shared" si="1"/>
        <v/>
      </c>
    </row>
    <row r="36" spans="1:6" x14ac:dyDescent="0.2">
      <c r="A36" s="33"/>
      <c r="C36" s="33"/>
      <c r="D36" s="9" t="s">
        <v>12</v>
      </c>
      <c r="E36" s="40">
        <f>SUM(E34:E35)</f>
        <v>900000</v>
      </c>
      <c r="F36" s="5">
        <f>SUM(F34:F35)</f>
        <v>0</v>
      </c>
    </row>
    <row r="37" spans="1:6" ht="12.75" thickBot="1" x14ac:dyDescent="0.25">
      <c r="A37" s="33"/>
      <c r="B37" s="33"/>
      <c r="C37" s="33"/>
      <c r="D37" s="33"/>
      <c r="E37" s="33"/>
    </row>
    <row r="38" spans="1:6" x14ac:dyDescent="0.2">
      <c r="A38" s="6" t="s">
        <v>34</v>
      </c>
      <c r="B38" s="37" t="s">
        <v>35</v>
      </c>
      <c r="E38" s="21"/>
      <c r="F38" s="22"/>
    </row>
    <row r="39" spans="1:6" x14ac:dyDescent="0.2">
      <c r="A39" s="7" t="s">
        <v>34</v>
      </c>
      <c r="B39" s="32"/>
      <c r="E39" s="23"/>
      <c r="F39" s="24"/>
    </row>
    <row r="40" spans="1:6" x14ac:dyDescent="0.2">
      <c r="A40" s="16"/>
      <c r="E40" s="23"/>
      <c r="F40" s="24"/>
    </row>
    <row r="41" spans="1:6" x14ac:dyDescent="0.2">
      <c r="A41" s="16"/>
      <c r="E41" s="23"/>
      <c r="F41" s="24"/>
    </row>
    <row r="42" spans="1:6" x14ac:dyDescent="0.2">
      <c r="A42" s="11"/>
      <c r="B42" s="10"/>
      <c r="E42" s="25" t="s">
        <v>36</v>
      </c>
      <c r="F42" s="24"/>
    </row>
    <row r="43" spans="1:6" x14ac:dyDescent="0.2">
      <c r="A43" s="1" t="s">
        <v>37</v>
      </c>
      <c r="B43" s="3" t="s">
        <v>38</v>
      </c>
      <c r="C43" s="3" t="s">
        <v>14</v>
      </c>
      <c r="D43" s="3" t="s">
        <v>39</v>
      </c>
      <c r="E43" s="26" t="s">
        <v>40</v>
      </c>
      <c r="F43" s="27"/>
    </row>
    <row r="44" spans="1:6" ht="12.75" thickBot="1" x14ac:dyDescent="0.25">
      <c r="A44" s="1"/>
      <c r="B44" s="5">
        <f>E11+B39+E15</f>
        <v>0</v>
      </c>
      <c r="C44" s="5">
        <f>D14+D21</f>
        <v>0</v>
      </c>
      <c r="D44" s="5">
        <f>F25+F31+F36</f>
        <v>0</v>
      </c>
      <c r="E44" s="28" t="s">
        <v>41</v>
      </c>
      <c r="F44" s="29"/>
    </row>
    <row r="46" spans="1:6" ht="24" x14ac:dyDescent="0.2">
      <c r="A46" s="1" t="s">
        <v>42</v>
      </c>
      <c r="B46" s="36" t="str">
        <f>"Prijs " &amp; B1 &amp; " maanden"</f>
        <v>Prijs 60 maanden</v>
      </c>
      <c r="C46" s="36" t="str">
        <f>"Prijs verlenging 
" &amp; B2*B3 &amp; " maanden"</f>
        <v>Prijs verlenging 
24 maanden</v>
      </c>
      <c r="D46" s="37" t="s">
        <v>43</v>
      </c>
    </row>
    <row r="47" spans="1:6" x14ac:dyDescent="0.2">
      <c r="A47" s="1"/>
      <c r="B47" s="5">
        <f>IF(E11+E16+E21+F25+F31+F36+B39&lt;&gt;B44+C44*$B$1+D44,"FOUT:VERSCHIL",B44+C44*$B$1+D44)</f>
        <v>0</v>
      </c>
      <c r="C47" s="5">
        <f>verlengingsperiodes!C16*B2</f>
        <v>0</v>
      </c>
      <c r="D47" s="5">
        <f>B47+C47</f>
        <v>0</v>
      </c>
    </row>
    <row r="48" spans="1:6" x14ac:dyDescent="0.2">
      <c r="B48" s="10"/>
      <c r="C48" s="10"/>
    </row>
    <row r="50" spans="2:2" x14ac:dyDescent="0.2">
      <c r="B50" s="52"/>
    </row>
  </sheetData>
  <printOptions horizontalCentered="1"/>
  <pageMargins left="0.70866141732283472" right="0.70866141732283472" top="0.5184375" bottom="0.74803149606299213" header="0.31496062992125984" footer="0.31496062992125984"/>
  <pageSetup paperSize="9" scale="57" orientation="landscape" r:id="rId1"/>
  <headerFooter>
    <oddHeader xml:space="preserve">&amp;L&amp;12Prijzenblad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F2B5-A31A-40EB-9A45-FBD3BB8838C1}">
  <sheetPr>
    <tabColor rgb="FFC0C0C0"/>
    <pageSetUpPr fitToPage="1"/>
  </sheetPr>
  <dimension ref="A1:E18"/>
  <sheetViews>
    <sheetView zoomScaleNormal="100" workbookViewId="0">
      <selection activeCell="D27" sqref="D27"/>
    </sheetView>
  </sheetViews>
  <sheetFormatPr defaultColWidth="9.140625" defaultRowHeight="12" x14ac:dyDescent="0.2"/>
  <cols>
    <col min="1" max="1" width="53.85546875" style="2" bestFit="1" customWidth="1"/>
    <col min="2" max="2" width="18.7109375" style="2" customWidth="1"/>
    <col min="3" max="3" width="21.570312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ht="12" customHeight="1" x14ac:dyDescent="0.2">
      <c r="A1" s="51" t="s">
        <v>2</v>
      </c>
      <c r="B1" s="50">
        <f>'Koop en initiële periode'!B3</f>
        <v>12</v>
      </c>
      <c r="C1" s="53" t="s">
        <v>1</v>
      </c>
      <c r="D1" s="54"/>
      <c r="E1" s="50">
        <f>'Koop en initiële periode'!B2</f>
        <v>2</v>
      </c>
    </row>
    <row r="3" spans="1:5" ht="48" x14ac:dyDescent="0.2">
      <c r="A3" s="35" t="str">
        <f>'Koop en initiële periode'!A13</f>
        <v>Print- en scanmanagementoplossing aangeboden als SaaS
(u vult één van onderstaande twee regels in, en laat de andere regel op €0 staan)</v>
      </c>
      <c r="B3" s="36" t="s">
        <v>13</v>
      </c>
      <c r="C3" s="37" t="str">
        <f>'Koop en initiële periode'!C13</f>
        <v>Prijs per maand, p/stuk (C13)
of
koopprijs p/stuk (C15)</v>
      </c>
      <c r="D3" s="37" t="str">
        <f>'Koop en initiële periode'!D13</f>
        <v>Totaal per maand</v>
      </c>
      <c r="E3" s="37" t="str">
        <f>"Totaal over " &amp; B1 &amp; " maanden 
of totaal koopbedrag"</f>
        <v>Totaal over 12 maanden 
of totaal koopbedrag</v>
      </c>
    </row>
    <row r="4" spans="1:5" x14ac:dyDescent="0.2">
      <c r="A4" s="7" t="str">
        <f>'Koop en initiële periode'!A14</f>
        <v>Invullen i.g.v. subscriptie per maand: Licentie per device</v>
      </c>
      <c r="B4" s="30">
        <f>'Koop en initiële periode'!B14</f>
        <v>23</v>
      </c>
      <c r="C4" s="17"/>
      <c r="D4" s="18">
        <f>B4*C4</f>
        <v>0</v>
      </c>
      <c r="E4" s="18">
        <f>D4*$B$1</f>
        <v>0</v>
      </c>
    </row>
    <row r="5" spans="1:5" x14ac:dyDescent="0.2">
      <c r="A5" s="7" t="str">
        <f>'Koop en initiële periode'!A15</f>
        <v>Invullen i.g.v. eenmalige koopprijs subscriptie: Licentie per device</v>
      </c>
      <c r="B5" s="30">
        <f>'Koop en initiële periode'!B15</f>
        <v>23</v>
      </c>
      <c r="C5" s="17"/>
      <c r="D5" s="18" t="s">
        <v>48</v>
      </c>
      <c r="E5" s="18">
        <f>B5*C5</f>
        <v>0</v>
      </c>
    </row>
    <row r="6" spans="1:5" x14ac:dyDescent="0.2">
      <c r="A6" s="19"/>
      <c r="C6" s="9"/>
      <c r="D6" s="20">
        <f>SUM(D4:D5)</f>
        <v>0</v>
      </c>
      <c r="E6" s="20">
        <f>SUM(E4:E5)</f>
        <v>0</v>
      </c>
    </row>
    <row r="8" spans="1:5" ht="12.75" thickBot="1" x14ac:dyDescent="0.25">
      <c r="D8" s="33"/>
      <c r="E8" s="33"/>
    </row>
    <row r="9" spans="1:5" x14ac:dyDescent="0.2">
      <c r="A9" s="1" t="s">
        <v>44</v>
      </c>
      <c r="B9" s="3" t="s">
        <v>45</v>
      </c>
      <c r="C9" s="3" t="str">
        <f>"Per " &amp;$B$1 &amp;" maanden"</f>
        <v>Per 12 maanden</v>
      </c>
      <c r="D9" s="21"/>
      <c r="E9" s="22"/>
    </row>
    <row r="10" spans="1:5" x14ac:dyDescent="0.2">
      <c r="A10" s="1"/>
      <c r="B10" s="5">
        <f>D6</f>
        <v>0</v>
      </c>
      <c r="C10" s="5">
        <f>E6</f>
        <v>0</v>
      </c>
      <c r="D10" s="23"/>
      <c r="E10" s="24"/>
    </row>
    <row r="11" spans="1:5" x14ac:dyDescent="0.2">
      <c r="D11" s="23"/>
      <c r="E11" s="24"/>
    </row>
    <row r="12" spans="1:5" x14ac:dyDescent="0.2">
      <c r="A12" s="1" t="s">
        <v>46</v>
      </c>
      <c r="B12" s="3" t="s">
        <v>45</v>
      </c>
      <c r="C12" s="3" t="str">
        <f>"Per " &amp;$B$1 &amp;" maanden"</f>
        <v>Per 12 maanden</v>
      </c>
      <c r="D12" s="23"/>
      <c r="E12" s="24"/>
    </row>
    <row r="13" spans="1:5" x14ac:dyDescent="0.2">
      <c r="A13" s="1"/>
      <c r="B13" s="5">
        <f>'Koop en initiële periode'!D21</f>
        <v>0</v>
      </c>
      <c r="C13" s="5">
        <f>B13*12</f>
        <v>0</v>
      </c>
      <c r="D13" s="25" t="s">
        <v>36</v>
      </c>
      <c r="E13" s="24"/>
    </row>
    <row r="14" spans="1:5" x14ac:dyDescent="0.2">
      <c r="D14" s="26" t="s">
        <v>40</v>
      </c>
      <c r="E14" s="27"/>
    </row>
    <row r="15" spans="1:5" ht="12.75" thickBot="1" x14ac:dyDescent="0.25">
      <c r="A15" s="1" t="s">
        <v>47</v>
      </c>
      <c r="B15" s="3" t="s">
        <v>45</v>
      </c>
      <c r="C15" s="3" t="str">
        <f>"Per " &amp;$B$1 &amp;" maanden"</f>
        <v>Per 12 maanden</v>
      </c>
      <c r="D15" s="28" t="s">
        <v>41</v>
      </c>
      <c r="E15" s="29"/>
    </row>
    <row r="16" spans="1:5" x14ac:dyDescent="0.2">
      <c r="A16" s="1"/>
      <c r="B16" s="5">
        <f>B10+B13</f>
        <v>0</v>
      </c>
      <c r="C16" s="5">
        <f>C10+C13</f>
        <v>0</v>
      </c>
    </row>
    <row r="17" spans="2:3" x14ac:dyDescent="0.2">
      <c r="C17" s="10"/>
    </row>
    <row r="18" spans="2:3" x14ac:dyDescent="0.2">
      <c r="B18" s="10"/>
    </row>
  </sheetData>
  <mergeCells count="1">
    <mergeCell ref="C1:D1"/>
  </mergeCells>
  <printOptions horizontalCentered="1"/>
  <pageMargins left="0.70866141732283472" right="0.70866141732283472" top="0.5184375" bottom="0.74803149606299213" header="0.31496062992125984" footer="0.31496062992125984"/>
  <pageSetup paperSize="9" scale="80" orientation="landscape" r:id="rId1"/>
  <headerFooter>
    <oddHeader>&amp;L&amp;12Prijzenblad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4" ma:contentTypeDescription="Een nieuw document maken." ma:contentTypeScope="" ma:versionID="274dfeeb133f09f27c3244351c370ccd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6d61230bf551d1ad130ed7309d2246b1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D60833-8B75-4DDD-8EAF-555EDCDC4EBB}"/>
</file>

<file path=customXml/itemProps3.xml><?xml version="1.0" encoding="utf-8"?>
<ds:datastoreItem xmlns:ds="http://schemas.openxmlformats.org/officeDocument/2006/customXml" ds:itemID="{72BD2BDA-F60A-4183-9ED5-AEE901FE3639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52daaf9d-d17a-4619-bbbd-da1169d6ee15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Koop en initiële periode</vt:lpstr>
      <vt:lpstr>verlengingsperiodes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Rieken | PrintScan BV</dc:creator>
  <cp:keywords/>
  <dc:description/>
  <cp:lastModifiedBy>Fred Rieken | PrintScan BV</cp:lastModifiedBy>
  <cp:revision/>
  <dcterms:created xsi:type="dcterms:W3CDTF">2014-04-04T09:08:18Z</dcterms:created>
  <dcterms:modified xsi:type="dcterms:W3CDTF">2026-01-08T14:14:08Z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