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kempenkind.sharepoint.com/sites/KK-EUAmetgasten-2025-EUAPrinterpark/Gedeelde documenten/2025 - EUA Printerpark/Aanbesteding/"/>
    </mc:Choice>
  </mc:AlternateContent>
  <xr:revisionPtr revIDLastSave="18" documentId="8_{B8922966-4BEC-4C71-806C-C0E254A998C3}" xr6:coauthVersionLast="47" xr6:coauthVersionMax="47" xr10:uidLastSave="{D38BE0E2-AAC6-4537-9BEF-578CBC6C050B}"/>
  <bookViews>
    <workbookView xWindow="-120" yWindow="-120" windowWidth="38640" windowHeight="15720" xr2:uid="{00000000-000D-0000-FFFF-FFFF00000000}"/>
  </bookViews>
  <sheets>
    <sheet name="Koop en initiële periode" sheetId="5" r:id="rId1"/>
    <sheet name="verlengingsperiodes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5" l="1"/>
  <c r="E26" i="5"/>
  <c r="D26" i="5"/>
  <c r="F22" i="5"/>
  <c r="E22" i="5"/>
  <c r="D22" i="5"/>
  <c r="F32" i="5"/>
  <c r="E32" i="5"/>
  <c r="E7" i="5"/>
  <c r="E6" i="5"/>
  <c r="B14" i="5" l="1"/>
  <c r="A4" i="6" l="1"/>
  <c r="E1" i="6"/>
  <c r="B1" i="6"/>
  <c r="E3" i="6" s="1"/>
  <c r="E8" i="5"/>
  <c r="E9" i="5"/>
  <c r="E10" i="5"/>
  <c r="E5" i="5"/>
  <c r="C44" i="5"/>
  <c r="B44" i="5"/>
  <c r="E34" i="5"/>
  <c r="F33" i="5"/>
  <c r="F29" i="5"/>
  <c r="F28" i="5"/>
  <c r="F27" i="5"/>
  <c r="F23" i="5"/>
  <c r="F24" i="5" s="1"/>
  <c r="D19" i="5"/>
  <c r="E19" i="5" s="1"/>
  <c r="D18" i="5"/>
  <c r="E17" i="5"/>
  <c r="D14" i="5"/>
  <c r="E14" i="5" s="1"/>
  <c r="E13" i="5"/>
  <c r="B4" i="6" l="1"/>
  <c r="D4" i="6" s="1"/>
  <c r="E4" i="6" s="1"/>
  <c r="C8" i="6"/>
  <c r="C11" i="6"/>
  <c r="C14" i="6"/>
  <c r="D20" i="5"/>
  <c r="B12" i="6" s="1"/>
  <c r="C12" i="6" s="1"/>
  <c r="F34" i="5"/>
  <c r="F30" i="5"/>
  <c r="E11" i="5"/>
  <c r="B42" i="5" s="1"/>
  <c r="D15" i="5"/>
  <c r="E15" i="5"/>
  <c r="E18" i="5"/>
  <c r="E20" i="5" s="1"/>
  <c r="D5" i="6" l="1"/>
  <c r="B9" i="6" s="1"/>
  <c r="B15" i="6" s="1"/>
  <c r="E5" i="6"/>
  <c r="C9" i="6" s="1"/>
  <c r="C15" i="6" s="1"/>
  <c r="C45" i="5" s="1"/>
  <c r="C42" i="5"/>
  <c r="D42" i="5"/>
  <c r="B45" i="5" l="1"/>
  <c r="D45" i="5" s="1"/>
</calcChain>
</file>

<file path=xl/sharedStrings.xml><?xml version="1.0" encoding="utf-8"?>
<sst xmlns="http://schemas.openxmlformats.org/spreadsheetml/2006/main" count="71" uniqueCount="53">
  <si>
    <t>Periode initiële overeenkomst in aantal maanden:</t>
  </si>
  <si>
    <t>Aantal optionele verlengingsperiodes:</t>
  </si>
  <si>
    <t>Optionele verlengingsperiode in aantal maanden, per periode:</t>
  </si>
  <si>
    <t>Hardware model</t>
  </si>
  <si>
    <t xml:space="preserve">Aantal </t>
  </si>
  <si>
    <t>Koopprijs unit</t>
  </si>
  <si>
    <t>Totaal Koopbedrag</t>
  </si>
  <si>
    <t>A3 MFP kleur 60 ppm (incl. paslezer)</t>
  </si>
  <si>
    <t>Mogelijkheid 1: Twee extra lades van min. 500 vel</t>
  </si>
  <si>
    <t xml:space="preserve">Mogelijkheid 2: Min. één extra lade voor minimaal 2.000 vel A4 </t>
  </si>
  <si>
    <t>Optioneel booklet finisher</t>
  </si>
  <si>
    <t>Optioneel perforatiekit 2/4 gaats</t>
  </si>
  <si>
    <t>Optioneel LCT min. 1.500 vel A4</t>
  </si>
  <si>
    <t>Totalen</t>
  </si>
  <si>
    <t>Print- en scanmanagement oplossing aangeboden als SaaS</t>
  </si>
  <si>
    <t>Aantal</t>
  </si>
  <si>
    <t>Subscriptie p/stuk, p/mnd</t>
  </si>
  <si>
    <t>Totaal per maand</t>
  </si>
  <si>
    <t>Licentie per device</t>
  </si>
  <si>
    <t>Onderhoud en supplies (aantal afdrukken)</t>
  </si>
  <si>
    <t>Geprognotiseerd aantal</t>
  </si>
  <si>
    <t>Afdrukprijs</t>
  </si>
  <si>
    <t>Maandbedrag</t>
  </si>
  <si>
    <t>Afdrukken zwart</t>
  </si>
  <si>
    <t>Afdrukken kleur</t>
  </si>
  <si>
    <t>Verhuiskosten</t>
  </si>
  <si>
    <t>Interne verhuizing</t>
  </si>
  <si>
    <t>Externe verhuizing</t>
  </si>
  <si>
    <t>Per MFP</t>
  </si>
  <si>
    <t>Werkzaamheden buiten het inbegrepen onderhoud</t>
  </si>
  <si>
    <t>Uurtarief</t>
  </si>
  <si>
    <t>Voorrijkosten (bij voorrijden)</t>
  </si>
  <si>
    <t>Consultancy</t>
  </si>
  <si>
    <t>Service engineer hardware</t>
  </si>
  <si>
    <t>Service engineer software</t>
  </si>
  <si>
    <t>Nietjes</t>
  </si>
  <si>
    <t>Aantal nietjes per besteleenheid</t>
  </si>
  <si>
    <t>Prijs per besteleenheid</t>
  </si>
  <si>
    <t>Voor te leveren booklet finishers</t>
  </si>
  <si>
    <t>Projectprijs</t>
  </si>
  <si>
    <t>Projectprijs éénmalig</t>
  </si>
  <si>
    <t>Handtekening inschrijver</t>
  </si>
  <si>
    <t>TOTAAL INSCHRIJVING excl. optionele verlenging</t>
  </si>
  <si>
    <t>Totaal eenmalig</t>
  </si>
  <si>
    <t>Totaal overig (prognose)</t>
  </si>
  <si>
    <t>Naam inschrijver:</t>
  </si>
  <si>
    <t>Naam organisatie:</t>
  </si>
  <si>
    <t>TOTAAL INSCHRIJVING</t>
  </si>
  <si>
    <t>Totale beoordelingsprijs</t>
  </si>
  <si>
    <t>Totaal huur en software verlengingsperiode</t>
  </si>
  <si>
    <t>Per maand</t>
  </si>
  <si>
    <t>Totaal afdrukken verlengingsperiode</t>
  </si>
  <si>
    <t>Totaal huur en afdrukken verlengingsperiode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</si>
</sst>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0"/>
    <numFmt numFmtId="166" formatCode="#,##0_ ;[Red]\-#,##0\ "/>
  </numFmts>
  <fonts count="14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164" fontId="2" fillId="5" borderId="1" xfId="0" applyNumberFormat="1" applyFont="1" applyFill="1" applyBorder="1" applyAlignment="1" applyProtection="1">
      <alignment horizontal="center"/>
      <protection locked="0"/>
    </xf>
    <xf numFmtId="3" fontId="4" fillId="0" borderId="1" xfId="0" applyNumberFormat="1" applyFont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8" fontId="7" fillId="5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0" fillId="0" borderId="0" xfId="0" applyFont="1"/>
    <xf numFmtId="8" fontId="9" fillId="6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2" fillId="0" borderId="1" xfId="0" applyNumberFormat="1" applyFont="1" applyBorder="1" applyAlignment="1">
      <alignment horizontal="center"/>
    </xf>
    <xf numFmtId="0" fontId="12" fillId="0" borderId="12" xfId="2" applyFont="1" applyBorder="1"/>
    <xf numFmtId="8" fontId="13" fillId="7" borderId="12" xfId="2" applyNumberFormat="1" applyFont="1" applyFill="1" applyBorder="1" applyAlignment="1">
      <alignment horizontal="center"/>
    </xf>
    <xf numFmtId="0" fontId="12" fillId="0" borderId="0" xfId="2" applyFont="1"/>
    <xf numFmtId="1" fontId="4" fillId="4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3" fontId="2" fillId="4" borderId="1" xfId="0" applyNumberFormat="1" applyFont="1" applyFill="1" applyBorder="1" applyAlignment="1">
      <alignment horizontal="center"/>
    </xf>
    <xf numFmtId="3" fontId="5" fillId="3" borderId="1" xfId="0" applyNumberFormat="1" applyFont="1" applyFill="1" applyBorder="1" applyAlignment="1">
      <alignment horizontal="center"/>
    </xf>
    <xf numFmtId="166" fontId="13" fillId="7" borderId="12" xfId="2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3" xfId="0" applyFont="1" applyFill="1" applyBorder="1" applyAlignment="1">
      <alignment horizontal="left" vertical="center" wrapText="1"/>
    </xf>
    <xf numFmtId="0" fontId="4" fillId="4" borderId="3" xfId="0" applyFont="1" applyFill="1" applyBorder="1"/>
    <xf numFmtId="0" fontId="2" fillId="0" borderId="2" xfId="0" applyFont="1" applyBorder="1"/>
    <xf numFmtId="0" fontId="2" fillId="4" borderId="2" xfId="0" applyFont="1" applyFill="1" applyBorder="1"/>
    <xf numFmtId="0" fontId="12" fillId="0" borderId="13" xfId="2" applyFont="1" applyBorder="1"/>
    <xf numFmtId="0" fontId="12" fillId="0" borderId="14" xfId="2" applyFont="1" applyBorder="1"/>
    <xf numFmtId="1" fontId="4" fillId="4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left" vertical="center" wrapText="1"/>
    </xf>
    <xf numFmtId="49" fontId="2" fillId="0" borderId="0" xfId="0" applyNumberFormat="1" applyFont="1"/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1" xr:uid="{00000000-0005-0000-0000-000001000000}"/>
    <cellStyle name="Standaard 5" xfId="2" xr:uid="{11DD4E82-487E-4D93-8A40-5F029E6CE092}"/>
  </cellStyles>
  <dxfs count="0"/>
  <tableStyles count="0" defaultTableStyle="TableStyleMedium2" defaultPivotStyle="PivotStyleLight16"/>
  <colors>
    <mruColors>
      <color rgb="FFC0C0C0"/>
      <color rgb="FF96969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A5FC-4245-4729-931C-7F7A8E8D3050}">
  <sheetPr>
    <tabColor rgb="FFC0C0C0"/>
    <pageSetUpPr fitToPage="1"/>
  </sheetPr>
  <dimension ref="A1:F48"/>
  <sheetViews>
    <sheetView tabSelected="1" zoomScaleNormal="100" workbookViewId="0">
      <selection activeCell="B37" sqref="B37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51" t="s">
        <v>0</v>
      </c>
      <c r="B1" s="50">
        <v>60</v>
      </c>
    </row>
    <row r="2" spans="1:5" x14ac:dyDescent="0.2">
      <c r="A2" s="51" t="s">
        <v>1</v>
      </c>
      <c r="B2" s="50">
        <v>2</v>
      </c>
    </row>
    <row r="3" spans="1:5" x14ac:dyDescent="0.2">
      <c r="A3" s="51" t="s">
        <v>2</v>
      </c>
      <c r="B3" s="50">
        <v>12</v>
      </c>
    </row>
    <row r="4" spans="1:5" ht="24" customHeight="1" x14ac:dyDescent="0.2">
      <c r="A4" s="42" t="s">
        <v>3</v>
      </c>
      <c r="B4" s="44"/>
      <c r="C4" s="36" t="s">
        <v>4</v>
      </c>
      <c r="D4" s="37" t="s">
        <v>5</v>
      </c>
      <c r="E4" s="37" t="s">
        <v>6</v>
      </c>
    </row>
    <row r="5" spans="1:5" x14ac:dyDescent="0.2">
      <c r="A5" s="43" t="s">
        <v>7</v>
      </c>
      <c r="B5" s="45"/>
      <c r="C5" s="34">
        <v>23</v>
      </c>
      <c r="D5" s="12"/>
      <c r="E5" s="4">
        <f>C5*D5</f>
        <v>0</v>
      </c>
    </row>
    <row r="6" spans="1:5" x14ac:dyDescent="0.2">
      <c r="A6" s="43" t="s">
        <v>8</v>
      </c>
      <c r="B6" s="45"/>
      <c r="C6" s="34">
        <v>1</v>
      </c>
      <c r="D6" s="12"/>
      <c r="E6" s="4">
        <f>C6*D6</f>
        <v>0</v>
      </c>
    </row>
    <row r="7" spans="1:5" x14ac:dyDescent="0.2">
      <c r="A7" s="43" t="s">
        <v>9</v>
      </c>
      <c r="B7" s="45"/>
      <c r="C7" s="34">
        <v>22</v>
      </c>
      <c r="D7" s="12"/>
      <c r="E7" s="4">
        <f>C7*D7</f>
        <v>0</v>
      </c>
    </row>
    <row r="8" spans="1:5" x14ac:dyDescent="0.2">
      <c r="A8" s="43" t="s">
        <v>10</v>
      </c>
      <c r="B8" s="45"/>
      <c r="C8" s="34">
        <v>17</v>
      </c>
      <c r="D8" s="12"/>
      <c r="E8" s="4">
        <f t="shared" ref="E8:E10" si="0">C8*D8</f>
        <v>0</v>
      </c>
    </row>
    <row r="9" spans="1:5" x14ac:dyDescent="0.2">
      <c r="A9" s="43" t="s">
        <v>11</v>
      </c>
      <c r="B9" s="45"/>
      <c r="C9" s="34">
        <v>17</v>
      </c>
      <c r="D9" s="12"/>
      <c r="E9" s="4">
        <f t="shared" si="0"/>
        <v>0</v>
      </c>
    </row>
    <row r="10" spans="1:5" x14ac:dyDescent="0.2">
      <c r="A10" s="43" t="s">
        <v>12</v>
      </c>
      <c r="B10" s="45"/>
      <c r="C10" s="34">
        <v>1</v>
      </c>
      <c r="D10" s="12"/>
      <c r="E10" s="4">
        <f t="shared" si="0"/>
        <v>0</v>
      </c>
    </row>
    <row r="11" spans="1:5" x14ac:dyDescent="0.2">
      <c r="D11" s="38" t="s">
        <v>13</v>
      </c>
      <c r="E11" s="5">
        <f>SUM(E5:E10)</f>
        <v>0</v>
      </c>
    </row>
    <row r="13" spans="1:5" ht="24" x14ac:dyDescent="0.2">
      <c r="A13" s="35" t="s">
        <v>14</v>
      </c>
      <c r="B13" s="36" t="s">
        <v>15</v>
      </c>
      <c r="C13" s="37" t="s">
        <v>16</v>
      </c>
      <c r="D13" s="37" t="s">
        <v>17</v>
      </c>
      <c r="E13" s="37" t="str">
        <f>"Totaal over " &amp; B1 &amp; " maanden"</f>
        <v>Totaal over 60 maanden</v>
      </c>
    </row>
    <row r="14" spans="1:5" x14ac:dyDescent="0.2">
      <c r="A14" s="7" t="s">
        <v>18</v>
      </c>
      <c r="B14" s="30">
        <f>C5</f>
        <v>23</v>
      </c>
      <c r="C14" s="17"/>
      <c r="D14" s="18">
        <f>B14*C14</f>
        <v>0</v>
      </c>
      <c r="E14" s="18">
        <f>D14*$B$1</f>
        <v>0</v>
      </c>
    </row>
    <row r="15" spans="1:5" x14ac:dyDescent="0.2">
      <c r="A15" s="19"/>
      <c r="C15" s="9" t="s">
        <v>13</v>
      </c>
      <c r="D15" s="20">
        <f>SUM(D14:D14)</f>
        <v>0</v>
      </c>
      <c r="E15" s="20">
        <f>SUM(E14:E14)</f>
        <v>0</v>
      </c>
    </row>
    <row r="17" spans="1:6" x14ac:dyDescent="0.2">
      <c r="A17" s="42" t="s">
        <v>19</v>
      </c>
      <c r="B17" s="36" t="s">
        <v>20</v>
      </c>
      <c r="C17" s="37" t="s">
        <v>21</v>
      </c>
      <c r="D17" s="37" t="s">
        <v>22</v>
      </c>
      <c r="E17" s="37" t="str">
        <f>"Totaal over " &amp; B1 &amp; " maanden"</f>
        <v>Totaal over 60 maanden</v>
      </c>
    </row>
    <row r="18" spans="1:6" x14ac:dyDescent="0.2">
      <c r="A18" s="46" t="s">
        <v>23</v>
      </c>
      <c r="B18" s="13">
        <v>205000</v>
      </c>
      <c r="C18" s="15"/>
      <c r="D18" s="8">
        <f>B18*C18</f>
        <v>0</v>
      </c>
      <c r="E18" s="8">
        <f>D18*$B$1</f>
        <v>0</v>
      </c>
    </row>
    <row r="19" spans="1:6" x14ac:dyDescent="0.2">
      <c r="A19" s="47" t="s">
        <v>24</v>
      </c>
      <c r="B19" s="14">
        <v>126000</v>
      </c>
      <c r="C19" s="15"/>
      <c r="D19" s="4">
        <f>B19*C19</f>
        <v>0</v>
      </c>
      <c r="E19" s="8">
        <f>D19*$B$1</f>
        <v>0</v>
      </c>
    </row>
    <row r="20" spans="1:6" x14ac:dyDescent="0.2">
      <c r="C20" s="9" t="s">
        <v>13</v>
      </c>
      <c r="D20" s="5">
        <f>SUM(D18:D19)</f>
        <v>0</v>
      </c>
      <c r="E20" s="5">
        <f>SUM(E18:E19)</f>
        <v>0</v>
      </c>
      <c r="F20" s="10"/>
    </row>
    <row r="21" spans="1:6" x14ac:dyDescent="0.2">
      <c r="C21" s="9"/>
    </row>
    <row r="22" spans="1:6" ht="24" x14ac:dyDescent="0.2">
      <c r="A22" s="35" t="s">
        <v>25</v>
      </c>
      <c r="B22" s="36" t="s">
        <v>26</v>
      </c>
      <c r="C22" s="37" t="s">
        <v>27</v>
      </c>
      <c r="D22" s="37" t="str">
        <f>"Geprognotiseerd aantal interne verhuizingen in " &amp;B1&amp;" maanden"</f>
        <v>Geprognotiseerd aantal interne verhuizingen in 60 maanden</v>
      </c>
      <c r="E22" s="37" t="str">
        <f>"Geprognotiseerd aantal externe verhuizingen in " &amp;B1&amp;" maanden"</f>
        <v>Geprognotiseerd aantal externe verhuizingen in 60 maanden</v>
      </c>
      <c r="F22" s="37" t="str">
        <f>"Geprognotiseerde kosten in " &amp;B1&amp;" maanden"</f>
        <v>Geprognotiseerde kosten in 60 maanden</v>
      </c>
    </row>
    <row r="23" spans="1:6" x14ac:dyDescent="0.2">
      <c r="A23" s="31" t="s">
        <v>28</v>
      </c>
      <c r="B23" s="32"/>
      <c r="C23" s="32"/>
      <c r="D23" s="34">
        <v>3</v>
      </c>
      <c r="E23" s="34">
        <v>2</v>
      </c>
      <c r="F23" s="8">
        <f>D23*B23+E23*C23</f>
        <v>0</v>
      </c>
    </row>
    <row r="24" spans="1:6" x14ac:dyDescent="0.2">
      <c r="A24" s="33"/>
      <c r="E24" s="38" t="s">
        <v>13</v>
      </c>
      <c r="F24" s="5">
        <f>SUM(F23:F23)</f>
        <v>0</v>
      </c>
    </row>
    <row r="25" spans="1:6" x14ac:dyDescent="0.2">
      <c r="A25" s="33"/>
    </row>
    <row r="26" spans="1:6" ht="24" x14ac:dyDescent="0.2">
      <c r="A26" s="35" t="s">
        <v>29</v>
      </c>
      <c r="B26" s="36" t="s">
        <v>30</v>
      </c>
      <c r="C26" s="37" t="s">
        <v>31</v>
      </c>
      <c r="D26" s="37" t="str">
        <f>"Geprognotiseerd aantal uren 
in " &amp;B1&amp;" maanden"</f>
        <v>Geprognotiseerd aantal uren 
in 60 maanden</v>
      </c>
      <c r="E26" s="37" t="str">
        <f>"Geprognotiseerd aantal keer voorrijden in " &amp;B1&amp;" maanden"</f>
        <v>Geprognotiseerd aantal keer voorrijden in 60 maanden</v>
      </c>
      <c r="F26" s="37" t="str">
        <f>"Geprognotiseerde kosten in " &amp;B1&amp;" maanden"</f>
        <v>Geprognotiseerde kosten in 60 maanden</v>
      </c>
    </row>
    <row r="27" spans="1:6" x14ac:dyDescent="0.2">
      <c r="A27" s="31" t="s">
        <v>32</v>
      </c>
      <c r="B27" s="32"/>
      <c r="C27" s="32"/>
      <c r="D27" s="34">
        <v>12</v>
      </c>
      <c r="E27" s="34">
        <v>3</v>
      </c>
      <c r="F27" s="8">
        <f>D27*B27+E27*C27</f>
        <v>0</v>
      </c>
    </row>
    <row r="28" spans="1:6" x14ac:dyDescent="0.2">
      <c r="A28" s="31" t="s">
        <v>33</v>
      </c>
      <c r="B28" s="32"/>
      <c r="C28" s="32"/>
      <c r="D28" s="34">
        <v>12</v>
      </c>
      <c r="E28" s="34">
        <v>6</v>
      </c>
      <c r="F28" s="8">
        <f>D28*B28+E28*C28</f>
        <v>0</v>
      </c>
    </row>
    <row r="29" spans="1:6" x14ac:dyDescent="0.2">
      <c r="A29" s="31" t="s">
        <v>34</v>
      </c>
      <c r="B29" s="32"/>
      <c r="C29" s="32"/>
      <c r="D29" s="34">
        <v>8</v>
      </c>
      <c r="E29" s="34">
        <v>2</v>
      </c>
      <c r="F29" s="8">
        <f>D29*B29+E29*C29</f>
        <v>0</v>
      </c>
    </row>
    <row r="30" spans="1:6" x14ac:dyDescent="0.2">
      <c r="A30" s="33"/>
      <c r="B30" s="33"/>
      <c r="C30" s="9" t="s">
        <v>13</v>
      </c>
      <c r="E30" s="33"/>
      <c r="F30" s="5">
        <f>SUM(F27:F29)</f>
        <v>0</v>
      </c>
    </row>
    <row r="31" spans="1:6" x14ac:dyDescent="0.2">
      <c r="A31" s="33"/>
      <c r="B31" s="33"/>
      <c r="C31" s="33"/>
      <c r="D31" s="33"/>
      <c r="E31" s="33"/>
    </row>
    <row r="32" spans="1:6" ht="24" x14ac:dyDescent="0.2">
      <c r="A32" s="42" t="s">
        <v>35</v>
      </c>
      <c r="B32" s="44"/>
      <c r="C32" s="36" t="s">
        <v>36</v>
      </c>
      <c r="D32" s="37" t="s">
        <v>37</v>
      </c>
      <c r="E32" s="37" t="str">
        <f>"Geschat verbruik in " &amp;B1&amp;" maanden"</f>
        <v>Geschat verbruik in 60 maanden</v>
      </c>
      <c r="F32" s="37" t="str">
        <f>"Prijs aantal benodigde besteleenheden in " &amp;B1&amp;" maanden"</f>
        <v>Prijs aantal benodigde besteleenheden in 60 maanden</v>
      </c>
    </row>
    <row r="33" spans="1:6" x14ac:dyDescent="0.2">
      <c r="A33" s="48" t="s">
        <v>38</v>
      </c>
      <c r="B33" s="49"/>
      <c r="C33" s="41"/>
      <c r="D33" s="32"/>
      <c r="E33" s="39">
        <v>900000</v>
      </c>
      <c r="F33" s="8" t="str">
        <f t="shared" ref="F33" si="1">IF(C33=0,"",ROUNDUP(E33/C33,0)*D33)</f>
        <v/>
      </c>
    </row>
    <row r="34" spans="1:6" x14ac:dyDescent="0.2">
      <c r="A34" s="33"/>
      <c r="C34" s="33"/>
      <c r="D34" s="9" t="s">
        <v>13</v>
      </c>
      <c r="E34" s="40">
        <f>SUM(E33:E33)</f>
        <v>900000</v>
      </c>
      <c r="F34" s="5">
        <f>SUM(F33:F33)</f>
        <v>0</v>
      </c>
    </row>
    <row r="35" spans="1:6" ht="12.75" thickBot="1" x14ac:dyDescent="0.25">
      <c r="A35" s="33"/>
      <c r="B35" s="33"/>
      <c r="C35" s="33"/>
      <c r="D35" s="33"/>
      <c r="E35" s="33"/>
    </row>
    <row r="36" spans="1:6" x14ac:dyDescent="0.2">
      <c r="A36" s="6" t="s">
        <v>39</v>
      </c>
      <c r="B36" s="37" t="s">
        <v>40</v>
      </c>
      <c r="E36" s="21"/>
      <c r="F36" s="22"/>
    </row>
    <row r="37" spans="1:6" x14ac:dyDescent="0.2">
      <c r="A37" s="7" t="s">
        <v>39</v>
      </c>
      <c r="B37" s="32"/>
      <c r="E37" s="23"/>
      <c r="F37" s="24"/>
    </row>
    <row r="38" spans="1:6" x14ac:dyDescent="0.2">
      <c r="A38" s="16"/>
      <c r="E38" s="23"/>
      <c r="F38" s="24"/>
    </row>
    <row r="39" spans="1:6" x14ac:dyDescent="0.2">
      <c r="A39" s="16"/>
      <c r="E39" s="23"/>
      <c r="F39" s="24"/>
    </row>
    <row r="40" spans="1:6" x14ac:dyDescent="0.2">
      <c r="A40" s="11"/>
      <c r="B40" s="10"/>
      <c r="E40" s="25" t="s">
        <v>41</v>
      </c>
      <c r="F40" s="24"/>
    </row>
    <row r="41" spans="1:6" x14ac:dyDescent="0.2">
      <c r="A41" s="1" t="s">
        <v>42</v>
      </c>
      <c r="B41" s="3" t="s">
        <v>43</v>
      </c>
      <c r="C41" s="3" t="s">
        <v>17</v>
      </c>
      <c r="D41" s="3" t="s">
        <v>44</v>
      </c>
      <c r="E41" s="26" t="s">
        <v>45</v>
      </c>
      <c r="F41" s="27"/>
    </row>
    <row r="42" spans="1:6" ht="12.75" thickBot="1" x14ac:dyDescent="0.25">
      <c r="A42" s="1"/>
      <c r="B42" s="5">
        <f>E11+B37</f>
        <v>0</v>
      </c>
      <c r="C42" s="5">
        <f>D15+D20</f>
        <v>0</v>
      </c>
      <c r="D42" s="5">
        <f>F24+F30+F34</f>
        <v>0</v>
      </c>
      <c r="E42" s="28" t="s">
        <v>46</v>
      </c>
      <c r="F42" s="29"/>
    </row>
    <row r="44" spans="1:6" ht="24" x14ac:dyDescent="0.2">
      <c r="A44" s="1" t="s">
        <v>47</v>
      </c>
      <c r="B44" s="36" t="str">
        <f>"Prijs " &amp; B1 &amp; " maanden"</f>
        <v>Prijs 60 maanden</v>
      </c>
      <c r="C44" s="36" t="str">
        <f>"Prijs verlenging 
" &amp; B2*B3 &amp; " maanden"</f>
        <v>Prijs verlenging 
24 maanden</v>
      </c>
      <c r="D44" s="37" t="s">
        <v>48</v>
      </c>
    </row>
    <row r="45" spans="1:6" x14ac:dyDescent="0.2">
      <c r="A45" s="1"/>
      <c r="B45" s="5">
        <f>IF(E11+E15+E20+F24+F30+F34+B37&lt;&gt;B42+C42*$B$1+D42,"FOUT:VERSCHIL",B42+C42*$B$1+D42)</f>
        <v>0</v>
      </c>
      <c r="C45" s="5">
        <f>verlengingsperiodes!C15*B2</f>
        <v>0</v>
      </c>
      <c r="D45" s="5">
        <f>B45+C45</f>
        <v>0</v>
      </c>
    </row>
    <row r="46" spans="1:6" x14ac:dyDescent="0.2">
      <c r="B46" s="10"/>
      <c r="C46" s="10"/>
    </row>
    <row r="48" spans="1:6" x14ac:dyDescent="0.2">
      <c r="B48" s="52"/>
    </row>
  </sheetData>
  <printOptions horizontalCentered="1"/>
  <pageMargins left="0.70866141732283472" right="0.70866141732283472" top="0.5184375" bottom="0.74803149606299213" header="0.31496062992125984" footer="0.31496062992125984"/>
  <pageSetup paperSize="9" scale="57" orientation="landscape" r:id="rId1"/>
  <headerFooter>
    <oddHeader xml:space="preserve">&amp;L&amp;12Prijzenblad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F2B5-A31A-40EB-9A45-FBD3BB8838C1}">
  <sheetPr>
    <tabColor rgb="FFC0C0C0"/>
    <pageSetUpPr fitToPage="1"/>
  </sheetPr>
  <dimension ref="A1:E17"/>
  <sheetViews>
    <sheetView zoomScaleNormal="100" workbookViewId="0">
      <selection activeCell="C29" sqref="C29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ht="12" customHeight="1" x14ac:dyDescent="0.2">
      <c r="A1" s="51" t="s">
        <v>2</v>
      </c>
      <c r="B1" s="50">
        <f>'Koop en initiële periode'!B3</f>
        <v>12</v>
      </c>
      <c r="C1" s="53" t="s">
        <v>1</v>
      </c>
      <c r="D1" s="54"/>
      <c r="E1" s="50">
        <f>'Koop en initiële periode'!B2</f>
        <v>2</v>
      </c>
    </row>
    <row r="3" spans="1:5" ht="24" x14ac:dyDescent="0.2">
      <c r="A3" s="35" t="s">
        <v>14</v>
      </c>
      <c r="B3" s="36" t="s">
        <v>15</v>
      </c>
      <c r="C3" s="37" t="s">
        <v>16</v>
      </c>
      <c r="D3" s="37" t="s">
        <v>17</v>
      </c>
      <c r="E3" s="37" t="str">
        <f>"Totaal over " &amp; B1 &amp; " maanden"</f>
        <v>Totaal over 12 maanden</v>
      </c>
    </row>
    <row r="4" spans="1:5" x14ac:dyDescent="0.2">
      <c r="A4" s="7" t="str">
        <f>'Koop en initiële periode'!A14</f>
        <v>Licentie per device</v>
      </c>
      <c r="B4" s="30">
        <f>'Koop en initiële periode'!B14</f>
        <v>23</v>
      </c>
      <c r="C4" s="17"/>
      <c r="D4" s="18">
        <f>B4*C4</f>
        <v>0</v>
      </c>
      <c r="E4" s="18">
        <f>D4*$B$1</f>
        <v>0</v>
      </c>
    </row>
    <row r="5" spans="1:5" x14ac:dyDescent="0.2">
      <c r="A5" s="19"/>
      <c r="C5" s="9"/>
      <c r="D5" s="20">
        <f>SUM(D4:D4)</f>
        <v>0</v>
      </c>
      <c r="E5" s="20">
        <f>SUM(E4:E4)</f>
        <v>0</v>
      </c>
    </row>
    <row r="7" spans="1:5" ht="12.75" thickBot="1" x14ac:dyDescent="0.25">
      <c r="D7" s="33"/>
      <c r="E7" s="33"/>
    </row>
    <row r="8" spans="1:5" x14ac:dyDescent="0.2">
      <c r="A8" s="1" t="s">
        <v>49</v>
      </c>
      <c r="B8" s="3" t="s">
        <v>50</v>
      </c>
      <c r="C8" s="3" t="str">
        <f>"Per " &amp;$B$1 &amp;" maanden"</f>
        <v>Per 12 maanden</v>
      </c>
      <c r="D8" s="21"/>
      <c r="E8" s="22"/>
    </row>
    <row r="9" spans="1:5" x14ac:dyDescent="0.2">
      <c r="A9" s="1"/>
      <c r="B9" s="5">
        <f>D5</f>
        <v>0</v>
      </c>
      <c r="C9" s="5">
        <f>E5</f>
        <v>0</v>
      </c>
      <c r="D9" s="23"/>
      <c r="E9" s="24"/>
    </row>
    <row r="10" spans="1:5" x14ac:dyDescent="0.2">
      <c r="D10" s="23"/>
      <c r="E10" s="24"/>
    </row>
    <row r="11" spans="1:5" x14ac:dyDescent="0.2">
      <c r="A11" s="1" t="s">
        <v>51</v>
      </c>
      <c r="B11" s="3" t="s">
        <v>50</v>
      </c>
      <c r="C11" s="3" t="str">
        <f>"Per " &amp;$B$1 &amp;" maanden"</f>
        <v>Per 12 maanden</v>
      </c>
      <c r="D11" s="23"/>
      <c r="E11" s="24"/>
    </row>
    <row r="12" spans="1:5" x14ac:dyDescent="0.2">
      <c r="A12" s="1"/>
      <c r="B12" s="5">
        <f>'Koop en initiële periode'!D20</f>
        <v>0</v>
      </c>
      <c r="C12" s="5">
        <f>B12*12</f>
        <v>0</v>
      </c>
      <c r="D12" s="25" t="s">
        <v>41</v>
      </c>
      <c r="E12" s="24"/>
    </row>
    <row r="13" spans="1:5" x14ac:dyDescent="0.2">
      <c r="D13" s="26" t="s">
        <v>45</v>
      </c>
      <c r="E13" s="27"/>
    </row>
    <row r="14" spans="1:5" ht="12.75" thickBot="1" x14ac:dyDescent="0.25">
      <c r="A14" s="1" t="s">
        <v>52</v>
      </c>
      <c r="B14" s="3" t="s">
        <v>50</v>
      </c>
      <c r="C14" s="3" t="str">
        <f>"Per " &amp;$B$1 &amp;" maanden"</f>
        <v>Per 12 maanden</v>
      </c>
      <c r="D14" s="28" t="s">
        <v>46</v>
      </c>
      <c r="E14" s="29"/>
    </row>
    <row r="15" spans="1:5" x14ac:dyDescent="0.2">
      <c r="A15" s="1"/>
      <c r="B15" s="5">
        <f>B9+B12</f>
        <v>0</v>
      </c>
      <c r="C15" s="5">
        <f>C9+C12</f>
        <v>0</v>
      </c>
    </row>
    <row r="16" spans="1:5" x14ac:dyDescent="0.2">
      <c r="C16" s="10"/>
    </row>
    <row r="17" spans="2:2" x14ac:dyDescent="0.2">
      <c r="B17" s="10"/>
    </row>
  </sheetData>
  <mergeCells count="1">
    <mergeCell ref="C1:D1"/>
  </mergeCells>
  <printOptions horizontalCentered="1"/>
  <pageMargins left="0.70866141732283472" right="0.70866141732283472" top="0.5184375" bottom="0.74803149606299213" header="0.31496062992125984" footer="0.31496062992125984"/>
  <pageSetup paperSize="9" scale="80" orientation="landscape" r:id="rId1"/>
  <headerFooter>
    <oddHeader>&amp;L&amp;12Prijzenblad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4" ma:contentTypeDescription="Een nieuw document maken." ma:contentTypeScope="" ma:versionID="d23a5b561633df46c3ead00b8a643813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4bb15bc225efd74707c19248b6e7e082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D2BDA-F60A-4183-9ED5-AEE901FE3639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52daaf9d-d17a-4619-bbbd-da1169d6ee15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625CD30-02F4-4C64-8131-66BC5DFF4F8C}"/>
</file>

<file path=customXml/itemProps3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Koop en initiële periode</vt:lpstr>
      <vt:lpstr>verlengingsperiodes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Rieken | PrintScan BV</dc:creator>
  <cp:keywords/>
  <dc:description/>
  <cp:lastModifiedBy>Fred Rieken | PrintScan BV</cp:lastModifiedBy>
  <cp:revision/>
  <dcterms:created xsi:type="dcterms:W3CDTF">2014-04-04T09:08:18Z</dcterms:created>
  <dcterms:modified xsi:type="dcterms:W3CDTF">2025-11-20T13:40:19Z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