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amenwerkruimten.nl/teamsites/beveiligingsdiensten tbv defensie 2026/Gedeelde  documenten/Aanbestedingsstukken/Bijlagen bij Beschrijvend Document/Prijzenblad/"/>
    </mc:Choice>
  </mc:AlternateContent>
  <xr:revisionPtr revIDLastSave="0" documentId="13_ncr:1_{87F361DD-662D-40EF-B54E-F6D3DE06C2C7}" xr6:coauthVersionLast="47" xr6:coauthVersionMax="47" xr10:uidLastSave="{00000000-0000-0000-0000-000000000000}"/>
  <bookViews>
    <workbookView xWindow="-108" yWindow="-108" windowWidth="22788" windowHeight="10824" xr2:uid="{00000000-000D-0000-FFFF-FFFF00000000}"/>
  </bookViews>
  <sheets>
    <sheet name="Regio West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8" i="41" l="1"/>
  <c r="Y38" i="41"/>
  <c r="X38" i="41"/>
  <c r="Z37" i="41"/>
  <c r="Y37" i="41"/>
  <c r="X37" i="41"/>
  <c r="U38" i="41"/>
  <c r="T38" i="41"/>
  <c r="S38" i="41"/>
  <c r="U37" i="41"/>
  <c r="T37" i="41"/>
  <c r="S37" i="41"/>
  <c r="P38" i="41"/>
  <c r="O38" i="41"/>
  <c r="N38" i="41"/>
  <c r="P37" i="41"/>
  <c r="O37" i="41"/>
  <c r="N37" i="41"/>
  <c r="K38" i="41"/>
  <c r="J38" i="41"/>
  <c r="I38" i="41"/>
  <c r="K37" i="41"/>
  <c r="J37" i="41"/>
  <c r="I37" i="41"/>
  <c r="F38" i="41"/>
  <c r="E38" i="41"/>
  <c r="D38" i="41"/>
  <c r="F37" i="41"/>
  <c r="E37" i="41"/>
  <c r="D37" i="41"/>
  <c r="G43" i="41"/>
  <c r="H42" i="41"/>
  <c r="H43" i="41" s="1"/>
  <c r="AA39" i="41"/>
  <c r="V39" i="41"/>
  <c r="Q39" i="41"/>
  <c r="L39" i="41"/>
  <c r="G39" i="41"/>
  <c r="Z36" i="41"/>
  <c r="Y36" i="41"/>
  <c r="U36" i="41"/>
  <c r="T36" i="41"/>
  <c r="P36" i="41"/>
  <c r="O36" i="41"/>
  <c r="K36" i="41"/>
  <c r="J36" i="41"/>
  <c r="F36" i="41"/>
  <c r="E36" i="41"/>
  <c r="Z35" i="41"/>
  <c r="Y35" i="41"/>
  <c r="U35" i="41"/>
  <c r="T35" i="41"/>
  <c r="P35" i="41"/>
  <c r="O35" i="41"/>
  <c r="K35" i="41"/>
  <c r="J35" i="41"/>
  <c r="F35" i="41"/>
  <c r="E35" i="41"/>
  <c r="Z34" i="41"/>
  <c r="Y34" i="41"/>
  <c r="U34" i="41"/>
  <c r="T34" i="41"/>
  <c r="P34" i="41"/>
  <c r="O34" i="41"/>
  <c r="K34" i="41"/>
  <c r="J34" i="41"/>
  <c r="F34" i="41"/>
  <c r="E34" i="41"/>
  <c r="Z33" i="41"/>
  <c r="Y33" i="41"/>
  <c r="X33" i="41"/>
  <c r="AB33" i="41" s="1"/>
  <c r="U33" i="41"/>
  <c r="T33" i="41"/>
  <c r="S33" i="41"/>
  <c r="W33" i="41" s="1"/>
  <c r="P33" i="41"/>
  <c r="O33" i="41"/>
  <c r="N33" i="41"/>
  <c r="R33" i="41" s="1"/>
  <c r="K33" i="41"/>
  <c r="J33" i="41"/>
  <c r="I33" i="41"/>
  <c r="M33" i="41" s="1"/>
  <c r="F33" i="41"/>
  <c r="E33" i="41"/>
  <c r="D33" i="41"/>
  <c r="H33" i="41" s="1"/>
  <c r="Z32" i="41"/>
  <c r="Y32" i="41"/>
  <c r="X32" i="41"/>
  <c r="AB32" i="41" s="1"/>
  <c r="U32" i="41"/>
  <c r="T32" i="41"/>
  <c r="S32" i="41"/>
  <c r="W32" i="41" s="1"/>
  <c r="P32" i="41"/>
  <c r="O32" i="41"/>
  <c r="N32" i="41"/>
  <c r="R32" i="41" s="1"/>
  <c r="K32" i="41"/>
  <c r="J32" i="41"/>
  <c r="I32" i="41"/>
  <c r="M32" i="41" s="1"/>
  <c r="F32" i="41"/>
  <c r="E32" i="41"/>
  <c r="D32" i="41"/>
  <c r="H32" i="41" s="1"/>
  <c r="G27" i="41"/>
  <c r="E46" i="41" s="1"/>
  <c r="E47" i="41" s="1"/>
  <c r="H21" i="41"/>
  <c r="H20" i="41"/>
  <c r="H11" i="41"/>
  <c r="X34" i="41" l="1"/>
  <c r="AB34" i="41" s="1"/>
  <c r="S34" i="41"/>
  <c r="W34" i="41" s="1"/>
  <c r="N34" i="41"/>
  <c r="R34" i="41" s="1"/>
  <c r="I34" i="41"/>
  <c r="M34" i="41" s="1"/>
  <c r="D34" i="41"/>
  <c r="H34" i="41" s="1"/>
  <c r="H22" i="41"/>
  <c r="X35" i="41"/>
  <c r="AB35" i="41" s="1"/>
  <c r="S35" i="41"/>
  <c r="W35" i="41" s="1"/>
  <c r="N35" i="41"/>
  <c r="R35" i="41" s="1"/>
  <c r="I35" i="41"/>
  <c r="M35" i="41" s="1"/>
  <c r="D35" i="41"/>
  <c r="H35" i="41" s="1"/>
  <c r="H23" i="41"/>
  <c r="X36" i="41"/>
  <c r="AB36" i="41" s="1"/>
  <c r="S36" i="41"/>
  <c r="W36" i="41" s="1"/>
  <c r="N36" i="41"/>
  <c r="R36" i="41" s="1"/>
  <c r="I36" i="41"/>
  <c r="M36" i="41" s="1"/>
  <c r="D36" i="41"/>
  <c r="H36" i="41" s="1"/>
  <c r="H24" i="41"/>
  <c r="H39" i="41"/>
  <c r="M39" i="41"/>
  <c r="R39" i="41"/>
  <c r="W39" i="41"/>
  <c r="AB39" i="41"/>
  <c r="H27" i="41" l="1"/>
  <c r="H46" i="41" s="1"/>
  <c r="H47" i="41" s="1"/>
  <c r="H49" i="41" s="1"/>
</calcChain>
</file>

<file path=xl/sharedStrings.xml><?xml version="1.0" encoding="utf-8"?>
<sst xmlns="http://schemas.openxmlformats.org/spreadsheetml/2006/main" count="79" uniqueCount="49">
  <si>
    <t>in te vullen cellen door Inschrijver</t>
  </si>
  <si>
    <t>prijs die als input voor de gunningsprocedure gebruikt wordt.</t>
  </si>
  <si>
    <t>Subtotaal</t>
  </si>
  <si>
    <t>Type dienstverlening</t>
  </si>
  <si>
    <t>prijzenblad voor Perceel:</t>
  </si>
  <si>
    <t>Inschrijver:</t>
  </si>
  <si>
    <t>Naam:</t>
  </si>
  <si>
    <t>Handtekening:</t>
  </si>
  <si>
    <t>Datum:</t>
  </si>
  <si>
    <t>Perceel:</t>
  </si>
  <si>
    <t>Toelichting en instructie voor de in te vullen prijsopgavetabel.</t>
  </si>
  <si>
    <t>-      Alle prijzen zijn in euro's en exclusief btw.</t>
  </si>
  <si>
    <t>-      Tarieven moeten in 2 decimalen nauwkeurig worden opgegeven.</t>
  </si>
  <si>
    <t>-      Deze prijsopgavetabel is uitsluitend bedoeld voor bepaling van de prijs van de aanbieding en biedt geen garantie voor daadwerkelijke afname.</t>
  </si>
  <si>
    <t>Centralist</t>
  </si>
  <si>
    <t>Objectbeveiliger</t>
  </si>
  <si>
    <t>Coördinator Beveiliging (Teamleider)</t>
  </si>
  <si>
    <t>Receptionist/Host(ess)</t>
  </si>
  <si>
    <t>Toezicht Bouwbeveiliger</t>
  </si>
  <si>
    <t>Luchthavenbeveiliger</t>
  </si>
  <si>
    <t>Receptionist / (Hostess)</t>
  </si>
  <si>
    <t>Fictieve inschrijfprijs</t>
  </si>
  <si>
    <t>minimale en maximale tarieven (onder- en bovengrenzen)</t>
  </si>
  <si>
    <t>All-intarief per uur werkdagen, zaterdag, zondag en feestadagen 07:00-07:00</t>
  </si>
  <si>
    <t>Mobiele surveillance</t>
  </si>
  <si>
    <t>Complexbeveiliger</t>
  </si>
  <si>
    <r>
      <t xml:space="preserve">-      De tarieven mogen op straffe van ongeldigheid van de Inschrijving niet lager zijn dan de vermelde minimale tarieven (ondergrenzen) en niet hoger zijn dan de vermelde </t>
    </r>
    <r>
      <rPr>
        <sz val="10"/>
        <rFont val="Verdana"/>
        <family val="2"/>
      </rPr>
      <t>maximale</t>
    </r>
    <r>
      <rPr>
        <sz val="10"/>
        <color rgb="FF000000"/>
        <rFont val="Verdana"/>
        <family val="2"/>
      </rPr>
      <t xml:space="preserve"> tarieven (bovengrenzen)</t>
    </r>
  </si>
  <si>
    <t>Regio West</t>
  </si>
  <si>
    <t>1 jaar</t>
  </si>
  <si>
    <t>6,5 jaar</t>
  </si>
  <si>
    <t>Fictieve uren per jaar</t>
  </si>
  <si>
    <t>Ondergrens</t>
  </si>
  <si>
    <t>Bovengrens</t>
  </si>
  <si>
    <t>Uren per jaar</t>
  </si>
  <si>
    <t>Tussen zaterdag 00.00 uur en zondag 24.00 uur</t>
  </si>
  <si>
    <t>Maandag tot en met vrijdag tussen 18.00 uur en 24.00 uur</t>
  </si>
  <si>
    <t>Maandag tot en met vrijdag tussen 00.00 uur en 07.00 uur</t>
  </si>
  <si>
    <t>Maandag tot en met vrijdag tussen 07.00 uur en 18.00 uur</t>
  </si>
  <si>
    <t xml:space="preserve">Feestdagen cf CAO </t>
  </si>
  <si>
    <t xml:space="preserve"> 31-12  van 16:00 tot 24:00 </t>
  </si>
  <si>
    <t>(Fictieve) uren per jaar</t>
  </si>
  <si>
    <t>-      Alle tarieven zijn inclusief eventuele verschuivingstoeslagen.</t>
  </si>
  <si>
    <t>Basistarief per uur</t>
  </si>
  <si>
    <t>Plustarief per uur</t>
  </si>
  <si>
    <t>Percentage van het basistarief</t>
  </si>
  <si>
    <t>formulevelden, Excel rekent deze waarden automatisch uit.</t>
  </si>
  <si>
    <t>VERSIE 2</t>
  </si>
  <si>
    <t>Dit tarief betreft een optionele dienst waarvan het tarief niet wordt meegwogen in de inschrijfprijs.</t>
  </si>
  <si>
    <t>-      Uitsluitend de groene cellen dienen te worden ingevuld in verband met de vergelijkbaarheid van de Inschrijvingen. Indien niet alle groene cellen ingevuld zijn, wordt de inschrijving terzijde gelegd.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</si>
</sst>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2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AFCB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44" fontId="0" fillId="6" borderId="4" xfId="0" applyNumberFormat="1" applyFill="1" applyBorder="1" applyProtection="1">
      <protection locked="0"/>
    </xf>
    <xf numFmtId="44" fontId="0" fillId="6" borderId="9" xfId="0" applyNumberFormat="1" applyFill="1" applyBorder="1" applyProtection="1">
      <protection locked="0"/>
    </xf>
    <xf numFmtId="0" fontId="7" fillId="0" borderId="0" xfId="0" applyFont="1" applyProtection="1"/>
    <xf numFmtId="0" fontId="5" fillId="0" borderId="0" xfId="0" applyFont="1" applyProtection="1"/>
    <xf numFmtId="0" fontId="10" fillId="0" borderId="0" xfId="0" applyFont="1" applyAlignment="1" applyProtection="1">
      <alignment horizontal="right"/>
    </xf>
    <xf numFmtId="3" fontId="10" fillId="0" borderId="0" xfId="0" applyNumberFormat="1" applyFont="1" applyProtection="1"/>
    <xf numFmtId="0" fontId="0" fillId="0" borderId="0" xfId="0" applyProtection="1"/>
    <xf numFmtId="0" fontId="4" fillId="0" borderId="0" xfId="0" applyFont="1" applyProtection="1"/>
    <xf numFmtId="3" fontId="5" fillId="0" borderId="0" xfId="0" applyNumberFormat="1" applyFont="1" applyProtection="1"/>
    <xf numFmtId="0" fontId="5" fillId="0" borderId="0" xfId="0" quotePrefix="1" applyFont="1" applyProtection="1"/>
    <xf numFmtId="0" fontId="8" fillId="0" borderId="0" xfId="0" quotePrefix="1" applyFont="1" applyAlignment="1" applyProtection="1">
      <alignment vertical="center"/>
    </xf>
    <xf numFmtId="0" fontId="8" fillId="0" borderId="0" xfId="0" quotePrefix="1" applyFont="1" applyFill="1" applyAlignment="1" applyProtection="1">
      <alignment vertical="center"/>
    </xf>
    <xf numFmtId="0" fontId="5" fillId="6" borderId="0" xfId="0" applyFont="1" applyFill="1" applyAlignment="1" applyProtection="1">
      <alignment horizontal="left"/>
    </xf>
    <xf numFmtId="0" fontId="5" fillId="5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9" fillId="0" borderId="0" xfId="0" applyFont="1" applyFill="1" applyProtection="1"/>
    <xf numFmtId="0" fontId="5" fillId="3" borderId="0" xfId="0" applyFont="1" applyFill="1" applyAlignment="1" applyProtection="1">
      <alignment horizontal="left"/>
    </xf>
    <xf numFmtId="0" fontId="5" fillId="4" borderId="0" xfId="0" applyFont="1" applyFill="1" applyAlignment="1" applyProtection="1">
      <alignment horizontal="left"/>
    </xf>
    <xf numFmtId="3" fontId="5" fillId="0" borderId="0" xfId="0" applyNumberFormat="1" applyFont="1" applyAlignment="1" applyProtection="1">
      <alignment horizontal="left" vertical="center" indent="2"/>
    </xf>
    <xf numFmtId="0" fontId="3" fillId="0" borderId="0" xfId="0" applyFon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Protection="1"/>
    <xf numFmtId="0" fontId="4" fillId="0" borderId="1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top" wrapText="1"/>
    </xf>
    <xf numFmtId="3" fontId="0" fillId="0" borderId="2" xfId="0" applyNumberFormat="1" applyBorder="1" applyAlignment="1" applyProtection="1">
      <alignment vertical="top" wrapText="1"/>
    </xf>
    <xf numFmtId="0" fontId="0" fillId="0" borderId="6" xfId="0" applyBorder="1" applyAlignment="1" applyProtection="1">
      <alignment vertical="top" wrapText="1"/>
    </xf>
    <xf numFmtId="0" fontId="0" fillId="0" borderId="10" xfId="0" applyFill="1" applyBorder="1" applyAlignment="1" applyProtection="1">
      <alignment horizontal="center"/>
    </xf>
    <xf numFmtId="0" fontId="0" fillId="0" borderId="10" xfId="0" applyFill="1" applyBorder="1" applyProtection="1"/>
    <xf numFmtId="44" fontId="0" fillId="5" borderId="4" xfId="0" applyNumberFormat="1" applyFill="1" applyBorder="1" applyProtection="1"/>
    <xf numFmtId="3" fontId="0" fillId="2" borderId="4" xfId="0" applyNumberFormat="1" applyFill="1" applyBorder="1" applyProtection="1"/>
    <xf numFmtId="44" fontId="0" fillId="3" borderId="16" xfId="1" applyFont="1" applyFill="1" applyBorder="1" applyProtection="1"/>
    <xf numFmtId="44" fontId="0" fillId="0" borderId="0" xfId="0" applyNumberFormat="1" applyFill="1" applyProtection="1"/>
    <xf numFmtId="44" fontId="0" fillId="0" borderId="0" xfId="0" applyNumberFormat="1" applyProtection="1"/>
    <xf numFmtId="0" fontId="0" fillId="0" borderId="7" xfId="0" applyFill="1" applyBorder="1" applyAlignment="1" applyProtection="1">
      <alignment horizontal="center"/>
    </xf>
    <xf numFmtId="0" fontId="0" fillId="0" borderId="7" xfId="0" applyFill="1" applyBorder="1" applyProtection="1"/>
    <xf numFmtId="3" fontId="0" fillId="2" borderId="18" xfId="0" applyNumberFormat="1" applyFill="1" applyBorder="1" applyProtection="1"/>
    <xf numFmtId="0" fontId="0" fillId="0" borderId="13" xfId="0" applyFill="1" applyBorder="1" applyAlignment="1" applyProtection="1">
      <alignment horizontal="center"/>
    </xf>
    <xf numFmtId="0" fontId="0" fillId="0" borderId="4" xfId="0" applyFill="1" applyBorder="1" applyProtection="1"/>
    <xf numFmtId="3" fontId="0" fillId="2" borderId="11" xfId="0" applyNumberFormat="1" applyFill="1" applyBorder="1" applyProtection="1"/>
    <xf numFmtId="3" fontId="0" fillId="8" borderId="11" xfId="0" applyNumberFormat="1" applyFill="1" applyBorder="1" applyProtection="1"/>
    <xf numFmtId="44" fontId="0" fillId="8" borderId="16" xfId="1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Protection="1"/>
    <xf numFmtId="44" fontId="0" fillId="5" borderId="9" xfId="0" applyNumberFormat="1" applyFill="1" applyBorder="1" applyProtection="1"/>
    <xf numFmtId="3" fontId="0" fillId="8" borderId="19" xfId="0" applyNumberFormat="1" applyFill="1" applyBorder="1" applyProtection="1"/>
    <xf numFmtId="0" fontId="2" fillId="0" borderId="0" xfId="0" applyFont="1" applyAlignment="1" applyProtection="1">
      <alignment vertical="center"/>
    </xf>
    <xf numFmtId="44" fontId="0" fillId="3" borderId="15" xfId="1" applyFont="1" applyFill="1" applyBorder="1" applyProtection="1"/>
    <xf numFmtId="9" fontId="0" fillId="0" borderId="0" xfId="0" applyNumberFormat="1" applyProtection="1"/>
    <xf numFmtId="0" fontId="0" fillId="0" borderId="3" xfId="0" applyBorder="1" applyAlignment="1" applyProtection="1">
      <alignment vertical="top" wrapText="1"/>
    </xf>
    <xf numFmtId="0" fontId="4" fillId="0" borderId="20" xfId="0" applyFont="1" applyBorder="1" applyAlignment="1" applyProtection="1">
      <alignment horizontal="center" vertical="center"/>
    </xf>
    <xf numFmtId="9" fontId="4" fillId="0" borderId="21" xfId="0" applyNumberFormat="1" applyFont="1" applyBorder="1" applyAlignment="1" applyProtection="1">
      <alignment horizontal="center" vertical="top" wrapText="1"/>
    </xf>
    <xf numFmtId="0" fontId="4" fillId="0" borderId="21" xfId="0" applyFont="1" applyBorder="1" applyAlignment="1" applyProtection="1">
      <alignment vertical="top" wrapText="1"/>
    </xf>
    <xf numFmtId="3" fontId="4" fillId="0" borderId="22" xfId="0" applyNumberFormat="1" applyFont="1" applyBorder="1" applyAlignment="1" applyProtection="1">
      <alignment vertical="top" wrapText="1"/>
    </xf>
    <xf numFmtId="0" fontId="4" fillId="0" borderId="23" xfId="0" applyFont="1" applyBorder="1" applyAlignment="1" applyProtection="1">
      <alignment vertical="top" wrapText="1"/>
    </xf>
    <xf numFmtId="44" fontId="0" fillId="7" borderId="4" xfId="0" applyNumberFormat="1" applyFill="1" applyBorder="1" applyProtection="1"/>
    <xf numFmtId="44" fontId="0" fillId="3" borderId="4" xfId="1" applyFont="1" applyFill="1" applyBorder="1" applyProtection="1"/>
    <xf numFmtId="3" fontId="0" fillId="8" borderId="4" xfId="0" applyNumberFormat="1" applyFill="1" applyBorder="1" applyProtection="1"/>
    <xf numFmtId="44" fontId="0" fillId="8" borderId="4" xfId="1" applyFont="1" applyFill="1" applyBorder="1" applyProtection="1"/>
    <xf numFmtId="44" fontId="0" fillId="8" borderId="4" xfId="0" applyNumberFormat="1" applyFill="1" applyBorder="1" applyProtection="1"/>
    <xf numFmtId="0" fontId="0" fillId="0" borderId="8" xfId="0" applyFill="1" applyBorder="1" applyProtection="1"/>
    <xf numFmtId="3" fontId="0" fillId="8" borderId="9" xfId="0" applyNumberFormat="1" applyFill="1" applyBorder="1" applyProtection="1"/>
    <xf numFmtId="44" fontId="0" fillId="8" borderId="9" xfId="0" applyNumberFormat="1" applyFill="1" applyBorder="1" applyProtection="1"/>
    <xf numFmtId="44" fontId="0" fillId="3" borderId="17" xfId="1" applyFont="1" applyFill="1" applyBorder="1" applyProtection="1"/>
    <xf numFmtId="0" fontId="4" fillId="0" borderId="1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Protection="1"/>
    <xf numFmtId="44" fontId="0" fillId="0" borderId="24" xfId="0" applyNumberFormat="1" applyFill="1" applyBorder="1" applyProtection="1"/>
    <xf numFmtId="44" fontId="0" fillId="0" borderId="2" xfId="0" applyNumberFormat="1" applyFill="1" applyBorder="1" applyProtection="1"/>
    <xf numFmtId="0" fontId="3" fillId="0" borderId="0" xfId="0" applyFont="1" applyProtection="1"/>
    <xf numFmtId="0" fontId="0" fillId="0" borderId="0" xfId="0" applyFill="1" applyBorder="1" applyProtection="1"/>
    <xf numFmtId="44" fontId="0" fillId="4" borderId="6" xfId="0" applyNumberFormat="1" applyFill="1" applyBorder="1" applyProtection="1"/>
    <xf numFmtId="44" fontId="0" fillId="7" borderId="9" xfId="0" applyNumberFormat="1" applyFill="1" applyBorder="1" applyProtection="1"/>
    <xf numFmtId="44" fontId="0" fillId="6" borderId="2" xfId="0" applyNumberFormat="1" applyFill="1" applyBorder="1" applyProtection="1">
      <protection locked="0"/>
    </xf>
    <xf numFmtId="1" fontId="0" fillId="2" borderId="25" xfId="0" applyNumberFormat="1" applyFill="1" applyBorder="1" applyProtection="1"/>
    <xf numFmtId="44" fontId="0" fillId="3" borderId="6" xfId="1" applyFont="1" applyFill="1" applyBorder="1" applyProtection="1"/>
    <xf numFmtId="44" fontId="0" fillId="3" borderId="26" xfId="1" applyFont="1" applyFill="1" applyBorder="1" applyProtection="1"/>
    <xf numFmtId="0" fontId="0" fillId="0" borderId="11" xfId="0" applyBorder="1" applyAlignment="1" applyProtection="1">
      <alignment horizontal="left"/>
    </xf>
    <xf numFmtId="0" fontId="0" fillId="0" borderId="14" xfId="0" applyBorder="1" applyAlignment="1" applyProtection="1">
      <alignment horizontal="left"/>
    </xf>
    <xf numFmtId="3" fontId="4" fillId="0" borderId="4" xfId="0" applyNumberFormat="1" applyFont="1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  <color rgb="FFFFFF03"/>
      <color rgb="FF00FFFF"/>
      <color rgb="FFFF9933"/>
      <color rgb="FFCCFFFF"/>
      <color rgb="FFBAFCBA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8DC7-56D6-4CFE-B4E7-D4770EB293B2}">
  <dimension ref="B1:AB49"/>
  <sheetViews>
    <sheetView tabSelected="1" topLeftCell="A9" zoomScale="90" zoomScaleNormal="90" workbookViewId="0">
      <selection activeCell="G24" sqref="G24"/>
    </sheetView>
  </sheetViews>
  <sheetFormatPr defaultRowHeight="14.4" x14ac:dyDescent="0.3"/>
  <cols>
    <col min="1" max="1" width="2.5546875" style="7" customWidth="1"/>
    <col min="2" max="2" width="8.6640625" style="7" customWidth="1"/>
    <col min="3" max="3" width="31.88671875" style="7" customWidth="1"/>
    <col min="4" max="4" width="18" style="7" customWidth="1"/>
    <col min="5" max="5" width="11.44140625" style="7" customWidth="1"/>
    <col min="6" max="6" width="11.109375" style="7" customWidth="1"/>
    <col min="7" max="7" width="12.44140625" style="21" customWidth="1"/>
    <col min="8" max="8" width="17.33203125" style="7" customWidth="1"/>
    <col min="9" max="9" width="18" style="7" customWidth="1"/>
    <col min="10" max="10" width="12.33203125" style="7" customWidth="1"/>
    <col min="11" max="11" width="11.33203125" style="7" customWidth="1"/>
    <col min="12" max="12" width="12.109375" style="7" customWidth="1"/>
    <col min="13" max="13" width="16.6640625" style="7" customWidth="1"/>
    <col min="14" max="14" width="14.44140625" style="7" customWidth="1"/>
    <col min="15" max="15" width="11.109375" style="7" customWidth="1"/>
    <col min="16" max="16" width="11.33203125" style="7" customWidth="1"/>
    <col min="17" max="17" width="12.33203125" style="7" customWidth="1"/>
    <col min="18" max="18" width="16.6640625" style="7" customWidth="1"/>
    <col min="19" max="19" width="13.33203125" style="7" customWidth="1"/>
    <col min="20" max="20" width="11" style="7" customWidth="1"/>
    <col min="21" max="21" width="11.109375" style="7" customWidth="1"/>
    <col min="22" max="22" width="12.109375" style="7" customWidth="1"/>
    <col min="23" max="23" width="13.33203125" style="7" customWidth="1"/>
    <col min="24" max="24" width="16.5546875" style="7" customWidth="1"/>
    <col min="25" max="25" width="11.33203125" style="7" customWidth="1"/>
    <col min="26" max="26" width="12.33203125" style="7" customWidth="1"/>
    <col min="27" max="27" width="13.33203125" style="7" customWidth="1"/>
    <col min="28" max="28" width="15.33203125" style="7" customWidth="1"/>
    <col min="29" max="16384" width="8.88671875" style="7"/>
  </cols>
  <sheetData>
    <row r="1" spans="2:10" ht="24.6" x14ac:dyDescent="0.4">
      <c r="B1" s="3" t="s">
        <v>10</v>
      </c>
      <c r="C1" s="4"/>
      <c r="D1" s="4"/>
      <c r="E1" s="5"/>
      <c r="F1" s="5" t="s">
        <v>9</v>
      </c>
      <c r="G1" s="6" t="s">
        <v>27</v>
      </c>
      <c r="I1" s="8" t="s">
        <v>46</v>
      </c>
    </row>
    <row r="2" spans="2:10" x14ac:dyDescent="0.3">
      <c r="B2" s="3"/>
      <c r="C2" s="4"/>
      <c r="D2" s="4"/>
      <c r="E2" s="4"/>
      <c r="F2" s="4"/>
      <c r="G2" s="9"/>
    </row>
    <row r="3" spans="2:10" x14ac:dyDescent="0.3">
      <c r="B3" s="10" t="s">
        <v>13</v>
      </c>
      <c r="C3" s="4"/>
      <c r="D3" s="4"/>
      <c r="E3" s="4"/>
      <c r="F3" s="4"/>
      <c r="G3" s="9"/>
    </row>
    <row r="4" spans="2:10" x14ac:dyDescent="0.3">
      <c r="B4" s="11" t="s">
        <v>48</v>
      </c>
      <c r="C4" s="4"/>
      <c r="D4" s="4"/>
      <c r="E4" s="4"/>
      <c r="F4" s="4"/>
      <c r="G4" s="9"/>
    </row>
    <row r="5" spans="2:10" x14ac:dyDescent="0.3">
      <c r="B5" s="11" t="s">
        <v>11</v>
      </c>
      <c r="C5" s="4"/>
      <c r="D5" s="4"/>
      <c r="E5" s="4"/>
      <c r="F5" s="4"/>
      <c r="G5" s="9"/>
    </row>
    <row r="6" spans="2:10" x14ac:dyDescent="0.3">
      <c r="B6" s="12" t="s">
        <v>12</v>
      </c>
      <c r="C6" s="4"/>
      <c r="D6" s="4"/>
      <c r="E6" s="4"/>
      <c r="F6" s="4"/>
      <c r="G6" s="9"/>
    </row>
    <row r="7" spans="2:10" x14ac:dyDescent="0.3">
      <c r="B7" s="12" t="s">
        <v>26</v>
      </c>
      <c r="C7" s="4"/>
      <c r="D7" s="4"/>
      <c r="E7" s="4"/>
      <c r="F7" s="4"/>
      <c r="G7" s="9"/>
    </row>
    <row r="8" spans="2:10" x14ac:dyDescent="0.3">
      <c r="B8" s="12" t="s">
        <v>41</v>
      </c>
      <c r="C8" s="4"/>
      <c r="D8" s="4"/>
      <c r="E8" s="4"/>
      <c r="F8" s="4"/>
      <c r="G8" s="9"/>
    </row>
    <row r="9" spans="2:10" x14ac:dyDescent="0.3">
      <c r="B9" s="12"/>
      <c r="C9" s="4"/>
      <c r="D9" s="4"/>
      <c r="E9" s="4"/>
      <c r="F9" s="4"/>
      <c r="G9" s="9"/>
    </row>
    <row r="10" spans="2:10" x14ac:dyDescent="0.3">
      <c r="B10" s="4"/>
      <c r="C10" s="4"/>
      <c r="D10" s="4"/>
      <c r="E10" s="4"/>
      <c r="F10" s="4"/>
      <c r="G10" s="9"/>
    </row>
    <row r="11" spans="2:10" x14ac:dyDescent="0.3">
      <c r="B11" s="13" t="s">
        <v>0</v>
      </c>
      <c r="C11" s="13"/>
      <c r="D11" s="13"/>
      <c r="E11" s="4"/>
      <c r="F11" s="77" t="s">
        <v>4</v>
      </c>
      <c r="G11" s="78"/>
      <c r="H11" s="79" t="str">
        <f>G1</f>
        <v>Regio West</v>
      </c>
      <c r="I11" s="79"/>
      <c r="J11" s="79"/>
    </row>
    <row r="12" spans="2:10" x14ac:dyDescent="0.3">
      <c r="B12" s="14" t="s">
        <v>22</v>
      </c>
      <c r="C12" s="14"/>
      <c r="D12" s="14"/>
      <c r="E12" s="4"/>
      <c r="F12" s="77" t="s">
        <v>5</v>
      </c>
      <c r="G12" s="78"/>
      <c r="H12" s="80"/>
      <c r="I12" s="80"/>
      <c r="J12" s="80"/>
    </row>
    <row r="13" spans="2:10" x14ac:dyDescent="0.3">
      <c r="B13" s="15" t="s">
        <v>40</v>
      </c>
      <c r="C13" s="15"/>
      <c r="D13" s="15"/>
      <c r="E13" s="16"/>
      <c r="F13" s="77" t="s">
        <v>6</v>
      </c>
      <c r="G13" s="78"/>
      <c r="H13" s="80"/>
      <c r="I13" s="80"/>
      <c r="J13" s="80"/>
    </row>
    <row r="14" spans="2:10" x14ac:dyDescent="0.3">
      <c r="B14" s="17" t="s">
        <v>45</v>
      </c>
      <c r="C14" s="17"/>
      <c r="D14" s="17"/>
      <c r="E14" s="4"/>
      <c r="F14" s="77" t="s">
        <v>7</v>
      </c>
      <c r="G14" s="78"/>
      <c r="H14" s="80"/>
      <c r="I14" s="80"/>
      <c r="J14" s="80"/>
    </row>
    <row r="15" spans="2:10" x14ac:dyDescent="0.3">
      <c r="B15" s="18" t="s">
        <v>1</v>
      </c>
      <c r="C15" s="18"/>
      <c r="D15" s="18"/>
      <c r="E15" s="4"/>
      <c r="F15" s="77" t="s">
        <v>8</v>
      </c>
      <c r="G15" s="78"/>
      <c r="H15" s="80"/>
      <c r="I15" s="80"/>
      <c r="J15" s="80"/>
    </row>
    <row r="16" spans="2:10" x14ac:dyDescent="0.3">
      <c r="B16" s="4"/>
      <c r="C16" s="4"/>
      <c r="D16" s="4"/>
      <c r="E16" s="4"/>
      <c r="F16" s="4"/>
      <c r="G16" s="19"/>
      <c r="H16" s="20"/>
    </row>
    <row r="17" spans="2:28" x14ac:dyDescent="0.3">
      <c r="B17" s="4"/>
      <c r="C17" s="4"/>
      <c r="D17" s="4"/>
      <c r="E17" s="4"/>
      <c r="F17" s="4"/>
      <c r="G17" s="19"/>
      <c r="H17" s="20"/>
      <c r="J17" s="81"/>
      <c r="K17" s="81"/>
      <c r="L17" s="81"/>
    </row>
    <row r="18" spans="2:28" ht="15" thickBot="1" x14ac:dyDescent="0.35">
      <c r="B18" s="4"/>
      <c r="C18" s="4"/>
      <c r="D18" s="4"/>
      <c r="F18" s="19"/>
      <c r="H18" s="22"/>
    </row>
    <row r="19" spans="2:28" ht="63" customHeight="1" thickBot="1" x14ac:dyDescent="0.35">
      <c r="B19" s="23"/>
      <c r="C19" s="23" t="s">
        <v>42</v>
      </c>
      <c r="D19" s="24" t="s">
        <v>37</v>
      </c>
      <c r="E19" s="24" t="s">
        <v>31</v>
      </c>
      <c r="F19" s="24" t="s">
        <v>32</v>
      </c>
      <c r="G19" s="25" t="s">
        <v>33</v>
      </c>
      <c r="H19" s="26" t="s">
        <v>2</v>
      </c>
      <c r="J19" s="22"/>
      <c r="K19" s="22"/>
      <c r="L19" s="22"/>
    </row>
    <row r="20" spans="2:28" x14ac:dyDescent="0.3">
      <c r="B20" s="27">
        <v>1</v>
      </c>
      <c r="C20" s="28" t="s">
        <v>15</v>
      </c>
      <c r="D20" s="1"/>
      <c r="E20" s="29">
        <v>37</v>
      </c>
      <c r="F20" s="29">
        <v>58</v>
      </c>
      <c r="G20" s="30">
        <v>65520</v>
      </c>
      <c r="H20" s="31">
        <f>D20*G20</f>
        <v>0</v>
      </c>
      <c r="J20" s="32"/>
      <c r="K20" s="32"/>
      <c r="L20" s="32"/>
      <c r="M20" s="33"/>
      <c r="N20" s="33"/>
    </row>
    <row r="21" spans="2:28" x14ac:dyDescent="0.3">
      <c r="B21" s="34">
        <v>2</v>
      </c>
      <c r="C21" s="35" t="s">
        <v>17</v>
      </c>
      <c r="D21" s="1"/>
      <c r="E21" s="29">
        <v>34</v>
      </c>
      <c r="F21" s="29">
        <v>52</v>
      </c>
      <c r="G21" s="30">
        <v>1050</v>
      </c>
      <c r="H21" s="31">
        <f>D21*G21</f>
        <v>0</v>
      </c>
      <c r="J21" s="32"/>
      <c r="K21" s="32"/>
      <c r="L21" s="32"/>
      <c r="M21" s="33"/>
      <c r="N21" s="33"/>
    </row>
    <row r="22" spans="2:28" x14ac:dyDescent="0.3">
      <c r="B22" s="34">
        <v>3</v>
      </c>
      <c r="C22" s="35" t="s">
        <v>16</v>
      </c>
      <c r="D22" s="1"/>
      <c r="E22" s="29">
        <v>42</v>
      </c>
      <c r="F22" s="29">
        <v>67</v>
      </c>
      <c r="G22" s="36">
        <v>357</v>
      </c>
      <c r="H22" s="31">
        <f>D22*G22</f>
        <v>0</v>
      </c>
      <c r="J22" s="32"/>
      <c r="K22" s="32"/>
      <c r="L22" s="32"/>
      <c r="M22" s="33"/>
      <c r="N22" s="33"/>
    </row>
    <row r="23" spans="2:28" x14ac:dyDescent="0.3">
      <c r="B23" s="34">
        <v>4</v>
      </c>
      <c r="C23" s="35" t="s">
        <v>14</v>
      </c>
      <c r="D23" s="1"/>
      <c r="E23" s="29">
        <v>42</v>
      </c>
      <c r="F23" s="29">
        <v>67</v>
      </c>
      <c r="G23" s="36">
        <v>3570</v>
      </c>
      <c r="H23" s="31">
        <f>D23*G23</f>
        <v>0</v>
      </c>
      <c r="J23" s="32"/>
      <c r="K23" s="32"/>
      <c r="L23" s="32"/>
      <c r="M23" s="33"/>
      <c r="N23" s="33"/>
    </row>
    <row r="24" spans="2:28" x14ac:dyDescent="0.3">
      <c r="B24" s="37">
        <v>5</v>
      </c>
      <c r="C24" s="38" t="s">
        <v>18</v>
      </c>
      <c r="D24" s="1"/>
      <c r="E24" s="29">
        <v>37</v>
      </c>
      <c r="F24" s="29">
        <v>58</v>
      </c>
      <c r="G24" s="39">
        <v>2940</v>
      </c>
      <c r="H24" s="31">
        <f>D24*G24</f>
        <v>0</v>
      </c>
      <c r="J24" s="32"/>
      <c r="K24" s="22"/>
      <c r="L24" s="22"/>
    </row>
    <row r="25" spans="2:28" s="22" customFormat="1" x14ac:dyDescent="0.3">
      <c r="B25" s="37">
        <v>6</v>
      </c>
      <c r="C25" s="38" t="s">
        <v>25</v>
      </c>
      <c r="D25" s="1"/>
      <c r="E25" s="29">
        <v>37</v>
      </c>
      <c r="F25" s="29">
        <v>58</v>
      </c>
      <c r="G25" s="40"/>
      <c r="H25" s="41"/>
      <c r="I25" s="7" t="s">
        <v>47</v>
      </c>
      <c r="J25" s="32"/>
      <c r="K25" s="32"/>
      <c r="L25" s="32"/>
      <c r="M25" s="32"/>
      <c r="N25" s="32"/>
    </row>
    <row r="26" spans="2:28" s="22" customFormat="1" ht="15" thickBot="1" x14ac:dyDescent="0.35">
      <c r="B26" s="42">
        <v>7</v>
      </c>
      <c r="C26" s="43" t="s">
        <v>19</v>
      </c>
      <c r="D26" s="2"/>
      <c r="E26" s="44">
        <v>37</v>
      </c>
      <c r="F26" s="44">
        <v>58</v>
      </c>
      <c r="G26" s="45"/>
      <c r="H26" s="41"/>
      <c r="I26" s="7" t="s">
        <v>47</v>
      </c>
      <c r="J26" s="32"/>
      <c r="K26" s="32"/>
      <c r="L26" s="32"/>
      <c r="M26" s="32"/>
      <c r="N26" s="32"/>
    </row>
    <row r="27" spans="2:28" ht="15" thickBot="1" x14ac:dyDescent="0.35">
      <c r="C27" s="46"/>
      <c r="E27" s="33"/>
      <c r="F27" s="33"/>
      <c r="G27" s="21">
        <f>SUM(G20:G26)</f>
        <v>73437</v>
      </c>
      <c r="H27" s="47">
        <f>SUM(H20:H26)</f>
        <v>0</v>
      </c>
      <c r="J27" s="32"/>
      <c r="K27" s="32"/>
      <c r="L27" s="32"/>
      <c r="M27" s="33"/>
      <c r="N27" s="33"/>
    </row>
    <row r="28" spans="2:28" x14ac:dyDescent="0.3">
      <c r="C28" s="46"/>
      <c r="D28" s="48"/>
      <c r="E28" s="33"/>
      <c r="F28" s="33"/>
      <c r="G28" s="7"/>
      <c r="J28" s="33"/>
      <c r="K28" s="33"/>
      <c r="L28" s="33"/>
      <c r="M28" s="33"/>
      <c r="N28" s="33"/>
    </row>
    <row r="29" spans="2:28" ht="15" thickBot="1" x14ac:dyDescent="0.35">
      <c r="C29" s="46"/>
      <c r="I29" s="48"/>
      <c r="J29" s="33"/>
      <c r="K29" s="33"/>
      <c r="M29" s="33"/>
      <c r="N29" s="48"/>
      <c r="S29" s="48"/>
      <c r="X29" s="48"/>
    </row>
    <row r="30" spans="2:28" ht="58.2" thickBot="1" x14ac:dyDescent="0.35">
      <c r="B30" s="23"/>
      <c r="C30" s="23" t="s">
        <v>43</v>
      </c>
      <c r="D30" s="24" t="s">
        <v>35</v>
      </c>
      <c r="E30" s="24" t="s">
        <v>31</v>
      </c>
      <c r="F30" s="24" t="s">
        <v>32</v>
      </c>
      <c r="G30" s="25" t="s">
        <v>33</v>
      </c>
      <c r="H30" s="49" t="s">
        <v>2</v>
      </c>
      <c r="I30" s="24" t="s">
        <v>36</v>
      </c>
      <c r="J30" s="24" t="s">
        <v>31</v>
      </c>
      <c r="K30" s="24" t="s">
        <v>32</v>
      </c>
      <c r="L30" s="25" t="s">
        <v>33</v>
      </c>
      <c r="M30" s="49" t="s">
        <v>2</v>
      </c>
      <c r="N30" s="24" t="s">
        <v>34</v>
      </c>
      <c r="O30" s="24" t="s">
        <v>31</v>
      </c>
      <c r="P30" s="24" t="s">
        <v>32</v>
      </c>
      <c r="Q30" s="25" t="s">
        <v>33</v>
      </c>
      <c r="R30" s="49" t="s">
        <v>2</v>
      </c>
      <c r="S30" s="24" t="s">
        <v>38</v>
      </c>
      <c r="T30" s="24" t="s">
        <v>31</v>
      </c>
      <c r="U30" s="24" t="s">
        <v>32</v>
      </c>
      <c r="V30" s="25" t="s">
        <v>33</v>
      </c>
      <c r="W30" s="49" t="s">
        <v>2</v>
      </c>
      <c r="X30" s="24" t="s">
        <v>39</v>
      </c>
      <c r="Y30" s="24" t="s">
        <v>31</v>
      </c>
      <c r="Z30" s="24" t="s">
        <v>32</v>
      </c>
      <c r="AA30" s="25" t="s">
        <v>33</v>
      </c>
      <c r="AB30" s="49" t="s">
        <v>2</v>
      </c>
    </row>
    <row r="31" spans="2:28" s="8" customFormat="1" ht="15" thickBot="1" x14ac:dyDescent="0.35">
      <c r="B31" s="27"/>
      <c r="C31" s="50" t="s">
        <v>44</v>
      </c>
      <c r="D31" s="51">
        <v>1.1000000000000001</v>
      </c>
      <c r="E31" s="52"/>
      <c r="F31" s="52"/>
      <c r="G31" s="53"/>
      <c r="H31" s="54"/>
      <c r="I31" s="51">
        <v>1.2</v>
      </c>
      <c r="J31" s="52"/>
      <c r="K31" s="52"/>
      <c r="L31" s="53"/>
      <c r="M31" s="54"/>
      <c r="N31" s="51">
        <v>1.35</v>
      </c>
      <c r="O31" s="52"/>
      <c r="P31" s="52"/>
      <c r="Q31" s="53"/>
      <c r="R31" s="54"/>
      <c r="S31" s="51">
        <v>1.5</v>
      </c>
      <c r="T31" s="52"/>
      <c r="U31" s="52"/>
      <c r="V31" s="53"/>
      <c r="W31" s="54"/>
      <c r="X31" s="51">
        <v>2</v>
      </c>
      <c r="Y31" s="52"/>
      <c r="Z31" s="52"/>
      <c r="AA31" s="53"/>
      <c r="AB31" s="54"/>
    </row>
    <row r="32" spans="2:28" x14ac:dyDescent="0.3">
      <c r="B32" s="34">
        <v>8</v>
      </c>
      <c r="C32" s="28" t="s">
        <v>15</v>
      </c>
      <c r="D32" s="55">
        <f>$D20*D$31</f>
        <v>0</v>
      </c>
      <c r="E32" s="29">
        <f>E20*$D$31</f>
        <v>40.700000000000003</v>
      </c>
      <c r="F32" s="29">
        <f t="shared" ref="F32:F38" si="0">F20*$D$31</f>
        <v>63.800000000000004</v>
      </c>
      <c r="G32" s="30">
        <v>32760</v>
      </c>
      <c r="H32" s="31">
        <f>D32*G32</f>
        <v>0</v>
      </c>
      <c r="I32" s="55">
        <f>$D20*I$31</f>
        <v>0</v>
      </c>
      <c r="J32" s="29">
        <f>E20*$I$31</f>
        <v>44.4</v>
      </c>
      <c r="K32" s="29">
        <f t="shared" ref="K32:K36" si="1">F20*$I$31</f>
        <v>69.599999999999994</v>
      </c>
      <c r="L32" s="30">
        <v>32760</v>
      </c>
      <c r="M32" s="31">
        <f>I32*L32</f>
        <v>0</v>
      </c>
      <c r="N32" s="55">
        <f>$D20*N$31</f>
        <v>0</v>
      </c>
      <c r="O32" s="29">
        <f>E20*$N$31</f>
        <v>49.95</v>
      </c>
      <c r="P32" s="29">
        <f t="shared" ref="P32:P36" si="2">F20*$N$31</f>
        <v>78.300000000000011</v>
      </c>
      <c r="Q32" s="30">
        <v>14040</v>
      </c>
      <c r="R32" s="31">
        <f>N32*Q32</f>
        <v>0</v>
      </c>
      <c r="S32" s="55">
        <f>$D20*S$31</f>
        <v>0</v>
      </c>
      <c r="T32" s="29">
        <f>E20*$S$31</f>
        <v>55.5</v>
      </c>
      <c r="U32" s="29">
        <f t="shared" ref="U32:U36" si="3">F20*$S$31</f>
        <v>87</v>
      </c>
      <c r="V32" s="30">
        <v>10452</v>
      </c>
      <c r="W32" s="55">
        <f>S32*V32</f>
        <v>0</v>
      </c>
      <c r="X32" s="55">
        <f>$D20*X$31</f>
        <v>0</v>
      </c>
      <c r="Y32" s="29">
        <f>E20*$X$31</f>
        <v>74</v>
      </c>
      <c r="Z32" s="29">
        <f t="shared" ref="Z32:Z36" si="4">F20*$X$31</f>
        <v>116</v>
      </c>
      <c r="AA32" s="30">
        <v>468</v>
      </c>
      <c r="AB32" s="31">
        <f>X32*AA32</f>
        <v>0</v>
      </c>
    </row>
    <row r="33" spans="2:28" x14ac:dyDescent="0.3">
      <c r="B33" s="34">
        <v>9</v>
      </c>
      <c r="C33" s="35" t="s">
        <v>20</v>
      </c>
      <c r="D33" s="55">
        <f t="shared" ref="D33:D38" si="5">$D21*D$31</f>
        <v>0</v>
      </c>
      <c r="E33" s="29">
        <f t="shared" ref="E33:E36" si="6">E21*D$31</f>
        <v>37.400000000000006</v>
      </c>
      <c r="F33" s="29">
        <f t="shared" si="0"/>
        <v>57.2</v>
      </c>
      <c r="G33" s="30">
        <v>525</v>
      </c>
      <c r="H33" s="31">
        <f>D33*G33</f>
        <v>0</v>
      </c>
      <c r="I33" s="55">
        <f t="shared" ref="I33:I38" si="7">$D21*I$31</f>
        <v>0</v>
      </c>
      <c r="J33" s="29">
        <f t="shared" ref="J33:J38" si="8">E21*$I$31</f>
        <v>40.799999999999997</v>
      </c>
      <c r="K33" s="29">
        <f t="shared" si="1"/>
        <v>62.4</v>
      </c>
      <c r="L33" s="30">
        <v>525</v>
      </c>
      <c r="M33" s="31">
        <f>I33*L33</f>
        <v>0</v>
      </c>
      <c r="N33" s="55">
        <f t="shared" ref="N33:N36" si="9">$D21*N$31</f>
        <v>0</v>
      </c>
      <c r="O33" s="29">
        <f t="shared" ref="O33:O38" si="10">E21*$N$31</f>
        <v>45.900000000000006</v>
      </c>
      <c r="P33" s="29">
        <f t="shared" si="2"/>
        <v>70.2</v>
      </c>
      <c r="Q33" s="30">
        <v>225</v>
      </c>
      <c r="R33" s="31">
        <f>N33*Q33</f>
        <v>0</v>
      </c>
      <c r="S33" s="55">
        <f t="shared" ref="S33:S38" si="11">$D21*S$31</f>
        <v>0</v>
      </c>
      <c r="T33" s="29">
        <f t="shared" ref="T33:T38" si="12">E21*$S$31</f>
        <v>51</v>
      </c>
      <c r="U33" s="29">
        <f t="shared" si="3"/>
        <v>78</v>
      </c>
      <c r="V33" s="30">
        <v>167.5</v>
      </c>
      <c r="W33" s="55">
        <f>S33*V33</f>
        <v>0</v>
      </c>
      <c r="X33" s="55">
        <f t="shared" ref="X33:X38" si="13">$D21*X$31</f>
        <v>0</v>
      </c>
      <c r="Y33" s="29">
        <f t="shared" ref="Y33:Y38" si="14">E21*$X$31</f>
        <v>68</v>
      </c>
      <c r="Z33" s="29">
        <f t="shared" si="4"/>
        <v>104</v>
      </c>
      <c r="AA33" s="30">
        <v>7.5</v>
      </c>
      <c r="AB33" s="31">
        <f>X33*AA33</f>
        <v>0</v>
      </c>
    </row>
    <row r="34" spans="2:28" x14ac:dyDescent="0.3">
      <c r="B34" s="34">
        <v>10</v>
      </c>
      <c r="C34" s="35" t="s">
        <v>16</v>
      </c>
      <c r="D34" s="55">
        <f t="shared" si="5"/>
        <v>0</v>
      </c>
      <c r="E34" s="29">
        <f t="shared" si="6"/>
        <v>46.2</v>
      </c>
      <c r="F34" s="29">
        <f t="shared" si="0"/>
        <v>73.7</v>
      </c>
      <c r="G34" s="36">
        <v>178.5</v>
      </c>
      <c r="H34" s="31">
        <f>D34*G34</f>
        <v>0</v>
      </c>
      <c r="I34" s="55">
        <f t="shared" si="7"/>
        <v>0</v>
      </c>
      <c r="J34" s="29">
        <f t="shared" si="8"/>
        <v>50.4</v>
      </c>
      <c r="K34" s="29">
        <f t="shared" si="1"/>
        <v>80.399999999999991</v>
      </c>
      <c r="L34" s="36">
        <v>178.5</v>
      </c>
      <c r="M34" s="31">
        <f>I34*L34</f>
        <v>0</v>
      </c>
      <c r="N34" s="55">
        <f t="shared" si="9"/>
        <v>0</v>
      </c>
      <c r="O34" s="29">
        <f t="shared" si="10"/>
        <v>56.7</v>
      </c>
      <c r="P34" s="29">
        <f t="shared" si="2"/>
        <v>90.45</v>
      </c>
      <c r="Q34" s="30">
        <v>76.5</v>
      </c>
      <c r="R34" s="31">
        <f>N34*Q34</f>
        <v>0</v>
      </c>
      <c r="S34" s="55">
        <f t="shared" si="11"/>
        <v>0</v>
      </c>
      <c r="T34" s="29">
        <f t="shared" si="12"/>
        <v>63</v>
      </c>
      <c r="U34" s="29">
        <f t="shared" si="3"/>
        <v>100.5</v>
      </c>
      <c r="V34" s="30">
        <v>56.95</v>
      </c>
      <c r="W34" s="55">
        <f>S34*V34</f>
        <v>0</v>
      </c>
      <c r="X34" s="55">
        <f t="shared" si="13"/>
        <v>0</v>
      </c>
      <c r="Y34" s="29">
        <f t="shared" si="14"/>
        <v>84</v>
      </c>
      <c r="Z34" s="29">
        <f t="shared" si="4"/>
        <v>134</v>
      </c>
      <c r="AA34" s="30">
        <v>2.5500000000000003</v>
      </c>
      <c r="AB34" s="31">
        <f>X34*AA34</f>
        <v>0</v>
      </c>
    </row>
    <row r="35" spans="2:28" x14ac:dyDescent="0.3">
      <c r="B35" s="37">
        <v>11</v>
      </c>
      <c r="C35" s="35" t="s">
        <v>14</v>
      </c>
      <c r="D35" s="55">
        <f t="shared" si="5"/>
        <v>0</v>
      </c>
      <c r="E35" s="29">
        <f t="shared" si="6"/>
        <v>46.2</v>
      </c>
      <c r="F35" s="29">
        <f t="shared" si="0"/>
        <v>73.7</v>
      </c>
      <c r="G35" s="36">
        <v>1785</v>
      </c>
      <c r="H35" s="31">
        <f>D35*G35</f>
        <v>0</v>
      </c>
      <c r="I35" s="55">
        <f t="shared" si="7"/>
        <v>0</v>
      </c>
      <c r="J35" s="29">
        <f t="shared" si="8"/>
        <v>50.4</v>
      </c>
      <c r="K35" s="29">
        <f t="shared" si="1"/>
        <v>80.399999999999991</v>
      </c>
      <c r="L35" s="36">
        <v>1785</v>
      </c>
      <c r="M35" s="31">
        <f>I35*L35</f>
        <v>0</v>
      </c>
      <c r="N35" s="55">
        <f t="shared" si="9"/>
        <v>0</v>
      </c>
      <c r="O35" s="29">
        <f t="shared" si="10"/>
        <v>56.7</v>
      </c>
      <c r="P35" s="29">
        <f t="shared" si="2"/>
        <v>90.45</v>
      </c>
      <c r="Q35" s="30">
        <v>765</v>
      </c>
      <c r="R35" s="31">
        <f>N35*Q35</f>
        <v>0</v>
      </c>
      <c r="S35" s="55">
        <f t="shared" si="11"/>
        <v>0</v>
      </c>
      <c r="T35" s="29">
        <f t="shared" si="12"/>
        <v>63</v>
      </c>
      <c r="U35" s="29">
        <f t="shared" si="3"/>
        <v>100.5</v>
      </c>
      <c r="V35" s="30">
        <v>569.5</v>
      </c>
      <c r="W35" s="55">
        <f>S35*V35</f>
        <v>0</v>
      </c>
      <c r="X35" s="55">
        <f t="shared" si="13"/>
        <v>0</v>
      </c>
      <c r="Y35" s="29">
        <f t="shared" si="14"/>
        <v>84</v>
      </c>
      <c r="Z35" s="29">
        <f t="shared" si="4"/>
        <v>134</v>
      </c>
      <c r="AA35" s="30">
        <v>25.5</v>
      </c>
      <c r="AB35" s="31">
        <f>X35*AA35</f>
        <v>0</v>
      </c>
    </row>
    <row r="36" spans="2:28" x14ac:dyDescent="0.3">
      <c r="B36" s="37">
        <v>12</v>
      </c>
      <c r="C36" s="35" t="s">
        <v>18</v>
      </c>
      <c r="D36" s="55">
        <f t="shared" si="5"/>
        <v>0</v>
      </c>
      <c r="E36" s="29">
        <f t="shared" si="6"/>
        <v>40.700000000000003</v>
      </c>
      <c r="F36" s="29">
        <f t="shared" si="0"/>
        <v>63.800000000000004</v>
      </c>
      <c r="G36" s="39">
        <v>1470</v>
      </c>
      <c r="H36" s="31">
        <f>D36*G36</f>
        <v>0</v>
      </c>
      <c r="I36" s="55">
        <f t="shared" si="7"/>
        <v>0</v>
      </c>
      <c r="J36" s="29">
        <f t="shared" si="8"/>
        <v>44.4</v>
      </c>
      <c r="K36" s="29">
        <f t="shared" si="1"/>
        <v>69.599999999999994</v>
      </c>
      <c r="L36" s="39">
        <v>1470</v>
      </c>
      <c r="M36" s="31">
        <f>I36*L36</f>
        <v>0</v>
      </c>
      <c r="N36" s="55">
        <f t="shared" si="9"/>
        <v>0</v>
      </c>
      <c r="O36" s="29">
        <f t="shared" si="10"/>
        <v>49.95</v>
      </c>
      <c r="P36" s="29">
        <f t="shared" si="2"/>
        <v>78.300000000000011</v>
      </c>
      <c r="Q36" s="30">
        <v>630</v>
      </c>
      <c r="R36" s="56">
        <f>N36*Q36</f>
        <v>0</v>
      </c>
      <c r="S36" s="55">
        <f t="shared" si="11"/>
        <v>0</v>
      </c>
      <c r="T36" s="29">
        <f t="shared" si="12"/>
        <v>55.5</v>
      </c>
      <c r="U36" s="29">
        <f t="shared" si="3"/>
        <v>87</v>
      </c>
      <c r="V36" s="30">
        <v>469</v>
      </c>
      <c r="W36" s="55">
        <f>S36*V36</f>
        <v>0</v>
      </c>
      <c r="X36" s="55">
        <f t="shared" si="13"/>
        <v>0</v>
      </c>
      <c r="Y36" s="29">
        <f t="shared" si="14"/>
        <v>74</v>
      </c>
      <c r="Z36" s="29">
        <f t="shared" si="4"/>
        <v>116</v>
      </c>
      <c r="AA36" s="30">
        <v>21</v>
      </c>
      <c r="AB36" s="31">
        <f>X36*AA36</f>
        <v>0</v>
      </c>
    </row>
    <row r="37" spans="2:28" s="22" customFormat="1" x14ac:dyDescent="0.3">
      <c r="B37" s="37">
        <v>13</v>
      </c>
      <c r="C37" s="38" t="s">
        <v>25</v>
      </c>
      <c r="D37" s="55">
        <f t="shared" si="5"/>
        <v>0</v>
      </c>
      <c r="E37" s="29">
        <f t="shared" ref="E37:E38" si="15">E25*$D$31</f>
        <v>40.700000000000003</v>
      </c>
      <c r="F37" s="29">
        <f t="shared" si="0"/>
        <v>63.800000000000004</v>
      </c>
      <c r="G37" s="57"/>
      <c r="H37" s="41"/>
      <c r="I37" s="55">
        <f t="shared" si="7"/>
        <v>0</v>
      </c>
      <c r="J37" s="29">
        <f t="shared" si="8"/>
        <v>44.4</v>
      </c>
      <c r="K37" s="29">
        <f t="shared" ref="K37:K38" si="16">F25*$I$31</f>
        <v>69.599999999999994</v>
      </c>
      <c r="L37" s="57"/>
      <c r="M37" s="58"/>
      <c r="N37" s="55">
        <f t="shared" ref="N37:N38" si="17">$D25*N$31</f>
        <v>0</v>
      </c>
      <c r="O37" s="29">
        <f t="shared" si="10"/>
        <v>49.95</v>
      </c>
      <c r="P37" s="29">
        <f t="shared" ref="P37:P38" si="18">F25*$N$31</f>
        <v>78.300000000000011</v>
      </c>
      <c r="Q37" s="59"/>
      <c r="R37" s="59"/>
      <c r="S37" s="55">
        <f t="shared" si="11"/>
        <v>0</v>
      </c>
      <c r="T37" s="29">
        <f t="shared" si="12"/>
        <v>55.5</v>
      </c>
      <c r="U37" s="29">
        <f t="shared" ref="U37:U38" si="19">F25*$S$31</f>
        <v>87</v>
      </c>
      <c r="V37" s="59"/>
      <c r="W37" s="59"/>
      <c r="X37" s="55">
        <f t="shared" si="13"/>
        <v>0</v>
      </c>
      <c r="Y37" s="29">
        <f t="shared" si="14"/>
        <v>74</v>
      </c>
      <c r="Z37" s="29">
        <f t="shared" ref="Z37:Z38" si="20">F25*$X$31</f>
        <v>116</v>
      </c>
      <c r="AA37" s="59"/>
      <c r="AB37" s="59"/>
    </row>
    <row r="38" spans="2:28" s="22" customFormat="1" ht="15" thickBot="1" x14ac:dyDescent="0.35">
      <c r="B38" s="42">
        <v>14</v>
      </c>
      <c r="C38" s="60" t="s">
        <v>19</v>
      </c>
      <c r="D38" s="72">
        <f t="shared" si="5"/>
        <v>0</v>
      </c>
      <c r="E38" s="44">
        <f t="shared" si="15"/>
        <v>40.700000000000003</v>
      </c>
      <c r="F38" s="44">
        <f t="shared" si="0"/>
        <v>63.800000000000004</v>
      </c>
      <c r="G38" s="45"/>
      <c r="H38" s="41"/>
      <c r="I38" s="72">
        <f t="shared" si="7"/>
        <v>0</v>
      </c>
      <c r="J38" s="44">
        <f t="shared" si="8"/>
        <v>44.4</v>
      </c>
      <c r="K38" s="44">
        <f t="shared" si="16"/>
        <v>69.599999999999994</v>
      </c>
      <c r="L38" s="61"/>
      <c r="M38" s="58"/>
      <c r="N38" s="72">
        <f t="shared" si="17"/>
        <v>0</v>
      </c>
      <c r="O38" s="44">
        <f t="shared" si="10"/>
        <v>49.95</v>
      </c>
      <c r="P38" s="44">
        <f t="shared" si="18"/>
        <v>78.300000000000011</v>
      </c>
      <c r="Q38" s="62"/>
      <c r="R38" s="59"/>
      <c r="S38" s="72">
        <f t="shared" si="11"/>
        <v>0</v>
      </c>
      <c r="T38" s="44">
        <f t="shared" si="12"/>
        <v>55.5</v>
      </c>
      <c r="U38" s="44">
        <f t="shared" si="19"/>
        <v>87</v>
      </c>
      <c r="V38" s="62"/>
      <c r="W38" s="59"/>
      <c r="X38" s="72">
        <f t="shared" si="13"/>
        <v>0</v>
      </c>
      <c r="Y38" s="44">
        <f t="shared" si="14"/>
        <v>74</v>
      </c>
      <c r="Z38" s="44">
        <f t="shared" si="20"/>
        <v>116</v>
      </c>
      <c r="AA38" s="62"/>
      <c r="AB38" s="62"/>
    </row>
    <row r="39" spans="2:28" ht="15" thickBot="1" x14ac:dyDescent="0.35">
      <c r="C39" s="46"/>
      <c r="E39" s="33"/>
      <c r="F39" s="33"/>
      <c r="G39" s="21">
        <f>SUM(G32:G38)</f>
        <v>36718.5</v>
      </c>
      <c r="H39" s="47">
        <f>SUM(H32:H38)</f>
        <v>0</v>
      </c>
      <c r="J39" s="33"/>
      <c r="K39" s="33"/>
      <c r="L39" s="21">
        <f>SUM(L32:L38)</f>
        <v>36718.5</v>
      </c>
      <c r="M39" s="47">
        <f>SUM(M32:M38)</f>
        <v>0</v>
      </c>
      <c r="O39" s="33"/>
      <c r="P39" s="33"/>
      <c r="Q39" s="21">
        <f>SUM(Q32:Q38)</f>
        <v>15736.5</v>
      </c>
      <c r="R39" s="47">
        <f>SUM(R32:R38)</f>
        <v>0</v>
      </c>
      <c r="T39" s="33"/>
      <c r="U39" s="33"/>
      <c r="V39" s="21">
        <f>SUM(V32:V38)</f>
        <v>11714.95</v>
      </c>
      <c r="W39" s="47">
        <f>SUM(W32:W38)</f>
        <v>0</v>
      </c>
      <c r="Y39" s="33"/>
      <c r="Z39" s="33"/>
      <c r="AA39" s="21">
        <f>SUM(AA32:AA38)</f>
        <v>524.54999999999995</v>
      </c>
      <c r="AB39" s="63">
        <f>SUM(AB32:AB38)</f>
        <v>0</v>
      </c>
    </row>
    <row r="40" spans="2:28" ht="15" thickBot="1" x14ac:dyDescent="0.35">
      <c r="C40" s="46"/>
      <c r="E40" s="33"/>
      <c r="F40" s="33"/>
      <c r="G40" s="7"/>
    </row>
    <row r="41" spans="2:28" ht="72.599999999999994" thickBot="1" x14ac:dyDescent="0.35">
      <c r="B41" s="23"/>
      <c r="C41" s="64" t="s">
        <v>3</v>
      </c>
      <c r="D41" s="24" t="s">
        <v>23</v>
      </c>
      <c r="E41" s="24" t="s">
        <v>31</v>
      </c>
      <c r="F41" s="24" t="s">
        <v>32</v>
      </c>
      <c r="G41" s="25" t="s">
        <v>30</v>
      </c>
      <c r="H41" s="49" t="s">
        <v>2</v>
      </c>
    </row>
    <row r="42" spans="2:28" ht="15" thickBot="1" x14ac:dyDescent="0.35">
      <c r="B42" s="65">
        <v>15</v>
      </c>
      <c r="C42" s="66" t="s">
        <v>24</v>
      </c>
      <c r="D42" s="73"/>
      <c r="E42" s="67"/>
      <c r="F42" s="68"/>
      <c r="G42" s="74">
        <v>150</v>
      </c>
      <c r="H42" s="75">
        <f>D42*G42</f>
        <v>0</v>
      </c>
      <c r="J42" s="33"/>
      <c r="K42" s="33"/>
      <c r="L42" s="33"/>
      <c r="M42" s="33"/>
      <c r="N42" s="33"/>
    </row>
    <row r="43" spans="2:28" ht="15" thickBot="1" x14ac:dyDescent="0.35">
      <c r="C43" s="46"/>
      <c r="E43" s="33"/>
      <c r="F43" s="33"/>
      <c r="G43" s="21">
        <f>G42</f>
        <v>150</v>
      </c>
      <c r="H43" s="63">
        <f>SUM(H42:H42)</f>
        <v>0</v>
      </c>
    </row>
    <row r="44" spans="2:28" x14ac:dyDescent="0.3">
      <c r="C44" s="69"/>
    </row>
    <row r="45" spans="2:28" ht="15" thickBot="1" x14ac:dyDescent="0.35">
      <c r="C45" s="69"/>
    </row>
    <row r="46" spans="2:28" x14ac:dyDescent="0.3">
      <c r="C46" s="69"/>
      <c r="D46" s="7" t="s">
        <v>28</v>
      </c>
      <c r="E46" s="21">
        <f>G27+G39+L39+Q39+V39+AA39+G43</f>
        <v>175000</v>
      </c>
      <c r="H46" s="76">
        <f>H27+H39+M39+R39+W39+AB39+H43</f>
        <v>0</v>
      </c>
    </row>
    <row r="47" spans="2:28" ht="15" thickBot="1" x14ac:dyDescent="0.35">
      <c r="C47" s="69"/>
      <c r="D47" s="7" t="s">
        <v>29</v>
      </c>
      <c r="E47" s="21">
        <f>E46*6.5</f>
        <v>1137500</v>
      </c>
      <c r="H47" s="47">
        <f>6.5*H46</f>
        <v>0</v>
      </c>
    </row>
    <row r="48" spans="2:28" ht="15" thickBot="1" x14ac:dyDescent="0.35">
      <c r="H48" s="70"/>
    </row>
    <row r="49" spans="6:8" ht="15" thickBot="1" x14ac:dyDescent="0.35">
      <c r="F49" s="8" t="s">
        <v>21</v>
      </c>
      <c r="H49" s="71">
        <f>H47</f>
        <v>0</v>
      </c>
    </row>
  </sheetData>
  <sheetProtection algorithmName="SHA-512" hashValue="JOM2J82gim0nhmEJlVvIe6xF2N3rkcio9aFHLa2MiNFwnKHiLZRDviNxP4hzCkMRjMwvW3B9rtFLgvgsYgP6kQ==" saltValue="wuANzzixoq3XJzVjEf/W2w==" spinCount="100000" sheet="1" objects="1" scenarios="1"/>
  <mergeCells count="11">
    <mergeCell ref="F14:G14"/>
    <mergeCell ref="H14:J14"/>
    <mergeCell ref="F15:G15"/>
    <mergeCell ref="H15:J15"/>
    <mergeCell ref="J17:L17"/>
    <mergeCell ref="F11:G11"/>
    <mergeCell ref="H11:J11"/>
    <mergeCell ref="F12:G12"/>
    <mergeCell ref="H12:J12"/>
    <mergeCell ref="F13:G13"/>
    <mergeCell ref="H13:J13"/>
  </mergeCells>
  <dataValidations count="1">
    <dataValidation type="decimal" allowBlank="1" showInputMessage="1" showErrorMessage="1" sqref="D20:D26 I32:I38 D42 N32:N38" xr:uid="{4350957C-6FA5-4BE2-8875-2A21466995E7}">
      <formula1>E20</formula1>
      <formula2>F20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532562A489E446BCDBCBD885A9D589" ma:contentTypeVersion="0" ma:contentTypeDescription="Een nieuw document maken." ma:contentTypeScope="" ma:versionID="5c52538e822675ed964a635147e7e88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6F525-D20B-4EE4-AFD4-6AD70C12C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2F3054-B50B-4F86-BBAE-34079F228C9E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120135-84B5-44D8-AA0F-F39B98C31E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Regio West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Lissenburg</dc:creator>
  <cp:lastModifiedBy>Vroom, Ronald</cp:lastModifiedBy>
  <cp:lastPrinted>2017-09-15T10:16:29Z</cp:lastPrinted>
  <dcterms:created xsi:type="dcterms:W3CDTF">2017-02-17T10:21:47Z</dcterms:created>
  <dcterms:modified xsi:type="dcterms:W3CDTF">2026-01-08T20:05:36Z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0x01010007532562A489E446BCDBCBD885A9D589</vt:lpwstr>
  </property>
</Properties>
</file>