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Waadhoeke Bv Financien\Aanbestedingen en Inkoop\2025 Aanbestedingen\Warme dranken icm Circulair Friesland\Warme dranken Waadhoeke\TenderNedstukken\"/>
    </mc:Choice>
  </mc:AlternateContent>
  <xr:revisionPtr revIDLastSave="0" documentId="13_ncr:1_{EBBBE516-8F30-4234-BF34-DF09D3F63442}" xr6:coauthVersionLast="47" xr6:coauthVersionMax="47" xr10:uidLastSave="{00000000-0000-0000-0000-000000000000}"/>
  <bookViews>
    <workbookView xWindow="-108" yWindow="-108" windowWidth="23256" windowHeight="12576" firstSheet="1" activeTab="5" xr2:uid="{6E179D03-9F91-4BD2-834C-2392A54EEC22}"/>
  </bookViews>
  <sheets>
    <sheet name="Inschrijfbiljet" sheetId="1" r:id="rId1"/>
    <sheet name="Programma van eisen" sheetId="7" r:id="rId2"/>
    <sheet name="Huidige situatie" sheetId="3" r:id="rId3"/>
    <sheet name="Foto's huidige situatie" sheetId="4" r:id="rId4"/>
    <sheet name="Gewenste situatie" sheetId="5" r:id="rId5"/>
    <sheet name="Invulblad" sheetId="6" r:id="rId6"/>
  </sheets>
  <definedNames>
    <definedName name="_xlnm.Print_Area" localSheetId="2">'Huidige situatie'!$A$1:$M$132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6" l="1"/>
  <c r="G48" i="6"/>
  <c r="G45" i="6"/>
  <c r="H6" i="6"/>
  <c r="F6" i="6"/>
  <c r="H7" i="6"/>
  <c r="H8" i="6"/>
  <c r="H9" i="6"/>
  <c r="H10" i="6"/>
  <c r="H11" i="6"/>
  <c r="H12" i="6"/>
  <c r="H13" i="6"/>
  <c r="H14" i="6"/>
  <c r="H15" i="6"/>
  <c r="H16" i="6"/>
  <c r="I7" i="6"/>
  <c r="I8" i="6"/>
  <c r="I9" i="6"/>
  <c r="I10" i="6"/>
  <c r="I11" i="6"/>
  <c r="I12" i="6"/>
  <c r="I13" i="6"/>
  <c r="I14" i="6"/>
  <c r="I15" i="6"/>
  <c r="I16" i="6"/>
  <c r="F10" i="6"/>
  <c r="F12" i="6"/>
  <c r="G41" i="6"/>
  <c r="G43" i="6"/>
  <c r="G44" i="6"/>
  <c r="G46" i="6"/>
  <c r="G47" i="6"/>
  <c r="G49" i="6"/>
  <c r="E22" i="6"/>
  <c r="F22" i="6" s="1"/>
  <c r="C35" i="1"/>
  <c r="C34" i="1"/>
  <c r="C33" i="1"/>
  <c r="C32" i="1"/>
  <c r="A31" i="7"/>
  <c r="A32" i="7" s="1"/>
  <c r="A25" i="7"/>
  <c r="E36" i="6"/>
  <c r="F36" i="6" s="1"/>
  <c r="E35" i="6"/>
  <c r="E34" i="6"/>
  <c r="E33" i="6"/>
  <c r="E32" i="6"/>
  <c r="E31" i="6"/>
  <c r="C31" i="6"/>
  <c r="E30" i="6"/>
  <c r="F30" i="6" s="1"/>
  <c r="E26" i="6"/>
  <c r="C25" i="6"/>
  <c r="D33" i="1"/>
  <c r="F33" i="1" s="1"/>
  <c r="D17" i="6"/>
  <c r="F16" i="6"/>
  <c r="F15" i="6"/>
  <c r="F14" i="6"/>
  <c r="F13" i="6"/>
  <c r="F11" i="6"/>
  <c r="F9" i="6"/>
  <c r="F8" i="6"/>
  <c r="F7" i="6"/>
  <c r="I6" i="6" l="1"/>
  <c r="I17" i="6"/>
  <c r="D32" i="1" s="1"/>
  <c r="F32" i="1" s="1"/>
  <c r="F31" i="6"/>
  <c r="F26" i="6"/>
  <c r="D34" i="1" s="1"/>
  <c r="F34" i="1" s="1"/>
  <c r="C32" i="6"/>
  <c r="F32" i="6" s="1"/>
  <c r="C33" i="6" l="1"/>
  <c r="F33" i="6" s="1"/>
  <c r="C34" i="6" l="1"/>
  <c r="F34" i="6" s="1"/>
  <c r="C35" i="6" l="1"/>
  <c r="F37" i="6" l="1"/>
  <c r="D35" i="1" s="1"/>
  <c r="F35" i="1" s="1"/>
  <c r="F36" i="1" s="1"/>
  <c r="F35" i="6"/>
</calcChain>
</file>

<file path=xl/sharedStrings.xml><?xml version="1.0" encoding="utf-8"?>
<sst xmlns="http://schemas.openxmlformats.org/spreadsheetml/2006/main" count="400" uniqueCount="199">
  <si>
    <t>Inschrijfbiljet</t>
  </si>
  <si>
    <t>Algemene gegevens</t>
  </si>
  <si>
    <t>Opdrachtgever</t>
  </si>
  <si>
    <t>Gemeente Waadhoeke</t>
  </si>
  <si>
    <t>Vestigingsplaats onderneming(Kvk)</t>
  </si>
  <si>
    <t>Franeker</t>
  </si>
  <si>
    <t>Kvk-nummer</t>
  </si>
  <si>
    <t>Tekenbevoegde voor contract</t>
  </si>
  <si>
    <t>dhr. H. Potma</t>
  </si>
  <si>
    <t>Functie</t>
  </si>
  <si>
    <t>manager bedrijfsvoering</t>
  </si>
  <si>
    <t>Tekenbevoegde wijzigingen</t>
  </si>
  <si>
    <t>de heer M. van der Meer</t>
  </si>
  <si>
    <t>facilitair beheerder</t>
  </si>
  <si>
    <t>Opdrachtnemer</t>
  </si>
  <si>
    <t>Volledige naam onderneming (Handelsnaam Kvk)</t>
  </si>
  <si>
    <t>Contactpersoon offerte</t>
  </si>
  <si>
    <t>Telefoonnummer kantoor</t>
  </si>
  <si>
    <t>Postadres kantoor</t>
  </si>
  <si>
    <t>Postcode en plaats postadres</t>
  </si>
  <si>
    <t>Mobiel nummer contactpersoon offerte</t>
  </si>
  <si>
    <t>E-mail adres contactpersoon offerte</t>
  </si>
  <si>
    <t>Onderdeel</t>
  </si>
  <si>
    <t>Prijs per jaar</t>
  </si>
  <si>
    <t>Weging</t>
  </si>
  <si>
    <t>Prijs x weging</t>
  </si>
  <si>
    <t>TOTAAL TE BEOORDELEN</t>
  </si>
  <si>
    <t>Huidige situatie</t>
  </si>
  <si>
    <t>Plaats</t>
  </si>
  <si>
    <t>Locatie</t>
  </si>
  <si>
    <t>afdeling</t>
  </si>
  <si>
    <t>Etage</t>
  </si>
  <si>
    <t>Machine</t>
  </si>
  <si>
    <t>type</t>
  </si>
  <si>
    <t>Assortiment</t>
  </si>
  <si>
    <t>Mogelijkheid voor kannen koffie?</t>
  </si>
  <si>
    <t>Aantal gebruikers</t>
  </si>
  <si>
    <t xml:space="preserve">Bijzonderheden </t>
  </si>
  <si>
    <t>Gemeentehuis</t>
  </si>
  <si>
    <t>Burgerzaken</t>
  </si>
  <si>
    <t>Begane grond</t>
  </si>
  <si>
    <t>Cafitesse 2100</t>
  </si>
  <si>
    <t>liquid</t>
  </si>
  <si>
    <t>koffie en espresso (zwart, melk, suiker, melk&amp;suiker, cappucino (met en zonder suiker),wiener melange, café au lait, chocolade, choco de luxe, choco-café, heet water</t>
  </si>
  <si>
    <t>Ja</t>
  </si>
  <si>
    <t>50 max</t>
  </si>
  <si>
    <t>Vergadercentrum</t>
  </si>
  <si>
    <t xml:space="preserve">
40 kannen á 8 consumpties per stuk, per dag</t>
  </si>
  <si>
    <t>Werkcafé</t>
  </si>
  <si>
    <t>1e etage</t>
  </si>
  <si>
    <t>Schaerer Soul</t>
  </si>
  <si>
    <t>bonen</t>
  </si>
  <si>
    <t>Koffie en espresso (enkel en dubbel), cappucino, latte macchiato, koffie verkeerd, doppio, flat white, chocolademelk</t>
  </si>
  <si>
    <t>Nee</t>
  </si>
  <si>
    <t>75 max</t>
  </si>
  <si>
    <t xml:space="preserve">Verse melk
</t>
  </si>
  <si>
    <t>Verse melk</t>
  </si>
  <si>
    <t>Franeker
Gemeentehuis</t>
  </si>
  <si>
    <t>College</t>
  </si>
  <si>
    <t>Schaerer Joy+</t>
  </si>
  <si>
    <t>Koffie + espresso</t>
  </si>
  <si>
    <t>5 max</t>
  </si>
  <si>
    <t>Cofee corner</t>
  </si>
  <si>
    <t>2e etage</t>
  </si>
  <si>
    <t>Omni Liquid</t>
  </si>
  <si>
    <t>koffie en espresso (zwart, melk, suiker, melk&amp;suiker), cappucino ,wiener melange, café au lait, choclade, choco de luxe, choco-café, heet water</t>
  </si>
  <si>
    <t>Buitendienst</t>
  </si>
  <si>
    <t>Kantine</t>
  </si>
  <si>
    <t>Cafitesse 110NG</t>
  </si>
  <si>
    <t>Koffie + heet water</t>
  </si>
  <si>
    <t>Stadhuis</t>
  </si>
  <si>
    <t>Keuken</t>
  </si>
  <si>
    <t>25 max</t>
  </si>
  <si>
    <t>Menaldum</t>
  </si>
  <si>
    <t>Gebiedsteam</t>
  </si>
  <si>
    <t>Cafitesse Exelence Touch</t>
  </si>
  <si>
    <t>koffie en espresso (zwart, melk, suiker, melk&amp;suiker), espresso macchiato, latte macchiato, lungo, cafe creme, cappucino, warme chocolade, heet water</t>
  </si>
  <si>
    <t>35 max</t>
  </si>
  <si>
    <t>Cafitesse 50/51</t>
  </si>
  <si>
    <t>15 max</t>
  </si>
  <si>
    <t>Sint Annaprarochie</t>
  </si>
  <si>
    <t>Cafitesse Exelence Compact</t>
  </si>
  <si>
    <t>Koffie, espresso, cappucino, cafe creme, warme chocalde, heet water</t>
  </si>
  <si>
    <t>10 max</t>
  </si>
  <si>
    <t>Sint Jacobiparochie</t>
  </si>
  <si>
    <t>Gemeentehuis Burgerzaken</t>
  </si>
  <si>
    <t>Gemeentehuis Vergadercentrum</t>
  </si>
  <si>
    <t>Gemeentehuis Werkcafé 1e etage</t>
  </si>
  <si>
    <t>Gemeentehuis College 1e etage</t>
  </si>
  <si>
    <t>Gemeentehuis 2e etage</t>
  </si>
  <si>
    <t>Gemeentehuis Buitendienst</t>
  </si>
  <si>
    <t>Franeker Stadhuis</t>
  </si>
  <si>
    <t>Menaldum Gebiedsteam</t>
  </si>
  <si>
    <t>Menaldum Buitendienst</t>
  </si>
  <si>
    <t>St. Annaparochie Gebiedsteam</t>
  </si>
  <si>
    <t>St. Jacobiparochie Buitendienst</t>
  </si>
  <si>
    <t>Gewenste situatie</t>
  </si>
  <si>
    <t>minimaal vergelijkbaar met huidige</t>
  </si>
  <si>
    <t>Niet noodzakelijk</t>
  </si>
  <si>
    <t>Koffie, heet water</t>
  </si>
  <si>
    <t>Snelheid i.v.m. kannen bij vergaderingen. Huidig gebruik: 40 kannen á 8 consumpties per dag</t>
  </si>
  <si>
    <t>100 max</t>
  </si>
  <si>
    <t>Luxere koffies met verse melk</t>
  </si>
  <si>
    <t>vervalt</t>
  </si>
  <si>
    <t>-</t>
  </si>
  <si>
    <t>Foto's huidige situatie</t>
  </si>
  <si>
    <t>Locatie:</t>
  </si>
  <si>
    <t>Foto:</t>
  </si>
  <si>
    <t>Prijzenblad</t>
  </si>
  <si>
    <t>Aan de genoemde aantallen verbruiksartikelen in dit inschrijfbiljet worden door opdrachtgever geen rechten ontleend, ze dienen als indicatie en prijsberekening.</t>
  </si>
  <si>
    <t>1.</t>
  </si>
  <si>
    <t>Huur per automaat inclusief servicecontract (full service)</t>
  </si>
  <si>
    <t>Merk en type machine</t>
  </si>
  <si>
    <t>Aantal</t>
  </si>
  <si>
    <t>Prijs per automaat per jaar</t>
  </si>
  <si>
    <t>Totaal per jaar</t>
  </si>
  <si>
    <t>Totaal aantal automaten:</t>
  </si>
  <si>
    <t>Totaal prijs per jaar:</t>
  </si>
  <si>
    <t>2.</t>
  </si>
  <si>
    <t>Liquid/instant-prijs</t>
  </si>
  <si>
    <t>Hoeveelheid vloeistof per consumptie: 125cc</t>
  </si>
  <si>
    <t>Soort consumptie en doseringen</t>
  </si>
  <si>
    <t>Aantal consumpties</t>
  </si>
  <si>
    <t>Aantal gram per consumptie</t>
  </si>
  <si>
    <t>Prijs per consumptie</t>
  </si>
  <si>
    <t>Naam en Merk (melange)</t>
  </si>
  <si>
    <t>Inhoud verpakking in grammen</t>
  </si>
  <si>
    <t>Prijs per verpakking</t>
  </si>
  <si>
    <t>3.</t>
  </si>
  <si>
    <t>Bonen-prijs</t>
  </si>
  <si>
    <t>4.</t>
  </si>
  <si>
    <t>5.</t>
  </si>
  <si>
    <t>Soort</t>
  </si>
  <si>
    <t xml:space="preserve">Prijs per jaar </t>
  </si>
  <si>
    <t>1 kops theezakje English Blend</t>
  </si>
  <si>
    <t>1 kops theezakje Groene thee Lemon</t>
  </si>
  <si>
    <t>1 kops theezakje Groene thee cranberry</t>
  </si>
  <si>
    <t>1 kops theezakje Rooibos</t>
  </si>
  <si>
    <t>1 kops theezakje div.  Fruitsmaken, 1 smaak per doos</t>
  </si>
  <si>
    <t>1 kops theezakje Earl Grey</t>
  </si>
  <si>
    <t>Cafeïne vrije koffiesticks/sachets</t>
  </si>
  <si>
    <t>Prijzen overige producten, optioneel af te nemen</t>
  </si>
  <si>
    <t>stuks</t>
  </si>
  <si>
    <t xml:space="preserve">Naam en Merk </t>
  </si>
  <si>
    <t>Inhoud verpakking</t>
  </si>
  <si>
    <t>pak</t>
  </si>
  <si>
    <t>Zoetjes</t>
  </si>
  <si>
    <t>dispenser</t>
  </si>
  <si>
    <t>Programma van eisen</t>
  </si>
  <si>
    <t>A</t>
  </si>
  <si>
    <t xml:space="preserve">Algemene eisen </t>
  </si>
  <si>
    <t>De automaten zijn geschikt voor het aantal gebruikers zoals aangegeven in tabblad "Gewenste situatie".</t>
  </si>
  <si>
    <t>Opdrachtnemer is verantwoordelijk voor het plaatsen en aansluiten van de nieuwe automaten op de door opdrachtgever aangegeven plaatsen en  locaties. Hiervoor kunnen geen kosten in rekening gebracht worden.</t>
  </si>
  <si>
    <t>Opdrachtnemer levert en monteert, zonder bijkomende kosten, een waterslot tussen de automaten en de waterleiding voor apparaten die nieuw geplaatst worden.</t>
  </si>
  <si>
    <t>Opdrachtnemer dient verpakkingen en dergelijke van nieuw te plaatsen apparaten zelf af te voeren.</t>
  </si>
  <si>
    <t xml:space="preserve">Het aantal te leveren automaten kan na gunning nog wijzigen, vermindering hooguit met 2 automaten. Na gunning wordt in gezamenlijk overleg tussen opdrachtgever en opdrachtnemer bepaald, hoeveel en welke automaten daadwerkelijk worden geplaatst. </t>
  </si>
  <si>
    <t>Tweemaal per jaar vindt een overleg plaats tussen opdrachtgever en opdrachtnemer over de kwaliteit van de geleverde dienstverlening.</t>
  </si>
  <si>
    <t>Vóór periodiek overleg met opdrachtgever verstrekt opdrachtnemer managementrapportages o.a. over geleverde producten, storingen en storingsoplostijden per automaat en afgesproken KPI's.</t>
  </si>
  <si>
    <t>Alle apparaten en producten voldoen aan alle wettelijke en reeel te verwachten eisen.</t>
  </si>
  <si>
    <t>B</t>
  </si>
  <si>
    <t>Automaten</t>
  </si>
  <si>
    <t>De automaten hebben voldoende capaciteit voor het opgegeven aantal gebruikers.</t>
  </si>
  <si>
    <r>
      <t>De automaten hebben een dusdanige afmeting dat deze op de huidige plekken geplaatst kunnen worden.</t>
    </r>
    <r>
      <rPr>
        <sz val="11"/>
        <rFont val="Aptos Narrow"/>
        <family val="2"/>
        <scheme val="minor"/>
      </rPr>
      <t xml:space="preserve"> Zie foto's in tabblad voor exacte situatie.</t>
    </r>
  </si>
  <si>
    <t>KPI</t>
  </si>
  <si>
    <t>De automaten zijn instelbaar voor verschillende maten bekers en hoeveelheden.</t>
  </si>
  <si>
    <t>De automaten beschikken over een regelbare koffiedosering: licht, normaal, sterk.</t>
  </si>
  <si>
    <t>Het keuzemenu wordt kosteloos aangepast indien producten uit het standaardassortiment gewisseld worden.</t>
  </si>
  <si>
    <t>C</t>
  </si>
  <si>
    <t>Service</t>
  </si>
  <si>
    <t>Gedurende werkdagen is het mogelijk om (telefonisch) storingen te melden. Storingen worden na melding binnen één werkdag, gedurende reguliere openingstijden, tussen 8:00- 16:30 uur opgelost.</t>
  </si>
  <si>
    <t>Indien een storing aan een automaat niet binnen drie werkdagen verholpen kan worden, wordt er kosteloos een vervangende (tijdelijke) automaat aangeboden.</t>
  </si>
  <si>
    <t>Bij installatie van de apparatuur verzorgt opdrachtnemer een mondelinge en schriftelijke duidelijke instructie over het vullen en reinigen en onderhouden van de automaten.</t>
  </si>
  <si>
    <t>De verbruiksgoederen worden geleverd op werkdagen  tussen 8:30 en 16.3uur, vrijdags tot 12.00 uur.</t>
  </si>
  <si>
    <t>D</t>
  </si>
  <si>
    <t>U dient hierin alleen de gele cellen in te vullen (indien nodig)</t>
  </si>
  <si>
    <t>Alleen in de gele tabbladen dient u gegevens in te vullen</t>
  </si>
  <si>
    <t>Alleen de gele delen dient u in te vullen</t>
  </si>
  <si>
    <t>Omschrijf wat u hier aanbiedt:</t>
  </si>
  <si>
    <t>Losse verstrekkingen, optioneel af te nemen</t>
  </si>
  <si>
    <t>Aantal gram/cc per consumptie</t>
  </si>
  <si>
    <t>Inhoud verpakking                             in grammen/cc</t>
  </si>
  <si>
    <t>Cacaopoeder (bulk voor automaten)</t>
  </si>
  <si>
    <t>Cacaopoeder portie</t>
  </si>
  <si>
    <t>Koffiemelk</t>
  </si>
  <si>
    <t>Automatenmelk</t>
  </si>
  <si>
    <t xml:space="preserve">Havermelk (of alternatief) </t>
  </si>
  <si>
    <t xml:space="preserve">Suiker voor automaat </t>
  </si>
  <si>
    <t>Suikersticks</t>
  </si>
  <si>
    <t>Suikerklontjes</t>
  </si>
  <si>
    <t xml:space="preserve">De automaten bieden een vergelijkbaar assortiment als beschreven in tabblad 'gewenste situatie' </t>
  </si>
  <si>
    <t>Machines zijn zeer eenvoudig en snel te reinigen/onderhouden.</t>
  </si>
  <si>
    <t>Dagelijks, wekelijks en periodiek onderhoud kan worden uitgevoerd door medewekers van de gemeente.</t>
  </si>
  <si>
    <t>De bedrijfszekerheid bedraagt minimaal 98%, gedurende de gehele looptijd.</t>
  </si>
  <si>
    <t>Gedurende de looptijd van de overeenkomst kunnen theevarianten worden aangepast.</t>
  </si>
  <si>
    <t>Totaal virtuele kostprijs</t>
  </si>
  <si>
    <t>Tijd voor schoonmaak en onderhoud per jaar in uren per machine</t>
  </si>
  <si>
    <t>Kosten voor schoonmaak en onderhoud Totaal (€ 25/u)</t>
  </si>
  <si>
    <t>prijs per kg / l / portie / stuk</t>
  </si>
  <si>
    <t>Bonen-machine, minimaal vergelijkbaar met huidige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</si>
</sst>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* #,##0.0000_ ;_ * \-#,##0.0000_ ;_ * &quot;-&quot;??_ ;_ @_ 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22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6"/>
      <name val="Aptos"/>
      <family val="2"/>
    </font>
    <font>
      <b/>
      <sz val="14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i/>
      <sz val="12"/>
      <name val="Aptos"/>
      <family val="2"/>
    </font>
    <font>
      <sz val="16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5DBF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9A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95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8" fillId="2" borderId="3" xfId="0" applyFont="1" applyFill="1" applyBorder="1"/>
    <xf numFmtId="0" fontId="9" fillId="2" borderId="4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0" borderId="1" xfId="0" applyFill="1" applyBorder="1"/>
    <xf numFmtId="0" fontId="0" fillId="0" borderId="0" xfId="0" applyFill="1"/>
    <xf numFmtId="0" fontId="7" fillId="0" borderId="0" xfId="0" applyFont="1" applyFill="1" applyAlignment="1">
      <alignment horizontal="left"/>
    </xf>
    <xf numFmtId="0" fontId="4" fillId="0" borderId="0" xfId="0" applyFont="1" applyFill="1"/>
    <xf numFmtId="0" fontId="9" fillId="3" borderId="25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6" xfId="0" applyFont="1" applyFill="1" applyBorder="1" applyAlignment="1" applyProtection="1">
      <alignment horizontal="left" vertical="top" wrapText="1"/>
      <protection locked="0"/>
    </xf>
    <xf numFmtId="0" fontId="9" fillId="4" borderId="27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/>
    <xf numFmtId="0" fontId="8" fillId="2" borderId="3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Border="1"/>
    <xf numFmtId="0" fontId="0" fillId="0" borderId="1" xfId="0" applyBorder="1"/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8" fillId="2" borderId="30" xfId="0" applyFont="1" applyFill="1" applyBorder="1"/>
    <xf numFmtId="43" fontId="0" fillId="0" borderId="31" xfId="0" applyNumberFormat="1" applyBorder="1"/>
    <xf numFmtId="0" fontId="0" fillId="3" borderId="0" xfId="0" applyFill="1" applyBorder="1"/>
    <xf numFmtId="0" fontId="0" fillId="3" borderId="0" xfId="0" applyFill="1" applyBorder="1" applyAlignment="1">
      <alignment horizontal="left" vertical="top"/>
    </xf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2" borderId="2" xfId="0" applyFont="1" applyFill="1" applyBorder="1"/>
    <xf numFmtId="0" fontId="0" fillId="0" borderId="0" xfId="0" applyFill="1" applyBorder="1" applyAlignment="1">
      <alignment horizontal="right"/>
    </xf>
    <xf numFmtId="0" fontId="0" fillId="0" borderId="5" xfId="0" applyFill="1" applyBorder="1"/>
    <xf numFmtId="0" fontId="9" fillId="0" borderId="5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>
      <alignment horizontal="left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top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8" fillId="2" borderId="32" xfId="0" applyFont="1" applyFill="1" applyBorder="1" applyAlignment="1">
      <alignment horizontal="center" vertical="top" wrapText="1"/>
    </xf>
    <xf numFmtId="0" fontId="8" fillId="2" borderId="33" xfId="0" applyFont="1" applyFill="1" applyBorder="1" applyAlignment="1">
      <alignment horizontal="center" vertical="top" wrapText="1"/>
    </xf>
    <xf numFmtId="0" fontId="8" fillId="2" borderId="34" xfId="0" applyFont="1" applyFill="1" applyBorder="1" applyAlignment="1">
      <alignment horizontal="center" vertical="top" wrapText="1"/>
    </xf>
    <xf numFmtId="1" fontId="8" fillId="2" borderId="34" xfId="0" applyNumberFormat="1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0" fillId="0" borderId="3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" fillId="0" borderId="0" xfId="0" applyFont="1"/>
    <xf numFmtId="0" fontId="9" fillId="0" borderId="37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28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1" fontId="8" fillId="2" borderId="16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0" fillId="5" borderId="37" xfId="0" applyFill="1" applyBorder="1" applyAlignment="1">
      <alignment vertical="top" wrapText="1"/>
    </xf>
    <xf numFmtId="0" fontId="0" fillId="5" borderId="20" xfId="0" applyFill="1" applyBorder="1" applyAlignment="1">
      <alignment vertical="top" wrapText="1"/>
    </xf>
    <xf numFmtId="0" fontId="3" fillId="5" borderId="20" xfId="0" applyFont="1" applyFill="1" applyBorder="1" applyAlignment="1">
      <alignment vertical="top" wrapText="1"/>
    </xf>
    <xf numFmtId="0" fontId="0" fillId="5" borderId="21" xfId="0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12" fillId="0" borderId="0" xfId="0" applyFont="1"/>
    <xf numFmtId="0" fontId="6" fillId="0" borderId="0" xfId="0" applyFont="1" applyFill="1" applyAlignment="1">
      <alignment wrapText="1"/>
    </xf>
    <xf numFmtId="0" fontId="5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/>
    </xf>
    <xf numFmtId="0" fontId="13" fillId="3" borderId="0" xfId="0" applyFont="1" applyFill="1" applyAlignment="1">
      <alignment vertical="top" wrapText="1"/>
    </xf>
    <xf numFmtId="0" fontId="0" fillId="3" borderId="0" xfId="0" applyFill="1" applyProtection="1">
      <protection locked="0"/>
    </xf>
    <xf numFmtId="0" fontId="9" fillId="3" borderId="0" xfId="0" applyFont="1" applyFill="1" applyAlignment="1">
      <alignment horizontal="center" vertical="top"/>
    </xf>
    <xf numFmtId="0" fontId="14" fillId="3" borderId="0" xfId="0" applyFont="1" applyFill="1" applyAlignment="1">
      <alignment vertical="top" wrapText="1"/>
    </xf>
    <xf numFmtId="0" fontId="14" fillId="3" borderId="0" xfId="0" applyFont="1" applyFill="1" applyProtection="1">
      <protection locked="0"/>
    </xf>
    <xf numFmtId="0" fontId="9" fillId="3" borderId="0" xfId="0" applyFont="1" applyFill="1" applyAlignment="1">
      <alignment horizontal="center"/>
    </xf>
    <xf numFmtId="0" fontId="14" fillId="3" borderId="0" xfId="0" applyFont="1" applyFill="1"/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5" fillId="6" borderId="0" xfId="0" applyFont="1" applyFill="1" applyAlignment="1">
      <alignment horizontal="left" vertical="top" wrapText="1"/>
    </xf>
    <xf numFmtId="0" fontId="1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 vertical="top"/>
    </xf>
    <xf numFmtId="43" fontId="17" fillId="2" borderId="0" xfId="1" applyFont="1" applyFill="1" applyBorder="1" applyAlignment="1">
      <alignment horizontal="left" vertical="top" wrapText="1"/>
    </xf>
    <xf numFmtId="43" fontId="17" fillId="2" borderId="0" xfId="1" applyFont="1" applyFill="1" applyBorder="1" applyAlignment="1">
      <alignment horizontal="left" vertical="top"/>
    </xf>
    <xf numFmtId="44" fontId="17" fillId="2" borderId="0" xfId="2" applyFont="1" applyFill="1" applyBorder="1" applyAlignment="1">
      <alignment horizontal="left" vertical="top" wrapText="1"/>
    </xf>
    <xf numFmtId="43" fontId="17" fillId="0" borderId="0" xfId="1" applyFont="1" applyFill="1" applyBorder="1" applyAlignment="1">
      <alignment horizontal="left" vertical="top" wrapText="1"/>
    </xf>
    <xf numFmtId="43" fontId="18" fillId="0" borderId="0" xfId="1" applyFont="1" applyBorder="1" applyAlignment="1">
      <alignment horizontal="left" vertical="top"/>
    </xf>
    <xf numFmtId="43" fontId="19" fillId="2" borderId="0" xfId="1" applyFont="1" applyFill="1" applyBorder="1" applyAlignment="1">
      <alignment horizontal="left" vertical="top" wrapText="1"/>
    </xf>
    <xf numFmtId="43" fontId="19" fillId="2" borderId="0" xfId="1" applyFont="1" applyFill="1" applyBorder="1" applyAlignment="1">
      <alignment horizontal="left" vertical="top"/>
    </xf>
    <xf numFmtId="164" fontId="19" fillId="2" borderId="0" xfId="1" applyNumberFormat="1" applyFont="1" applyFill="1" applyBorder="1" applyAlignment="1">
      <alignment horizontal="left" vertical="top"/>
    </xf>
    <xf numFmtId="44" fontId="19" fillId="2" borderId="0" xfId="2" applyFont="1" applyFill="1" applyBorder="1" applyAlignment="1">
      <alignment horizontal="left" vertical="top" wrapText="1"/>
    </xf>
    <xf numFmtId="43" fontId="19" fillId="0" borderId="0" xfId="1" applyFont="1" applyFill="1" applyBorder="1" applyAlignment="1">
      <alignment horizontal="left" vertical="top" wrapText="1"/>
    </xf>
    <xf numFmtId="43" fontId="20" fillId="3" borderId="0" xfId="1" applyFont="1" applyFill="1" applyBorder="1"/>
    <xf numFmtId="164" fontId="20" fillId="3" borderId="0" xfId="1" applyNumberFormat="1" applyFont="1" applyFill="1" applyBorder="1"/>
    <xf numFmtId="44" fontId="20" fillId="3" borderId="0" xfId="2" applyFont="1" applyFill="1" applyBorder="1"/>
    <xf numFmtId="43" fontId="20" fillId="0" borderId="0" xfId="1" applyFont="1" applyFill="1" applyBorder="1"/>
    <xf numFmtId="43" fontId="20" fillId="0" borderId="0" xfId="1" applyFont="1" applyBorder="1"/>
    <xf numFmtId="43" fontId="20" fillId="0" borderId="0" xfId="1" applyFont="1"/>
    <xf numFmtId="43" fontId="21" fillId="2" borderId="0" xfId="1" applyFont="1" applyFill="1" applyBorder="1" applyAlignment="1">
      <alignment vertical="top"/>
    </xf>
    <xf numFmtId="43" fontId="22" fillId="2" borderId="0" xfId="1" applyFont="1" applyFill="1" applyBorder="1"/>
    <xf numFmtId="43" fontId="22" fillId="2" borderId="39" xfId="1" applyFont="1" applyFill="1" applyBorder="1"/>
    <xf numFmtId="43" fontId="23" fillId="0" borderId="0" xfId="1" applyFont="1" applyFill="1" applyBorder="1"/>
    <xf numFmtId="43" fontId="24" fillId="2" borderId="31" xfId="1" applyFont="1" applyFill="1" applyBorder="1"/>
    <xf numFmtId="164" fontId="24" fillId="2" borderId="40" xfId="1" applyNumberFormat="1" applyFont="1" applyFill="1" applyBorder="1"/>
    <xf numFmtId="43" fontId="24" fillId="2" borderId="20" xfId="1" applyFont="1" applyFill="1" applyBorder="1" applyAlignment="1">
      <alignment horizontal="center" wrapText="1"/>
    </xf>
    <xf numFmtId="44" fontId="24" fillId="2" borderId="20" xfId="2" applyFont="1" applyFill="1" applyBorder="1"/>
    <xf numFmtId="43" fontId="24" fillId="2" borderId="20" xfId="1" applyFont="1" applyFill="1" applyBorder="1"/>
    <xf numFmtId="43" fontId="23" fillId="0" borderId="0" xfId="1" applyFont="1" applyBorder="1"/>
    <xf numFmtId="43" fontId="23" fillId="0" borderId="0" xfId="1" applyFont="1"/>
    <xf numFmtId="43" fontId="20" fillId="0" borderId="41" xfId="1" applyFont="1" applyFill="1" applyBorder="1"/>
    <xf numFmtId="43" fontId="20" fillId="4" borderId="31" xfId="1" applyFont="1" applyFill="1" applyBorder="1" applyAlignment="1" applyProtection="1">
      <protection locked="0"/>
    </xf>
    <xf numFmtId="164" fontId="20" fillId="4" borderId="40" xfId="1" applyNumberFormat="1" applyFont="1" applyFill="1" applyBorder="1" applyAlignment="1" applyProtection="1">
      <protection locked="0"/>
    </xf>
    <xf numFmtId="43" fontId="20" fillId="4" borderId="20" xfId="1" applyFont="1" applyFill="1" applyBorder="1" applyProtection="1">
      <protection locked="0"/>
    </xf>
    <xf numFmtId="44" fontId="20" fillId="4" borderId="20" xfId="2" applyFont="1" applyFill="1" applyBorder="1" applyAlignment="1" applyProtection="1">
      <alignment horizontal="center"/>
      <protection locked="0"/>
    </xf>
    <xf numFmtId="44" fontId="20" fillId="3" borderId="31" xfId="2" applyFont="1" applyFill="1" applyBorder="1" applyAlignment="1"/>
    <xf numFmtId="43" fontId="20" fillId="0" borderId="20" xfId="1" applyFont="1" applyBorder="1"/>
    <xf numFmtId="44" fontId="20" fillId="3" borderId="42" xfId="2" applyFont="1" applyFill="1" applyBorder="1" applyAlignment="1"/>
    <xf numFmtId="43" fontId="23" fillId="0" borderId="41" xfId="1" applyFont="1" applyFill="1" applyBorder="1" applyAlignment="1">
      <alignment vertical="center"/>
    </xf>
    <xf numFmtId="43" fontId="24" fillId="2" borderId="31" xfId="1" applyFont="1" applyFill="1" applyBorder="1" applyAlignment="1">
      <alignment vertical="center"/>
    </xf>
    <xf numFmtId="43" fontId="25" fillId="2" borderId="40" xfId="1" applyFont="1" applyFill="1" applyBorder="1" applyAlignment="1">
      <alignment horizontal="right" vertical="center"/>
    </xf>
    <xf numFmtId="43" fontId="24" fillId="2" borderId="20" xfId="1" applyFont="1" applyFill="1" applyBorder="1" applyAlignment="1">
      <alignment vertical="center"/>
    </xf>
    <xf numFmtId="44" fontId="25" fillId="2" borderId="31" xfId="2" applyFont="1" applyFill="1" applyBorder="1" applyAlignment="1">
      <alignment horizontal="right" vertical="center"/>
    </xf>
    <xf numFmtId="44" fontId="24" fillId="0" borderId="0" xfId="2" applyFont="1" applyFill="1" applyBorder="1" applyAlignment="1" applyProtection="1">
      <alignment horizontal="left" vertical="center"/>
      <protection locked="0"/>
    </xf>
    <xf numFmtId="43" fontId="23" fillId="0" borderId="0" xfId="1" applyFont="1" applyFill="1" applyBorder="1" applyAlignment="1">
      <alignment vertical="center"/>
    </xf>
    <xf numFmtId="43" fontId="23" fillId="0" borderId="0" xfId="1" applyFont="1" applyBorder="1" applyAlignment="1">
      <alignment vertical="center"/>
    </xf>
    <xf numFmtId="43" fontId="23" fillId="0" borderId="0" xfId="1" applyFont="1" applyAlignment="1">
      <alignment vertical="center"/>
    </xf>
    <xf numFmtId="44" fontId="20" fillId="0" borderId="0" xfId="2" applyFont="1" applyBorder="1"/>
    <xf numFmtId="164" fontId="19" fillId="2" borderId="20" xfId="1" applyNumberFormat="1" applyFont="1" applyFill="1" applyBorder="1"/>
    <xf numFmtId="43" fontId="26" fillId="2" borderId="40" xfId="1" applyFont="1" applyFill="1" applyBorder="1"/>
    <xf numFmtId="43" fontId="24" fillId="2" borderId="39" xfId="1" applyFont="1" applyFill="1" applyBorder="1"/>
    <xf numFmtId="43" fontId="20" fillId="3" borderId="40" xfId="1" applyFont="1" applyFill="1" applyBorder="1"/>
    <xf numFmtId="164" fontId="20" fillId="3" borderId="20" xfId="1" applyNumberFormat="1" applyFont="1" applyFill="1" applyBorder="1"/>
    <xf numFmtId="43" fontId="20" fillId="0" borderId="20" xfId="1" applyFont="1" applyFill="1" applyBorder="1"/>
    <xf numFmtId="44" fontId="20" fillId="4" borderId="20" xfId="2" applyFont="1" applyFill="1" applyBorder="1" applyProtection="1">
      <protection locked="0"/>
    </xf>
    <xf numFmtId="44" fontId="20" fillId="3" borderId="0" xfId="2" applyFont="1" applyFill="1" applyBorder="1" applyAlignment="1">
      <alignment horizontal="right"/>
    </xf>
    <xf numFmtId="164" fontId="20" fillId="0" borderId="20" xfId="1" applyNumberFormat="1" applyFont="1" applyFill="1" applyBorder="1"/>
    <xf numFmtId="165" fontId="20" fillId="0" borderId="0" xfId="1" applyNumberFormat="1" applyFont="1" applyBorder="1"/>
    <xf numFmtId="43" fontId="20" fillId="3" borderId="20" xfId="1" applyFont="1" applyFill="1" applyBorder="1"/>
    <xf numFmtId="164" fontId="24" fillId="2" borderId="29" xfId="1" applyNumberFormat="1" applyFont="1" applyFill="1" applyBorder="1" applyAlignment="1">
      <alignment vertical="center"/>
    </xf>
    <xf numFmtId="43" fontId="24" fillId="2" borderId="40" xfId="1" applyFont="1" applyFill="1" applyBorder="1" applyAlignment="1">
      <alignment vertical="center"/>
    </xf>
    <xf numFmtId="44" fontId="25" fillId="2" borderId="20" xfId="2" applyFont="1" applyFill="1" applyBorder="1" applyAlignment="1">
      <alignment horizontal="right" vertical="center"/>
    </xf>
    <xf numFmtId="43" fontId="20" fillId="3" borderId="0" xfId="1" applyFont="1" applyFill="1" applyBorder="1" applyProtection="1">
      <protection locked="0"/>
    </xf>
    <xf numFmtId="44" fontId="20" fillId="3" borderId="0" xfId="2" applyFont="1" applyFill="1" applyBorder="1" applyAlignment="1" applyProtection="1">
      <protection locked="0"/>
    </xf>
    <xf numFmtId="44" fontId="20" fillId="3" borderId="0" xfId="2" applyFont="1" applyFill="1" applyBorder="1" applyProtection="1">
      <protection locked="0"/>
    </xf>
    <xf numFmtId="43" fontId="20" fillId="3" borderId="0" xfId="1" applyFont="1" applyFill="1" applyBorder="1" applyProtection="1"/>
    <xf numFmtId="43" fontId="19" fillId="3" borderId="0" xfId="1" applyFont="1" applyFill="1" applyBorder="1" applyProtection="1">
      <protection locked="0"/>
    </xf>
    <xf numFmtId="164" fontId="20" fillId="0" borderId="0" xfId="1" applyNumberFormat="1" applyFont="1"/>
    <xf numFmtId="44" fontId="20" fillId="0" borderId="0" xfId="2" applyFont="1" applyAlignment="1">
      <alignment horizontal="left"/>
    </xf>
    <xf numFmtId="44" fontId="20" fillId="0" borderId="0" xfId="2" applyFont="1"/>
    <xf numFmtId="164" fontId="22" fillId="2" borderId="0" xfId="1" applyNumberFormat="1" applyFont="1" applyFill="1" applyBorder="1" applyAlignment="1">
      <alignment horizontal="left" vertical="top"/>
    </xf>
    <xf numFmtId="164" fontId="21" fillId="2" borderId="0" xfId="1" applyNumberFormat="1" applyFont="1" applyFill="1" applyBorder="1" applyAlignment="1">
      <alignment vertical="top"/>
    </xf>
    <xf numFmtId="43" fontId="20" fillId="4" borderId="31" xfId="1" applyFont="1" applyFill="1" applyBorder="1" applyProtection="1">
      <protection locked="0"/>
    </xf>
    <xf numFmtId="43" fontId="0" fillId="0" borderId="18" xfId="0" applyNumberFormat="1" applyBorder="1"/>
    <xf numFmtId="43" fontId="0" fillId="0" borderId="20" xfId="0" applyNumberFormat="1" applyBorder="1"/>
    <xf numFmtId="43" fontId="0" fillId="0" borderId="0" xfId="0" applyNumberFormat="1"/>
    <xf numFmtId="44" fontId="0" fillId="0" borderId="0" xfId="0" applyNumberFormat="1"/>
    <xf numFmtId="0" fontId="11" fillId="7" borderId="24" xfId="0" applyFont="1" applyFill="1" applyBorder="1"/>
    <xf numFmtId="44" fontId="11" fillId="7" borderId="24" xfId="2" applyFont="1" applyFill="1" applyBorder="1"/>
    <xf numFmtId="44" fontId="20" fillId="0" borderId="20" xfId="2" applyFont="1" applyFill="1" applyBorder="1"/>
    <xf numFmtId="43" fontId="24" fillId="2" borderId="20" xfId="1" applyFont="1" applyFill="1" applyBorder="1" applyAlignment="1">
      <alignment wrapText="1"/>
    </xf>
    <xf numFmtId="0" fontId="20" fillId="4" borderId="20" xfId="1" applyNumberFormat="1" applyFont="1" applyFill="1" applyBorder="1" applyProtection="1">
      <protection locked="0"/>
    </xf>
    <xf numFmtId="43" fontId="24" fillId="2" borderId="29" xfId="1" applyFont="1" applyFill="1" applyBorder="1" applyAlignment="1">
      <alignment vertical="center"/>
    </xf>
    <xf numFmtId="44" fontId="0" fillId="0" borderId="18" xfId="2" applyFont="1" applyBorder="1" applyProtection="1"/>
    <xf numFmtId="0" fontId="0" fillId="0" borderId="18" xfId="0" applyBorder="1" applyProtection="1"/>
    <xf numFmtId="44" fontId="9" fillId="0" borderId="18" xfId="2" applyFont="1" applyBorder="1" applyProtection="1"/>
    <xf numFmtId="44" fontId="0" fillId="0" borderId="20" xfId="2" applyFont="1" applyFill="1" applyBorder="1" applyProtection="1"/>
    <xf numFmtId="0" fontId="0" fillId="0" borderId="20" xfId="0" applyBorder="1" applyProtection="1"/>
    <xf numFmtId="44" fontId="9" fillId="0" borderId="20" xfId="2" applyFont="1" applyBorder="1" applyProtection="1"/>
    <xf numFmtId="44" fontId="25" fillId="2" borderId="29" xfId="2" applyFont="1" applyFill="1" applyBorder="1" applyAlignment="1">
      <alignment horizontal="right" vertical="center"/>
    </xf>
    <xf numFmtId="44" fontId="25" fillId="2" borderId="40" xfId="2" applyFont="1" applyFill="1" applyBorder="1" applyAlignment="1">
      <alignment horizontal="right" vertical="center"/>
    </xf>
    <xf numFmtId="44" fontId="20" fillId="0" borderId="30" xfId="2" applyFont="1" applyFill="1" applyBorder="1"/>
    <xf numFmtId="44" fontId="25" fillId="2" borderId="20" xfId="2" applyFont="1" applyFill="1" applyBorder="1" applyAlignment="1">
      <alignment vertical="center"/>
    </xf>
    <xf numFmtId="164" fontId="20" fillId="4" borderId="31" xfId="1" applyNumberFormat="1" applyFont="1" applyFill="1" applyBorder="1" applyAlignment="1" applyProtection="1">
      <alignment horizontal="left"/>
      <protection locked="0"/>
    </xf>
    <xf numFmtId="164" fontId="20" fillId="4" borderId="29" xfId="1" applyNumberFormat="1" applyFont="1" applyFill="1" applyBorder="1" applyAlignment="1" applyProtection="1">
      <alignment horizontal="left"/>
      <protection locked="0"/>
    </xf>
    <xf numFmtId="164" fontId="20" fillId="4" borderId="40" xfId="1" applyNumberFormat="1" applyFont="1" applyFill="1" applyBorder="1" applyAlignment="1" applyProtection="1">
      <alignment horizontal="left"/>
      <protection locked="0"/>
    </xf>
  </cellXfs>
  <cellStyles count="4">
    <cellStyle name="Komma" xfId="1" builtinId="3"/>
    <cellStyle name="Standaard" xfId="0" builtinId="0"/>
    <cellStyle name="Standaard 2" xfId="3" xr:uid="{ED721225-0BBD-430F-9000-34B2B11FB277}"/>
    <cellStyle name="Valuta" xfId="2" builtinId="4"/>
  </cellStyles>
  <dxfs count="0"/>
  <tableStyles count="0" defaultTableStyle="TableStyleMedium2" defaultPivotStyle="PivotStyleLight16"/>
  <colors>
    <mruColors>
      <color rgb="FF00A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9638</xdr:colOff>
      <xdr:row>5</xdr:row>
      <xdr:rowOff>1</xdr:rowOff>
    </xdr:from>
    <xdr:ext cx="1822335" cy="2181224"/>
    <xdr:pic>
      <xdr:nvPicPr>
        <xdr:cNvPr id="2" name="Afbeelding 1">
          <a:extLst>
            <a:ext uri="{FF2B5EF4-FFF2-40B4-BE49-F238E27FC236}">
              <a16:creationId xmlns:a16="http://schemas.microsoft.com/office/drawing/2014/main" id="{C68E28BA-78EA-4D02-92C2-067FA6CBE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32349" y="541395"/>
          <a:ext cx="2181224" cy="1822335"/>
        </a:xfrm>
        <a:prstGeom prst="rect">
          <a:avLst/>
        </a:prstGeom>
      </xdr:spPr>
    </xdr:pic>
    <xdr:clientData/>
  </xdr:oneCellAnchor>
  <xdr:oneCellAnchor>
    <xdr:from>
      <xdr:col>2</xdr:col>
      <xdr:colOff>6530</xdr:colOff>
      <xdr:row>18</xdr:row>
      <xdr:rowOff>7227</xdr:rowOff>
    </xdr:from>
    <xdr:ext cx="1822269" cy="2172491"/>
    <xdr:pic>
      <xdr:nvPicPr>
        <xdr:cNvPr id="3" name="Afbeelding 2">
          <a:extLst>
            <a:ext uri="{FF2B5EF4-FFF2-40B4-BE49-F238E27FC236}">
              <a16:creationId xmlns:a16="http://schemas.microsoft.com/office/drawing/2014/main" id="{FFC6AF84-B2AA-44B3-9007-AB65F18E7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33574" y="2898868"/>
          <a:ext cx="2172491" cy="1822269"/>
        </a:xfrm>
        <a:prstGeom prst="rect">
          <a:avLst/>
        </a:prstGeom>
      </xdr:spPr>
    </xdr:pic>
    <xdr:clientData/>
  </xdr:oneCellAnchor>
  <xdr:oneCellAnchor>
    <xdr:from>
      <xdr:col>2</xdr:col>
      <xdr:colOff>2082</xdr:colOff>
      <xdr:row>72</xdr:row>
      <xdr:rowOff>2781</xdr:rowOff>
    </xdr:from>
    <xdr:ext cx="1826717" cy="2171221"/>
    <xdr:pic>
      <xdr:nvPicPr>
        <xdr:cNvPr id="4" name="Afbeelding 3">
          <a:extLst>
            <a:ext uri="{FF2B5EF4-FFF2-40B4-BE49-F238E27FC236}">
              <a16:creationId xmlns:a16="http://schemas.microsoft.com/office/drawing/2014/main" id="{4ACC5025-08A0-400D-8E02-21AF37BA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30080" y="13024258"/>
          <a:ext cx="2171221" cy="182671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143</xdr:row>
      <xdr:rowOff>7225</xdr:rowOff>
    </xdr:from>
    <xdr:ext cx="1806575" cy="2374025"/>
    <xdr:pic>
      <xdr:nvPicPr>
        <xdr:cNvPr id="5" name="Afbeelding 4">
          <a:extLst>
            <a:ext uri="{FF2B5EF4-FFF2-40B4-BE49-F238E27FC236}">
              <a16:creationId xmlns:a16="http://schemas.microsoft.com/office/drawing/2014/main" id="{6426CFF7-B662-43FE-9705-CAA6CBF89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25888555"/>
          <a:ext cx="1806575" cy="2374025"/>
        </a:xfrm>
        <a:prstGeom prst="rect">
          <a:avLst/>
        </a:prstGeom>
      </xdr:spPr>
    </xdr:pic>
    <xdr:clientData/>
  </xdr:oneCellAnchor>
  <xdr:oneCellAnchor>
    <xdr:from>
      <xdr:col>1</xdr:col>
      <xdr:colOff>2008851</xdr:colOff>
      <xdr:row>113</xdr:row>
      <xdr:rowOff>18959</xdr:rowOff>
    </xdr:from>
    <xdr:ext cx="1836073" cy="2673441"/>
    <xdr:pic>
      <xdr:nvPicPr>
        <xdr:cNvPr id="6" name="Afbeelding 5">
          <a:extLst>
            <a:ext uri="{FF2B5EF4-FFF2-40B4-BE49-F238E27FC236}">
              <a16:creationId xmlns:a16="http://schemas.microsoft.com/office/drawing/2014/main" id="{0547D64C-A3E6-462C-B4C4-96C684B5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7421" y="20472944"/>
          <a:ext cx="1836073" cy="2673441"/>
        </a:xfrm>
        <a:prstGeom prst="rect">
          <a:avLst/>
        </a:prstGeom>
      </xdr:spPr>
    </xdr:pic>
    <xdr:clientData/>
  </xdr:oneCellAnchor>
  <xdr:twoCellAnchor editAs="oneCell">
    <xdr:from>
      <xdr:col>2</xdr:col>
      <xdr:colOff>9525</xdr:colOff>
      <xdr:row>31</xdr:row>
      <xdr:rowOff>9527</xdr:rowOff>
    </xdr:from>
    <xdr:to>
      <xdr:col>2</xdr:col>
      <xdr:colOff>1847849</xdr:colOff>
      <xdr:row>43</xdr:row>
      <xdr:rowOff>53978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7942E3C3-60B9-4EFA-918A-58D6CE5DB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22767" y="5267645"/>
          <a:ext cx="2218056" cy="18402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</xdr:row>
      <xdr:rowOff>3</xdr:rowOff>
    </xdr:from>
    <xdr:to>
      <xdr:col>2</xdr:col>
      <xdr:colOff>1811654</xdr:colOff>
      <xdr:row>71</xdr:row>
      <xdr:rowOff>17783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5846403-0F64-4205-9352-809D3406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07527" y="10689276"/>
          <a:ext cx="2193290" cy="180784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99</xdr:row>
      <xdr:rowOff>6355</xdr:rowOff>
    </xdr:from>
    <xdr:to>
      <xdr:col>2</xdr:col>
      <xdr:colOff>1846044</xdr:colOff>
      <xdr:row>112</xdr:row>
      <xdr:rowOff>15878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3E24806D-17F9-41FC-8D76-3B8447AB2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43125" y="18181910"/>
          <a:ext cx="2364103" cy="1849854"/>
        </a:xfrm>
        <a:prstGeom prst="rect">
          <a:avLst/>
        </a:prstGeom>
      </xdr:spPr>
    </xdr:pic>
    <xdr:clientData/>
  </xdr:twoCellAnchor>
  <xdr:twoCellAnchor editAs="oneCell">
    <xdr:from>
      <xdr:col>2</xdr:col>
      <xdr:colOff>3173</xdr:colOff>
      <xdr:row>45</xdr:row>
      <xdr:rowOff>5</xdr:rowOff>
    </xdr:from>
    <xdr:to>
      <xdr:col>2</xdr:col>
      <xdr:colOff>1813558</xdr:colOff>
      <xdr:row>58</xdr:row>
      <xdr:rowOff>17145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94B94FF-EAC1-4ABB-B420-79FF6DC10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19898" y="7884480"/>
          <a:ext cx="2373625" cy="18065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85</xdr:row>
      <xdr:rowOff>0</xdr:rowOff>
    </xdr:from>
    <xdr:to>
      <xdr:col>2</xdr:col>
      <xdr:colOff>1844040</xdr:colOff>
      <xdr:row>97</xdr:row>
      <xdr:rowOff>245144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F8AFC4CD-F790-463D-8767-844BAEDCF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680" y="15201900"/>
          <a:ext cx="1836420" cy="24111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1809749</xdr:colOff>
      <xdr:row>142</xdr:row>
      <xdr:rowOff>59422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67116A04-CE23-4A9D-B958-0618F42D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23345775"/>
          <a:ext cx="1813559" cy="240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8AD9-8287-40FB-8C42-DD865EE43849}">
  <sheetPr>
    <tabColor rgb="FFFFC000"/>
  </sheetPr>
  <dimension ref="A1:J38"/>
  <sheetViews>
    <sheetView showGridLines="0" zoomScaleNormal="100" workbookViewId="0">
      <selection activeCell="F16" sqref="F16"/>
    </sheetView>
  </sheetViews>
  <sheetFormatPr defaultRowHeight="14.4" x14ac:dyDescent="0.3"/>
  <cols>
    <col min="3" max="3" width="52.5546875" customWidth="1"/>
    <col min="4" max="4" width="22" customWidth="1"/>
    <col min="6" max="6" width="39" customWidth="1"/>
    <col min="10" max="10" width="10.109375" bestFit="1" customWidth="1"/>
  </cols>
  <sheetData>
    <row r="1" spans="1:8" ht="28.8" x14ac:dyDescent="0.55000000000000004">
      <c r="A1" s="1"/>
      <c r="B1" s="1"/>
      <c r="C1" s="1" t="s">
        <v>0</v>
      </c>
      <c r="D1" s="1"/>
      <c r="E1" s="1"/>
      <c r="F1" s="1"/>
      <c r="G1" s="1"/>
      <c r="H1" s="1"/>
    </row>
    <row r="2" spans="1:8" ht="15.6" x14ac:dyDescent="0.3">
      <c r="A2" s="2"/>
      <c r="B2" s="2"/>
      <c r="C2" s="2" t="s">
        <v>175</v>
      </c>
      <c r="D2" s="2"/>
      <c r="E2" s="2"/>
      <c r="F2" s="2"/>
      <c r="G2" s="2"/>
      <c r="H2" s="2"/>
    </row>
    <row r="3" spans="1:8" ht="15.6" x14ac:dyDescent="0.3">
      <c r="A3" s="2"/>
      <c r="B3" s="2"/>
      <c r="C3" s="2" t="s">
        <v>176</v>
      </c>
      <c r="D3" s="2"/>
      <c r="E3" s="2"/>
      <c r="F3" s="2"/>
      <c r="G3" s="2"/>
      <c r="H3" s="2"/>
    </row>
    <row r="4" spans="1:8" ht="15" thickBot="1" x14ac:dyDescent="0.35">
      <c r="A4" s="8"/>
      <c r="B4" s="18"/>
      <c r="C4" s="10"/>
      <c r="D4" s="11"/>
      <c r="E4" s="11"/>
      <c r="F4" s="11"/>
      <c r="G4" s="9"/>
      <c r="H4" s="9"/>
    </row>
    <row r="5" spans="1:8" x14ac:dyDescent="0.3">
      <c r="A5" s="8"/>
      <c r="B5" s="34"/>
      <c r="C5" s="19" t="s">
        <v>1</v>
      </c>
      <c r="D5" s="3"/>
      <c r="E5" s="3"/>
      <c r="F5" s="3"/>
      <c r="G5" s="4"/>
    </row>
    <row r="6" spans="1:8" x14ac:dyDescent="0.3">
      <c r="A6" s="8"/>
      <c r="B6" s="8"/>
      <c r="C6" s="35"/>
      <c r="D6" s="18"/>
      <c r="E6" s="18"/>
      <c r="F6" s="18"/>
      <c r="G6" s="36"/>
    </row>
    <row r="7" spans="1:8" x14ac:dyDescent="0.3">
      <c r="A7" s="8"/>
      <c r="B7" s="8"/>
      <c r="C7" s="23" t="s">
        <v>2</v>
      </c>
      <c r="D7" s="5"/>
      <c r="E7" s="18"/>
      <c r="F7" s="12" t="s">
        <v>3</v>
      </c>
      <c r="G7" s="36"/>
    </row>
    <row r="8" spans="1:8" x14ac:dyDescent="0.3">
      <c r="A8" s="8"/>
      <c r="B8" s="8"/>
      <c r="C8" s="24" t="s">
        <v>4</v>
      </c>
      <c r="D8" s="6"/>
      <c r="E8" s="18"/>
      <c r="F8" s="13" t="s">
        <v>5</v>
      </c>
      <c r="G8" s="36"/>
    </row>
    <row r="9" spans="1:8" x14ac:dyDescent="0.3">
      <c r="A9" s="9"/>
      <c r="B9" s="8"/>
      <c r="C9" s="24" t="s">
        <v>6</v>
      </c>
      <c r="D9" s="6"/>
      <c r="E9" s="18"/>
      <c r="F9" s="13">
        <v>70528586</v>
      </c>
      <c r="G9" s="36"/>
    </row>
    <row r="10" spans="1:8" x14ac:dyDescent="0.3">
      <c r="A10" s="8"/>
      <c r="B10" s="8"/>
      <c r="C10" s="24" t="s">
        <v>7</v>
      </c>
      <c r="D10" s="6"/>
      <c r="E10" s="18"/>
      <c r="F10" s="13" t="s">
        <v>8</v>
      </c>
      <c r="G10" s="36"/>
    </row>
    <row r="11" spans="1:8" x14ac:dyDescent="0.3">
      <c r="A11" s="8"/>
      <c r="B11" s="8"/>
      <c r="C11" s="24" t="s">
        <v>9</v>
      </c>
      <c r="D11" s="6"/>
      <c r="E11" s="18"/>
      <c r="F11" s="13" t="s">
        <v>10</v>
      </c>
      <c r="G11" s="36"/>
    </row>
    <row r="12" spans="1:8" x14ac:dyDescent="0.3">
      <c r="A12" s="8"/>
      <c r="B12" s="8"/>
      <c r="C12" s="24" t="s">
        <v>11</v>
      </c>
      <c r="D12" s="6"/>
      <c r="E12" s="18"/>
      <c r="F12" s="13" t="s">
        <v>12</v>
      </c>
      <c r="G12" s="36"/>
    </row>
    <row r="13" spans="1:8" x14ac:dyDescent="0.3">
      <c r="A13" s="8"/>
      <c r="B13" s="8"/>
      <c r="C13" s="25" t="s">
        <v>9</v>
      </c>
      <c r="D13" s="7"/>
      <c r="E13" s="18"/>
      <c r="F13" s="14" t="s">
        <v>13</v>
      </c>
      <c r="G13" s="36"/>
    </row>
    <row r="14" spans="1:8" x14ac:dyDescent="0.3">
      <c r="A14" s="8"/>
      <c r="B14" s="8"/>
      <c r="C14" s="35"/>
      <c r="D14" s="18"/>
      <c r="E14" s="18"/>
      <c r="F14" s="18"/>
      <c r="G14" s="36"/>
    </row>
    <row r="15" spans="1:8" x14ac:dyDescent="0.3">
      <c r="A15" s="8"/>
      <c r="B15" s="8"/>
      <c r="C15" s="38" t="s">
        <v>14</v>
      </c>
      <c r="D15" s="18"/>
      <c r="E15" s="18"/>
      <c r="F15" s="18"/>
      <c r="G15" s="36"/>
    </row>
    <row r="16" spans="1:8" x14ac:dyDescent="0.3">
      <c r="A16" s="8"/>
      <c r="B16" s="8"/>
      <c r="C16" s="23" t="s">
        <v>15</v>
      </c>
      <c r="D16" s="5"/>
      <c r="E16" s="18"/>
      <c r="F16" s="15"/>
      <c r="G16" s="36"/>
    </row>
    <row r="17" spans="1:10" x14ac:dyDescent="0.3">
      <c r="A17" s="8"/>
      <c r="B17" s="8"/>
      <c r="C17" s="24" t="s">
        <v>4</v>
      </c>
      <c r="D17" s="6"/>
      <c r="E17" s="18"/>
      <c r="F17" s="16"/>
      <c r="G17" s="36"/>
    </row>
    <row r="18" spans="1:10" x14ac:dyDescent="0.3">
      <c r="A18" s="8"/>
      <c r="B18" s="8"/>
      <c r="C18" s="24" t="s">
        <v>6</v>
      </c>
      <c r="D18" s="6"/>
      <c r="E18" s="18"/>
      <c r="F18" s="16"/>
      <c r="G18" s="36"/>
    </row>
    <row r="19" spans="1:10" x14ac:dyDescent="0.3">
      <c r="A19" s="8"/>
      <c r="B19" s="8"/>
      <c r="C19" s="24" t="s">
        <v>7</v>
      </c>
      <c r="D19" s="6"/>
      <c r="E19" s="18"/>
      <c r="F19" s="16"/>
      <c r="G19" s="36"/>
    </row>
    <row r="20" spans="1:10" x14ac:dyDescent="0.3">
      <c r="A20" s="8"/>
      <c r="B20" s="8"/>
      <c r="C20" s="24" t="s">
        <v>9</v>
      </c>
      <c r="D20" s="6"/>
      <c r="E20" s="18"/>
      <c r="F20" s="16"/>
      <c r="G20" s="36"/>
    </row>
    <row r="21" spans="1:10" x14ac:dyDescent="0.3">
      <c r="A21" s="8"/>
      <c r="B21" s="8"/>
      <c r="C21" s="24" t="s">
        <v>11</v>
      </c>
      <c r="D21" s="6"/>
      <c r="E21" s="18"/>
      <c r="F21" s="16"/>
      <c r="G21" s="36"/>
    </row>
    <row r="22" spans="1:10" x14ac:dyDescent="0.3">
      <c r="A22" s="8"/>
      <c r="B22" s="8"/>
      <c r="C22" s="25" t="s">
        <v>9</v>
      </c>
      <c r="D22" s="7"/>
      <c r="E22" s="18"/>
      <c r="F22" s="17"/>
      <c r="G22" s="36"/>
    </row>
    <row r="23" spans="1:10" x14ac:dyDescent="0.3">
      <c r="A23" s="8"/>
      <c r="B23" s="8"/>
      <c r="C23" s="20"/>
      <c r="D23" s="28"/>
      <c r="E23" s="18"/>
      <c r="F23" s="29"/>
      <c r="G23" s="36"/>
    </row>
    <row r="24" spans="1:10" x14ac:dyDescent="0.3">
      <c r="A24" s="8"/>
      <c r="B24" s="8"/>
      <c r="C24" s="23" t="s">
        <v>16</v>
      </c>
      <c r="D24" s="5"/>
      <c r="E24" s="18"/>
      <c r="F24" s="15"/>
      <c r="G24" s="36"/>
    </row>
    <row r="25" spans="1:10" x14ac:dyDescent="0.3">
      <c r="A25" s="8"/>
      <c r="B25" s="8"/>
      <c r="C25" s="24" t="s">
        <v>17</v>
      </c>
      <c r="D25" s="6"/>
      <c r="E25" s="18"/>
      <c r="F25" s="16"/>
      <c r="G25" s="36"/>
    </row>
    <row r="26" spans="1:10" x14ac:dyDescent="0.3">
      <c r="A26" s="8"/>
      <c r="B26" s="8"/>
      <c r="C26" s="24" t="s">
        <v>18</v>
      </c>
      <c r="D26" s="6"/>
      <c r="E26" s="18"/>
      <c r="F26" s="16"/>
      <c r="G26" s="36"/>
    </row>
    <row r="27" spans="1:10" x14ac:dyDescent="0.3">
      <c r="A27" s="8"/>
      <c r="B27" s="8"/>
      <c r="C27" s="24" t="s">
        <v>19</v>
      </c>
      <c r="D27" s="6"/>
      <c r="E27" s="18"/>
      <c r="F27" s="16"/>
      <c r="G27" s="36"/>
    </row>
    <row r="28" spans="1:10" x14ac:dyDescent="0.3">
      <c r="A28" s="8"/>
      <c r="B28" s="8"/>
      <c r="C28" s="24" t="s">
        <v>20</v>
      </c>
      <c r="D28" s="6"/>
      <c r="E28" s="18"/>
      <c r="F28" s="16"/>
      <c r="G28" s="36"/>
    </row>
    <row r="29" spans="1:10" x14ac:dyDescent="0.3">
      <c r="A29" s="8"/>
      <c r="B29" s="8"/>
      <c r="C29" s="25" t="s">
        <v>21</v>
      </c>
      <c r="D29" s="7"/>
      <c r="E29" s="18"/>
      <c r="F29" s="17"/>
      <c r="G29" s="37"/>
    </row>
    <row r="30" spans="1:10" x14ac:dyDescent="0.3">
      <c r="A30" s="9"/>
      <c r="B30" s="8"/>
      <c r="C30" s="18"/>
      <c r="D30" s="18"/>
      <c r="E30" s="18"/>
      <c r="F30" s="18"/>
      <c r="G30" s="36"/>
    </row>
    <row r="31" spans="1:10" ht="15" thickBot="1" x14ac:dyDescent="0.35">
      <c r="B31" s="22"/>
      <c r="C31" s="26" t="s">
        <v>22</v>
      </c>
      <c r="D31" s="26" t="s">
        <v>23</v>
      </c>
      <c r="E31" s="26" t="s">
        <v>24</v>
      </c>
      <c r="F31" s="26" t="s">
        <v>25</v>
      </c>
      <c r="G31" s="36"/>
    </row>
    <row r="32" spans="1:10" x14ac:dyDescent="0.3">
      <c r="B32" s="22"/>
      <c r="C32" s="172" t="str">
        <f>+Invulblad!B4</f>
        <v>Huur per automaat inclusief servicecontract (full service)</v>
      </c>
      <c r="D32" s="182">
        <f>+Invulblad!I17</f>
        <v>0</v>
      </c>
      <c r="E32" s="183">
        <v>15</v>
      </c>
      <c r="F32" s="184">
        <f>+E32*D32</f>
        <v>0</v>
      </c>
      <c r="G32" s="36"/>
      <c r="J32" s="174"/>
    </row>
    <row r="33" spans="2:10" x14ac:dyDescent="0.3">
      <c r="B33" s="22"/>
      <c r="C33" s="173" t="str">
        <f>+Invulblad!B19</f>
        <v>Liquid/instant-prijs</v>
      </c>
      <c r="D33" s="185" t="e">
        <f>+Invulblad!F22</f>
        <v>#DIV/0!</v>
      </c>
      <c r="E33" s="186">
        <v>15</v>
      </c>
      <c r="F33" s="187" t="e">
        <f t="shared" ref="F33:F35" si="0">+E33*D33</f>
        <v>#DIV/0!</v>
      </c>
      <c r="G33" s="30"/>
      <c r="J33" s="175"/>
    </row>
    <row r="34" spans="2:10" x14ac:dyDescent="0.3">
      <c r="B34" s="22"/>
      <c r="C34" s="173" t="str">
        <f>+Invulblad!B24</f>
        <v>Bonen-prijs</v>
      </c>
      <c r="D34" s="185" t="e">
        <f>+Invulblad!F26</f>
        <v>#DIV/0!</v>
      </c>
      <c r="E34" s="186">
        <v>15</v>
      </c>
      <c r="F34" s="187" t="e">
        <f t="shared" si="0"/>
        <v>#DIV/0!</v>
      </c>
      <c r="G34" s="30"/>
      <c r="J34" s="175"/>
    </row>
    <row r="35" spans="2:10" ht="15" thickBot="1" x14ac:dyDescent="0.35">
      <c r="B35" s="22"/>
      <c r="C35" s="27" t="str">
        <f>+Invulblad!B28</f>
        <v>Losse verstrekkingen, optioneel af te nemen</v>
      </c>
      <c r="D35" s="185" t="e">
        <f>+Invulblad!F37</f>
        <v>#DIV/0!</v>
      </c>
      <c r="E35" s="186">
        <v>5</v>
      </c>
      <c r="F35" s="187" t="e">
        <f t="shared" si="0"/>
        <v>#DIV/0!</v>
      </c>
      <c r="G35" s="30"/>
      <c r="J35" s="175"/>
    </row>
    <row r="36" spans="2:10" ht="18.600000000000001" thickBot="1" x14ac:dyDescent="0.4">
      <c r="B36" s="22"/>
      <c r="C36" s="176" t="s">
        <v>26</v>
      </c>
      <c r="D36" s="176"/>
      <c r="E36" s="176"/>
      <c r="F36" s="177" t="e">
        <f>SUM(F32:F35)/SUM(E32:E35)</f>
        <v>#DIV/0!</v>
      </c>
      <c r="G36" s="30"/>
    </row>
    <row r="37" spans="2:10" x14ac:dyDescent="0.3">
      <c r="B37" s="22"/>
      <c r="C37" s="21"/>
      <c r="D37" s="21"/>
      <c r="E37" s="21"/>
      <c r="F37" s="21"/>
      <c r="G37" s="30"/>
    </row>
    <row r="38" spans="2:10" ht="15" thickBot="1" x14ac:dyDescent="0.35">
      <c r="B38" s="31"/>
      <c r="C38" s="32"/>
      <c r="D38" s="32"/>
      <c r="E38" s="32"/>
      <c r="F38" s="32"/>
      <c r="G38" s="33"/>
    </row>
  </sheetData>
  <sheetProtection algorithmName="SHA-512" hashValue="Uaoyv0helWNQ6yV2mw3kfCbHDfK/tntiJa1zyslT6s2zi94n0i+Ruyj1e+L8rtau4fcWx4ml4lxjTlTwMj3p/A==" saltValue="H+X3dvgRxxadk8Qb2oS1Qg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BFBC-7239-4C0B-8B0D-6F7C84CF9881}">
  <sheetPr>
    <tabColor rgb="FF00A9AA"/>
  </sheetPr>
  <dimension ref="A1:I95"/>
  <sheetViews>
    <sheetView showGridLines="0" zoomScaleNormal="100" workbookViewId="0"/>
  </sheetViews>
  <sheetFormatPr defaultColWidth="0" defaultRowHeight="14.4" zeroHeight="1" x14ac:dyDescent="0.3"/>
  <cols>
    <col min="1" max="1" width="9.33203125" style="101" customWidth="1"/>
    <col min="2" max="2" width="97.44140625" style="97" customWidth="1"/>
    <col min="3" max="3" width="15.6640625" style="91" customWidth="1"/>
    <col min="4" max="16384" width="9.109375" hidden="1"/>
  </cols>
  <sheetData>
    <row r="1" spans="1:6" ht="28.8" x14ac:dyDescent="0.55000000000000004">
      <c r="A1" s="1" t="s">
        <v>148</v>
      </c>
      <c r="B1" s="1"/>
      <c r="C1" s="1"/>
      <c r="D1" s="1"/>
      <c r="E1" s="1"/>
      <c r="F1" s="1"/>
    </row>
    <row r="2" spans="1:6" ht="17.100000000000001" customHeight="1" x14ac:dyDescent="0.55000000000000004">
      <c r="A2" s="1"/>
      <c r="B2" s="1"/>
      <c r="C2" s="1"/>
      <c r="D2" s="1"/>
      <c r="E2" s="1"/>
      <c r="F2" s="1"/>
    </row>
    <row r="3" spans="1:6" x14ac:dyDescent="0.3">
      <c r="A3"/>
      <c r="B3"/>
      <c r="C3"/>
    </row>
    <row r="4" spans="1:6" x14ac:dyDescent="0.3">
      <c r="A4"/>
      <c r="B4"/>
      <c r="C4"/>
    </row>
    <row r="5" spans="1:6" s="65" customFormat="1" ht="29.1" customHeight="1" x14ac:dyDescent="0.3">
      <c r="A5" s="80" t="s">
        <v>149</v>
      </c>
      <c r="B5" s="64" t="s">
        <v>150</v>
      </c>
      <c r="C5" s="40"/>
    </row>
    <row r="6" spans="1:6" x14ac:dyDescent="0.3">
      <c r="A6" s="81"/>
      <c r="B6" s="82"/>
      <c r="C6" s="83"/>
    </row>
    <row r="7" spans="1:6" x14ac:dyDescent="0.3">
      <c r="A7" s="84">
        <v>1</v>
      </c>
      <c r="B7" s="85" t="s">
        <v>151</v>
      </c>
      <c r="C7" s="86"/>
    </row>
    <row r="8" spans="1:6" x14ac:dyDescent="0.3">
      <c r="A8" s="87">
        <v>2</v>
      </c>
      <c r="B8" s="88" t="s">
        <v>189</v>
      </c>
      <c r="C8" s="86"/>
    </row>
    <row r="9" spans="1:6" ht="30.75" customHeight="1" x14ac:dyDescent="0.3">
      <c r="A9" s="84">
        <v>3</v>
      </c>
      <c r="B9" s="89" t="s">
        <v>152</v>
      </c>
      <c r="C9" s="86"/>
    </row>
    <row r="10" spans="1:6" s="92" customFormat="1" ht="28.8" x14ac:dyDescent="0.3">
      <c r="A10" s="84">
        <v>4</v>
      </c>
      <c r="B10" s="90" t="s">
        <v>153</v>
      </c>
      <c r="C10" s="91"/>
    </row>
    <row r="11" spans="1:6" x14ac:dyDescent="0.3">
      <c r="A11" s="84">
        <v>5</v>
      </c>
      <c r="B11" s="90" t="s">
        <v>154</v>
      </c>
    </row>
    <row r="12" spans="1:6" ht="43.2" x14ac:dyDescent="0.3">
      <c r="A12" s="84">
        <v>6</v>
      </c>
      <c r="B12" s="90" t="s">
        <v>155</v>
      </c>
      <c r="C12" s="86"/>
    </row>
    <row r="13" spans="1:6" s="93" customFormat="1" ht="28.8" x14ac:dyDescent="0.3">
      <c r="A13" s="84">
        <v>7</v>
      </c>
      <c r="B13" s="90" t="s">
        <v>156</v>
      </c>
      <c r="C13" s="91"/>
    </row>
    <row r="14" spans="1:6" s="93" customFormat="1" ht="28.8" x14ac:dyDescent="0.3">
      <c r="A14" s="84">
        <v>8</v>
      </c>
      <c r="B14" s="90" t="s">
        <v>157</v>
      </c>
      <c r="C14" s="91"/>
    </row>
    <row r="15" spans="1:6" s="93" customFormat="1" x14ac:dyDescent="0.3">
      <c r="A15" s="84">
        <v>9</v>
      </c>
      <c r="B15" s="90" t="s">
        <v>158</v>
      </c>
      <c r="C15" s="91"/>
    </row>
    <row r="16" spans="1:6" s="93" customFormat="1" x14ac:dyDescent="0.3">
      <c r="A16" s="84"/>
      <c r="B16" s="90"/>
      <c r="C16" s="91"/>
    </row>
    <row r="17" spans="1:9" ht="28.8" x14ac:dyDescent="0.3">
      <c r="A17" s="80" t="s">
        <v>159</v>
      </c>
      <c r="B17" s="64" t="s">
        <v>160</v>
      </c>
      <c r="C17" s="64"/>
    </row>
    <row r="18" spans="1:9" x14ac:dyDescent="0.3">
      <c r="A18" s="84"/>
      <c r="B18" s="94"/>
    </row>
    <row r="19" spans="1:9" x14ac:dyDescent="0.3">
      <c r="A19" s="84">
        <v>1</v>
      </c>
      <c r="B19" s="95" t="s">
        <v>161</v>
      </c>
    </row>
    <row r="20" spans="1:9" x14ac:dyDescent="0.3">
      <c r="A20" s="84">
        <v>2</v>
      </c>
      <c r="B20" s="95" t="s">
        <v>191</v>
      </c>
    </row>
    <row r="21" spans="1:9" x14ac:dyDescent="0.3">
      <c r="A21" s="84">
        <v>3</v>
      </c>
      <c r="B21" s="95" t="s">
        <v>190</v>
      </c>
    </row>
    <row r="22" spans="1:9" ht="28.8" x14ac:dyDescent="0.3">
      <c r="A22" s="84">
        <v>4</v>
      </c>
      <c r="B22" s="96" t="s">
        <v>162</v>
      </c>
    </row>
    <row r="23" spans="1:9" x14ac:dyDescent="0.3">
      <c r="A23" s="84">
        <v>5</v>
      </c>
      <c r="B23" s="97" t="s">
        <v>192</v>
      </c>
      <c r="C23" s="91" t="s">
        <v>163</v>
      </c>
    </row>
    <row r="24" spans="1:9" x14ac:dyDescent="0.3">
      <c r="A24" s="84">
        <v>6</v>
      </c>
      <c r="B24" s="97" t="s">
        <v>164</v>
      </c>
    </row>
    <row r="25" spans="1:9" x14ac:dyDescent="0.3">
      <c r="A25" s="84">
        <f t="shared" ref="A25" si="0">+A24+1</f>
        <v>7</v>
      </c>
      <c r="B25" s="97" t="s">
        <v>165</v>
      </c>
    </row>
    <row r="26" spans="1:9" x14ac:dyDescent="0.3">
      <c r="A26" s="84">
        <v>8</v>
      </c>
      <c r="B26" s="97" t="s">
        <v>166</v>
      </c>
    </row>
    <row r="27" spans="1:9" x14ac:dyDescent="0.3">
      <c r="A27" s="84"/>
    </row>
    <row r="28" spans="1:9" s="65" customFormat="1" ht="29.1" customHeight="1" x14ac:dyDescent="0.3">
      <c r="A28" s="80" t="s">
        <v>167</v>
      </c>
      <c r="B28" s="64" t="s">
        <v>168</v>
      </c>
      <c r="C28" s="40"/>
      <c r="D28" s="98"/>
      <c r="E28" s="98"/>
      <c r="F28" s="98"/>
      <c r="G28" s="98"/>
      <c r="H28" s="98"/>
      <c r="I28" s="98"/>
    </row>
    <row r="29" spans="1:9" ht="15.75" customHeight="1" x14ac:dyDescent="0.3">
      <c r="A29" s="84"/>
      <c r="B29" s="99"/>
      <c r="C29" s="86"/>
    </row>
    <row r="30" spans="1:9" ht="28.8" x14ac:dyDescent="0.3">
      <c r="A30" s="84">
        <v>1</v>
      </c>
      <c r="B30" s="100" t="s">
        <v>169</v>
      </c>
      <c r="C30" s="83" t="s">
        <v>163</v>
      </c>
    </row>
    <row r="31" spans="1:9" ht="28.8" x14ac:dyDescent="0.3">
      <c r="A31" s="84">
        <f t="shared" ref="A31:A32" si="1">+A30+1</f>
        <v>2</v>
      </c>
      <c r="B31" s="97" t="s">
        <v>170</v>
      </c>
      <c r="C31" s="91" t="s">
        <v>163</v>
      </c>
    </row>
    <row r="32" spans="1:9" ht="28.8" x14ac:dyDescent="0.3">
      <c r="A32" s="84">
        <f t="shared" si="1"/>
        <v>3</v>
      </c>
      <c r="B32" s="97" t="s">
        <v>171</v>
      </c>
    </row>
    <row r="33" spans="1:9" x14ac:dyDescent="0.3">
      <c r="A33" s="84">
        <v>4</v>
      </c>
      <c r="B33" s="97" t="s">
        <v>172</v>
      </c>
    </row>
    <row r="34" spans="1:9" ht="21" customHeight="1" x14ac:dyDescent="0.3"/>
    <row r="35" spans="1:9" s="65" customFormat="1" ht="29.1" customHeight="1" x14ac:dyDescent="0.3">
      <c r="A35" s="80" t="s">
        <v>173</v>
      </c>
      <c r="B35" s="64" t="s">
        <v>34</v>
      </c>
      <c r="C35" s="40"/>
      <c r="D35" s="98"/>
      <c r="E35" s="98"/>
      <c r="F35" s="98"/>
      <c r="G35" s="98"/>
      <c r="H35" s="98"/>
      <c r="I35" s="98"/>
    </row>
    <row r="36" spans="1:9" ht="15.75" customHeight="1" x14ac:dyDescent="0.3">
      <c r="A36" s="84"/>
      <c r="B36" s="99"/>
      <c r="C36" s="86"/>
    </row>
    <row r="37" spans="1:9" x14ac:dyDescent="0.3">
      <c r="A37" s="84">
        <v>1</v>
      </c>
      <c r="B37" s="95" t="s">
        <v>193</v>
      </c>
      <c r="C37" s="86"/>
    </row>
    <row r="38" spans="1:9" x14ac:dyDescent="0.3"/>
    <row r="39" spans="1:9" x14ac:dyDescent="0.3"/>
    <row r="40" spans="1:9" x14ac:dyDescent="0.3"/>
    <row r="41" spans="1:9" x14ac:dyDescent="0.3"/>
    <row r="42" spans="1:9" x14ac:dyDescent="0.3"/>
    <row r="43" spans="1:9" x14ac:dyDescent="0.3"/>
    <row r="44" spans="1:9" x14ac:dyDescent="0.3"/>
    <row r="45" spans="1:9" x14ac:dyDescent="0.3"/>
    <row r="46" spans="1:9" x14ac:dyDescent="0.3"/>
    <row r="47" spans="1:9" x14ac:dyDescent="0.3"/>
    <row r="48" spans="1:9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</sheetData>
  <sheetProtection algorithmName="SHA-512" hashValue="ayuHBYC2aBfecFIQeXTI/yOQUnBbznC5oowYyzK4oU5AnNoOHYiK1AZx3FvHUqh8Ay55bDXfs1LV06QQHB405w==" saltValue="PDIcJB6IYUXJMiv/GD1HTA==" spinCount="100000" sheet="1" objects="1" scenarios="1"/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17BA-8E55-43E3-9D83-12E3DB2A7635}">
  <sheetPr>
    <tabColor rgb="FF00A9AA"/>
  </sheetPr>
  <dimension ref="A1:XFC16"/>
  <sheetViews>
    <sheetView showGridLines="0" zoomScaleNormal="100" zoomScaleSheetLayoutView="80" workbookViewId="0"/>
  </sheetViews>
  <sheetFormatPr defaultColWidth="9.33203125" defaultRowHeight="14.4" x14ac:dyDescent="0.3"/>
  <cols>
    <col min="1" max="1" width="9.33203125" customWidth="1"/>
    <col min="2" max="2" width="20" bestFit="1" customWidth="1"/>
    <col min="3" max="3" width="20" customWidth="1"/>
    <col min="4" max="4" width="17.33203125" bestFit="1" customWidth="1"/>
    <col min="5" max="5" width="14.33203125" bestFit="1" customWidth="1"/>
    <col min="6" max="6" width="27.6640625" customWidth="1"/>
    <col min="7" max="7" width="7.109375" bestFit="1" customWidth="1"/>
    <col min="8" max="8" width="32" customWidth="1"/>
    <col min="9" max="9" width="17.6640625" customWidth="1"/>
    <col min="10" max="10" width="16.33203125" bestFit="1" customWidth="1"/>
    <col min="11" max="11" width="19.33203125" customWidth="1"/>
    <col min="16384" max="16384" width="9.33203125" hidden="1" customWidth="1"/>
  </cols>
  <sheetData>
    <row r="1" spans="1:11" ht="28.95" customHeight="1" x14ac:dyDescent="0.55000000000000004">
      <c r="A1" s="39"/>
      <c r="B1" s="40" t="s">
        <v>27</v>
      </c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3">
      <c r="A2" s="41"/>
      <c r="B2" s="42"/>
      <c r="C2" s="41"/>
      <c r="D2" s="41"/>
      <c r="E2" s="41"/>
      <c r="F2" s="41"/>
      <c r="G2" s="41"/>
      <c r="H2" s="41"/>
      <c r="I2" s="41"/>
      <c r="J2" s="41"/>
      <c r="K2" s="41"/>
    </row>
    <row r="3" spans="1:11" ht="15" thickBot="1" x14ac:dyDescent="0.35">
      <c r="A3" s="43"/>
      <c r="B3" s="44"/>
      <c r="C3" s="43"/>
      <c r="D3" s="43"/>
      <c r="E3" s="43"/>
      <c r="F3" s="43"/>
      <c r="G3" s="43"/>
      <c r="H3" s="43"/>
      <c r="I3" s="43"/>
      <c r="J3" s="43"/>
      <c r="K3" s="43"/>
    </row>
    <row r="4" spans="1:11" ht="29.4" thickBot="1" x14ac:dyDescent="0.35">
      <c r="B4" s="45" t="s">
        <v>28</v>
      </c>
      <c r="C4" s="46" t="s">
        <v>29</v>
      </c>
      <c r="D4" s="47" t="s">
        <v>30</v>
      </c>
      <c r="E4" s="47" t="s">
        <v>31</v>
      </c>
      <c r="F4" s="47" t="s">
        <v>32</v>
      </c>
      <c r="G4" s="47" t="s">
        <v>33</v>
      </c>
      <c r="H4" s="47" t="s">
        <v>34</v>
      </c>
      <c r="I4" s="47" t="s">
        <v>35</v>
      </c>
      <c r="J4" s="48" t="s">
        <v>36</v>
      </c>
      <c r="K4" s="49" t="s">
        <v>37</v>
      </c>
    </row>
    <row r="5" spans="1:11" ht="72" x14ac:dyDescent="0.3">
      <c r="B5" s="50" t="s">
        <v>5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2"/>
    </row>
    <row r="6" spans="1:11" ht="72" x14ac:dyDescent="0.3">
      <c r="B6" s="53" t="s">
        <v>5</v>
      </c>
      <c r="C6" s="54" t="s">
        <v>38</v>
      </c>
      <c r="D6" s="54" t="s">
        <v>46</v>
      </c>
      <c r="E6" s="54" t="s">
        <v>40</v>
      </c>
      <c r="F6" s="54" t="s">
        <v>41</v>
      </c>
      <c r="G6" s="54" t="s">
        <v>42</v>
      </c>
      <c r="H6" s="54" t="s">
        <v>43</v>
      </c>
      <c r="I6" s="54" t="s">
        <v>44</v>
      </c>
      <c r="J6" s="54" t="s">
        <v>45</v>
      </c>
      <c r="K6" s="55" t="s">
        <v>47</v>
      </c>
    </row>
    <row r="7" spans="1:11" s="56" customFormat="1" ht="57.6" x14ac:dyDescent="0.3">
      <c r="B7" s="57" t="s">
        <v>5</v>
      </c>
      <c r="C7" s="58" t="s">
        <v>38</v>
      </c>
      <c r="D7" s="58" t="s">
        <v>48</v>
      </c>
      <c r="E7" s="58" t="s">
        <v>49</v>
      </c>
      <c r="F7" s="58" t="s">
        <v>50</v>
      </c>
      <c r="G7" s="58" t="s">
        <v>51</v>
      </c>
      <c r="H7" s="58" t="s">
        <v>52</v>
      </c>
      <c r="I7" s="58" t="s">
        <v>53</v>
      </c>
      <c r="J7" s="58" t="s">
        <v>54</v>
      </c>
      <c r="K7" s="59" t="s">
        <v>55</v>
      </c>
    </row>
    <row r="8" spans="1:11" s="56" customFormat="1" ht="57.6" x14ac:dyDescent="0.3">
      <c r="B8" s="57" t="s">
        <v>5</v>
      </c>
      <c r="C8" s="58" t="s">
        <v>38</v>
      </c>
      <c r="D8" s="58" t="s">
        <v>48</v>
      </c>
      <c r="E8" s="58" t="s">
        <v>49</v>
      </c>
      <c r="F8" s="58" t="s">
        <v>50</v>
      </c>
      <c r="G8" s="58" t="s">
        <v>51</v>
      </c>
      <c r="H8" s="58" t="s">
        <v>52</v>
      </c>
      <c r="I8" s="58" t="s">
        <v>53</v>
      </c>
      <c r="J8" s="58" t="s">
        <v>54</v>
      </c>
      <c r="K8" s="59" t="s">
        <v>56</v>
      </c>
    </row>
    <row r="9" spans="1:11" ht="14.7" customHeight="1" x14ac:dyDescent="0.3">
      <c r="B9" s="53" t="s">
        <v>57</v>
      </c>
      <c r="C9" s="54" t="s">
        <v>38</v>
      </c>
      <c r="D9" s="54" t="s">
        <v>58</v>
      </c>
      <c r="E9" s="54" t="s">
        <v>49</v>
      </c>
      <c r="F9" s="54" t="s">
        <v>59</v>
      </c>
      <c r="G9" s="54" t="s">
        <v>51</v>
      </c>
      <c r="H9" s="54" t="s">
        <v>60</v>
      </c>
      <c r="I9" s="54" t="s">
        <v>53</v>
      </c>
      <c r="J9" s="54" t="s">
        <v>61</v>
      </c>
      <c r="K9" s="55"/>
    </row>
    <row r="10" spans="1:11" s="56" customFormat="1" ht="72" x14ac:dyDescent="0.3">
      <c r="B10" s="57" t="s">
        <v>5</v>
      </c>
      <c r="C10" s="58" t="s">
        <v>38</v>
      </c>
      <c r="D10" s="58" t="s">
        <v>62</v>
      </c>
      <c r="E10" s="58" t="s">
        <v>63</v>
      </c>
      <c r="F10" s="58" t="s">
        <v>64</v>
      </c>
      <c r="G10" s="58" t="s">
        <v>42</v>
      </c>
      <c r="H10" s="58" t="s">
        <v>65</v>
      </c>
      <c r="I10" s="58" t="s">
        <v>44</v>
      </c>
      <c r="J10" s="58" t="s">
        <v>54</v>
      </c>
      <c r="K10" s="60"/>
    </row>
    <row r="11" spans="1:11" x14ac:dyDescent="0.3">
      <c r="B11" s="53" t="s">
        <v>5</v>
      </c>
      <c r="C11" s="54" t="s">
        <v>66</v>
      </c>
      <c r="D11" s="54" t="s">
        <v>67</v>
      </c>
      <c r="E11" s="54" t="s">
        <v>49</v>
      </c>
      <c r="F11" s="54" t="s">
        <v>68</v>
      </c>
      <c r="G11" s="54" t="s">
        <v>42</v>
      </c>
      <c r="H11" s="58" t="s">
        <v>69</v>
      </c>
      <c r="I11" s="58" t="s">
        <v>44</v>
      </c>
      <c r="J11" s="58" t="s">
        <v>45</v>
      </c>
      <c r="K11" s="55"/>
    </row>
    <row r="12" spans="1:11" x14ac:dyDescent="0.3">
      <c r="B12" s="53" t="s">
        <v>5</v>
      </c>
      <c r="C12" s="54" t="s">
        <v>70</v>
      </c>
      <c r="D12" s="54" t="s">
        <v>71</v>
      </c>
      <c r="E12" s="54" t="s">
        <v>49</v>
      </c>
      <c r="F12" s="54" t="s">
        <v>68</v>
      </c>
      <c r="G12" s="54" t="s">
        <v>42</v>
      </c>
      <c r="H12" s="58" t="s">
        <v>69</v>
      </c>
      <c r="I12" s="58" t="s">
        <v>44</v>
      </c>
      <c r="J12" s="58" t="s">
        <v>72</v>
      </c>
      <c r="K12" s="55"/>
    </row>
    <row r="13" spans="1:11" s="56" customFormat="1" ht="72" x14ac:dyDescent="0.3">
      <c r="B13" s="57" t="s">
        <v>73</v>
      </c>
      <c r="C13" s="58" t="s">
        <v>74</v>
      </c>
      <c r="D13" s="58" t="s">
        <v>67</v>
      </c>
      <c r="E13" s="58" t="s">
        <v>40</v>
      </c>
      <c r="F13" s="58" t="s">
        <v>75</v>
      </c>
      <c r="G13" s="58" t="s">
        <v>42</v>
      </c>
      <c r="H13" s="58" t="s">
        <v>76</v>
      </c>
      <c r="I13" s="58" t="s">
        <v>44</v>
      </c>
      <c r="J13" s="58" t="s">
        <v>77</v>
      </c>
      <c r="K13" s="59" t="s">
        <v>56</v>
      </c>
    </row>
    <row r="14" spans="1:11" ht="14.7" customHeight="1" x14ac:dyDescent="0.3">
      <c r="B14" s="53" t="s">
        <v>73</v>
      </c>
      <c r="C14" s="54" t="s">
        <v>66</v>
      </c>
      <c r="D14" s="54" t="s">
        <v>67</v>
      </c>
      <c r="E14" s="54" t="s">
        <v>40</v>
      </c>
      <c r="F14" s="54" t="s">
        <v>78</v>
      </c>
      <c r="G14" s="54" t="s">
        <v>42</v>
      </c>
      <c r="H14" s="54" t="s">
        <v>69</v>
      </c>
      <c r="I14" s="54" t="s">
        <v>53</v>
      </c>
      <c r="J14" s="54" t="s">
        <v>79</v>
      </c>
      <c r="K14" s="55"/>
    </row>
    <row r="15" spans="1:11" ht="28.8" x14ac:dyDescent="0.3">
      <c r="B15" s="53" t="s">
        <v>80</v>
      </c>
      <c r="C15" s="54" t="s">
        <v>74</v>
      </c>
      <c r="D15" s="54" t="s">
        <v>71</v>
      </c>
      <c r="E15" s="54" t="s">
        <v>40</v>
      </c>
      <c r="F15" s="54" t="s">
        <v>81</v>
      </c>
      <c r="G15" s="54" t="s">
        <v>42</v>
      </c>
      <c r="H15" s="54" t="s">
        <v>82</v>
      </c>
      <c r="I15" s="54" t="s">
        <v>44</v>
      </c>
      <c r="J15" s="54" t="s">
        <v>83</v>
      </c>
      <c r="K15" s="55" t="s">
        <v>56</v>
      </c>
    </row>
    <row r="16" spans="1:11" ht="15" thickBot="1" x14ac:dyDescent="0.35">
      <c r="B16" s="61" t="s">
        <v>84</v>
      </c>
      <c r="C16" s="62" t="s">
        <v>66</v>
      </c>
      <c r="D16" s="62" t="s">
        <v>67</v>
      </c>
      <c r="E16" s="62" t="s">
        <v>40</v>
      </c>
      <c r="F16" s="62" t="s">
        <v>78</v>
      </c>
      <c r="G16" s="62" t="s">
        <v>42</v>
      </c>
      <c r="H16" s="62" t="s">
        <v>69</v>
      </c>
      <c r="I16" s="62" t="s">
        <v>53</v>
      </c>
      <c r="J16" s="62" t="s">
        <v>83</v>
      </c>
      <c r="K16" s="63"/>
    </row>
  </sheetData>
  <sheetProtection algorithmName="SHA-512" hashValue="WBz+M36b4ePswlTFlAsFycBkUv/GRo+/ARbJ+KHGl8KLt31tul9S7M57XZNDKlbtboVozGszoM8oRn3X+CDszw==" saltValue="gKhTSI4JSazZCmoS7V9BYA==" spinCount="100000" sheet="1" objects="1" scenarios="1"/>
  <pageMargins left="0.7" right="0.7" top="0.75" bottom="0.75" header="0.3" footer="0.3"/>
  <pageSetup paperSize="9" scale="40" orientation="portrait" r:id="rId1"/>
  <rowBreaks count="1" manualBreakCount="1">
    <brk id="9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3E55-5642-4354-B58D-A7A1EF586359}">
  <sheetPr>
    <tabColor rgb="FF00A9AA"/>
  </sheetPr>
  <dimension ref="A1:D144"/>
  <sheetViews>
    <sheetView showGridLines="0" workbookViewId="0"/>
  </sheetViews>
  <sheetFormatPr defaultColWidth="8.88671875" defaultRowHeight="14.4" x14ac:dyDescent="0.3"/>
  <cols>
    <col min="2" max="2" width="29.109375" customWidth="1"/>
    <col min="3" max="3" width="29.33203125" customWidth="1"/>
  </cols>
  <sheetData>
    <row r="1" spans="1:4" ht="28.8" x14ac:dyDescent="0.55000000000000004">
      <c r="A1" s="39"/>
      <c r="B1" s="40" t="s">
        <v>105</v>
      </c>
      <c r="C1" s="39"/>
      <c r="D1" s="39"/>
    </row>
    <row r="2" spans="1:4" s="78" customFormat="1" ht="15.6" x14ac:dyDescent="0.3">
      <c r="A2" s="77"/>
      <c r="B2" s="77"/>
      <c r="C2" s="77"/>
      <c r="D2" s="77"/>
    </row>
    <row r="3" spans="1:4" ht="6.6" customHeight="1" x14ac:dyDescent="0.3"/>
    <row r="4" spans="1:4" s="9" customFormat="1" ht="15.6" x14ac:dyDescent="0.3">
      <c r="B4" s="79" t="s">
        <v>106</v>
      </c>
      <c r="C4" s="79" t="s">
        <v>107</v>
      </c>
    </row>
    <row r="5" spans="1:4" s="9" customFormat="1" ht="7.2" customHeight="1" x14ac:dyDescent="0.3">
      <c r="B5" s="79"/>
      <c r="C5" s="79"/>
    </row>
    <row r="6" spans="1:4" x14ac:dyDescent="0.3">
      <c r="B6" t="s">
        <v>85</v>
      </c>
    </row>
    <row r="19" spans="2:2" x14ac:dyDescent="0.3">
      <c r="B19" t="s">
        <v>86</v>
      </c>
    </row>
    <row r="32" spans="2:2" x14ac:dyDescent="0.3">
      <c r="B32" t="s">
        <v>87</v>
      </c>
    </row>
    <row r="46" spans="2:2" x14ac:dyDescent="0.3">
      <c r="B46" t="s">
        <v>88</v>
      </c>
    </row>
    <row r="60" spans="2:2" x14ac:dyDescent="0.3">
      <c r="B60" t="s">
        <v>89</v>
      </c>
    </row>
    <row r="73" spans="2:2" x14ac:dyDescent="0.3">
      <c r="B73" t="s">
        <v>90</v>
      </c>
    </row>
    <row r="86" spans="2:2" x14ac:dyDescent="0.3">
      <c r="B86" t="s">
        <v>91</v>
      </c>
    </row>
    <row r="98" spans="2:2" ht="19.95" customHeight="1" x14ac:dyDescent="0.3"/>
    <row r="100" spans="2:2" x14ac:dyDescent="0.3">
      <c r="B100" t="s">
        <v>92</v>
      </c>
    </row>
    <row r="114" spans="2:2" x14ac:dyDescent="0.3">
      <c r="B114" t="s">
        <v>93</v>
      </c>
    </row>
    <row r="130" spans="2:2" x14ac:dyDescent="0.3">
      <c r="B130" t="s">
        <v>94</v>
      </c>
    </row>
    <row r="143" spans="2:2" ht="20.399999999999999" customHeight="1" x14ac:dyDescent="0.3"/>
    <row r="144" spans="2:2" x14ac:dyDescent="0.3">
      <c r="B144" t="s">
        <v>95</v>
      </c>
    </row>
  </sheetData>
  <sheetProtection algorithmName="SHA-512" hashValue="jmlwuW4kEPImTOfwJEmo4X6MbrvjhC4fKUk5ExdF/tjp63V1CniUWKKj+IuAEy/OyMC3fWYvQbJphZA5WFxKTA==" saltValue="H3eg+asZTIwQSvAEBHFMa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4629-CC77-41D1-AFEA-4A2E8E4A42BA}">
  <sheetPr>
    <tabColor rgb="FF00A9AA"/>
  </sheetPr>
  <dimension ref="A1:J54"/>
  <sheetViews>
    <sheetView showGridLines="0" zoomScaleNormal="100" workbookViewId="0"/>
  </sheetViews>
  <sheetFormatPr defaultColWidth="9.33203125" defaultRowHeight="14.4" zeroHeight="1" x14ac:dyDescent="0.3"/>
  <cols>
    <col min="1" max="1" width="9.33203125" customWidth="1"/>
    <col min="2" max="2" width="20" bestFit="1" customWidth="1"/>
    <col min="3" max="3" width="20" customWidth="1"/>
    <col min="4" max="4" width="17.33203125" bestFit="1" customWidth="1"/>
    <col min="5" max="5" width="14.33203125" bestFit="1" customWidth="1"/>
    <col min="6" max="7" width="23.6640625" customWidth="1"/>
    <col min="8" max="8" width="17.6640625" customWidth="1"/>
    <col min="9" max="9" width="16.33203125" bestFit="1" customWidth="1"/>
    <col min="10" max="10" width="23.5546875" customWidth="1"/>
  </cols>
  <sheetData>
    <row r="1" spans="1:10" s="65" customFormat="1" ht="28.95" customHeight="1" x14ac:dyDescent="0.3">
      <c r="A1" s="64"/>
      <c r="B1" s="40" t="s">
        <v>96</v>
      </c>
      <c r="C1" s="40"/>
      <c r="D1" s="64"/>
      <c r="E1" s="64"/>
      <c r="F1" s="64"/>
      <c r="G1" s="64"/>
      <c r="H1" s="64"/>
      <c r="I1" s="64"/>
      <c r="J1" s="64"/>
    </row>
    <row r="2" spans="1:10" s="65" customFormat="1" x14ac:dyDescent="0.3">
      <c r="A2" s="66"/>
      <c r="B2" s="42"/>
      <c r="C2" s="42"/>
      <c r="D2" s="66"/>
      <c r="E2" s="66"/>
      <c r="F2" s="66"/>
      <c r="G2" s="66"/>
      <c r="H2" s="66"/>
      <c r="I2" s="66"/>
      <c r="J2" s="66"/>
    </row>
    <row r="3" spans="1:10" s="65" customFormat="1" ht="15" thickBot="1" x14ac:dyDescent="0.35">
      <c r="A3" s="67"/>
      <c r="B3" s="44"/>
      <c r="C3" s="44"/>
      <c r="D3" s="67"/>
      <c r="E3" s="67"/>
      <c r="F3" s="67"/>
      <c r="G3" s="67"/>
      <c r="H3" s="67"/>
      <c r="I3" s="67"/>
      <c r="J3" s="67"/>
    </row>
    <row r="4" spans="1:10" ht="29.4" thickBot="1" x14ac:dyDescent="0.35">
      <c r="B4" s="68" t="s">
        <v>28</v>
      </c>
      <c r="C4" s="69" t="s">
        <v>29</v>
      </c>
      <c r="D4" s="70" t="s">
        <v>30</v>
      </c>
      <c r="E4" s="70" t="s">
        <v>31</v>
      </c>
      <c r="F4" s="70" t="s">
        <v>32</v>
      </c>
      <c r="G4" s="70" t="s">
        <v>34</v>
      </c>
      <c r="H4" s="70" t="s">
        <v>35</v>
      </c>
      <c r="I4" s="71" t="s">
        <v>36</v>
      </c>
      <c r="J4" s="72" t="s">
        <v>37</v>
      </c>
    </row>
    <row r="5" spans="1:10" ht="28.8" x14ac:dyDescent="0.3">
      <c r="B5" s="50" t="s">
        <v>5</v>
      </c>
      <c r="C5" s="51" t="s">
        <v>38</v>
      </c>
      <c r="D5" s="51" t="s">
        <v>39</v>
      </c>
      <c r="E5" s="51" t="s">
        <v>40</v>
      </c>
      <c r="F5" s="51" t="s">
        <v>97</v>
      </c>
      <c r="G5" s="51" t="s">
        <v>97</v>
      </c>
      <c r="H5" s="51" t="s">
        <v>98</v>
      </c>
      <c r="I5" s="51" t="s">
        <v>45</v>
      </c>
      <c r="J5" s="52"/>
    </row>
    <row r="6" spans="1:10" ht="57.6" x14ac:dyDescent="0.3">
      <c r="B6" s="53" t="s">
        <v>5</v>
      </c>
      <c r="C6" s="54" t="s">
        <v>38</v>
      </c>
      <c r="D6" s="54" t="s">
        <v>46</v>
      </c>
      <c r="E6" s="54" t="s">
        <v>40</v>
      </c>
      <c r="F6" s="54" t="s">
        <v>97</v>
      </c>
      <c r="G6" s="54" t="s">
        <v>99</v>
      </c>
      <c r="H6" s="54" t="s">
        <v>44</v>
      </c>
      <c r="I6" s="54" t="s">
        <v>45</v>
      </c>
      <c r="J6" s="55" t="s">
        <v>100</v>
      </c>
    </row>
    <row r="7" spans="1:10" ht="28.8" x14ac:dyDescent="0.3">
      <c r="B7" s="53" t="s">
        <v>5</v>
      </c>
      <c r="C7" s="54" t="s">
        <v>38</v>
      </c>
      <c r="D7" s="54" t="s">
        <v>48</v>
      </c>
      <c r="E7" s="54" t="s">
        <v>49</v>
      </c>
      <c r="F7" s="54" t="s">
        <v>198</v>
      </c>
      <c r="G7" s="54" t="s">
        <v>97</v>
      </c>
      <c r="H7" s="54" t="s">
        <v>98</v>
      </c>
      <c r="I7" s="54" t="s">
        <v>101</v>
      </c>
      <c r="J7" s="55" t="s">
        <v>102</v>
      </c>
    </row>
    <row r="8" spans="1:10" ht="28.8" x14ac:dyDescent="0.3">
      <c r="B8" s="53" t="s">
        <v>5</v>
      </c>
      <c r="C8" s="54" t="s">
        <v>38</v>
      </c>
      <c r="D8" s="54" t="s">
        <v>48</v>
      </c>
      <c r="E8" s="54" t="s">
        <v>49</v>
      </c>
      <c r="F8" s="54" t="s">
        <v>198</v>
      </c>
      <c r="G8" s="54" t="s">
        <v>97</v>
      </c>
      <c r="H8" s="54" t="s">
        <v>98</v>
      </c>
      <c r="I8" s="54" t="s">
        <v>101</v>
      </c>
      <c r="J8" s="55" t="s">
        <v>102</v>
      </c>
    </row>
    <row r="9" spans="1:10" ht="14.7" customHeight="1" x14ac:dyDescent="0.3">
      <c r="B9" s="73" t="s">
        <v>57</v>
      </c>
      <c r="C9" s="74" t="s">
        <v>38</v>
      </c>
      <c r="D9" s="74" t="s">
        <v>58</v>
      </c>
      <c r="E9" s="74" t="s">
        <v>49</v>
      </c>
      <c r="F9" s="75" t="s">
        <v>103</v>
      </c>
      <c r="G9" s="74" t="s">
        <v>104</v>
      </c>
      <c r="H9" s="74" t="s">
        <v>104</v>
      </c>
      <c r="I9" s="74" t="s">
        <v>104</v>
      </c>
      <c r="J9" s="76" t="s">
        <v>104</v>
      </c>
    </row>
    <row r="10" spans="1:10" ht="28.8" x14ac:dyDescent="0.3">
      <c r="B10" s="53" t="s">
        <v>5</v>
      </c>
      <c r="C10" s="54" t="s">
        <v>38</v>
      </c>
      <c r="D10" s="54" t="s">
        <v>62</v>
      </c>
      <c r="E10" s="54" t="s">
        <v>63</v>
      </c>
      <c r="F10" s="54" t="s">
        <v>97</v>
      </c>
      <c r="G10" s="54" t="s">
        <v>97</v>
      </c>
      <c r="H10" s="54" t="s">
        <v>98</v>
      </c>
      <c r="I10" s="54" t="s">
        <v>54</v>
      </c>
      <c r="J10" s="55"/>
    </row>
    <row r="11" spans="1:10" ht="28.8" x14ac:dyDescent="0.3">
      <c r="B11" s="53" t="s">
        <v>5</v>
      </c>
      <c r="C11" s="54" t="s">
        <v>66</v>
      </c>
      <c r="D11" s="54" t="s">
        <v>67</v>
      </c>
      <c r="E11" s="54" t="s">
        <v>49</v>
      </c>
      <c r="F11" s="54" t="s">
        <v>97</v>
      </c>
      <c r="G11" s="54" t="s">
        <v>99</v>
      </c>
      <c r="H11" s="54" t="s">
        <v>44</v>
      </c>
      <c r="I11" s="54" t="s">
        <v>45</v>
      </c>
      <c r="J11" s="55"/>
    </row>
    <row r="12" spans="1:10" ht="28.8" x14ac:dyDescent="0.3">
      <c r="B12" s="53" t="s">
        <v>5</v>
      </c>
      <c r="C12" s="54" t="s">
        <v>70</v>
      </c>
      <c r="D12" s="54" t="s">
        <v>71</v>
      </c>
      <c r="E12" s="54" t="s">
        <v>49</v>
      </c>
      <c r="F12" s="54" t="s">
        <v>97</v>
      </c>
      <c r="G12" s="54" t="s">
        <v>99</v>
      </c>
      <c r="H12" s="54" t="s">
        <v>44</v>
      </c>
      <c r="I12" s="54" t="s">
        <v>72</v>
      </c>
      <c r="J12" s="55"/>
    </row>
    <row r="13" spans="1:10" ht="28.8" x14ac:dyDescent="0.3">
      <c r="B13" s="53" t="s">
        <v>73</v>
      </c>
      <c r="C13" s="54" t="s">
        <v>74</v>
      </c>
      <c r="D13" s="54" t="s">
        <v>67</v>
      </c>
      <c r="E13" s="54" t="s">
        <v>40</v>
      </c>
      <c r="F13" s="54" t="s">
        <v>97</v>
      </c>
      <c r="G13" s="54" t="s">
        <v>97</v>
      </c>
      <c r="H13" s="54" t="s">
        <v>44</v>
      </c>
      <c r="I13" s="54" t="s">
        <v>77</v>
      </c>
      <c r="J13" s="55" t="s">
        <v>102</v>
      </c>
    </row>
    <row r="14" spans="1:10" ht="14.7" customHeight="1" x14ac:dyDescent="0.3">
      <c r="B14" s="53" t="s">
        <v>73</v>
      </c>
      <c r="C14" s="54" t="s">
        <v>66</v>
      </c>
      <c r="D14" s="54" t="s">
        <v>67</v>
      </c>
      <c r="E14" s="54" t="s">
        <v>40</v>
      </c>
      <c r="F14" s="54" t="s">
        <v>97</v>
      </c>
      <c r="G14" s="54" t="s">
        <v>99</v>
      </c>
      <c r="H14" s="54" t="s">
        <v>53</v>
      </c>
      <c r="I14" s="54" t="s">
        <v>79</v>
      </c>
      <c r="J14" s="55"/>
    </row>
    <row r="15" spans="1:10" ht="28.8" x14ac:dyDescent="0.3">
      <c r="B15" s="53" t="s">
        <v>80</v>
      </c>
      <c r="C15" s="54" t="s">
        <v>74</v>
      </c>
      <c r="D15" s="54" t="s">
        <v>71</v>
      </c>
      <c r="E15" s="54" t="s">
        <v>40</v>
      </c>
      <c r="F15" s="54" t="s">
        <v>97</v>
      </c>
      <c r="G15" s="54" t="s">
        <v>97</v>
      </c>
      <c r="H15" s="54" t="s">
        <v>44</v>
      </c>
      <c r="I15" s="54" t="s">
        <v>83</v>
      </c>
      <c r="J15" s="55" t="s">
        <v>102</v>
      </c>
    </row>
    <row r="16" spans="1:10" ht="29.4" thickBot="1" x14ac:dyDescent="0.35">
      <c r="B16" s="61" t="s">
        <v>84</v>
      </c>
      <c r="C16" s="62" t="s">
        <v>66</v>
      </c>
      <c r="D16" s="62" t="s">
        <v>67</v>
      </c>
      <c r="E16" s="62" t="s">
        <v>40</v>
      </c>
      <c r="F16" s="62" t="s">
        <v>97</v>
      </c>
      <c r="G16" s="62" t="s">
        <v>99</v>
      </c>
      <c r="H16" s="62" t="s">
        <v>44</v>
      </c>
      <c r="I16" s="62" t="s">
        <v>83</v>
      </c>
      <c r="J16" s="63"/>
    </row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</sheetData>
  <sheetProtection algorithmName="SHA-512" hashValue="dUZ/zu7SRQtqB8cUHirjQfwoKPpTRKbpBOXc4uW0/lFV51jz49bPh8BQvocEVEKfQWUiCmrtKsxkrshnifggmA==" saltValue="AQgSu8Id8NvZfLUoSypl4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1FD9-138D-421C-B36D-305D9DBEDE58}">
  <sheetPr>
    <tabColor rgb="FFFFC000"/>
  </sheetPr>
  <dimension ref="A1:CL56"/>
  <sheetViews>
    <sheetView showGridLines="0" tabSelected="1" topLeftCell="A29" zoomScale="80" zoomScaleNormal="80" workbookViewId="0">
      <selection activeCell="B6" sqref="B6"/>
    </sheetView>
  </sheetViews>
  <sheetFormatPr defaultColWidth="9.109375" defaultRowHeight="14.4" x14ac:dyDescent="0.3"/>
  <cols>
    <col min="1" max="1" width="4" style="116" customWidth="1"/>
    <col min="2" max="2" width="49.33203125" style="117" customWidth="1"/>
    <col min="3" max="3" width="30.5546875" style="166" bestFit="1" customWidth="1"/>
    <col min="4" max="4" width="27.5546875" style="117" bestFit="1" customWidth="1"/>
    <col min="5" max="5" width="23.6640625" style="168" customWidth="1"/>
    <col min="6" max="6" width="22.33203125" style="168" customWidth="1"/>
    <col min="7" max="7" width="34.44140625" style="117" customWidth="1"/>
    <col min="8" max="8" width="35.33203125" style="117" customWidth="1"/>
    <col min="9" max="9" width="25.44140625" style="117" customWidth="1"/>
    <col min="10" max="10" width="9.109375" style="117"/>
    <col min="11" max="11" width="17.88671875" style="117" bestFit="1" customWidth="1"/>
    <col min="12" max="12" width="9.109375" style="117"/>
    <col min="13" max="13" width="12.109375" style="117" bestFit="1" customWidth="1"/>
    <col min="14" max="16384" width="9.109375" style="117"/>
  </cols>
  <sheetData>
    <row r="1" spans="1:89" s="106" customFormat="1" ht="29.1" customHeight="1" x14ac:dyDescent="0.3">
      <c r="A1" s="102"/>
      <c r="B1" s="103" t="s">
        <v>108</v>
      </c>
      <c r="C1" s="169" t="s">
        <v>174</v>
      </c>
      <c r="D1" s="102"/>
      <c r="E1" s="104"/>
      <c r="F1" s="104"/>
      <c r="G1" s="102"/>
      <c r="H1" s="102"/>
      <c r="I1" s="102"/>
      <c r="J1" s="105"/>
    </row>
    <row r="2" spans="1:89" s="106" customFormat="1" x14ac:dyDescent="0.3">
      <c r="A2" s="107"/>
      <c r="B2" s="108" t="s">
        <v>109</v>
      </c>
      <c r="C2" s="109"/>
      <c r="D2" s="107"/>
      <c r="E2" s="110"/>
      <c r="F2" s="110"/>
      <c r="G2" s="107"/>
      <c r="H2" s="107"/>
      <c r="I2" s="107"/>
      <c r="J2" s="111"/>
    </row>
    <row r="3" spans="1:89" x14ac:dyDescent="0.3">
      <c r="A3" s="112"/>
      <c r="B3" s="112"/>
      <c r="C3" s="113"/>
      <c r="D3" s="112"/>
      <c r="E3" s="114"/>
      <c r="F3" s="114"/>
      <c r="G3" s="112"/>
      <c r="H3" s="112"/>
      <c r="I3" s="112"/>
      <c r="J3" s="115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</row>
    <row r="4" spans="1:89" ht="21" x14ac:dyDescent="0.35">
      <c r="A4" s="118" t="s">
        <v>110</v>
      </c>
      <c r="B4" s="119" t="s">
        <v>111</v>
      </c>
      <c r="C4" s="120"/>
      <c r="D4" s="120"/>
      <c r="E4" s="120"/>
      <c r="F4" s="120"/>
      <c r="G4" s="120"/>
      <c r="H4" s="120"/>
      <c r="I4" s="120"/>
      <c r="J4" s="115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</row>
    <row r="5" spans="1:89" s="128" customFormat="1" ht="46.8" x14ac:dyDescent="0.3">
      <c r="A5" s="121"/>
      <c r="B5" s="122" t="s">
        <v>112</v>
      </c>
      <c r="C5" s="123"/>
      <c r="D5" s="124" t="s">
        <v>113</v>
      </c>
      <c r="E5" s="124" t="s">
        <v>114</v>
      </c>
      <c r="F5" s="125" t="s">
        <v>115</v>
      </c>
      <c r="G5" s="179" t="s">
        <v>195</v>
      </c>
      <c r="H5" s="179" t="s">
        <v>196</v>
      </c>
      <c r="I5" s="179" t="s">
        <v>194</v>
      </c>
      <c r="J5" s="121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</row>
    <row r="6" spans="1:89" x14ac:dyDescent="0.3">
      <c r="A6" s="129"/>
      <c r="B6" s="130"/>
      <c r="C6" s="131"/>
      <c r="D6" s="132"/>
      <c r="E6" s="133"/>
      <c r="F6" s="134">
        <f>D6*E6</f>
        <v>0</v>
      </c>
      <c r="G6" s="132"/>
      <c r="H6" s="178">
        <f>+G6*25*D6</f>
        <v>0</v>
      </c>
      <c r="I6" s="178">
        <f>+F6+H6</f>
        <v>0</v>
      </c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</row>
    <row r="7" spans="1:89" x14ac:dyDescent="0.3">
      <c r="A7" s="129"/>
      <c r="B7" s="130"/>
      <c r="C7" s="131"/>
      <c r="D7" s="132"/>
      <c r="E7" s="133"/>
      <c r="F7" s="134">
        <f t="shared" ref="F7:F13" si="0">D7*E7</f>
        <v>0</v>
      </c>
      <c r="G7" s="132"/>
      <c r="H7" s="178">
        <f t="shared" ref="H7:H16" si="1">+G7*25*D7</f>
        <v>0</v>
      </c>
      <c r="I7" s="178">
        <f t="shared" ref="I7:I16" si="2">+F7+H7</f>
        <v>0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</row>
    <row r="8" spans="1:89" x14ac:dyDescent="0.3">
      <c r="A8" s="129"/>
      <c r="B8" s="130"/>
      <c r="C8" s="131"/>
      <c r="D8" s="132"/>
      <c r="E8" s="133"/>
      <c r="F8" s="134">
        <f t="shared" si="0"/>
        <v>0</v>
      </c>
      <c r="G8" s="132"/>
      <c r="H8" s="178">
        <f t="shared" si="1"/>
        <v>0</v>
      </c>
      <c r="I8" s="178">
        <f t="shared" si="2"/>
        <v>0</v>
      </c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</row>
    <row r="9" spans="1:89" x14ac:dyDescent="0.3">
      <c r="A9" s="129"/>
      <c r="B9" s="130"/>
      <c r="C9" s="131"/>
      <c r="D9" s="132"/>
      <c r="E9" s="133"/>
      <c r="F9" s="134">
        <f t="shared" si="0"/>
        <v>0</v>
      </c>
      <c r="G9" s="132"/>
      <c r="H9" s="178">
        <f t="shared" si="1"/>
        <v>0</v>
      </c>
      <c r="I9" s="178">
        <f t="shared" si="2"/>
        <v>0</v>
      </c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</row>
    <row r="10" spans="1:89" x14ac:dyDescent="0.3">
      <c r="A10" s="129"/>
      <c r="B10" s="130"/>
      <c r="C10" s="131"/>
      <c r="D10" s="132"/>
      <c r="E10" s="133"/>
      <c r="F10" s="134">
        <f t="shared" si="0"/>
        <v>0</v>
      </c>
      <c r="G10" s="132"/>
      <c r="H10" s="178">
        <f t="shared" si="1"/>
        <v>0</v>
      </c>
      <c r="I10" s="178">
        <f t="shared" si="2"/>
        <v>0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</row>
    <row r="11" spans="1:89" x14ac:dyDescent="0.3">
      <c r="A11" s="129"/>
      <c r="B11" s="130"/>
      <c r="C11" s="131"/>
      <c r="D11" s="132"/>
      <c r="E11" s="133"/>
      <c r="F11" s="134">
        <f t="shared" si="0"/>
        <v>0</v>
      </c>
      <c r="G11" s="132"/>
      <c r="H11" s="178">
        <f t="shared" si="1"/>
        <v>0</v>
      </c>
      <c r="I11" s="178">
        <f t="shared" si="2"/>
        <v>0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</row>
    <row r="12" spans="1:89" x14ac:dyDescent="0.3">
      <c r="A12" s="129"/>
      <c r="B12" s="130"/>
      <c r="C12" s="131"/>
      <c r="D12" s="132"/>
      <c r="E12" s="133"/>
      <c r="F12" s="134">
        <f t="shared" si="0"/>
        <v>0</v>
      </c>
      <c r="G12" s="132"/>
      <c r="H12" s="178">
        <f t="shared" si="1"/>
        <v>0</v>
      </c>
      <c r="I12" s="178">
        <f t="shared" si="2"/>
        <v>0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</row>
    <row r="13" spans="1:89" x14ac:dyDescent="0.3">
      <c r="A13" s="129"/>
      <c r="B13" s="130"/>
      <c r="C13" s="131"/>
      <c r="D13" s="132"/>
      <c r="E13" s="133"/>
      <c r="F13" s="134">
        <f t="shared" si="0"/>
        <v>0</v>
      </c>
      <c r="G13" s="132"/>
      <c r="H13" s="178">
        <f t="shared" si="1"/>
        <v>0</v>
      </c>
      <c r="I13" s="178">
        <f t="shared" si="2"/>
        <v>0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</row>
    <row r="14" spans="1:89" x14ac:dyDescent="0.3">
      <c r="A14" s="129"/>
      <c r="B14" s="130"/>
      <c r="C14" s="131"/>
      <c r="D14" s="132"/>
      <c r="E14" s="133"/>
      <c r="F14" s="134">
        <f>D14*E14</f>
        <v>0</v>
      </c>
      <c r="G14" s="132"/>
      <c r="H14" s="178">
        <f t="shared" si="1"/>
        <v>0</v>
      </c>
      <c r="I14" s="178">
        <f t="shared" si="2"/>
        <v>0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</row>
    <row r="15" spans="1:89" s="135" customFormat="1" x14ac:dyDescent="0.3">
      <c r="A15" s="129"/>
      <c r="B15" s="130"/>
      <c r="C15" s="131"/>
      <c r="D15" s="132"/>
      <c r="E15" s="133"/>
      <c r="F15" s="134">
        <f>D15*E15</f>
        <v>0</v>
      </c>
      <c r="G15" s="132"/>
      <c r="H15" s="178">
        <f t="shared" si="1"/>
        <v>0</v>
      </c>
      <c r="I15" s="178">
        <f t="shared" si="2"/>
        <v>0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</row>
    <row r="16" spans="1:89" s="116" customFormat="1" x14ac:dyDescent="0.3">
      <c r="A16" s="129"/>
      <c r="B16" s="130"/>
      <c r="C16" s="131"/>
      <c r="D16" s="132"/>
      <c r="E16" s="133"/>
      <c r="F16" s="136">
        <f>D16*E16</f>
        <v>0</v>
      </c>
      <c r="G16" s="132"/>
      <c r="H16" s="178">
        <f t="shared" si="1"/>
        <v>0</v>
      </c>
      <c r="I16" s="178">
        <f t="shared" si="2"/>
        <v>0</v>
      </c>
    </row>
    <row r="17" spans="1:89" s="145" customFormat="1" ht="22.5" customHeight="1" x14ac:dyDescent="0.3">
      <c r="A17" s="137"/>
      <c r="B17" s="138"/>
      <c r="C17" s="139" t="s">
        <v>116</v>
      </c>
      <c r="D17" s="140">
        <f>SUM(D6:D16)</f>
        <v>0</v>
      </c>
      <c r="E17" s="141"/>
      <c r="F17" s="188"/>
      <c r="G17" s="189"/>
      <c r="H17" s="141" t="s">
        <v>117</v>
      </c>
      <c r="I17" s="160">
        <f>SUM(I6:I16)</f>
        <v>0</v>
      </c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</row>
    <row r="18" spans="1:89" x14ac:dyDescent="0.3">
      <c r="A18" s="112"/>
      <c r="B18" s="112"/>
      <c r="C18" s="113"/>
      <c r="D18" s="112"/>
      <c r="E18" s="146"/>
      <c r="F18" s="146"/>
      <c r="G18" s="112"/>
      <c r="H18" s="112"/>
      <c r="I18" s="112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</row>
    <row r="19" spans="1:89" ht="21" x14ac:dyDescent="0.4">
      <c r="A19" s="118" t="s">
        <v>118</v>
      </c>
      <c r="B19" s="119" t="s">
        <v>119</v>
      </c>
      <c r="C19" s="147" t="s">
        <v>120</v>
      </c>
      <c r="D19" s="148"/>
      <c r="E19" s="120"/>
      <c r="F19" s="120"/>
      <c r="G19" s="120"/>
      <c r="H19" s="120"/>
      <c r="I19" s="120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</row>
    <row r="20" spans="1:89" ht="15.6" x14ac:dyDescent="0.3">
      <c r="A20" s="115"/>
      <c r="B20" s="126" t="s">
        <v>177</v>
      </c>
      <c r="C20" s="192"/>
      <c r="D20" s="193"/>
      <c r="E20" s="193"/>
      <c r="F20" s="193"/>
      <c r="G20" s="193"/>
      <c r="H20" s="193"/>
      <c r="I20" s="194"/>
      <c r="J20" s="113"/>
      <c r="K20" s="115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</row>
    <row r="21" spans="1:89" s="128" customFormat="1" ht="31.2" x14ac:dyDescent="0.3">
      <c r="A21" s="121"/>
      <c r="B21" s="122" t="s">
        <v>121</v>
      </c>
      <c r="C21" s="123" t="s">
        <v>122</v>
      </c>
      <c r="D21" s="124" t="s">
        <v>179</v>
      </c>
      <c r="E21" s="124" t="s">
        <v>124</v>
      </c>
      <c r="F21" s="125" t="s">
        <v>23</v>
      </c>
      <c r="G21" s="126" t="s">
        <v>125</v>
      </c>
      <c r="H21" s="179" t="s">
        <v>180</v>
      </c>
      <c r="I21" s="149" t="s">
        <v>127</v>
      </c>
      <c r="J21" s="121"/>
      <c r="K21" s="121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89" x14ac:dyDescent="0.3">
      <c r="A22" s="129"/>
      <c r="B22" s="150"/>
      <c r="C22" s="151">
        <v>125000</v>
      </c>
      <c r="D22" s="132"/>
      <c r="E22" s="178" t="e">
        <f>(D22/H22)*I22</f>
        <v>#DIV/0!</v>
      </c>
      <c r="F22" s="178" t="e">
        <f>E22*C22</f>
        <v>#DIV/0!</v>
      </c>
      <c r="G22" s="153"/>
      <c r="H22" s="171"/>
      <c r="I22" s="153"/>
      <c r="J22" s="115"/>
      <c r="K22" s="115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</row>
    <row r="23" spans="1:89" x14ac:dyDescent="0.3">
      <c r="A23" s="112"/>
      <c r="B23" s="112"/>
      <c r="C23" s="113"/>
      <c r="D23" s="112"/>
      <c r="E23" s="114"/>
      <c r="F23" s="112"/>
      <c r="G23" s="154"/>
      <c r="H23" s="112"/>
      <c r="I23" s="112"/>
      <c r="J23" s="115"/>
      <c r="K23" s="115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</row>
    <row r="24" spans="1:89" ht="21" x14ac:dyDescent="0.4">
      <c r="A24" s="118" t="s">
        <v>128</v>
      </c>
      <c r="B24" s="119" t="s">
        <v>129</v>
      </c>
      <c r="C24" s="147" t="s">
        <v>120</v>
      </c>
      <c r="D24" s="148"/>
      <c r="E24" s="120"/>
      <c r="F24" s="120"/>
      <c r="G24" s="120"/>
      <c r="H24" s="120"/>
      <c r="I24" s="120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</row>
    <row r="25" spans="1:89" s="128" customFormat="1" ht="31.2" x14ac:dyDescent="0.3">
      <c r="A25" s="121"/>
      <c r="B25" s="122" t="s">
        <v>121</v>
      </c>
      <c r="C25" s="123" t="str">
        <f>+C21</f>
        <v>Aantal consumpties</v>
      </c>
      <c r="D25" s="124" t="s">
        <v>123</v>
      </c>
      <c r="E25" s="124" t="s">
        <v>124</v>
      </c>
      <c r="F25" s="125" t="s">
        <v>23</v>
      </c>
      <c r="G25" s="126" t="s">
        <v>125</v>
      </c>
      <c r="H25" s="126" t="s">
        <v>126</v>
      </c>
      <c r="I25" s="149" t="s">
        <v>127</v>
      </c>
      <c r="J25" s="121"/>
      <c r="K25" s="121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</row>
    <row r="26" spans="1:89" x14ac:dyDescent="0.3">
      <c r="A26" s="129"/>
      <c r="B26" s="150"/>
      <c r="C26" s="151">
        <v>100000</v>
      </c>
      <c r="D26" s="132"/>
      <c r="E26" s="178" t="e">
        <f>+(I26/H26)*(D26)</f>
        <v>#DIV/0!</v>
      </c>
      <c r="F26" s="178" t="e">
        <f>E26*C26</f>
        <v>#DIV/0!</v>
      </c>
      <c r="G26" s="153"/>
      <c r="H26" s="132"/>
      <c r="I26" s="153"/>
      <c r="J26" s="115"/>
      <c r="K26" s="115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</row>
    <row r="27" spans="1:89" x14ac:dyDescent="0.3">
      <c r="A27" s="115"/>
      <c r="B27" s="112"/>
      <c r="C27" s="113"/>
      <c r="D27" s="112"/>
      <c r="E27" s="114"/>
      <c r="F27" s="112"/>
      <c r="G27" s="154"/>
      <c r="H27" s="112"/>
      <c r="I27" s="112"/>
      <c r="J27" s="115"/>
      <c r="K27" s="115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</row>
    <row r="28" spans="1:89" ht="21" x14ac:dyDescent="0.35">
      <c r="A28" s="170" t="s">
        <v>130</v>
      </c>
      <c r="B28" s="119" t="s">
        <v>178</v>
      </c>
      <c r="C28" s="119"/>
      <c r="D28" s="119"/>
      <c r="E28" s="119"/>
      <c r="F28" s="119"/>
      <c r="G28" s="119"/>
      <c r="H28" s="119"/>
      <c r="I28" s="120"/>
      <c r="J28" s="115"/>
      <c r="K28" s="115"/>
      <c r="L28" s="115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</row>
    <row r="29" spans="1:89" s="128" customFormat="1" ht="31.2" x14ac:dyDescent="0.3">
      <c r="A29" s="121"/>
      <c r="B29" s="122" t="s">
        <v>132</v>
      </c>
      <c r="C29" s="123" t="s">
        <v>122</v>
      </c>
      <c r="D29" s="124" t="s">
        <v>123</v>
      </c>
      <c r="E29" s="124" t="s">
        <v>124</v>
      </c>
      <c r="F29" s="125" t="s">
        <v>133</v>
      </c>
      <c r="G29" s="126" t="s">
        <v>125</v>
      </c>
      <c r="H29" s="126" t="s">
        <v>126</v>
      </c>
      <c r="I29" s="149" t="s">
        <v>127</v>
      </c>
      <c r="J29" s="121"/>
      <c r="K29" s="121"/>
      <c r="L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</row>
    <row r="30" spans="1:89" ht="15.6" x14ac:dyDescent="0.3">
      <c r="A30" s="115"/>
      <c r="B30" s="152" t="s">
        <v>134</v>
      </c>
      <c r="C30" s="155">
        <v>10000</v>
      </c>
      <c r="D30" s="132"/>
      <c r="E30" s="178" t="e">
        <f>+(I30/H30)*(D30)</f>
        <v>#DIV/0!</v>
      </c>
      <c r="F30" s="178" t="e">
        <f>E30*C30</f>
        <v>#DIV/0!</v>
      </c>
      <c r="G30" s="153"/>
      <c r="H30" s="132"/>
      <c r="I30" s="153"/>
      <c r="J30" s="115"/>
      <c r="L30" s="116"/>
      <c r="M30" s="127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</row>
    <row r="31" spans="1:89" x14ac:dyDescent="0.3">
      <c r="A31" s="115"/>
      <c r="B31" s="152" t="s">
        <v>135</v>
      </c>
      <c r="C31" s="155">
        <f>+C30</f>
        <v>10000</v>
      </c>
      <c r="D31" s="132"/>
      <c r="E31" s="178" t="e">
        <f t="shared" ref="E31:E36" si="3">+(I31/H31)*(D31)</f>
        <v>#DIV/0!</v>
      </c>
      <c r="F31" s="178" t="e">
        <f t="shared" ref="F31:F36" si="4">E31*C31</f>
        <v>#DIV/0!</v>
      </c>
      <c r="G31" s="153"/>
      <c r="H31" s="132"/>
      <c r="I31" s="153"/>
      <c r="J31" s="115"/>
      <c r="K31" s="115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</row>
    <row r="32" spans="1:89" x14ac:dyDescent="0.3">
      <c r="A32" s="115"/>
      <c r="B32" s="152" t="s">
        <v>136</v>
      </c>
      <c r="C32" s="155">
        <f>+C31</f>
        <v>10000</v>
      </c>
      <c r="D32" s="132"/>
      <c r="E32" s="178" t="e">
        <f t="shared" si="3"/>
        <v>#DIV/0!</v>
      </c>
      <c r="F32" s="178" t="e">
        <f t="shared" si="4"/>
        <v>#DIV/0!</v>
      </c>
      <c r="G32" s="153"/>
      <c r="H32" s="132"/>
      <c r="I32" s="153"/>
      <c r="J32" s="115"/>
      <c r="K32" s="115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</row>
    <row r="33" spans="1:90" x14ac:dyDescent="0.3">
      <c r="A33" s="115"/>
      <c r="B33" s="152" t="s">
        <v>137</v>
      </c>
      <c r="C33" s="155">
        <f>+C32</f>
        <v>10000</v>
      </c>
      <c r="D33" s="132"/>
      <c r="E33" s="178" t="e">
        <f t="shared" si="3"/>
        <v>#DIV/0!</v>
      </c>
      <c r="F33" s="178" t="e">
        <f t="shared" si="4"/>
        <v>#DIV/0!</v>
      </c>
      <c r="G33" s="153"/>
      <c r="H33" s="132"/>
      <c r="I33" s="153"/>
      <c r="J33" s="115"/>
      <c r="K33" s="115"/>
      <c r="L33" s="116"/>
      <c r="M33" s="116"/>
      <c r="N33" s="15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</row>
    <row r="34" spans="1:90" x14ac:dyDescent="0.3">
      <c r="A34" s="115"/>
      <c r="B34" s="157" t="s">
        <v>138</v>
      </c>
      <c r="C34" s="155">
        <f>+C33</f>
        <v>10000</v>
      </c>
      <c r="D34" s="132"/>
      <c r="E34" s="178" t="e">
        <f t="shared" si="3"/>
        <v>#DIV/0!</v>
      </c>
      <c r="F34" s="178" t="e">
        <f t="shared" si="4"/>
        <v>#DIV/0!</v>
      </c>
      <c r="G34" s="153"/>
      <c r="H34" s="132"/>
      <c r="I34" s="153"/>
      <c r="J34" s="115"/>
      <c r="K34" s="115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</row>
    <row r="35" spans="1:90" x14ac:dyDescent="0.3">
      <c r="A35" s="115"/>
      <c r="B35" s="157" t="s">
        <v>139</v>
      </c>
      <c r="C35" s="155">
        <f>+C34</f>
        <v>10000</v>
      </c>
      <c r="D35" s="132"/>
      <c r="E35" s="178" t="e">
        <f t="shared" si="3"/>
        <v>#DIV/0!</v>
      </c>
      <c r="F35" s="178" t="e">
        <f t="shared" si="4"/>
        <v>#DIV/0!</v>
      </c>
      <c r="G35" s="153"/>
      <c r="H35" s="132"/>
      <c r="I35" s="153"/>
      <c r="J35" s="115"/>
      <c r="K35" s="115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</row>
    <row r="36" spans="1:90" x14ac:dyDescent="0.3">
      <c r="A36" s="115"/>
      <c r="B36" s="157" t="s">
        <v>140</v>
      </c>
      <c r="C36" s="151">
        <v>5000</v>
      </c>
      <c r="D36" s="132"/>
      <c r="E36" s="178" t="e">
        <f t="shared" si="3"/>
        <v>#DIV/0!</v>
      </c>
      <c r="F36" s="190" t="e">
        <f t="shared" si="4"/>
        <v>#DIV/0!</v>
      </c>
      <c r="G36" s="153"/>
      <c r="H36" s="132"/>
      <c r="I36" s="153"/>
      <c r="J36" s="115"/>
      <c r="K36" s="115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</row>
    <row r="37" spans="1:90" s="145" customFormat="1" ht="22.5" customHeight="1" x14ac:dyDescent="0.3">
      <c r="A37" s="137"/>
      <c r="B37" s="138"/>
      <c r="C37" s="158"/>
      <c r="D37" s="159"/>
      <c r="E37" s="141" t="s">
        <v>117</v>
      </c>
      <c r="F37" s="191" t="e">
        <f>SUM(F30:F36)</f>
        <v>#DIV/0!</v>
      </c>
      <c r="G37" s="142"/>
      <c r="H37" s="143"/>
      <c r="I37" s="143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</row>
    <row r="38" spans="1:90" x14ac:dyDescent="0.3">
      <c r="A38" s="112"/>
      <c r="B38" s="112"/>
      <c r="C38" s="113"/>
      <c r="D38" s="161"/>
      <c r="E38" s="162"/>
      <c r="F38" s="163"/>
      <c r="G38" s="164"/>
      <c r="H38" s="165"/>
      <c r="I38" s="161"/>
      <c r="J38" s="115"/>
      <c r="K38" s="115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</row>
    <row r="39" spans="1:90" ht="21" x14ac:dyDescent="0.35">
      <c r="A39" s="170" t="s">
        <v>131</v>
      </c>
      <c r="B39" s="120" t="s">
        <v>141</v>
      </c>
      <c r="C39" s="120"/>
      <c r="D39" s="120"/>
      <c r="E39" s="120"/>
      <c r="F39" s="120"/>
      <c r="G39" s="120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</row>
    <row r="40" spans="1:90" s="128" customFormat="1" ht="15.6" x14ac:dyDescent="0.3">
      <c r="A40" s="121"/>
      <c r="B40" s="122" t="s">
        <v>132</v>
      </c>
      <c r="C40" s="123" t="s">
        <v>142</v>
      </c>
      <c r="D40" s="124" t="s">
        <v>143</v>
      </c>
      <c r="E40" s="149" t="s">
        <v>127</v>
      </c>
      <c r="F40" s="126" t="s">
        <v>144</v>
      </c>
      <c r="G40" s="126" t="s">
        <v>197</v>
      </c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</row>
    <row r="41" spans="1:90" x14ac:dyDescent="0.3">
      <c r="A41" s="115"/>
      <c r="B41" s="157" t="s">
        <v>183</v>
      </c>
      <c r="C41" s="151" t="s">
        <v>145</v>
      </c>
      <c r="D41" s="132"/>
      <c r="E41" s="153"/>
      <c r="F41" s="132"/>
      <c r="G41" s="180" t="e">
        <f>+E41/F41</f>
        <v>#DIV/0!</v>
      </c>
      <c r="H41" s="115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</row>
    <row r="42" spans="1:90" x14ac:dyDescent="0.3">
      <c r="A42" s="115"/>
      <c r="B42" s="157" t="s">
        <v>184</v>
      </c>
      <c r="C42" s="151" t="s">
        <v>145</v>
      </c>
      <c r="D42" s="132"/>
      <c r="E42" s="153"/>
      <c r="F42" s="132"/>
      <c r="G42" s="180" t="e">
        <f t="shared" ref="G42:G49" si="5">+E42/F42</f>
        <v>#DIV/0!</v>
      </c>
      <c r="H42" s="115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</row>
    <row r="43" spans="1:90" x14ac:dyDescent="0.3">
      <c r="A43" s="115"/>
      <c r="B43" s="157" t="s">
        <v>185</v>
      </c>
      <c r="C43" s="151" t="s">
        <v>145</v>
      </c>
      <c r="D43" s="132"/>
      <c r="E43" s="153"/>
      <c r="F43" s="132"/>
      <c r="G43" s="180" t="e">
        <f t="shared" si="5"/>
        <v>#DIV/0!</v>
      </c>
      <c r="H43" s="115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</row>
    <row r="44" spans="1:90" x14ac:dyDescent="0.3">
      <c r="A44" s="115"/>
      <c r="B44" s="157" t="s">
        <v>186</v>
      </c>
      <c r="C44" s="151" t="s">
        <v>145</v>
      </c>
      <c r="D44" s="132"/>
      <c r="E44" s="153"/>
      <c r="F44" s="132"/>
      <c r="G44" s="180" t="e">
        <f t="shared" si="5"/>
        <v>#DIV/0!</v>
      </c>
      <c r="H44" s="115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</row>
    <row r="45" spans="1:90" x14ac:dyDescent="0.3">
      <c r="A45" s="115"/>
      <c r="B45" s="157" t="s">
        <v>187</v>
      </c>
      <c r="C45" s="151" t="s">
        <v>145</v>
      </c>
      <c r="D45" s="132"/>
      <c r="E45" s="153"/>
      <c r="F45" s="132"/>
      <c r="G45" s="180" t="e">
        <f t="shared" si="5"/>
        <v>#DIV/0!</v>
      </c>
      <c r="H45" s="115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</row>
    <row r="46" spans="1:90" x14ac:dyDescent="0.3">
      <c r="A46" s="115"/>
      <c r="B46" s="157" t="s">
        <v>188</v>
      </c>
      <c r="C46" s="151" t="s">
        <v>145</v>
      </c>
      <c r="D46" s="132"/>
      <c r="E46" s="153"/>
      <c r="F46" s="132"/>
      <c r="G46" s="180" t="e">
        <f t="shared" si="5"/>
        <v>#DIV/0!</v>
      </c>
      <c r="H46" s="115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</row>
    <row r="47" spans="1:90" x14ac:dyDescent="0.3">
      <c r="A47" s="115"/>
      <c r="B47" s="157" t="s">
        <v>181</v>
      </c>
      <c r="C47" s="151" t="s">
        <v>145</v>
      </c>
      <c r="D47" s="132"/>
      <c r="E47" s="153"/>
      <c r="F47" s="132"/>
      <c r="G47" s="180" t="e">
        <f t="shared" si="5"/>
        <v>#DIV/0!</v>
      </c>
      <c r="H47" s="115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</row>
    <row r="48" spans="1:90" x14ac:dyDescent="0.3">
      <c r="A48" s="115"/>
      <c r="B48" s="157" t="s">
        <v>182</v>
      </c>
      <c r="C48" s="151" t="s">
        <v>145</v>
      </c>
      <c r="D48" s="132"/>
      <c r="E48" s="153"/>
      <c r="F48" s="132"/>
      <c r="G48" s="180" t="e">
        <f t="shared" si="5"/>
        <v>#DIV/0!</v>
      </c>
      <c r="H48" s="115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</row>
    <row r="49" spans="1:89" x14ac:dyDescent="0.3">
      <c r="A49" s="115"/>
      <c r="B49" s="157" t="s">
        <v>146</v>
      </c>
      <c r="C49" s="151" t="s">
        <v>147</v>
      </c>
      <c r="D49" s="132"/>
      <c r="E49" s="153"/>
      <c r="F49" s="132"/>
      <c r="G49" s="180" t="e">
        <f t="shared" si="5"/>
        <v>#DIV/0!</v>
      </c>
    </row>
    <row r="50" spans="1:89" s="145" customFormat="1" ht="22.5" customHeight="1" x14ac:dyDescent="0.3">
      <c r="A50" s="137"/>
      <c r="B50" s="138"/>
      <c r="C50" s="158"/>
      <c r="D50" s="181"/>
      <c r="E50" s="181"/>
      <c r="F50" s="181"/>
      <c r="G50" s="159"/>
      <c r="H50" s="143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</row>
    <row r="56" spans="1:89" s="168" customFormat="1" x14ac:dyDescent="0.3">
      <c r="A56" s="116"/>
      <c r="B56" s="117"/>
      <c r="C56" s="166"/>
      <c r="D56" s="117"/>
      <c r="E56" s="167"/>
    </row>
  </sheetData>
  <sheetProtection algorithmName="SHA-512" hashValue="7R2NCmcYb6BWZwkBWuZykI8Tt/TpBAf4rYLE6FWD/puuPWHkPHIx4LDr2jUTQpg1eV6xcxrPrPLB7svpXXwzBA==" saltValue="17ABtpfF1FmfRsJsjoV7nQ==" spinCount="100000" sheet="1" objects="1" scenarios="1"/>
  <mergeCells count="1">
    <mergeCell ref="C20:I20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Inschrijfbiljet</vt:lpstr>
      <vt:lpstr>Programma van eisen</vt:lpstr>
      <vt:lpstr>Huidige situatie</vt:lpstr>
      <vt:lpstr>Foto's huidige situatie</vt:lpstr>
      <vt:lpstr>Gewenste situatie</vt:lpstr>
      <vt:lpstr>Invulblad</vt:lpstr>
      <vt:lpstr>'Huidige situatie'!Afdrukbereik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Henk</dc:creator>
  <cp:lastModifiedBy>Vries de, Henk</cp:lastModifiedBy>
  <dcterms:created xsi:type="dcterms:W3CDTF">2025-10-23T09:12:55Z</dcterms:created>
  <dcterms:modified xsi:type="dcterms:W3CDTF">2026-01-08T13:29:04Z</dcterms:modified>
</cp:coreProperties>
</file>