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-my.sharepoint.com/personal/i_pfennings_s-hertogenbosch_nl/Documents/Documenten/47. ROVK glasherstel/02. Aanbestedingsdocument/"/>
    </mc:Choice>
  </mc:AlternateContent>
  <xr:revisionPtr revIDLastSave="105" documentId="8_{2E968881-4E88-4CD2-A50A-E9B4E657C08F}" xr6:coauthVersionLast="47" xr6:coauthVersionMax="47" xr10:uidLastSave="{DC78940F-5D7A-4B02-B590-F975A03C5EB6}"/>
  <bookViews>
    <workbookView xWindow="-28920" yWindow="-2835" windowWidth="29040" windowHeight="15720" xr2:uid="{524BB5D9-0F0B-40BD-841F-F9CC2F3BC3DE}"/>
  </bookViews>
  <sheets>
    <sheet name="Eenheidstarieven" sheetId="1" r:id="rId1"/>
    <sheet name="Urenbesteding onderhoud" sheetId="3" r:id="rId2"/>
  </sheets>
  <definedNames>
    <definedName name="_xlnm.Print_Area" localSheetId="0">Eenheidstarieven!$A$1:$F$11</definedName>
    <definedName name="_xlnm.Print_Area" localSheetId="1">'Urenbesteding onderhoud'!$A$1:$H$39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" l="1"/>
  <c r="G15" i="3" s="1"/>
  <c r="E16" i="3"/>
  <c r="G16" i="3" s="1"/>
  <c r="E17" i="3"/>
  <c r="G17" i="3" s="1"/>
  <c r="E18" i="3"/>
  <c r="G18" i="3" s="1"/>
  <c r="E19" i="3"/>
  <c r="G19" i="3" s="1"/>
  <c r="E7" i="3"/>
  <c r="G7" i="3" s="1"/>
  <c r="E10" i="3"/>
  <c r="G10" i="3" s="1"/>
  <c r="E11" i="3"/>
  <c r="G11" i="3" s="1"/>
  <c r="E12" i="3"/>
  <c r="G12" i="3" s="1"/>
  <c r="E13" i="3"/>
  <c r="G13" i="3" s="1"/>
  <c r="E14" i="3"/>
  <c r="G14" i="3" s="1"/>
  <c r="E20" i="3"/>
  <c r="G20" i="3" s="1"/>
  <c r="E21" i="3"/>
  <c r="G21" i="3" s="1"/>
  <c r="E22" i="3"/>
  <c r="G22" i="3" s="1"/>
  <c r="E23" i="3"/>
  <c r="G23" i="3" s="1"/>
  <c r="E24" i="3"/>
  <c r="G24" i="3" s="1"/>
  <c r="E25" i="3"/>
  <c r="G25" i="3" s="1"/>
  <c r="E26" i="3"/>
  <c r="G26" i="3" s="1"/>
  <c r="E27" i="3"/>
  <c r="G27" i="3" s="1"/>
  <c r="E28" i="3"/>
  <c r="G28" i="3" s="1"/>
  <c r="E29" i="3"/>
  <c r="G29" i="3" s="1"/>
  <c r="E30" i="3"/>
  <c r="G30" i="3" s="1"/>
  <c r="E31" i="3"/>
  <c r="G31" i="3" s="1"/>
  <c r="E32" i="3"/>
  <c r="G32" i="3" s="1"/>
  <c r="E33" i="3"/>
  <c r="G33" i="3" s="1"/>
  <c r="E34" i="3"/>
  <c r="G34" i="3" s="1"/>
  <c r="E35" i="3"/>
  <c r="G35" i="3" s="1"/>
  <c r="E36" i="3"/>
  <c r="G36" i="3" s="1"/>
  <c r="E8" i="3"/>
  <c r="G8" i="3" s="1"/>
  <c r="F11" i="1" l="1"/>
  <c r="F8" i="1" l="1"/>
  <c r="F7" i="1"/>
  <c r="F4" i="1"/>
  <c r="F13" i="1" l="1"/>
  <c r="E9" i="3" l="1"/>
  <c r="G9" i="3" l="1"/>
  <c r="G38" i="3" s="1"/>
</calcChain>
</file>

<file path=xl/sharedStrings.xml><?xml version="1.0" encoding="utf-8"?>
<sst xmlns="http://schemas.openxmlformats.org/spreadsheetml/2006/main" count="98" uniqueCount="57">
  <si>
    <t>Eenheidstarieven</t>
  </si>
  <si>
    <t>Functie</t>
  </si>
  <si>
    <t>Uurtarief</t>
  </si>
  <si>
    <t>Minimaal uurtarief</t>
  </si>
  <si>
    <t>Maximaal uurtarief</t>
  </si>
  <si>
    <t>Maxmaal aantal punten</t>
  </si>
  <si>
    <t>Behaalde aantal punten</t>
  </si>
  <si>
    <t>Onderhoudsmonteur</t>
  </si>
  <si>
    <t>Toeslag op uurtarief buiten kantooruren</t>
  </si>
  <si>
    <t>%</t>
  </si>
  <si>
    <t>Minimaal percentage</t>
  </si>
  <si>
    <t>Maximaal percentage</t>
  </si>
  <si>
    <t>Toeslag op uurtarief maandag t/m vrijdag
van 18.00 tot 06.00 uur en zaterdag</t>
  </si>
  <si>
    <t>Toeslag op uurtarief zondag en feestdagen</t>
  </si>
  <si>
    <t>Toeslag voor winst &amp; risico</t>
  </si>
  <si>
    <t>Opslagpercentage overig netto materieel of matriaalkosten</t>
  </si>
  <si>
    <t>Totaal behaalde score  (max 30)</t>
  </si>
  <si>
    <t>Urenbesteding onderhoud</t>
  </si>
  <si>
    <t>In onderstaande tabel geeft Inschrijver inzicht in de verwachte tijdsbesteding per onderdeel voor het onderhoud. 
- Per levering / dienst (kolom B) dient de gemiddelde tijdsbesteding ingevuld te worden voor het onderhouden van één keer de beschreven levering / dienst 
- De opgegevens tijdsbesteding is inclusief reistijd, rapportage en algemene kosten.  
- Voor de vervangingswerkzaamheden uitgaande van situatie houten kozijn, inclusief verbruiksmaterialen zoals stelblokken, banden, kitten en afvoeren oude materialen
- Kolom A bevat een fictieve hoeveelheid te leveren leveringen / diensten, bedoeld ter indicatie.
- Er wordt uitgegaan van bereikbaarheid via een trap of rolsteiger met een maximale montagehoogte van minder dan 1,5 meter boven vloer</t>
  </si>
  <si>
    <t>functie 1</t>
  </si>
  <si>
    <t xml:space="preserve">materiaalkosten </t>
  </si>
  <si>
    <t>totaal</t>
  </si>
  <si>
    <t>Aantal</t>
  </si>
  <si>
    <t xml:space="preserve">Installatiedeel </t>
  </si>
  <si>
    <t>uren</t>
  </si>
  <si>
    <t>functie</t>
  </si>
  <si>
    <t>bedrag</t>
  </si>
  <si>
    <t>enkele beglazingsystemen:</t>
  </si>
  <si>
    <t>plaatsen noodruit 1e m2</t>
  </si>
  <si>
    <t>plaatsen noodruit extra m2</t>
  </si>
  <si>
    <t>Enkel glas 1e m2</t>
  </si>
  <si>
    <t>Enkel glas extra m2</t>
  </si>
  <si>
    <t>Gelaagd veiligheidsglas  1e m2</t>
  </si>
  <si>
    <t>Gelaagd veiligheidsglas  extra m2</t>
  </si>
  <si>
    <t>Figuurglas 1e m2</t>
  </si>
  <si>
    <t>Figuurglas  extra m2</t>
  </si>
  <si>
    <t>Brandvertragend 1e m2</t>
  </si>
  <si>
    <t>Brandvertragend extra m2</t>
  </si>
  <si>
    <t>Vacuümglas 1e m2</t>
  </si>
  <si>
    <t>Vacuümglas extra m2</t>
  </si>
  <si>
    <t>meervoudige beglazingsystemen:</t>
  </si>
  <si>
    <t>Isolatieglas HR++ 1e m2</t>
  </si>
  <si>
    <t>IsolatieglasHR++  extra m2</t>
  </si>
  <si>
    <t>Dubbel zijdig gelaagd glas 1e m2</t>
  </si>
  <si>
    <t>Dubbel zijdig gelaagd glas extra m2</t>
  </si>
  <si>
    <t>Monumentale beglazing 1e m2</t>
  </si>
  <si>
    <t>Monumentale beglazing extra m2</t>
  </si>
  <si>
    <t>Brandvertragende 1e m2</t>
  </si>
  <si>
    <t>Brandvertragende extra m2</t>
  </si>
  <si>
    <t>Triple glas HR+++  1e m2</t>
  </si>
  <si>
    <t>Triple glas HR+++ extra m2</t>
  </si>
  <si>
    <t xml:space="preserve">aanvullende onderdelen </t>
  </si>
  <si>
    <t xml:space="preserve">toeslag gebruik rolsteiger </t>
  </si>
  <si>
    <t>toeslag ruit boven 100 kg</t>
  </si>
  <si>
    <t>toelslag ruit boven 100kg andere verdieping als maaiveld</t>
  </si>
  <si>
    <t>nieuwe glaslat per m1</t>
  </si>
  <si>
    <t>Totale kosten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</si>
</sst>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indexed="63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2" fillId="0" borderId="0"/>
  </cellStyleXfs>
  <cellXfs count="70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9" fontId="7" fillId="0" borderId="6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4" fontId="1" fillId="0" borderId="10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/>
    </xf>
    <xf numFmtId="49" fontId="4" fillId="0" borderId="18" xfId="0" applyNumberFormat="1" applyFont="1" applyBorder="1" applyAlignment="1">
      <alignment vertical="top"/>
    </xf>
    <xf numFmtId="44" fontId="2" fillId="0" borderId="26" xfId="0" applyNumberFormat="1" applyFont="1" applyBorder="1" applyAlignment="1">
      <alignment horizontal="center" vertical="top" wrapText="1"/>
    </xf>
    <xf numFmtId="44" fontId="2" fillId="0" borderId="21" xfId="0" applyNumberFormat="1" applyFont="1" applyBorder="1" applyAlignment="1">
      <alignment horizontal="center" vertical="top" wrapText="1"/>
    </xf>
    <xf numFmtId="44" fontId="3" fillId="0" borderId="0" xfId="0" applyNumberFormat="1" applyFont="1" applyAlignment="1">
      <alignment vertical="top"/>
    </xf>
    <xf numFmtId="0" fontId="1" fillId="0" borderId="29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top" wrapText="1"/>
    </xf>
    <xf numFmtId="44" fontId="10" fillId="0" borderId="11" xfId="0" applyNumberFormat="1" applyFont="1" applyBorder="1" applyAlignment="1">
      <alignment horizontal="center" vertical="top"/>
    </xf>
    <xf numFmtId="0" fontId="1" fillId="3" borderId="28" xfId="0" applyFont="1" applyFill="1" applyBorder="1" applyAlignment="1">
      <alignment horizontal="left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44" fontId="10" fillId="0" borderId="11" xfId="1" applyFont="1" applyBorder="1" applyAlignment="1">
      <alignment vertical="top"/>
    </xf>
    <xf numFmtId="44" fontId="10" fillId="0" borderId="12" xfId="1" applyFont="1" applyBorder="1" applyAlignment="1">
      <alignment vertical="top"/>
    </xf>
    <xf numFmtId="2" fontId="7" fillId="0" borderId="12" xfId="0" applyNumberFormat="1" applyFont="1" applyBorder="1" applyAlignment="1">
      <alignment horizontal="center" vertical="center"/>
    </xf>
    <xf numFmtId="44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top" wrapText="1"/>
      <protection locked="0"/>
    </xf>
    <xf numFmtId="0" fontId="10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4" fontId="2" fillId="0" borderId="22" xfId="0" applyNumberFormat="1" applyFont="1" applyBorder="1" applyAlignment="1">
      <alignment horizontal="center" vertical="top" wrapText="1"/>
    </xf>
    <xf numFmtId="0" fontId="3" fillId="0" borderId="31" xfId="0" applyFont="1" applyBorder="1" applyAlignment="1">
      <alignment vertical="top"/>
    </xf>
    <xf numFmtId="0" fontId="2" fillId="0" borderId="13" xfId="0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4" fontId="2" fillId="0" borderId="32" xfId="0" applyNumberFormat="1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top"/>
    </xf>
    <xf numFmtId="44" fontId="13" fillId="0" borderId="1" xfId="0" applyNumberFormat="1" applyFont="1" applyBorder="1" applyAlignment="1">
      <alignment horizontal="center" vertical="top"/>
    </xf>
    <xf numFmtId="44" fontId="10" fillId="3" borderId="6" xfId="0" applyNumberFormat="1" applyFont="1" applyFill="1" applyBorder="1" applyAlignment="1" applyProtection="1">
      <alignment vertical="top" wrapText="1"/>
      <protection locked="0"/>
    </xf>
    <xf numFmtId="49" fontId="4" fillId="0" borderId="0" xfId="0" applyNumberFormat="1" applyFont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13" fillId="0" borderId="2" xfId="0" applyFont="1" applyBorder="1" applyAlignment="1">
      <alignment horizontal="right" vertical="top"/>
    </xf>
    <xf numFmtId="0" fontId="16" fillId="0" borderId="5" xfId="0" applyFont="1" applyBorder="1" applyAlignment="1">
      <alignment horizontal="right" vertical="top"/>
    </xf>
  </cellXfs>
  <cellStyles count="3">
    <cellStyle name="Standaard" xfId="0" builtinId="0"/>
    <cellStyle name="Standaard 2" xfId="2" xr:uid="{685D1F18-6AB2-4C4A-ABB6-9E70776B80A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2838-39E9-4728-883B-962E2298F4CD}">
  <sheetPr>
    <pageSetUpPr fitToPage="1"/>
  </sheetPr>
  <dimension ref="A1:I13"/>
  <sheetViews>
    <sheetView tabSelected="1" view="pageBreakPreview" zoomScale="115" zoomScaleNormal="100" zoomScaleSheetLayoutView="115" workbookViewId="0">
      <selection activeCell="M11" sqref="M11"/>
    </sheetView>
  </sheetViews>
  <sheetFormatPr defaultColWidth="8.85546875" defaultRowHeight="14.25" x14ac:dyDescent="0.25"/>
  <cols>
    <col min="1" max="1" width="55.85546875" style="11" bestFit="1" customWidth="1"/>
    <col min="2" max="2" width="14.7109375" style="11" customWidth="1"/>
    <col min="3" max="3" width="11.7109375" style="11" customWidth="1"/>
    <col min="4" max="5" width="12.7109375" style="11" customWidth="1"/>
    <col min="6" max="6" width="15.28515625" style="11" customWidth="1"/>
    <col min="7" max="7" width="8.85546875" style="11"/>
    <col min="8" max="8" width="0" style="11" hidden="1" customWidth="1"/>
    <col min="9" max="16384" width="8.85546875" style="11"/>
  </cols>
  <sheetData>
    <row r="1" spans="1:9" ht="18" x14ac:dyDescent="0.25">
      <c r="A1" s="61" t="s">
        <v>0</v>
      </c>
      <c r="B1" s="61"/>
      <c r="C1" s="61"/>
      <c r="D1" s="61"/>
      <c r="E1" s="61"/>
      <c r="F1" s="61"/>
      <c r="G1" s="9"/>
      <c r="H1" s="9"/>
      <c r="I1" s="10"/>
    </row>
    <row r="2" spans="1:9" ht="15" thickBot="1" x14ac:dyDescent="0.3">
      <c r="G2" s="12"/>
      <c r="H2" s="12"/>
    </row>
    <row r="3" spans="1:9" ht="42.75" customHeight="1" thickBot="1" x14ac:dyDescent="0.3">
      <c r="A3" s="21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2"/>
      <c r="H3" s="12"/>
    </row>
    <row r="4" spans="1:9" ht="27" customHeight="1" x14ac:dyDescent="0.25">
      <c r="A4" s="2" t="s">
        <v>7</v>
      </c>
      <c r="B4" s="44"/>
      <c r="C4" s="6">
        <v>45</v>
      </c>
      <c r="D4" s="6">
        <v>80</v>
      </c>
      <c r="E4" s="5">
        <v>10</v>
      </c>
      <c r="F4" s="23" t="str">
        <f>IF(B4&lt;C4,"Te laag",IF(B4&gt;D4,"Te hoog",(D4-B4)/(D4-C4)*E4))</f>
        <v>Te laag</v>
      </c>
      <c r="G4" s="12"/>
    </row>
    <row r="5" spans="1:9" ht="12.75" customHeight="1" thickBot="1" x14ac:dyDescent="0.3">
      <c r="A5" s="20"/>
      <c r="B5" s="14"/>
      <c r="C5" s="14"/>
      <c r="D5" s="14"/>
      <c r="E5" s="15"/>
      <c r="F5" s="15"/>
      <c r="G5" s="12"/>
      <c r="H5" s="12"/>
    </row>
    <row r="6" spans="1:9" ht="27" customHeight="1" thickBot="1" x14ac:dyDescent="0.3">
      <c r="A6" s="22" t="s">
        <v>8</v>
      </c>
      <c r="B6" s="13" t="s">
        <v>9</v>
      </c>
      <c r="C6" s="13" t="s">
        <v>10</v>
      </c>
      <c r="D6" s="13" t="s">
        <v>11</v>
      </c>
      <c r="E6" s="13" t="s">
        <v>5</v>
      </c>
      <c r="F6" s="13" t="s">
        <v>5</v>
      </c>
      <c r="G6" s="12"/>
      <c r="H6" s="12"/>
    </row>
    <row r="7" spans="1:9" ht="27" customHeight="1" x14ac:dyDescent="0.25">
      <c r="A7" s="1" t="s">
        <v>12</v>
      </c>
      <c r="B7" s="45"/>
      <c r="C7" s="7">
        <v>1.25</v>
      </c>
      <c r="D7" s="7">
        <v>1.75</v>
      </c>
      <c r="E7" s="3">
        <v>6</v>
      </c>
      <c r="F7" s="24" t="str">
        <f>IF(B7&lt;C7,"Te laag",IF(B7&gt;D7,"Te hoog",(D7-B7)/(D7-C7)*E7))</f>
        <v>Te laag</v>
      </c>
    </row>
    <row r="8" spans="1:9" ht="27" customHeight="1" x14ac:dyDescent="0.25">
      <c r="A8" s="1" t="s">
        <v>13</v>
      </c>
      <c r="B8" s="45"/>
      <c r="C8" s="8">
        <v>1.5</v>
      </c>
      <c r="D8" s="8">
        <v>2</v>
      </c>
      <c r="E8" s="4">
        <v>4</v>
      </c>
      <c r="F8" s="24" t="str">
        <f>IF(B8&lt;C8,"Te laag",IF(B8&gt;D8,"Te hoog",(D8-B8)/(D8-C8)*E8))</f>
        <v>Te laag</v>
      </c>
    </row>
    <row r="9" spans="1:9" ht="12.75" customHeight="1" thickBot="1" x14ac:dyDescent="0.3">
      <c r="A9" s="20"/>
      <c r="B9" s="14"/>
      <c r="C9" s="14"/>
      <c r="D9" s="14"/>
      <c r="E9" s="15"/>
      <c r="F9" s="15"/>
      <c r="G9" s="12"/>
      <c r="H9" s="12"/>
    </row>
    <row r="10" spans="1:9" ht="27" customHeight="1" thickBot="1" x14ac:dyDescent="0.3">
      <c r="A10" s="22" t="s">
        <v>14</v>
      </c>
      <c r="B10" s="13" t="s">
        <v>9</v>
      </c>
      <c r="C10" s="13" t="s">
        <v>10</v>
      </c>
      <c r="D10" s="13" t="s">
        <v>11</v>
      </c>
      <c r="E10" s="13" t="s">
        <v>5</v>
      </c>
      <c r="F10" s="13" t="s">
        <v>5</v>
      </c>
      <c r="G10" s="12"/>
      <c r="H10" s="12"/>
    </row>
    <row r="11" spans="1:9" ht="27" customHeight="1" x14ac:dyDescent="0.25">
      <c r="A11" s="20" t="s">
        <v>15</v>
      </c>
      <c r="B11" s="46"/>
      <c r="C11" s="8">
        <v>0</v>
      </c>
      <c r="D11" s="8">
        <v>0.05</v>
      </c>
      <c r="E11" s="4">
        <v>10</v>
      </c>
      <c r="F11" s="43" t="str">
        <f>IF(B11="","Te laag",IF(B11&gt;D11,"Te hoog",(D11-B11)/(D11-C11)*E11))</f>
        <v>Te laag</v>
      </c>
    </row>
    <row r="12" spans="1:9" ht="15" thickBot="1" x14ac:dyDescent="0.3"/>
    <row r="13" spans="1:9" ht="27.75" customHeight="1" thickBot="1" x14ac:dyDescent="0.3">
      <c r="A13" s="16"/>
      <c r="B13" s="17"/>
      <c r="C13" s="17"/>
      <c r="D13" s="17"/>
      <c r="E13" s="18" t="s">
        <v>16</v>
      </c>
      <c r="F13" s="19">
        <f>SUM(F4:F4,F7:F8,F11)</f>
        <v>0</v>
      </c>
    </row>
  </sheetData>
  <sheetProtection algorithmName="SHA-512" hashValue="c7JIcsV9S5Ywa5RNJf/Bf7tQ1LpDJEeeyo+Fa4XEVNcUflctJ5gjG/A9B72oNASca23gPLeWSVbb8RRruQ48xg==" saltValue="8SDvGKIguZQh8JVb8AhyXg==" spinCount="100000" sheet="1" objects="1" scenarios="1"/>
  <mergeCells count="1">
    <mergeCell ref="A1:F1"/>
  </mergeCells>
  <pageMargins left="0.70866141732283472" right="0.70866141732283472" top="1.37" bottom="0.74803149606299213" header="0.31496062992125984" footer="0.31496062992125984"/>
  <pageSetup paperSize="9" scale="70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9E30-BC36-463F-85FD-194B19D2E19A}">
  <sheetPr>
    <pageSetUpPr fitToPage="1"/>
  </sheetPr>
  <dimension ref="A1:I41"/>
  <sheetViews>
    <sheetView view="pageBreakPreview" zoomScale="115" zoomScaleNormal="100" zoomScaleSheetLayoutView="115" workbookViewId="0">
      <selection activeCell="E13" sqref="E13"/>
    </sheetView>
  </sheetViews>
  <sheetFormatPr defaultColWidth="8.85546875" defaultRowHeight="14.25" x14ac:dyDescent="0.25"/>
  <cols>
    <col min="1" max="1" width="6.85546875" style="25" customWidth="1"/>
    <col min="2" max="2" width="52.42578125" style="11" customWidth="1"/>
    <col min="3" max="3" width="13.28515625" style="25" customWidth="1"/>
    <col min="4" max="4" width="16.42578125" style="11" customWidth="1"/>
    <col min="5" max="5" width="11.28515625" style="11" customWidth="1"/>
    <col min="6" max="6" width="20.5703125" style="25" customWidth="1"/>
    <col min="7" max="7" width="22.7109375" style="25" customWidth="1"/>
    <col min="8" max="8" width="13.7109375" style="11" customWidth="1"/>
    <col min="9" max="9" width="10.28515625" style="11" customWidth="1"/>
    <col min="10" max="16384" width="8.85546875" style="11"/>
  </cols>
  <sheetData>
    <row r="1" spans="1:9" ht="18" x14ac:dyDescent="0.25">
      <c r="B1" s="61" t="s">
        <v>17</v>
      </c>
      <c r="C1" s="61"/>
      <c r="D1" s="61"/>
      <c r="E1" s="61"/>
      <c r="F1" s="61"/>
      <c r="G1" s="61"/>
    </row>
    <row r="2" spans="1:9" ht="18" x14ac:dyDescent="0.25">
      <c r="B2" s="26"/>
    </row>
    <row r="3" spans="1:9" ht="117.75" customHeight="1" x14ac:dyDescent="0.25">
      <c r="A3" s="65" t="s">
        <v>18</v>
      </c>
      <c r="B3" s="66"/>
      <c r="C3" s="66"/>
      <c r="D3" s="66"/>
      <c r="E3" s="66"/>
      <c r="F3" s="66"/>
      <c r="G3" s="66"/>
      <c r="H3" s="67"/>
    </row>
    <row r="4" spans="1:9" ht="18" customHeight="1" x14ac:dyDescent="0.25">
      <c r="A4" s="27"/>
      <c r="B4" s="28"/>
      <c r="C4" s="62" t="s">
        <v>19</v>
      </c>
      <c r="D4" s="63"/>
      <c r="E4" s="64"/>
      <c r="F4" s="49" t="s">
        <v>20</v>
      </c>
      <c r="G4" s="57" t="s">
        <v>21</v>
      </c>
    </row>
    <row r="5" spans="1:9" ht="17.25" customHeight="1" thickBot="1" x14ac:dyDescent="0.3">
      <c r="A5" s="50" t="s">
        <v>22</v>
      </c>
      <c r="B5" s="51" t="s">
        <v>23</v>
      </c>
      <c r="C5" s="55" t="s">
        <v>24</v>
      </c>
      <c r="D5" s="29" t="s">
        <v>25</v>
      </c>
      <c r="E5" s="30" t="s">
        <v>26</v>
      </c>
      <c r="F5" s="56" t="s">
        <v>26</v>
      </c>
      <c r="G5" s="58" t="s">
        <v>26</v>
      </c>
    </row>
    <row r="6" spans="1:9" ht="17.25" customHeight="1" x14ac:dyDescent="0.25">
      <c r="A6" s="50"/>
      <c r="B6" s="51" t="s">
        <v>27</v>
      </c>
      <c r="C6" s="55"/>
      <c r="D6" s="29"/>
      <c r="E6" s="30"/>
      <c r="F6" s="52"/>
      <c r="G6" s="54"/>
    </row>
    <row r="7" spans="1:9" ht="17.25" customHeight="1" x14ac:dyDescent="0.25">
      <c r="A7" s="32">
        <v>40</v>
      </c>
      <c r="B7" s="33" t="s">
        <v>28</v>
      </c>
      <c r="C7" s="47"/>
      <c r="D7" s="60" t="s">
        <v>7</v>
      </c>
      <c r="E7" s="41">
        <f>IFERROR( INDEX(Eenheidstarieven!$B$4:$B$4, MATCH('Urenbesteding onderhoud'!D7,Eenheidstarieven!$A$4:$A$4,0)) * C7,0)</f>
        <v>0</v>
      </c>
      <c r="F7" s="47"/>
      <c r="G7" s="34">
        <f>A7*(E7+F7)</f>
        <v>0</v>
      </c>
    </row>
    <row r="8" spans="1:9" ht="17.25" customHeight="1" x14ac:dyDescent="0.25">
      <c r="A8" s="32">
        <v>40</v>
      </c>
      <c r="B8" s="33" t="s">
        <v>29</v>
      </c>
      <c r="C8" s="47"/>
      <c r="D8" s="60" t="s">
        <v>7</v>
      </c>
      <c r="E8" s="41">
        <f>IFERROR( INDEX(Eenheidstarieven!$B$4:$B$4, MATCH('Urenbesteding onderhoud'!D8,Eenheidstarieven!$A$4:$A$4,0)) * C8,0)</f>
        <v>0</v>
      </c>
      <c r="F8" s="47"/>
      <c r="G8" s="34">
        <f t="shared" ref="G8:G36" si="0">A8*(E8+F8)</f>
        <v>0</v>
      </c>
    </row>
    <row r="9" spans="1:9" ht="17.25" customHeight="1" x14ac:dyDescent="0.25">
      <c r="A9" s="32">
        <v>30</v>
      </c>
      <c r="B9" s="33" t="s">
        <v>30</v>
      </c>
      <c r="C9" s="47"/>
      <c r="D9" s="60" t="s">
        <v>7</v>
      </c>
      <c r="E9" s="41">
        <f>IFERROR( INDEX(Eenheidstarieven!$B$4:$B$4, MATCH('Urenbesteding onderhoud'!D9,Eenheidstarieven!$A$4:$A$4,0)) * C9,0)</f>
        <v>0</v>
      </c>
      <c r="F9" s="47"/>
      <c r="G9" s="34">
        <f t="shared" si="0"/>
        <v>0</v>
      </c>
      <c r="I9" s="31"/>
    </row>
    <row r="10" spans="1:9" ht="17.25" customHeight="1" x14ac:dyDescent="0.25">
      <c r="A10" s="32">
        <v>30</v>
      </c>
      <c r="B10" s="33" t="s">
        <v>31</v>
      </c>
      <c r="C10" s="47"/>
      <c r="D10" s="60" t="s">
        <v>7</v>
      </c>
      <c r="E10" s="41">
        <f>IFERROR( INDEX(Eenheidstarieven!$B$4:$B$4, MATCH('Urenbesteding onderhoud'!D10,Eenheidstarieven!$A$4:$A$4,0)) * C10,0)</f>
        <v>0</v>
      </c>
      <c r="F10" s="47"/>
      <c r="G10" s="34">
        <f t="shared" si="0"/>
        <v>0</v>
      </c>
      <c r="I10" s="31"/>
    </row>
    <row r="11" spans="1:9" ht="17.25" customHeight="1" x14ac:dyDescent="0.25">
      <c r="A11" s="32">
        <v>40</v>
      </c>
      <c r="B11" s="33" t="s">
        <v>32</v>
      </c>
      <c r="C11" s="47"/>
      <c r="D11" s="60" t="s">
        <v>7</v>
      </c>
      <c r="E11" s="41">
        <f>IFERROR( INDEX(Eenheidstarieven!$B$4:$B$4, MATCH('Urenbesteding onderhoud'!D11,Eenheidstarieven!$A$4:$A$4,0)) * C11,0)</f>
        <v>0</v>
      </c>
      <c r="F11" s="47"/>
      <c r="G11" s="34">
        <f t="shared" si="0"/>
        <v>0</v>
      </c>
      <c r="I11" s="31"/>
    </row>
    <row r="12" spans="1:9" ht="17.25" customHeight="1" x14ac:dyDescent="0.25">
      <c r="A12" s="32">
        <v>40</v>
      </c>
      <c r="B12" s="33" t="s">
        <v>33</v>
      </c>
      <c r="C12" s="47"/>
      <c r="D12" s="60" t="s">
        <v>7</v>
      </c>
      <c r="E12" s="41">
        <f>IFERROR( INDEX(Eenheidstarieven!$B$4:$B$4, MATCH('Urenbesteding onderhoud'!D12,Eenheidstarieven!$A$4:$A$4,0)) * C12,0)</f>
        <v>0</v>
      </c>
      <c r="F12" s="47"/>
      <c r="G12" s="34">
        <f t="shared" si="0"/>
        <v>0</v>
      </c>
      <c r="I12" s="31"/>
    </row>
    <row r="13" spans="1:9" ht="17.25" customHeight="1" x14ac:dyDescent="0.25">
      <c r="A13" s="32">
        <v>20</v>
      </c>
      <c r="B13" s="33" t="s">
        <v>34</v>
      </c>
      <c r="C13" s="47"/>
      <c r="D13" s="60" t="s">
        <v>7</v>
      </c>
      <c r="E13" s="41">
        <f>IFERROR( INDEX(Eenheidstarieven!$B$4:$B$4, MATCH('Urenbesteding onderhoud'!D13,Eenheidstarieven!$A$4:$A$4,0)) * C13,0)</f>
        <v>0</v>
      </c>
      <c r="F13" s="47"/>
      <c r="G13" s="34">
        <f t="shared" si="0"/>
        <v>0</v>
      </c>
      <c r="I13" s="31"/>
    </row>
    <row r="14" spans="1:9" ht="17.25" customHeight="1" x14ac:dyDescent="0.25">
      <c r="A14" s="32">
        <v>20</v>
      </c>
      <c r="B14" s="33" t="s">
        <v>35</v>
      </c>
      <c r="C14" s="47"/>
      <c r="D14" s="60" t="s">
        <v>7</v>
      </c>
      <c r="E14" s="41">
        <f>IFERROR( INDEX(Eenheidstarieven!$B$4:$B$4, MATCH('Urenbesteding onderhoud'!D14,Eenheidstarieven!$A$4:$A$4,0)) * C14,0)</f>
        <v>0</v>
      </c>
      <c r="F14" s="47"/>
      <c r="G14" s="34">
        <f t="shared" si="0"/>
        <v>0</v>
      </c>
      <c r="I14" s="31"/>
    </row>
    <row r="15" spans="1:9" ht="17.25" customHeight="1" x14ac:dyDescent="0.25">
      <c r="A15" s="32">
        <v>10</v>
      </c>
      <c r="B15" s="33" t="s">
        <v>36</v>
      </c>
      <c r="C15" s="47"/>
      <c r="D15" s="60" t="s">
        <v>7</v>
      </c>
      <c r="E15" s="41">
        <f>IFERROR( INDEX(Eenheidstarieven!$B$4:$B$4, MATCH('Urenbesteding onderhoud'!D15,Eenheidstarieven!$A$4:$A$4,0)) * C15,0)</f>
        <v>0</v>
      </c>
      <c r="F15" s="47"/>
      <c r="G15" s="34">
        <f t="shared" si="0"/>
        <v>0</v>
      </c>
      <c r="I15" s="31"/>
    </row>
    <row r="16" spans="1:9" ht="17.25" customHeight="1" x14ac:dyDescent="0.25">
      <c r="A16" s="32">
        <v>10</v>
      </c>
      <c r="B16" s="33" t="s">
        <v>37</v>
      </c>
      <c r="C16" s="47"/>
      <c r="D16" s="60" t="s">
        <v>7</v>
      </c>
      <c r="E16" s="41">
        <f>IFERROR( INDEX(Eenheidstarieven!$B$4:$B$4, MATCH('Urenbesteding onderhoud'!D16,Eenheidstarieven!$A$4:$A$4,0)) * C16,0)</f>
        <v>0</v>
      </c>
      <c r="F16" s="47"/>
      <c r="G16" s="34">
        <f t="shared" si="0"/>
        <v>0</v>
      </c>
      <c r="I16" s="31"/>
    </row>
    <row r="17" spans="1:9" ht="17.25" customHeight="1" x14ac:dyDescent="0.25">
      <c r="A17" s="32">
        <v>10</v>
      </c>
      <c r="B17" s="33" t="s">
        <v>38</v>
      </c>
      <c r="C17" s="47"/>
      <c r="D17" s="60" t="s">
        <v>7</v>
      </c>
      <c r="E17" s="41">
        <f>IFERROR( INDEX(Eenheidstarieven!$B$4:$B$4, MATCH('Urenbesteding onderhoud'!D17,Eenheidstarieven!$A$4:$A$4,0)) * C17,0)</f>
        <v>0</v>
      </c>
      <c r="F17" s="47"/>
      <c r="G17" s="34">
        <f t="shared" si="0"/>
        <v>0</v>
      </c>
      <c r="I17" s="31"/>
    </row>
    <row r="18" spans="1:9" ht="17.25" customHeight="1" x14ac:dyDescent="0.25">
      <c r="A18" s="32">
        <v>10</v>
      </c>
      <c r="B18" s="33" t="s">
        <v>39</v>
      </c>
      <c r="C18" s="47"/>
      <c r="D18" s="60" t="s">
        <v>7</v>
      </c>
      <c r="E18" s="41">
        <f>IFERROR( INDEX(Eenheidstarieven!$B$4:$B$4, MATCH('Urenbesteding onderhoud'!D18,Eenheidstarieven!$A$4:$A$4,0)) * C18,0)</f>
        <v>0</v>
      </c>
      <c r="F18" s="47"/>
      <c r="G18" s="34">
        <f t="shared" si="0"/>
        <v>0</v>
      </c>
      <c r="I18" s="31"/>
    </row>
    <row r="19" spans="1:9" ht="17.25" customHeight="1" x14ac:dyDescent="0.25">
      <c r="A19" s="32"/>
      <c r="B19" s="51" t="s">
        <v>40</v>
      </c>
      <c r="C19" s="47"/>
      <c r="D19" s="60" t="s">
        <v>7</v>
      </c>
      <c r="E19" s="41">
        <f>IFERROR( INDEX(Eenheidstarieven!$B$4:$B$4, MATCH('Urenbesteding onderhoud'!D19,Eenheidstarieven!$A$4:$A$4,0)) * C19,0)</f>
        <v>0</v>
      </c>
      <c r="F19" s="47"/>
      <c r="G19" s="34">
        <f t="shared" si="0"/>
        <v>0</v>
      </c>
      <c r="I19" s="31"/>
    </row>
    <row r="20" spans="1:9" ht="17.25" customHeight="1" x14ac:dyDescent="0.25">
      <c r="A20" s="32">
        <v>30</v>
      </c>
      <c r="B20" s="33" t="s">
        <v>41</v>
      </c>
      <c r="C20" s="47"/>
      <c r="D20" s="60" t="s">
        <v>7</v>
      </c>
      <c r="E20" s="41">
        <f>IFERROR( INDEX(Eenheidstarieven!$B$4:$B$4, MATCH('Urenbesteding onderhoud'!D20,Eenheidstarieven!$A$4:$A$4,0)) * C20,0)</f>
        <v>0</v>
      </c>
      <c r="F20" s="47"/>
      <c r="G20" s="34">
        <f t="shared" si="0"/>
        <v>0</v>
      </c>
      <c r="I20" s="31"/>
    </row>
    <row r="21" spans="1:9" ht="17.25" customHeight="1" x14ac:dyDescent="0.25">
      <c r="A21" s="32">
        <v>30</v>
      </c>
      <c r="B21" s="33" t="s">
        <v>42</v>
      </c>
      <c r="C21" s="47"/>
      <c r="D21" s="60" t="s">
        <v>7</v>
      </c>
      <c r="E21" s="41">
        <f>IFERROR( INDEX(Eenheidstarieven!$B$4:$B$4, MATCH('Urenbesteding onderhoud'!D21,Eenheidstarieven!$A$4:$A$4,0)) * C21,0)</f>
        <v>0</v>
      </c>
      <c r="F21" s="47"/>
      <c r="G21" s="34">
        <f t="shared" si="0"/>
        <v>0</v>
      </c>
      <c r="I21" s="31"/>
    </row>
    <row r="22" spans="1:9" ht="17.25" customHeight="1" x14ac:dyDescent="0.25">
      <c r="A22" s="32">
        <v>40</v>
      </c>
      <c r="B22" s="33" t="s">
        <v>43</v>
      </c>
      <c r="C22" s="47"/>
      <c r="D22" s="60" t="s">
        <v>7</v>
      </c>
      <c r="E22" s="41">
        <f>IFERROR( INDEX(Eenheidstarieven!$B$4:$B$4, MATCH('Urenbesteding onderhoud'!D22,Eenheidstarieven!$A$4:$A$4,0)) * C22,0)</f>
        <v>0</v>
      </c>
      <c r="F22" s="47"/>
      <c r="G22" s="34">
        <f t="shared" si="0"/>
        <v>0</v>
      </c>
    </row>
    <row r="23" spans="1:9" ht="17.25" customHeight="1" x14ac:dyDescent="0.25">
      <c r="A23" s="32">
        <v>40</v>
      </c>
      <c r="B23" s="33" t="s">
        <v>44</v>
      </c>
      <c r="C23" s="47"/>
      <c r="D23" s="60" t="s">
        <v>7</v>
      </c>
      <c r="E23" s="41">
        <f>IFERROR( INDEX(Eenheidstarieven!$B$4:$B$4, MATCH('Urenbesteding onderhoud'!D23,Eenheidstarieven!$A$4:$A$4,0)) * C23,0)</f>
        <v>0</v>
      </c>
      <c r="F23" s="47"/>
      <c r="G23" s="34">
        <f t="shared" si="0"/>
        <v>0</v>
      </c>
    </row>
    <row r="24" spans="1:9" ht="17.25" customHeight="1" x14ac:dyDescent="0.25">
      <c r="A24" s="32">
        <v>40</v>
      </c>
      <c r="B24" s="35" t="s">
        <v>45</v>
      </c>
      <c r="C24" s="47"/>
      <c r="D24" s="60" t="s">
        <v>7</v>
      </c>
      <c r="E24" s="41">
        <f>IFERROR( INDEX(Eenheidstarieven!$B$4:$B$4, MATCH('Urenbesteding onderhoud'!D24,Eenheidstarieven!$A$4:$A$4,0)) * C24,0)</f>
        <v>0</v>
      </c>
      <c r="F24" s="47"/>
      <c r="G24" s="34">
        <f t="shared" si="0"/>
        <v>0</v>
      </c>
    </row>
    <row r="25" spans="1:9" ht="17.25" customHeight="1" x14ac:dyDescent="0.25">
      <c r="A25" s="32">
        <v>40</v>
      </c>
      <c r="B25" s="35" t="s">
        <v>46</v>
      </c>
      <c r="C25" s="47"/>
      <c r="D25" s="60" t="s">
        <v>7</v>
      </c>
      <c r="E25" s="41">
        <f>IFERROR( INDEX(Eenheidstarieven!$B$4:$B$4, MATCH('Urenbesteding onderhoud'!D25,Eenheidstarieven!$A$4:$A$4,0)) * C25,0)</f>
        <v>0</v>
      </c>
      <c r="F25" s="47"/>
      <c r="G25" s="34">
        <f t="shared" si="0"/>
        <v>0</v>
      </c>
    </row>
    <row r="26" spans="1:9" ht="17.25" customHeight="1" x14ac:dyDescent="0.25">
      <c r="A26" s="32">
        <v>20</v>
      </c>
      <c r="B26" s="33" t="s">
        <v>34</v>
      </c>
      <c r="C26" s="47"/>
      <c r="D26" s="60" t="s">
        <v>7</v>
      </c>
      <c r="E26" s="41">
        <f>IFERROR( INDEX(Eenheidstarieven!$B$4:$B$4, MATCH('Urenbesteding onderhoud'!D26,Eenheidstarieven!$A$4:$A$4,0)) * C26,0)</f>
        <v>0</v>
      </c>
      <c r="F26" s="47"/>
      <c r="G26" s="34">
        <f t="shared" si="0"/>
        <v>0</v>
      </c>
    </row>
    <row r="27" spans="1:9" ht="17.25" customHeight="1" x14ac:dyDescent="0.25">
      <c r="A27" s="32">
        <v>20</v>
      </c>
      <c r="B27" s="33" t="s">
        <v>35</v>
      </c>
      <c r="C27" s="47"/>
      <c r="D27" s="60" t="s">
        <v>7</v>
      </c>
      <c r="E27" s="41">
        <f>IFERROR( INDEX(Eenheidstarieven!$B$4:$B$4, MATCH('Urenbesteding onderhoud'!D27,Eenheidstarieven!$A$4:$A$4,0)) * C27,0)</f>
        <v>0</v>
      </c>
      <c r="F27" s="47"/>
      <c r="G27" s="34">
        <f t="shared" si="0"/>
        <v>0</v>
      </c>
    </row>
    <row r="28" spans="1:9" ht="17.25" customHeight="1" x14ac:dyDescent="0.25">
      <c r="A28" s="32">
        <v>10</v>
      </c>
      <c r="B28" s="33" t="s">
        <v>47</v>
      </c>
      <c r="C28" s="47"/>
      <c r="D28" s="60" t="s">
        <v>7</v>
      </c>
      <c r="E28" s="41">
        <f>IFERROR( INDEX(Eenheidstarieven!$B$4:$B$4, MATCH('Urenbesteding onderhoud'!D28,Eenheidstarieven!$A$4:$A$4,0)) * C28,0)</f>
        <v>0</v>
      </c>
      <c r="F28" s="47"/>
      <c r="G28" s="34">
        <f t="shared" si="0"/>
        <v>0</v>
      </c>
    </row>
    <row r="29" spans="1:9" ht="17.25" customHeight="1" x14ac:dyDescent="0.25">
      <c r="A29" s="32">
        <v>10</v>
      </c>
      <c r="B29" s="33" t="s">
        <v>48</v>
      </c>
      <c r="C29" s="47"/>
      <c r="D29" s="60" t="s">
        <v>7</v>
      </c>
      <c r="E29" s="41">
        <f>IFERROR( INDEX(Eenheidstarieven!$B$4:$B$4, MATCH('Urenbesteding onderhoud'!D29,Eenheidstarieven!$A$4:$A$4,0)) * C29,0)</f>
        <v>0</v>
      </c>
      <c r="F29" s="47"/>
      <c r="G29" s="34">
        <f t="shared" si="0"/>
        <v>0</v>
      </c>
    </row>
    <row r="30" spans="1:9" ht="17.25" customHeight="1" x14ac:dyDescent="0.25">
      <c r="A30" s="32">
        <v>10</v>
      </c>
      <c r="B30" s="33" t="s">
        <v>49</v>
      </c>
      <c r="C30" s="47"/>
      <c r="D30" s="60" t="s">
        <v>7</v>
      </c>
      <c r="E30" s="41">
        <f>IFERROR( INDEX(Eenheidstarieven!$B$4:$B$4, MATCH('Urenbesteding onderhoud'!D30,Eenheidstarieven!$A$4:$A$4,0)) * C30,0)</f>
        <v>0</v>
      </c>
      <c r="F30" s="47"/>
      <c r="G30" s="34">
        <f t="shared" si="0"/>
        <v>0</v>
      </c>
    </row>
    <row r="31" spans="1:9" ht="17.25" customHeight="1" x14ac:dyDescent="0.25">
      <c r="A31" s="32">
        <v>10</v>
      </c>
      <c r="B31" s="33" t="s">
        <v>50</v>
      </c>
      <c r="C31" s="47"/>
      <c r="D31" s="60" t="s">
        <v>7</v>
      </c>
      <c r="E31" s="41">
        <f>IFERROR( INDEX(Eenheidstarieven!$B$4:$B$4, MATCH('Urenbesteding onderhoud'!D31,Eenheidstarieven!$A$4:$A$4,0)) * C31,0)</f>
        <v>0</v>
      </c>
      <c r="F31" s="47"/>
      <c r="G31" s="34">
        <f t="shared" si="0"/>
        <v>0</v>
      </c>
    </row>
    <row r="32" spans="1:9" ht="17.25" customHeight="1" x14ac:dyDescent="0.25">
      <c r="A32" s="53"/>
      <c r="B32" s="51" t="s">
        <v>51</v>
      </c>
      <c r="C32" s="47"/>
      <c r="D32" s="60" t="s">
        <v>7</v>
      </c>
      <c r="E32" s="41">
        <f>IFERROR( INDEX(Eenheidstarieven!$B$4:$B$4, MATCH('Urenbesteding onderhoud'!D32,Eenheidstarieven!$A$4:$A$4,0)) * C32,0)</f>
        <v>0</v>
      </c>
      <c r="F32" s="47"/>
      <c r="G32" s="34">
        <f t="shared" si="0"/>
        <v>0</v>
      </c>
    </row>
    <row r="33" spans="1:7" ht="17.25" customHeight="1" x14ac:dyDescent="0.25">
      <c r="A33" s="32">
        <v>20</v>
      </c>
      <c r="B33" s="38" t="s">
        <v>52</v>
      </c>
      <c r="C33" s="47"/>
      <c r="D33" s="60" t="s">
        <v>7</v>
      </c>
      <c r="E33" s="41">
        <f>IFERROR( INDEX(Eenheidstarieven!$B$4:$B$4, MATCH('Urenbesteding onderhoud'!D33,Eenheidstarieven!$A$4:$A$4,0)) * C33,0)</f>
        <v>0</v>
      </c>
      <c r="F33" s="47"/>
      <c r="G33" s="34">
        <f t="shared" si="0"/>
        <v>0</v>
      </c>
    </row>
    <row r="34" spans="1:7" ht="17.25" customHeight="1" x14ac:dyDescent="0.25">
      <c r="A34" s="32">
        <v>20</v>
      </c>
      <c r="B34" s="38" t="s">
        <v>53</v>
      </c>
      <c r="C34" s="47"/>
      <c r="D34" s="60" t="s">
        <v>7</v>
      </c>
      <c r="E34" s="41">
        <f>IFERROR( INDEX(Eenheidstarieven!$B$4:$B$4, MATCH('Urenbesteding onderhoud'!D34,Eenheidstarieven!$A$4:$A$4,0)) * C34,0)</f>
        <v>0</v>
      </c>
      <c r="F34" s="47"/>
      <c r="G34" s="34">
        <f t="shared" si="0"/>
        <v>0</v>
      </c>
    </row>
    <row r="35" spans="1:7" ht="17.25" customHeight="1" x14ac:dyDescent="0.25">
      <c r="A35" s="32">
        <v>20</v>
      </c>
      <c r="B35" s="38" t="s">
        <v>54</v>
      </c>
      <c r="C35" s="47"/>
      <c r="D35" s="60" t="s">
        <v>7</v>
      </c>
      <c r="E35" s="41">
        <f>IFERROR( INDEX(Eenheidstarieven!$B$4:$B$4, MATCH('Urenbesteding onderhoud'!D35,Eenheidstarieven!$A$4:$A$4,0)) * C35,0)</f>
        <v>0</v>
      </c>
      <c r="F35" s="47"/>
      <c r="G35" s="34">
        <f t="shared" si="0"/>
        <v>0</v>
      </c>
    </row>
    <row r="36" spans="1:7" ht="17.25" customHeight="1" thickBot="1" x14ac:dyDescent="0.3">
      <c r="A36" s="36">
        <v>20</v>
      </c>
      <c r="B36" s="37" t="s">
        <v>55</v>
      </c>
      <c r="C36" s="48"/>
      <c r="D36" s="60" t="s">
        <v>7</v>
      </c>
      <c r="E36" s="42">
        <f>IFERROR( INDEX(Eenheidstarieven!$B$4:$B$4, MATCH('Urenbesteding onderhoud'!D36,Eenheidstarieven!$A$4:$A$4,0)) * C36,0)</f>
        <v>0</v>
      </c>
      <c r="F36" s="48"/>
      <c r="G36" s="34">
        <f t="shared" si="0"/>
        <v>0</v>
      </c>
    </row>
    <row r="37" spans="1:7" ht="25.5" customHeight="1" thickBot="1" x14ac:dyDescent="0.3">
      <c r="B37" s="39"/>
      <c r="C37" s="40"/>
    </row>
    <row r="38" spans="1:7" ht="15.75" thickBot="1" x14ac:dyDescent="0.3">
      <c r="D38" s="68" t="s">
        <v>56</v>
      </c>
      <c r="E38" s="69"/>
      <c r="F38" s="69"/>
      <c r="G38" s="59">
        <f>SUM(G9:G36)</f>
        <v>0</v>
      </c>
    </row>
    <row r="39" spans="1:7" ht="57.6" customHeight="1" x14ac:dyDescent="0.25"/>
    <row r="40" spans="1:7" ht="21.6" customHeight="1" x14ac:dyDescent="0.25"/>
    <row r="41" spans="1:7" ht="68.45" customHeight="1" x14ac:dyDescent="0.25"/>
  </sheetData>
  <sheetProtection algorithmName="SHA-512" hashValue="XBRJOikJWGovM2x58hH9Za3RRBd15WmN1ANDPe/qZimcCIpplvONOfNz0wSh8BUoZgWG/UVivfGAis1zSfzYgw==" saltValue="haqanwm1DOAv3/Im8PgxSg==" spinCount="100000" sheet="1" objects="1" scenarios="1"/>
  <mergeCells count="4">
    <mergeCell ref="B1:G1"/>
    <mergeCell ref="C4:E4"/>
    <mergeCell ref="A3:H3"/>
    <mergeCell ref="D38:F38"/>
  </mergeCells>
  <pageMargins left="0.70866141732283472" right="0.70866141732283472" top="1.37" bottom="0.74803149606299213" header="0.31496062992125984" footer="0.31496062992125984"/>
  <pageSetup paperSize="8" scale="86" orientation="landscape" r:id="rId1"/>
  <headerFooter>
    <oddHeader>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9426D2-5F5C-4CC9-A816-94973AD9C34F}">
          <x14:formula1>
            <xm:f>Eenheidstarieven!$A$4:$A$4</xm:f>
          </x14:formula1>
          <xm:sqref>D7:D36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8a3b4ba-c174-4283-91e2-8f1f7da85867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1687E5F84E948BF907E872186C478" ma:contentTypeVersion="11" ma:contentTypeDescription="Een nieuw document maken." ma:contentTypeScope="" ma:versionID="153d5ead30d9e40b150971c99fdcd27f">
  <xsd:schema xmlns:xsd="http://www.w3.org/2001/XMLSchema" xmlns:xs="http://www.w3.org/2001/XMLSchema" xmlns:p="http://schemas.microsoft.com/office/2006/metadata/properties" xmlns:ns2="278c3c4d-f426-4f19-87e5-1f9242ca19bd" xmlns:ns3="78a3b4ba-c174-4283-91e2-8f1f7da85867" xmlns:ns4="9284c476-952b-48db-b1b6-5afed556be32" targetNamespace="http://schemas.microsoft.com/office/2006/metadata/properties" ma:root="true" ma:fieldsID="5afd1e080d142eec36e97d590ddb99d6" ns2:_="" ns3:_="" ns4:_="">
    <xsd:import namespace="278c3c4d-f426-4f19-87e5-1f9242ca19bd"/>
    <xsd:import namespace="78a3b4ba-c174-4283-91e2-8f1f7da85867"/>
    <xsd:import namespace="9284c476-952b-48db-b1b6-5afed556be3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3b4ba-c174-4283-91e2-8f1f7da858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5e3f501-a63f-415d-81aa-1b3b9f171934}" ma:internalName="TaxCatchAll" ma:showField="CatchAllData" ma:web="78a3b4ba-c174-4283-91e2-8f1f7da85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4c476-952b-48db-b1b6-5afed556b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78C18-0E33-46D2-BBED-1474EAA444EA}">
  <ds:schemaRefs>
    <ds:schemaRef ds:uri="http://purl.org/dc/terms/"/>
    <ds:schemaRef ds:uri="http://schemas.microsoft.com/office/2006/metadata/properties"/>
    <ds:schemaRef ds:uri="9284c476-952b-48db-b1b6-5afed556be32"/>
    <ds:schemaRef ds:uri="http://purl.org/dc/elements/1.1/"/>
    <ds:schemaRef ds:uri="http://purl.org/dc/dcmitype/"/>
    <ds:schemaRef ds:uri="http://schemas.microsoft.com/office/2006/documentManagement/types"/>
    <ds:schemaRef ds:uri="278c3c4d-f426-4f19-87e5-1f9242ca19bd"/>
    <ds:schemaRef ds:uri="http://schemas.openxmlformats.org/package/2006/metadata/core-properties"/>
    <ds:schemaRef ds:uri="http://schemas.microsoft.com/office/infopath/2007/PartnerControls"/>
    <ds:schemaRef ds:uri="78a3b4ba-c174-4283-91e2-8f1f7da858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B2D4D85-E9AE-4735-92AE-A0A2E4B62C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CA9217-70CF-4856-AC21-775481D6A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78a3b4ba-c174-4283-91e2-8f1f7da85867"/>
    <ds:schemaRef ds:uri="9284c476-952b-48db-b1b6-5afed556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Eenheidstarieven</vt:lpstr>
      <vt:lpstr>Urenbesteding onderhoud</vt:lpstr>
      <vt:lpstr>Eenheidstarieven!Afdrukbereik</vt:lpstr>
      <vt:lpstr>'Urenbesteding onderhoud'!Afdrukbereik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02. Aanbestedingsdocument</dc:title>
  <dc:subject/>
  <dc:creator>Hans-Bart Vink</dc:creator>
  <cp:keywords/>
  <dc:description/>
  <cp:lastModifiedBy>Ignas Pfennings</cp:lastModifiedBy>
  <cp:revision/>
  <dcterms:created xsi:type="dcterms:W3CDTF">2021-07-28T13:22:48Z</dcterms:created>
  <dcterms:modified xsi:type="dcterms:W3CDTF">2025-12-03T13:16:36Z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0x010100E791687E5F84E948BF907E872186C478</vt:lpwstr>
  </property>
  <property fmtid="{D5CDD505-2E9C-101B-9397-08002B2CF9AE}" pid="3" name="MediaServiceImageTags">
    <vt:lpwstr/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gshDocumentstatus">
    <vt:lpwstr>1;#Concept|fac772ea-c83a-4d2d-8153-73dc814209cd</vt:lpwstr>
  </property>
</Properties>
</file>