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5/2025 GAD Minicontainers en data-proof/Leidraad minicontainers/"/>
    </mc:Choice>
  </mc:AlternateContent>
  <xr:revisionPtr revIDLastSave="0" documentId="8_{32C7978D-74DB-41A5-A9F4-81B5A1415C0E}" xr6:coauthVersionLast="47" xr6:coauthVersionMax="47" xr10:uidLastSave="{00000000-0000-0000-0000-000000000000}"/>
  <bookViews>
    <workbookView xWindow="28680" yWindow="-120" windowWidth="29040" windowHeight="15720" xr2:uid="{D29AAB82-B4D0-4AD3-AE27-47A59CEA6B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E50" i="1"/>
  <c r="E49" i="1"/>
  <c r="E48" i="1"/>
  <c r="E41" i="1" l="1"/>
  <c r="F44" i="1" s="1"/>
  <c r="E40" i="1"/>
  <c r="E74" i="1"/>
  <c r="E73" i="1"/>
  <c r="E72" i="1"/>
  <c r="E19" i="1"/>
  <c r="E20" i="1"/>
  <c r="E21" i="1"/>
  <c r="E22" i="1"/>
  <c r="E23" i="1"/>
  <c r="E24" i="1"/>
  <c r="E29" i="1"/>
  <c r="E30" i="1"/>
  <c r="E38" i="1"/>
  <c r="E39" i="1"/>
  <c r="E43" i="1"/>
  <c r="E66" i="1"/>
  <c r="E52" i="1"/>
  <c r="E64" i="1"/>
  <c r="E63" i="1"/>
  <c r="E62" i="1"/>
  <c r="E61" i="1"/>
  <c r="E60" i="1"/>
  <c r="E59" i="1"/>
  <c r="E58" i="1"/>
  <c r="F31" i="1" l="1"/>
  <c r="F67" i="1"/>
  <c r="F25" i="1"/>
  <c r="E47" i="1"/>
  <c r="E46" i="1"/>
  <c r="F75" i="1" l="1"/>
  <c r="F78" i="1" s="1"/>
</calcChain>
</file>

<file path=xl/sharedStrings.xml><?xml version="1.0" encoding="utf-8"?>
<sst xmlns="http://schemas.openxmlformats.org/spreadsheetml/2006/main" count="88" uniqueCount="66">
  <si>
    <t xml:space="preserve">Prijsinvulformulier </t>
  </si>
  <si>
    <t>Leveren en omwisselen minicontainers</t>
  </si>
  <si>
    <t>Hoofdaannemer (naam)</t>
  </si>
  <si>
    <t>Kvk nummer</t>
  </si>
  <si>
    <t>Adres</t>
  </si>
  <si>
    <t>Postcode</t>
  </si>
  <si>
    <t>Plaats</t>
  </si>
  <si>
    <t xml:space="preserve">LEVERING (VOOR DAGELIJKS BEHEER EN ONDERHOUD (B&amp;O) ALS OOK EVENTUELE NADERE OVEREENKOMSTEN NA 2026 </t>
  </si>
  <si>
    <t>Minicontainer voorzien van een chipnest (zonder chip) geleverd
onder de eisen en voorwaarden zoals opgenomen in de aanbestedingsleidraad 
waarvan dit prijsinvulformulier een bijlage is.</t>
  </si>
  <si>
    <t>Aantallen (max)</t>
  </si>
  <si>
    <t>prijs per stuk
(excl. BTW)</t>
  </si>
  <si>
    <t>subtotalen
(excl. BTW)</t>
  </si>
  <si>
    <t>totale kosten levering
minicontainers</t>
  </si>
  <si>
    <t>prijs minicontainer, grijze romp 140 liter, zonder deksel</t>
  </si>
  <si>
    <t>900 x 8 (B&amp;O) en 18000 (eventuele NOK)</t>
  </si>
  <si>
    <t>prijs minicontainer, grijze romp 240 liter, zonder deksel</t>
  </si>
  <si>
    <t>5000 x 8 (B&amp;O) en 102000 (eventuele NOK)</t>
  </si>
  <si>
    <t>prijs los deksel voor minicontainer 140 liter inclusief bevestigingsmateriaal
kleur volgens kleuropgave in het PVE</t>
  </si>
  <si>
    <t>prijs los deksel voor minicontainer 240 liter inclusief bevestigingsmateriaal
kleur volgens kleuropgave in het PVE</t>
  </si>
  <si>
    <t>prijs los wielenset (incl as)  voor minicontainer 140 liter 
inclusief bevestigingsmateriaal</t>
  </si>
  <si>
    <t>prijs los wielenset (incl as) voor minicontainer 240 liter
inclusief bevestigingsmateriaal</t>
  </si>
  <si>
    <t>Kosten levering chip geleverd onder de eisen en voorwaarden zoals
opgenomen in de aanbestedingsleidraad.</t>
  </si>
  <si>
    <t xml:space="preserve">totale kosten levering
</t>
  </si>
  <si>
    <t>chip compleet en volledig klaar voor ingebruikname</t>
  </si>
  <si>
    <t>levering van stickers t.b.v. de Nadere overeenkomsten</t>
  </si>
  <si>
    <t>VASTSTAANDE PROJECTDIENSTEN IN 2026 (NADERE OVEREENKOMSTEN)</t>
  </si>
  <si>
    <t>Kosten eenmalige projectdiensten( na-scheidingsgereed) geleverd onder de 
eisen en voorwaarden zoals opgenomen in de aanbestedingsleidraad.</t>
  </si>
  <si>
    <t>totale kosten per 
project</t>
  </si>
  <si>
    <t>LET OP: 
Hier dienen zowel de leveringskosten als  de bijbehorende projectdiensten per container te worden ingevuld.</t>
  </si>
  <si>
    <t xml:space="preserve">Kosten innemen van 140 ; 180 of 240 minicontainers rest, voor de gemeenten
Blaricum, Gooise meren, Hilversum, Huizen, Laren, Wijdemeren
</t>
  </si>
  <si>
    <t>LET OP: 
Hier dienen per container alleen de bijbehorende projectdiensten te worden ingevuld.</t>
  </si>
  <si>
    <t>Kosten projectdiensten gedurende looptijd van de overeenkomst geleverd 
onder de eisen en voorwaarden zoals opgenomen in de aanbestedingsleidraad.</t>
  </si>
  <si>
    <t>totale kosten per 
onderdeel</t>
  </si>
  <si>
    <t>Kosten assembleren 140 liter container (= volledig klaar voor ingebruikname)</t>
  </si>
  <si>
    <t>Kosten assembleren 240 liter container (= volledig klaar voor ingebruikname)</t>
  </si>
  <si>
    <t>Communicatie turnkey</t>
  </si>
  <si>
    <t>HERINZETBAARHEID VOOR NA 2026</t>
  </si>
  <si>
    <t>Kosten voor herinzetbaarheid minicontainers (duurzaamheid onder de 
eisen en voorwaarden zoals opgenomen in de aanbestedingsleidraad.)</t>
  </si>
  <si>
    <t>Aantal</t>
  </si>
  <si>
    <t>totale kosten hergebruik</t>
  </si>
  <si>
    <t>Prijs voor aankoop door leverancier 140 liter minicontainer t.b.v. hergebruik of recycling</t>
  </si>
  <si>
    <t>Prijs voor aankoop door leverancier 180 liter minicontainer t.b.v. hergebruik of recycling</t>
  </si>
  <si>
    <t>Prijs voor aankoop door leverancier 240 liter minicontainer t.b.v. hergebruik of recycling</t>
  </si>
  <si>
    <t>TOTALE INSCHRIJFPRIJS</t>
  </si>
  <si>
    <t>Aantal benodigde weken</t>
  </si>
  <si>
    <t>prijs per week
(excl. BTW)</t>
  </si>
  <si>
    <t>Kosten innemen 140 liter minicontainer</t>
  </si>
  <si>
    <t>Kosten uitzetten 140 liter minicontainer</t>
  </si>
  <si>
    <t>Kosten uitzetten 240 liter minicontainer</t>
  </si>
  <si>
    <t>Kosten innemen 240 liter minicontainer</t>
  </si>
  <si>
    <t>Kosten innemen 180 liter minicontainer (worden niet meer uitgezet)</t>
  </si>
  <si>
    <t>betreft een minprijs</t>
  </si>
  <si>
    <t>Dit prijsinvulformulier is beveiligd. U kunt alleen de oranje gekleurde cellen invullen.</t>
  </si>
  <si>
    <r>
      <rPr>
        <sz val="28"/>
        <color rgb="FFBB9C00"/>
        <rFont val="Corbel"/>
        <family val="2"/>
      </rPr>
      <t>Bijlage 7</t>
    </r>
    <r>
      <rPr>
        <sz val="10"/>
        <color rgb="FFBB9C00"/>
        <rFont val="Corbel"/>
        <family val="2"/>
      </rPr>
      <t xml:space="preserve"> </t>
    </r>
    <r>
      <rPr>
        <b/>
        <sz val="16"/>
        <color rgb="FF0070C0"/>
        <rFont val="Corbel"/>
        <family val="2"/>
      </rPr>
      <t>Prijsinvulformulier</t>
    </r>
  </si>
  <si>
    <t>PROJECT A . Start na definitieve gunning tot uiterlijk 1-7-2026 (turnkey)</t>
  </si>
  <si>
    <t>Prijs voor retour nemen door leverancier 140 liter minicontainer t.b.v. hergebruik of recycling</t>
  </si>
  <si>
    <t>Prijs voor retour nemen door leverancier 180 liter minicontainer t.b.v. hergebruik of recycling</t>
  </si>
  <si>
    <t>Prijs voor retour nemen door leverancier 240 liter minicontainer t.b.v. hergebruik of recycling</t>
  </si>
  <si>
    <r>
      <t xml:space="preserve">Voor het werkgebied Gooi en Vecht is uitgegaan van een verhouding 
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 xml:space="preserve">85% voor 240 liter en 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>15% voor 140 liter</t>
    </r>
  </si>
  <si>
    <r>
      <t xml:space="preserve">Voor het werkgebied Eemnes is uitgegaan van een verhouding 
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 xml:space="preserve">69% voor 240 liter en </t>
    </r>
    <r>
      <rPr>
        <sz val="11"/>
        <color theme="1"/>
        <rFont val="Aptos Narrow"/>
        <family val="2"/>
      </rPr>
      <t xml:space="preserve">± </t>
    </r>
    <r>
      <rPr>
        <sz val="11"/>
        <color theme="1"/>
        <rFont val="Aptos Narrow"/>
        <family val="2"/>
        <scheme val="minor"/>
      </rPr>
      <t>31% voor 180 liter</t>
    </r>
  </si>
  <si>
    <t>Kosten leveren volledig geassembleerde minicontainer, innemen en omruilen 140 liter voor de 240 liter minicontainer (incl dataoverdracht) turnkey voor de gemeenten Blaricum, 
Gooise meren, Hilversum, Huizen, Laren, Wijdemeren.</t>
  </si>
  <si>
    <t xml:space="preserve">Kosten leveren volledig geassembleerde minicontainer, innemen en omruilen 180 liter voor de 240 liter minicontainer (incl dataoverdracht) turnkey voor de gemeente Eemnes
</t>
  </si>
  <si>
    <t xml:space="preserve">Kosten innemen van 180 of 240 minicontainers rest voor de gemeente Eemnes
</t>
  </si>
  <si>
    <t>Voor de verdeling van het retour nemen
van de containers (minprijs) is uitgegaan van de volgende verdeling:</t>
  </si>
  <si>
    <t>PROJECT B. Start eind augustus 2026 tot uiterlijk 1-12-2026 (turnkey)</t>
  </si>
  <si>
    <t>PROJECTDIENSTEN OVEREENKOMST NA 2026 (BETREFT DE OPTIONELE NADERE OVEREENKOMSTEN)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</si>
</sst>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BB9C00"/>
      <name val="Corbel"/>
      <family val="2"/>
    </font>
    <font>
      <sz val="28"/>
      <color rgb="FFBB9C00"/>
      <name val="Corbel"/>
      <family val="2"/>
    </font>
    <font>
      <b/>
      <sz val="16"/>
      <color rgb="FF0070C0"/>
      <name val="Corbel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2" applyFont="1"/>
    <xf numFmtId="0" fontId="0" fillId="0" borderId="4" xfId="0" applyBorder="1"/>
    <xf numFmtId="0" fontId="0" fillId="0" borderId="5" xfId="0" applyBorder="1"/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10" xfId="1" applyNumberFormat="1" applyFont="1" applyBorder="1" applyProtection="1"/>
    <xf numFmtId="164" fontId="0" fillId="0" borderId="0" xfId="1" applyNumberFormat="1" applyFont="1" applyBorder="1" applyProtection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7" xfId="0" applyBorder="1" applyAlignment="1">
      <alignment wrapText="1"/>
    </xf>
    <xf numFmtId="0" fontId="0" fillId="2" borderId="4" xfId="0" applyFill="1" applyBorder="1" applyAlignment="1">
      <alignment wrapText="1"/>
    </xf>
    <xf numFmtId="164" fontId="0" fillId="2" borderId="5" xfId="1" applyNumberFormat="1" applyFont="1" applyFill="1" applyBorder="1" applyProtection="1"/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10" xfId="0" applyBorder="1" applyProtection="1">
      <protection locked="0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 wrapText="1"/>
    </xf>
    <xf numFmtId="44" fontId="0" fillId="0" borderId="0" xfId="0" applyNumberFormat="1"/>
    <xf numFmtId="44" fontId="0" fillId="0" borderId="12" xfId="0" applyNumberFormat="1" applyBorder="1"/>
    <xf numFmtId="44" fontId="0" fillId="0" borderId="0" xfId="0" applyNumberFormat="1" applyProtection="1">
      <protection locked="0"/>
    </xf>
    <xf numFmtId="0" fontId="0" fillId="0" borderId="12" xfId="0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0" fillId="0" borderId="12" xfId="0" applyBorder="1" applyAlignment="1">
      <alignment wrapText="1"/>
    </xf>
    <xf numFmtId="44" fontId="0" fillId="0" borderId="0" xfId="0" applyNumberFormat="1" applyAlignment="1" applyProtection="1">
      <alignment vertical="top"/>
      <protection locked="0"/>
    </xf>
    <xf numFmtId="44" fontId="0" fillId="0" borderId="0" xfId="0" applyNumberFormat="1" applyAlignment="1">
      <alignment vertical="top"/>
    </xf>
    <xf numFmtId="44" fontId="0" fillId="0" borderId="12" xfId="0" applyNumberFormat="1" applyBorder="1" applyAlignment="1">
      <alignment vertical="top"/>
    </xf>
    <xf numFmtId="3" fontId="0" fillId="0" borderId="0" xfId="0" applyNumberForma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7" fillId="2" borderId="0" xfId="0" applyFont="1" applyFill="1" applyAlignment="1">
      <alignment horizontal="left"/>
    </xf>
    <xf numFmtId="44" fontId="7" fillId="2" borderId="0" xfId="0" applyNumberFormat="1" applyFont="1" applyFill="1" applyAlignment="1" applyProtection="1">
      <alignment wrapText="1"/>
      <protection locked="0"/>
    </xf>
    <xf numFmtId="0" fontId="0" fillId="0" borderId="1" xfId="0" applyBorder="1"/>
    <xf numFmtId="0" fontId="0" fillId="0" borderId="2" xfId="0" applyBorder="1"/>
    <xf numFmtId="44" fontId="0" fillId="0" borderId="3" xfId="0" applyNumberFormat="1" applyBorder="1"/>
    <xf numFmtId="1" fontId="0" fillId="0" borderId="0" xfId="0" applyNumberFormat="1" applyProtection="1">
      <protection locked="0"/>
    </xf>
    <xf numFmtId="0" fontId="8" fillId="0" borderId="0" xfId="0" applyFont="1"/>
    <xf numFmtId="0" fontId="9" fillId="0" borderId="0" xfId="0" applyFont="1"/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3">
    <cellStyle name="Komma" xfId="1" builtinId="3"/>
    <cellStyle name="Standaard" xfId="0" builtinId="0"/>
    <cellStyle name="Valuta" xfId="2" builtinId="4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92026</xdr:colOff>
      <xdr:row>5</xdr:row>
      <xdr:rowOff>56826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66E3504-812D-4AAC-9719-CDA7F4AC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42925"/>
          <a:ext cx="3999181" cy="106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DF8C-04B4-4D41-A2D8-A29F751B99E0}">
  <dimension ref="B3:J78"/>
  <sheetViews>
    <sheetView tabSelected="1" topLeftCell="A37" workbookViewId="0">
      <selection activeCell="F42" sqref="F42"/>
    </sheetView>
  </sheetViews>
  <sheetFormatPr defaultRowHeight="14.4" x14ac:dyDescent="0.3"/>
  <cols>
    <col min="1" max="1" width="5.109375" customWidth="1"/>
    <col min="2" max="2" width="79.77734375" customWidth="1"/>
    <col min="3" max="3" width="31.5546875" customWidth="1"/>
    <col min="4" max="4" width="15.44140625" customWidth="1"/>
    <col min="5" max="5" width="15.5546875" customWidth="1"/>
    <col min="6" max="6" width="17.5546875" customWidth="1"/>
    <col min="8" max="8" width="28" customWidth="1"/>
    <col min="10" max="10" width="57.88671875" customWidth="1"/>
  </cols>
  <sheetData>
    <row r="3" spans="2:10" ht="36.6" x14ac:dyDescent="0.7">
      <c r="B3" s="55" t="s">
        <v>53</v>
      </c>
    </row>
    <row r="7" spans="2:10" x14ac:dyDescent="0.3">
      <c r="B7" s="54" t="s">
        <v>52</v>
      </c>
    </row>
    <row r="8" spans="2:10" ht="15" thickBot="1" x14ac:dyDescent="0.35">
      <c r="B8" s="1"/>
      <c r="J8" s="41"/>
    </row>
    <row r="9" spans="2:10" ht="18.600000000000001" thickBot="1" x14ac:dyDescent="0.4">
      <c r="B9" s="14" t="s">
        <v>0</v>
      </c>
      <c r="C9" s="15" t="s">
        <v>1</v>
      </c>
      <c r="D9" s="15"/>
      <c r="E9" s="15"/>
      <c r="F9" s="15"/>
      <c r="G9" s="15"/>
      <c r="H9" s="16"/>
      <c r="J9" s="42"/>
    </row>
    <row r="10" spans="2:10" ht="15" thickBot="1" x14ac:dyDescent="0.35">
      <c r="C10" s="51"/>
      <c r="J10" s="41"/>
    </row>
    <row r="11" spans="2:10" x14ac:dyDescent="0.3">
      <c r="B11" s="2" t="s">
        <v>2</v>
      </c>
      <c r="C11" s="8"/>
      <c r="D11" s="3"/>
      <c r="E11" s="3" t="s">
        <v>3</v>
      </c>
      <c r="F11" s="4"/>
      <c r="G11" s="3"/>
      <c r="H11" s="5"/>
      <c r="J11" s="41"/>
    </row>
    <row r="12" spans="2:10" x14ac:dyDescent="0.3">
      <c r="B12" s="6"/>
      <c r="H12" s="7"/>
      <c r="J12" s="43"/>
    </row>
    <row r="13" spans="2:10" x14ac:dyDescent="0.3">
      <c r="B13" s="6" t="s">
        <v>4</v>
      </c>
      <c r="C13" s="8"/>
      <c r="H13" s="7"/>
      <c r="J13" s="41"/>
    </row>
    <row r="14" spans="2:10" x14ac:dyDescent="0.3">
      <c r="B14" s="6" t="s">
        <v>5</v>
      </c>
      <c r="C14" s="8"/>
      <c r="H14" s="7"/>
      <c r="J14" s="41"/>
    </row>
    <row r="15" spans="2:10" ht="15" thickBot="1" x14ac:dyDescent="0.35">
      <c r="B15" s="9" t="s">
        <v>6</v>
      </c>
      <c r="C15" s="25"/>
      <c r="D15" s="10"/>
      <c r="E15" s="10"/>
      <c r="F15" s="10"/>
      <c r="G15" s="10"/>
      <c r="H15" s="11"/>
    </row>
    <row r="17" spans="2:8" ht="15" thickBot="1" x14ac:dyDescent="0.35">
      <c r="B17" s="24" t="s">
        <v>7</v>
      </c>
    </row>
    <row r="18" spans="2:8" ht="43.2" x14ac:dyDescent="0.3">
      <c r="B18" s="18" t="s">
        <v>8</v>
      </c>
      <c r="C18" s="19" t="s">
        <v>9</v>
      </c>
      <c r="D18" s="20" t="s">
        <v>10</v>
      </c>
      <c r="E18" s="20" t="s">
        <v>11</v>
      </c>
      <c r="F18" s="20" t="s">
        <v>12</v>
      </c>
      <c r="G18" s="21"/>
      <c r="H18" s="22"/>
    </row>
    <row r="19" spans="2:8" x14ac:dyDescent="0.3">
      <c r="B19" s="6" t="s">
        <v>13</v>
      </c>
      <c r="C19" s="13">
        <v>25000</v>
      </c>
      <c r="D19" s="32"/>
      <c r="E19" s="30">
        <f>C19*D19</f>
        <v>0</v>
      </c>
      <c r="G19" t="s">
        <v>14</v>
      </c>
      <c r="H19" s="7"/>
    </row>
    <row r="20" spans="2:8" x14ac:dyDescent="0.3">
      <c r="B20" s="6" t="s">
        <v>15</v>
      </c>
      <c r="C20" s="13">
        <v>142000</v>
      </c>
      <c r="D20" s="32"/>
      <c r="E20" s="30">
        <f t="shared" ref="E20:E23" si="0">C20*D20</f>
        <v>0</v>
      </c>
      <c r="G20" t="s">
        <v>16</v>
      </c>
      <c r="H20" s="7"/>
    </row>
    <row r="21" spans="2:8" ht="28.8" x14ac:dyDescent="0.3">
      <c r="B21" s="17" t="s">
        <v>17</v>
      </c>
      <c r="C21" s="13">
        <v>25000</v>
      </c>
      <c r="D21" s="32"/>
      <c r="E21" s="30">
        <f t="shared" si="0"/>
        <v>0</v>
      </c>
      <c r="H21" s="7"/>
    </row>
    <row r="22" spans="2:8" ht="28.8" x14ac:dyDescent="0.3">
      <c r="B22" s="17" t="s">
        <v>18</v>
      </c>
      <c r="C22" s="13">
        <v>142000</v>
      </c>
      <c r="D22" s="32"/>
      <c r="E22" s="30">
        <f t="shared" si="0"/>
        <v>0</v>
      </c>
      <c r="H22" s="7"/>
    </row>
    <row r="23" spans="2:8" ht="28.8" x14ac:dyDescent="0.3">
      <c r="B23" s="17" t="s">
        <v>19</v>
      </c>
      <c r="C23" s="13">
        <v>25000</v>
      </c>
      <c r="D23" s="32"/>
      <c r="E23" s="30">
        <f t="shared" si="0"/>
        <v>0</v>
      </c>
      <c r="H23" s="7"/>
    </row>
    <row r="24" spans="2:8" ht="28.8" x14ac:dyDescent="0.3">
      <c r="B24" s="17" t="s">
        <v>20</v>
      </c>
      <c r="C24" s="13">
        <v>142000</v>
      </c>
      <c r="D24" s="32"/>
      <c r="E24" s="31">
        <f>C24*D24</f>
        <v>0</v>
      </c>
      <c r="H24" s="7"/>
    </row>
    <row r="25" spans="2:8" x14ac:dyDescent="0.3">
      <c r="B25" s="6"/>
      <c r="C25" s="13"/>
      <c r="F25" s="30">
        <f>SUM(E19:E24)</f>
        <v>0</v>
      </c>
      <c r="H25" s="7"/>
    </row>
    <row r="26" spans="2:8" ht="15" thickBot="1" x14ac:dyDescent="0.35">
      <c r="B26" s="9"/>
      <c r="C26" s="12"/>
      <c r="D26" s="10"/>
      <c r="E26" s="10"/>
      <c r="F26" s="10"/>
      <c r="G26" s="10"/>
      <c r="H26" s="11"/>
    </row>
    <row r="27" spans="2:8" ht="15" thickBot="1" x14ac:dyDescent="0.35"/>
    <row r="28" spans="2:8" ht="43.2" x14ac:dyDescent="0.3">
      <c r="B28" s="18" t="s">
        <v>21</v>
      </c>
      <c r="C28" s="21" t="s">
        <v>9</v>
      </c>
      <c r="D28" s="20" t="s">
        <v>10</v>
      </c>
      <c r="E28" s="20" t="s">
        <v>11</v>
      </c>
      <c r="F28" s="20" t="s">
        <v>22</v>
      </c>
      <c r="G28" s="21"/>
      <c r="H28" s="22"/>
    </row>
    <row r="29" spans="2:8" x14ac:dyDescent="0.3">
      <c r="B29" s="6" t="s">
        <v>23</v>
      </c>
      <c r="C29" s="40">
        <v>167000</v>
      </c>
      <c r="D29" s="32"/>
      <c r="E29" s="30">
        <f>C29*D29</f>
        <v>0</v>
      </c>
      <c r="H29" s="7"/>
    </row>
    <row r="30" spans="2:8" x14ac:dyDescent="0.3">
      <c r="B30" s="6" t="s">
        <v>24</v>
      </c>
      <c r="C30" s="40">
        <v>130000</v>
      </c>
      <c r="D30" s="32"/>
      <c r="E30" s="31">
        <f>C30*D30</f>
        <v>0</v>
      </c>
      <c r="H30" s="7"/>
    </row>
    <row r="31" spans="2:8" x14ac:dyDescent="0.3">
      <c r="B31" s="6"/>
      <c r="C31" s="40"/>
      <c r="E31" s="30"/>
      <c r="F31" s="30">
        <f>E29+E30</f>
        <v>0</v>
      </c>
      <c r="H31" s="7"/>
    </row>
    <row r="32" spans="2:8" ht="15" thickBot="1" x14ac:dyDescent="0.35">
      <c r="B32" s="9"/>
      <c r="C32" s="10"/>
      <c r="D32" s="10"/>
      <c r="E32" s="10"/>
      <c r="F32" s="10"/>
      <c r="G32" s="10"/>
      <c r="H32" s="11"/>
    </row>
    <row r="34" spans="2:10" ht="15" thickBot="1" x14ac:dyDescent="0.35">
      <c r="B34" s="24" t="s">
        <v>25</v>
      </c>
    </row>
    <row r="35" spans="2:10" ht="28.8" x14ac:dyDescent="0.3">
      <c r="B35" s="18" t="s">
        <v>26</v>
      </c>
      <c r="C35" s="21" t="s">
        <v>9</v>
      </c>
      <c r="D35" s="20" t="s">
        <v>10</v>
      </c>
      <c r="E35" s="20" t="s">
        <v>11</v>
      </c>
      <c r="F35" s="20" t="s">
        <v>27</v>
      </c>
      <c r="G35" s="21"/>
      <c r="H35" s="22"/>
    </row>
    <row r="36" spans="2:10" x14ac:dyDescent="0.3">
      <c r="B36" s="17"/>
      <c r="D36" s="23"/>
      <c r="F36" s="23"/>
      <c r="H36" s="7"/>
    </row>
    <row r="37" spans="2:10" x14ac:dyDescent="0.3">
      <c r="B37" s="35" t="s">
        <v>54</v>
      </c>
      <c r="C37" s="33"/>
      <c r="D37" s="36"/>
      <c r="F37" s="23"/>
      <c r="H37" s="7"/>
    </row>
    <row r="38" spans="2:10" ht="43.2" x14ac:dyDescent="0.3">
      <c r="B38" s="26" t="s">
        <v>60</v>
      </c>
      <c r="C38">
        <v>12500</v>
      </c>
      <c r="D38" s="32"/>
      <c r="E38" s="30">
        <f>C38*D38</f>
        <v>0</v>
      </c>
      <c r="G38" s="57" t="s">
        <v>28</v>
      </c>
      <c r="H38" s="58"/>
      <c r="J38" s="29"/>
    </row>
    <row r="39" spans="2:10" ht="59.4" customHeight="1" x14ac:dyDescent="0.3">
      <c r="B39" s="17" t="s">
        <v>61</v>
      </c>
      <c r="C39">
        <v>4200</v>
      </c>
      <c r="D39" s="32"/>
      <c r="E39" s="30">
        <f>C39*D39</f>
        <v>0</v>
      </c>
      <c r="G39" s="57" t="s">
        <v>28</v>
      </c>
      <c r="H39" s="58"/>
    </row>
    <row r="40" spans="2:10" x14ac:dyDescent="0.3">
      <c r="B40" s="26" t="s">
        <v>55</v>
      </c>
      <c r="C40">
        <v>12500</v>
      </c>
      <c r="D40" s="32"/>
      <c r="E40" s="30">
        <f t="shared" ref="E40:E41" si="1">C40*D40</f>
        <v>0</v>
      </c>
      <c r="G40" s="27" t="s">
        <v>51</v>
      </c>
      <c r="H40" s="45"/>
    </row>
    <row r="41" spans="2:10" x14ac:dyDescent="0.3">
      <c r="B41" s="26" t="s">
        <v>56</v>
      </c>
      <c r="C41">
        <v>3360</v>
      </c>
      <c r="D41" s="32"/>
      <c r="E41" s="30">
        <f t="shared" si="1"/>
        <v>0</v>
      </c>
      <c r="G41" s="27" t="s">
        <v>51</v>
      </c>
      <c r="H41" s="45"/>
    </row>
    <row r="42" spans="2:10" ht="28.8" x14ac:dyDescent="0.3">
      <c r="B42" s="46"/>
      <c r="C42" s="48" t="s">
        <v>44</v>
      </c>
      <c r="D42" s="49" t="s">
        <v>45</v>
      </c>
      <c r="E42" s="30"/>
      <c r="G42" s="44"/>
      <c r="H42" s="45"/>
    </row>
    <row r="43" spans="2:10" x14ac:dyDescent="0.3">
      <c r="B43" s="17" t="s">
        <v>35</v>
      </c>
      <c r="C43" s="53"/>
      <c r="D43" s="32"/>
      <c r="E43" s="31">
        <f>C43*D43</f>
        <v>0</v>
      </c>
      <c r="H43" s="7"/>
    </row>
    <row r="44" spans="2:10" x14ac:dyDescent="0.3">
      <c r="B44" s="6"/>
      <c r="F44" s="30">
        <f>E38+E39-E40-E41+E43</f>
        <v>0</v>
      </c>
      <c r="H44" s="7"/>
    </row>
    <row r="45" spans="2:10" x14ac:dyDescent="0.3">
      <c r="B45" s="34" t="s">
        <v>64</v>
      </c>
      <c r="C45" s="33"/>
      <c r="D45" s="33"/>
      <c r="H45" s="7"/>
    </row>
    <row r="46" spans="2:10" ht="43.35" customHeight="1" x14ac:dyDescent="0.3">
      <c r="B46" s="17" t="s">
        <v>29</v>
      </c>
      <c r="C46">
        <v>75000</v>
      </c>
      <c r="D46" s="8"/>
      <c r="E46" s="30">
        <f>C46*D46</f>
        <v>0</v>
      </c>
      <c r="G46" s="57" t="s">
        <v>30</v>
      </c>
      <c r="H46" s="58"/>
    </row>
    <row r="47" spans="2:10" ht="45" customHeight="1" x14ac:dyDescent="0.3">
      <c r="B47" s="17" t="s">
        <v>62</v>
      </c>
      <c r="C47">
        <v>4200</v>
      </c>
      <c r="D47" s="8"/>
      <c r="E47" s="30">
        <f>C47*D47</f>
        <v>0</v>
      </c>
      <c r="G47" s="57" t="s">
        <v>30</v>
      </c>
      <c r="H47" s="58"/>
    </row>
    <row r="48" spans="2:10" ht="45" customHeight="1" x14ac:dyDescent="0.3">
      <c r="B48" s="56" t="s">
        <v>55</v>
      </c>
      <c r="C48">
        <v>10500</v>
      </c>
      <c r="D48" s="8"/>
      <c r="E48" s="30">
        <f t="shared" ref="E48:E50" si="2">C48*D48</f>
        <v>0</v>
      </c>
      <c r="G48" s="59" t="s">
        <v>63</v>
      </c>
      <c r="H48" s="60"/>
    </row>
    <row r="49" spans="2:8" ht="45" customHeight="1" x14ac:dyDescent="0.3">
      <c r="B49" s="56" t="s">
        <v>56</v>
      </c>
      <c r="C49">
        <v>1040</v>
      </c>
      <c r="D49" s="8"/>
      <c r="E49" s="30">
        <f t="shared" si="2"/>
        <v>0</v>
      </c>
      <c r="G49" s="59" t="s">
        <v>58</v>
      </c>
      <c r="H49" s="60"/>
    </row>
    <row r="50" spans="2:8" ht="45" customHeight="1" x14ac:dyDescent="0.3">
      <c r="B50" s="56" t="s">
        <v>57</v>
      </c>
      <c r="C50">
        <v>67400</v>
      </c>
      <c r="D50" s="8"/>
      <c r="E50" s="30">
        <f t="shared" si="2"/>
        <v>0</v>
      </c>
      <c r="G50" s="59" t="s">
        <v>59</v>
      </c>
      <c r="H50" s="60"/>
    </row>
    <row r="51" spans="2:8" ht="28.8" x14ac:dyDescent="0.3">
      <c r="B51" s="46"/>
      <c r="C51" s="48" t="s">
        <v>44</v>
      </c>
      <c r="D51" s="49" t="s">
        <v>45</v>
      </c>
      <c r="E51" s="30"/>
      <c r="G51" s="44"/>
      <c r="H51" s="45"/>
    </row>
    <row r="52" spans="2:8" x14ac:dyDescent="0.3">
      <c r="B52" s="17" t="s">
        <v>35</v>
      </c>
      <c r="C52" s="53"/>
      <c r="D52" s="32"/>
      <c r="E52" s="31">
        <f>C52*D52</f>
        <v>0</v>
      </c>
      <c r="H52" s="7"/>
    </row>
    <row r="53" spans="2:8" x14ac:dyDescent="0.3">
      <c r="B53" s="6"/>
      <c r="F53" s="30">
        <f>E46+E47-E48-E49-E50+E52</f>
        <v>0</v>
      </c>
      <c r="H53" s="7"/>
    </row>
    <row r="54" spans="2:8" ht="15" thickBot="1" x14ac:dyDescent="0.35">
      <c r="B54" s="9"/>
      <c r="C54" s="10"/>
      <c r="D54" s="10"/>
      <c r="E54" s="10"/>
      <c r="F54" s="10"/>
      <c r="G54" s="10"/>
      <c r="H54" s="11"/>
    </row>
    <row r="56" spans="2:8" ht="15" thickBot="1" x14ac:dyDescent="0.35">
      <c r="B56" s="24" t="s">
        <v>65</v>
      </c>
    </row>
    <row r="57" spans="2:8" ht="28.8" x14ac:dyDescent="0.3">
      <c r="B57" s="18" t="s">
        <v>31</v>
      </c>
      <c r="C57" s="21" t="s">
        <v>9</v>
      </c>
      <c r="D57" s="20" t="s">
        <v>10</v>
      </c>
      <c r="E57" s="21"/>
      <c r="F57" s="20" t="s">
        <v>32</v>
      </c>
      <c r="G57" s="21"/>
      <c r="H57" s="22"/>
    </row>
    <row r="58" spans="2:8" ht="61.65" customHeight="1" x14ac:dyDescent="0.3">
      <c r="B58" s="6" t="s">
        <v>46</v>
      </c>
      <c r="C58">
        <v>50000</v>
      </c>
      <c r="D58" s="32"/>
      <c r="E58" s="30">
        <f t="shared" ref="E58:E64" si="3">C58*D58</f>
        <v>0</v>
      </c>
      <c r="G58" s="57" t="s">
        <v>30</v>
      </c>
      <c r="H58" s="58"/>
    </row>
    <row r="59" spans="2:8" x14ac:dyDescent="0.3">
      <c r="B59" s="6" t="s">
        <v>47</v>
      </c>
      <c r="C59">
        <v>50000</v>
      </c>
      <c r="D59" s="32"/>
      <c r="E59" s="30">
        <f t="shared" si="3"/>
        <v>0</v>
      </c>
      <c r="G59" s="44"/>
      <c r="H59" s="45"/>
    </row>
    <row r="60" spans="2:8" x14ac:dyDescent="0.3">
      <c r="B60" s="6" t="s">
        <v>50</v>
      </c>
      <c r="C60">
        <v>4200</v>
      </c>
      <c r="D60" s="32"/>
      <c r="E60" s="30">
        <f t="shared" si="3"/>
        <v>0</v>
      </c>
      <c r="H60" s="7"/>
    </row>
    <row r="61" spans="2:8" x14ac:dyDescent="0.3">
      <c r="B61" s="6" t="s">
        <v>49</v>
      </c>
      <c r="C61">
        <v>70000</v>
      </c>
      <c r="D61" s="32"/>
      <c r="E61" s="30">
        <f t="shared" si="3"/>
        <v>0</v>
      </c>
      <c r="H61" s="7"/>
    </row>
    <row r="62" spans="2:8" x14ac:dyDescent="0.3">
      <c r="B62" s="6" t="s">
        <v>48</v>
      </c>
      <c r="C62">
        <v>70000</v>
      </c>
      <c r="D62" s="32"/>
      <c r="E62" s="30">
        <f t="shared" si="3"/>
        <v>0</v>
      </c>
      <c r="H62" s="7"/>
    </row>
    <row r="63" spans="2:8" x14ac:dyDescent="0.3">
      <c r="B63" s="6" t="s">
        <v>33</v>
      </c>
      <c r="C63">
        <v>50000</v>
      </c>
      <c r="D63" s="32"/>
      <c r="E63" s="30">
        <f t="shared" si="3"/>
        <v>0</v>
      </c>
      <c r="H63" s="7"/>
    </row>
    <row r="64" spans="2:8" x14ac:dyDescent="0.3">
      <c r="B64" s="6" t="s">
        <v>34</v>
      </c>
      <c r="C64">
        <v>74200</v>
      </c>
      <c r="D64" s="32"/>
      <c r="E64" s="30">
        <f t="shared" si="3"/>
        <v>0</v>
      </c>
      <c r="H64" s="7"/>
    </row>
    <row r="65" spans="2:8" ht="28.8" x14ac:dyDescent="0.3">
      <c r="B65" s="46"/>
      <c r="C65" s="48" t="s">
        <v>44</v>
      </c>
      <c r="D65" s="49" t="s">
        <v>45</v>
      </c>
      <c r="E65" s="30"/>
      <c r="H65" s="7"/>
    </row>
    <row r="66" spans="2:8" x14ac:dyDescent="0.3">
      <c r="B66" s="17" t="s">
        <v>35</v>
      </c>
      <c r="C66" s="53"/>
      <c r="D66" s="32"/>
      <c r="E66" s="31">
        <f>C66*D66</f>
        <v>0</v>
      </c>
      <c r="H66" s="7"/>
    </row>
    <row r="67" spans="2:8" x14ac:dyDescent="0.3">
      <c r="B67" s="47"/>
      <c r="F67" s="30">
        <f>SUM(E58:E66)</f>
        <v>0</v>
      </c>
      <c r="H67" s="7"/>
    </row>
    <row r="68" spans="2:8" ht="15" thickBot="1" x14ac:dyDescent="0.35">
      <c r="B68" s="9"/>
      <c r="C68" s="10"/>
      <c r="D68" s="10"/>
      <c r="E68" s="10"/>
      <c r="F68" s="10"/>
      <c r="G68" s="10"/>
      <c r="H68" s="11"/>
    </row>
    <row r="70" spans="2:8" ht="15" thickBot="1" x14ac:dyDescent="0.35">
      <c r="B70" s="24" t="s">
        <v>36</v>
      </c>
    </row>
    <row r="71" spans="2:8" ht="28.8" x14ac:dyDescent="0.3">
      <c r="B71" s="18" t="s">
        <v>37</v>
      </c>
      <c r="C71" s="21" t="s">
        <v>38</v>
      </c>
      <c r="D71" s="20" t="s">
        <v>10</v>
      </c>
      <c r="E71" s="21"/>
      <c r="F71" s="20" t="s">
        <v>39</v>
      </c>
      <c r="G71" s="21"/>
      <c r="H71" s="22"/>
    </row>
    <row r="72" spans="2:8" s="27" customFormat="1" x14ac:dyDescent="0.3">
      <c r="B72" s="26" t="s">
        <v>40</v>
      </c>
      <c r="C72" s="27">
        <v>50000</v>
      </c>
      <c r="D72" s="37"/>
      <c r="E72" s="38">
        <f>C72*D72</f>
        <v>0</v>
      </c>
      <c r="H72" s="28"/>
    </row>
    <row r="73" spans="2:8" s="27" customFormat="1" x14ac:dyDescent="0.3">
      <c r="B73" s="26" t="s">
        <v>41</v>
      </c>
      <c r="C73" s="27">
        <v>4800</v>
      </c>
      <c r="D73" s="37"/>
      <c r="E73" s="38">
        <f>C73*D73</f>
        <v>0</v>
      </c>
      <c r="H73" s="28"/>
    </row>
    <row r="74" spans="2:8" x14ac:dyDescent="0.3">
      <c r="B74" s="26" t="s">
        <v>42</v>
      </c>
      <c r="C74" s="27">
        <v>70000</v>
      </c>
      <c r="D74" s="37"/>
      <c r="E74" s="39">
        <f>C74*D74</f>
        <v>0</v>
      </c>
      <c r="G74" s="27"/>
      <c r="H74" s="7"/>
    </row>
    <row r="75" spans="2:8" x14ac:dyDescent="0.3">
      <c r="B75" s="26"/>
      <c r="C75" s="27"/>
      <c r="D75" s="38"/>
      <c r="F75" s="38">
        <f>SUM(E72:E74)</f>
        <v>0</v>
      </c>
      <c r="G75" s="27" t="s">
        <v>51</v>
      </c>
      <c r="H75" s="7"/>
    </row>
    <row r="76" spans="2:8" ht="15" thickBot="1" x14ac:dyDescent="0.35">
      <c r="B76" s="9"/>
      <c r="C76" s="10"/>
      <c r="D76" s="10"/>
      <c r="E76" s="10"/>
      <c r="F76" s="10"/>
      <c r="G76" s="10"/>
      <c r="H76" s="11"/>
    </row>
    <row r="77" spans="2:8" ht="15" thickBot="1" x14ac:dyDescent="0.35"/>
    <row r="78" spans="2:8" ht="15" thickBot="1" x14ac:dyDescent="0.35">
      <c r="B78" s="50" t="s">
        <v>43</v>
      </c>
      <c r="C78" s="51"/>
      <c r="D78" s="51"/>
      <c r="E78" s="51"/>
      <c r="F78" s="52">
        <f>F25+F31+F44+F53+F67-F75</f>
        <v>0</v>
      </c>
    </row>
  </sheetData>
  <sheetProtection algorithmName="SHA-512" hashValue="Ro454Wa6r97r7O+Jj7LxL/WZ35DCqZzNNKlc23VS3WFlOoBPou08nm8eKaSqeJ2+5W6PP9T/jt/L3qg4ImqKqQ==" saltValue="eJFdEr8XQ0+WN6Oaen+FbQ==" spinCount="100000" sheet="1" objects="1" scenarios="1"/>
  <mergeCells count="8">
    <mergeCell ref="G38:H38"/>
    <mergeCell ref="G39:H39"/>
    <mergeCell ref="G46:H46"/>
    <mergeCell ref="G47:H47"/>
    <mergeCell ref="G58:H58"/>
    <mergeCell ref="G49:H49"/>
    <mergeCell ref="G50:H50"/>
    <mergeCell ref="G48:H48"/>
  </mergeCells>
  <conditionalFormatting sqref="C11 F11 C13:C15 D38:D43 D72:D74">
    <cfRule type="containsBlanks" dxfId="7" priority="18">
      <formula>LEN(TRIM(C11))=0</formula>
    </cfRule>
  </conditionalFormatting>
  <conditionalFormatting sqref="C43">
    <cfRule type="containsBlanks" dxfId="6" priority="2">
      <formula>LEN(TRIM(C43))=0</formula>
    </cfRule>
  </conditionalFormatting>
  <conditionalFormatting sqref="C52">
    <cfRule type="containsBlanks" dxfId="5" priority="5">
      <formula>LEN(TRIM(C52))=0</formula>
    </cfRule>
  </conditionalFormatting>
  <conditionalFormatting sqref="C66">
    <cfRule type="containsBlanks" dxfId="4" priority="1">
      <formula>LEN(TRIM(C66))=0</formula>
    </cfRule>
  </conditionalFormatting>
  <conditionalFormatting sqref="D19:D24">
    <cfRule type="containsBlanks" dxfId="3" priority="17">
      <formula>LEN(TRIM(D19))=0</formula>
    </cfRule>
  </conditionalFormatting>
  <conditionalFormatting sqref="D29:D30">
    <cfRule type="containsBlanks" dxfId="2" priority="3">
      <formula>LEN(TRIM(D29))=0</formula>
    </cfRule>
  </conditionalFormatting>
  <conditionalFormatting sqref="D46:D52">
    <cfRule type="containsBlanks" dxfId="1" priority="7">
      <formula>LEN(TRIM(D46))=0</formula>
    </cfRule>
  </conditionalFormatting>
  <conditionalFormatting sqref="D58:D66">
    <cfRule type="containsBlanks" dxfId="0" priority="8">
      <formula>LEN(TRIM(D58))=0</formula>
    </cfRule>
  </conditionalFormatting>
  <pageMargins left="0.70866141732283472" right="0.70866141732283472" top="0.74803149606299213" bottom="0.35433070866141736" header="0.31496062992125984" footer="0.31496062992125984"/>
  <pageSetup paperSize="9" scale="80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59fb9a-f505-4608-8bf5-37e1127d6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689552FEA6147BC4298C9D3DE80A7" ma:contentTypeVersion="9" ma:contentTypeDescription="Een nieuw document maken." ma:contentTypeScope="" ma:versionID="f79d41048bf2daf066b48c2bef7a95d0">
  <xsd:schema xmlns:xsd="http://www.w3.org/2001/XMLSchema" xmlns:xs="http://www.w3.org/2001/XMLSchema" xmlns:p="http://schemas.microsoft.com/office/2006/metadata/properties" xmlns:ns2="7b59fb9a-f505-4608-8bf5-37e1127d65bc" targetNamespace="http://schemas.microsoft.com/office/2006/metadata/properties" ma:root="true" ma:fieldsID="56c0832d0760dd1005d3ae7ecf1d72c3" ns2:_="">
    <xsd:import namespace="7b59fb9a-f505-4608-8bf5-37e1127d6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9fb9a-f505-4608-8bf5-37e1127d6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76ab39e-de46-42d1-85ce-535418d74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4986A-E516-4649-BBD9-B75F49CAABAC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b59fb9a-f505-4608-8bf5-37e1127d65bc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37EE5E-4A13-44FF-991B-449A2084A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9fb9a-f505-4608-8bf5-37e1127d6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183B7-F1B7-452C-9946-69D2980CA0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Gert-Jan Wendrich</dc:creator>
  <cp:keywords/>
  <dc:description/>
  <cp:lastModifiedBy>Gert-Jan Wendrich</cp:lastModifiedBy>
  <cp:revision/>
  <dcterms:created xsi:type="dcterms:W3CDTF">2025-11-05T14:14:23Z</dcterms:created>
  <dcterms:modified xsi:type="dcterms:W3CDTF">2025-12-18T15:48:47Z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0x010100503689552FEA6147BC4298C9D3DE80A7</vt:lpwstr>
  </property>
  <property fmtid="{D5CDD505-2E9C-101B-9397-08002B2CF9AE}" pid="3" name="MediaServiceImageTags">
    <vt:lpwstr/>
  </property>
</Properties>
</file>