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rd.shsdir.nl\orgData\BZK\RIS\Inkoopdoss\AZ\EA\201865001.023.008 Kwantitatief  pretesten communicatiemiddelen\04. NvI\"/>
    </mc:Choice>
  </mc:AlternateContent>
  <xr:revisionPtr revIDLastSave="0" documentId="13_ncr:1_{7FAAA379-B87C-4562-B22A-32BE8267B2F5}" xr6:coauthVersionLast="47" xr6:coauthVersionMax="47" xr10:uidLastSave="{00000000-0000-0000-0000-000000000000}"/>
  <bookViews>
    <workbookView xWindow="-120" yWindow="-120" windowWidth="57840" windowHeight="22170" xr2:uid="{00000000-000D-0000-FFFF-FFFF00000000}"/>
  </bookViews>
  <sheets>
    <sheet name="Prijsopgave" sheetId="1" r:id="rId1"/>
    <sheet name="Data" sheetId="2" r:id="rId2"/>
  </sheets>
  <definedNames>
    <definedName name="GewogenInschrijfprijs">Prijsopgave!$G$142</definedName>
    <definedName name="MaxPuntPrijs">Data!$A$65</definedName>
    <definedName name="MaxWaardePrijs">Data!$B$62</definedName>
    <definedName name="MinPuntPrijs">Prijsopgave!$I$139</definedName>
    <definedName name="MInWaardePrijs">Data!$A$62</definedName>
    <definedName name="PuntenInschrijfprijs">Data!$A$69</definedName>
    <definedName name="RCoef">Data!$A$67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27" i="1" l="1"/>
  <c r="G156" i="1"/>
  <c r="F81" i="1"/>
  <c r="F128" i="1"/>
  <c r="F129" i="1"/>
  <c r="B141" i="1"/>
  <c r="B140" i="1"/>
  <c r="B139" i="1"/>
  <c r="B138" i="1"/>
  <c r="B137" i="1"/>
  <c r="F149" i="1"/>
  <c r="F150" i="1" s="1"/>
  <c r="F151" i="1" s="1"/>
  <c r="B61" i="2"/>
  <c r="A61" i="2"/>
  <c r="B60" i="2"/>
  <c r="A60" i="2"/>
  <c r="B59" i="2"/>
  <c r="A59" i="2"/>
  <c r="B58" i="2"/>
  <c r="A58" i="2"/>
  <c r="B57" i="2"/>
  <c r="A57" i="2"/>
  <c r="B55" i="2"/>
  <c r="A55" i="2"/>
  <c r="B54" i="2"/>
  <c r="A54" i="2"/>
  <c r="B53" i="2"/>
  <c r="A53" i="2"/>
  <c r="B52" i="2"/>
  <c r="A52" i="2"/>
  <c r="B51" i="2"/>
  <c r="A51" i="2"/>
  <c r="B50" i="2"/>
  <c r="A50" i="2"/>
  <c r="B49" i="2"/>
  <c r="A49" i="2"/>
  <c r="B48" i="2"/>
  <c r="A48" i="2"/>
  <c r="B47" i="2"/>
  <c r="A47" i="2"/>
  <c r="B45" i="2"/>
  <c r="A45" i="2"/>
  <c r="B44" i="2"/>
  <c r="A44" i="2"/>
  <c r="B43" i="2"/>
  <c r="A43" i="2"/>
  <c r="B42" i="2"/>
  <c r="A42" i="2"/>
  <c r="B41" i="2"/>
  <c r="A41" i="2"/>
  <c r="B40" i="2"/>
  <c r="A40" i="2"/>
  <c r="B39" i="2"/>
  <c r="A39" i="2"/>
  <c r="B37" i="2"/>
  <c r="A37" i="2"/>
  <c r="B36" i="2"/>
  <c r="A36" i="2"/>
  <c r="B35" i="2"/>
  <c r="A35" i="2"/>
  <c r="B34" i="2"/>
  <c r="A34" i="2"/>
  <c r="B33" i="2"/>
  <c r="A33" i="2"/>
  <c r="B32" i="2"/>
  <c r="A32" i="2"/>
  <c r="B31" i="2"/>
  <c r="A31" i="2"/>
  <c r="B29" i="2"/>
  <c r="A29" i="2"/>
  <c r="B28" i="2"/>
  <c r="A28" i="2"/>
  <c r="B27" i="2"/>
  <c r="A27" i="2"/>
  <c r="B26" i="2"/>
  <c r="A26" i="2"/>
  <c r="B25" i="2"/>
  <c r="A25" i="2"/>
  <c r="H129" i="1"/>
  <c r="H128" i="1"/>
  <c r="H127" i="1"/>
  <c r="H119" i="1"/>
  <c r="F119" i="1"/>
  <c r="H118" i="1"/>
  <c r="F118" i="1"/>
  <c r="H117" i="1"/>
  <c r="F117" i="1"/>
  <c r="H116" i="1"/>
  <c r="F116" i="1"/>
  <c r="H98" i="1"/>
  <c r="F98" i="1"/>
  <c r="H97" i="1"/>
  <c r="F97" i="1"/>
  <c r="F72" i="1"/>
  <c r="G137" i="1" s="1"/>
  <c r="F80" i="1"/>
  <c r="H81" i="1"/>
  <c r="H80" i="1"/>
  <c r="H72" i="1"/>
  <c r="F73" i="1" l="1"/>
  <c r="F152" i="1"/>
  <c r="A62" i="2"/>
  <c r="F99" i="1"/>
  <c r="G139" i="1" s="1"/>
  <c r="F120" i="1"/>
  <c r="G140" i="1" s="1"/>
  <c r="B62" i="2"/>
  <c r="F82" i="1"/>
  <c r="G138" i="1" s="1"/>
  <c r="F130" i="1"/>
  <c r="G141" i="1" s="1"/>
  <c r="G142" i="1" l="1"/>
  <c r="G148" i="1"/>
  <c r="A67" i="2"/>
  <c r="G149" i="1" s="1"/>
  <c r="F153" i="1"/>
  <c r="G153" i="1" s="1"/>
  <c r="A69" i="2" l="1"/>
  <c r="G144" i="1" s="1"/>
  <c r="G151" i="1"/>
  <c r="G152" i="1"/>
  <c r="G150" i="1"/>
</calcChain>
</file>

<file path=xl/sharedStrings.xml><?xml version="1.0" encoding="utf-8"?>
<sst xmlns="http://schemas.openxmlformats.org/spreadsheetml/2006/main" count="76" uniqueCount="56">
  <si>
    <t>Bandbreedtes</t>
  </si>
  <si>
    <t>Weging</t>
  </si>
  <si>
    <t>Beoordelingstarief</t>
  </si>
  <si>
    <t xml:space="preserve">Tarief exclusief btw </t>
  </si>
  <si>
    <t>1 uiting</t>
  </si>
  <si>
    <t>P2 Onderzoek waarin verschillende uitingen worden getest in 1 versie</t>
  </si>
  <si>
    <t>meerpijs bij 2 uitingen</t>
  </si>
  <si>
    <t>meerprijs bij elke volgende uiting</t>
  </si>
  <si>
    <t>Beoordelingstarief totaal:</t>
  </si>
  <si>
    <t>Tarief exclusief btw</t>
  </si>
  <si>
    <t>P4 Meerprijs: per n=150 ten opzichte van doelgroep algemeen publiek 18+ &gt;80%</t>
  </si>
  <si>
    <t>Meerprijs bij trefkans (incidence rate) 60-80%</t>
  </si>
  <si>
    <t>Meerprijs bij trefkans (incidence rate) 40-60%</t>
  </si>
  <si>
    <t>Meerprijs bij trefkans (incidence rate) 20-40%</t>
  </si>
  <si>
    <t>Meerprijs bij trefkans (incidence rate) &lt;20%</t>
  </si>
  <si>
    <t>P5 Uurtarief</t>
  </si>
  <si>
    <t>Junior</t>
  </si>
  <si>
    <t>Medior</t>
  </si>
  <si>
    <t>Senior</t>
  </si>
  <si>
    <t>Voorbeeldtabel</t>
  </si>
  <si>
    <t>P1 (basis prijs) voor het testen van 1 uiting en of variant</t>
  </si>
  <si>
    <t>meerprijs bij 2 varianten</t>
  </si>
  <si>
    <t>meerprijs bij elke volgende variant</t>
  </si>
  <si>
    <t>P3 Onderzoek waarin versies van een eenzelfde uiting worden vergeleken (verschillende varianten)</t>
  </si>
  <si>
    <t xml:space="preserve">Controle vak </t>
  </si>
  <si>
    <t>Score</t>
  </si>
  <si>
    <t>tarief</t>
  </si>
  <si>
    <t>Prijsopgaveformulier</t>
  </si>
  <si>
    <t>RIS</t>
  </si>
  <si>
    <t>Bezoekadres</t>
  </si>
  <si>
    <t>Rijkskantoor Wilhelminapark</t>
  </si>
  <si>
    <t>Wilhelmina van Pruisenweg 53</t>
  </si>
  <si>
    <t>2596 AN Den Haag</t>
  </si>
  <si>
    <t>Postbus 20012</t>
  </si>
  <si>
    <t>2501 EA Den Haag</t>
  </si>
  <si>
    <t>Europese aanbesteding</t>
  </si>
  <si>
    <t xml:space="preserve">volgens openbare procedure </t>
  </si>
  <si>
    <t>voor het</t>
  </si>
  <si>
    <t>Contactpersoon</t>
  </si>
  <si>
    <t>John Jonkhout</t>
  </si>
  <si>
    <t>Datum</t>
  </si>
  <si>
    <t>Kenmerk</t>
  </si>
  <si>
    <t>Versie</t>
  </si>
  <si>
    <t>Status</t>
  </si>
  <si>
    <t>Definitief</t>
  </si>
  <si>
    <t>Uw gegevens</t>
  </si>
  <si>
    <t>Naam organisatie</t>
  </si>
  <si>
    <t>Naam ondertekeningsbevoegd persoon</t>
  </si>
  <si>
    <t>Handtekening</t>
  </si>
  <si>
    <t>Kwantitatief testen van communicatiemiddelen
Kwantitatief testen van communicatiemiddelen</t>
  </si>
  <si>
    <t>ministerie van Algemene Zaken</t>
  </si>
  <si>
    <t xml:space="preserve">dienst Publiek en communicatie 
</t>
  </si>
  <si>
    <t>Boordelingstarieven per prijsgroep en uitendelijke beoordelingstarief</t>
  </si>
  <si>
    <t>Uw score op het uiteindelijke  beoordelingstarief:</t>
  </si>
  <si>
    <t>Uiteindelijk beoordelingstarief:</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</si>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</sst>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F800]dddd\,\ mmmm\ dd\,\ yyyy"/>
  </numFmts>
  <fonts count="18" x14ac:knownFonts="1">
    <font>
      <sz val="11"/>
      <color theme="1"/>
      <name val="Calibri"/>
      <family val="2"/>
      <scheme val="minor"/>
    </font>
    <font>
      <sz val="12"/>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color theme="1"/>
      <name val="Calibri"/>
      <family val="2"/>
      <scheme val="minor"/>
    </font>
    <font>
      <b/>
      <sz val="11"/>
      <color rgb="FFFA7D00"/>
      <name val="Calibri"/>
      <family val="2"/>
      <scheme val="minor"/>
    </font>
    <font>
      <sz val="11"/>
      <color rgb="FF3F3F76"/>
      <name val="Calibri"/>
      <family val="2"/>
      <scheme val="minor"/>
    </font>
    <font>
      <b/>
      <sz val="15"/>
      <color theme="3"/>
      <name val="Calibri"/>
      <family val="2"/>
      <scheme val="minor"/>
    </font>
    <font>
      <sz val="10"/>
      <name val="Verdana"/>
      <family val="2"/>
    </font>
    <font>
      <b/>
      <sz val="8"/>
      <name val="Verdana"/>
      <family val="2"/>
    </font>
    <font>
      <sz val="8"/>
      <name val="Verdana"/>
      <family val="2"/>
    </font>
    <font>
      <b/>
      <sz val="12"/>
      <color theme="1"/>
      <name val="Verdana"/>
      <family val="2"/>
    </font>
    <font>
      <sz val="12"/>
      <color theme="1"/>
      <name val="Verdana"/>
      <family val="2"/>
    </font>
    <font>
      <sz val="9"/>
      <color theme="1"/>
      <name val="Verdana"/>
      <family val="2"/>
    </font>
    <font>
      <sz val="8"/>
      <color theme="1"/>
      <name val="Verdana"/>
      <family val="2"/>
    </font>
    <font>
      <sz val="12"/>
      <color rgb="FF9C5700"/>
      <name val="Calibri"/>
      <family val="2"/>
      <scheme val="minor"/>
    </font>
    <font>
      <b/>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2F2F2"/>
      </patternFill>
    </fill>
    <fill>
      <patternFill patternType="solid">
        <fgColor rgb="FFFFCC99"/>
      </patternFill>
    </fill>
    <fill>
      <patternFill patternType="solid">
        <fgColor rgb="FFFFFFCC"/>
      </patternFill>
    </fill>
    <fill>
      <patternFill patternType="solid">
        <fgColor theme="5"/>
        <bgColor indexed="64"/>
      </patternFill>
    </fill>
    <fill>
      <patternFill patternType="solid">
        <fgColor rgb="FFFFEB9C"/>
      </patternFill>
    </fill>
    <fill>
      <patternFill patternType="solid">
        <fgColor theme="6" tint="0.79998168889431442"/>
        <bgColor indexed="65"/>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auto="1"/>
      </left>
      <right/>
      <top/>
      <bottom/>
      <diagonal/>
    </border>
    <border>
      <left/>
      <right style="thin">
        <color rgb="FF7F7F7F"/>
      </right>
      <top/>
      <bottom/>
      <diagonal/>
    </border>
    <border>
      <left style="thin">
        <color rgb="FFB2B2B2"/>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rgb="FF7F7F7F"/>
      </right>
      <top style="medium">
        <color indexed="64"/>
      </top>
      <bottom/>
      <diagonal/>
    </border>
    <border>
      <left style="thin">
        <color rgb="FF7F7F7F"/>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s>
  <cellStyleXfs count="8">
    <xf numFmtId="0" fontId="0" fillId="0" borderId="0"/>
    <xf numFmtId="44" fontId="5" fillId="0" borderId="0" applyFont="0" applyFill="0" applyBorder="0" applyAlignment="0" applyProtection="0"/>
    <xf numFmtId="0" fontId="6" fillId="3" borderId="5" applyNumberFormat="0" applyAlignment="0" applyProtection="0"/>
    <xf numFmtId="0" fontId="7" fillId="4" borderId="5" applyNumberFormat="0" applyAlignment="0" applyProtection="0"/>
    <xf numFmtId="0" fontId="5" fillId="5" borderId="8" applyNumberFormat="0" applyFont="0" applyAlignment="0" applyProtection="0"/>
    <xf numFmtId="0" fontId="8" fillId="0" borderId="10" applyNumberFormat="0" applyFill="0" applyAlignment="0" applyProtection="0"/>
    <xf numFmtId="0" fontId="16" fillId="7" borderId="0" applyNumberFormat="0" applyBorder="0" applyAlignment="0" applyProtection="0"/>
    <xf numFmtId="0" fontId="1" fillId="8" borderId="0" applyNumberFormat="0" applyBorder="0" applyAlignment="0" applyProtection="0"/>
  </cellStyleXfs>
  <cellXfs count="92">
    <xf numFmtId="0" fontId="0" fillId="0" borderId="0" xfId="0"/>
    <xf numFmtId="164" fontId="7" fillId="4" borderId="5" xfId="3" applyNumberFormat="1" applyProtection="1">
      <protection locked="0"/>
    </xf>
    <xf numFmtId="0" fontId="9" fillId="6" borderId="0" xfId="0" applyFont="1" applyFill="1" applyProtection="1">
      <protection hidden="1"/>
    </xf>
    <xf numFmtId="0" fontId="0" fillId="2" borderId="0" xfId="0" applyFill="1" applyProtection="1">
      <protection hidden="1"/>
    </xf>
    <xf numFmtId="0" fontId="10" fillId="6" borderId="0" xfId="0" applyFont="1" applyFill="1" applyProtection="1">
      <protection hidden="1"/>
    </xf>
    <xf numFmtId="0" fontId="11" fillId="6" borderId="0" xfId="0" applyFont="1" applyFill="1" applyProtection="1">
      <protection hidden="1"/>
    </xf>
    <xf numFmtId="0" fontId="0" fillId="6" borderId="0" xfId="0" applyFill="1" applyProtection="1">
      <protection hidden="1"/>
    </xf>
    <xf numFmtId="0" fontId="13" fillId="2" borderId="0" xfId="0" applyFont="1" applyFill="1" applyAlignment="1" applyProtection="1">
      <alignment horizontal="center" vertical="center" wrapText="1"/>
      <protection hidden="1"/>
    </xf>
    <xf numFmtId="0" fontId="14" fillId="2" borderId="0" xfId="0" applyFont="1" applyFill="1" applyAlignment="1" applyProtection="1">
      <alignment horizontal="right" vertical="center" wrapText="1"/>
      <protection hidden="1"/>
    </xf>
    <xf numFmtId="0" fontId="14" fillId="2" borderId="0" xfId="0" applyFont="1" applyFill="1" applyAlignment="1" applyProtection="1">
      <alignment vertical="center" wrapText="1"/>
      <protection hidden="1"/>
    </xf>
    <xf numFmtId="15" fontId="14" fillId="2" borderId="0" xfId="0" applyNumberFormat="1" applyFont="1" applyFill="1" applyAlignment="1" applyProtection="1">
      <alignment horizontal="left" vertical="center" wrapText="1"/>
      <protection hidden="1"/>
    </xf>
    <xf numFmtId="3" fontId="14" fillId="2" borderId="0" xfId="0" applyNumberFormat="1" applyFont="1" applyFill="1" applyAlignment="1" applyProtection="1">
      <alignment horizontal="left" vertical="center" wrapText="1"/>
      <protection hidden="1"/>
    </xf>
    <xf numFmtId="0" fontId="14" fillId="2" borderId="0" xfId="0" applyFont="1" applyFill="1" applyAlignment="1" applyProtection="1">
      <alignment horizontal="left" vertical="center" wrapText="1"/>
      <protection hidden="1"/>
    </xf>
    <xf numFmtId="0" fontId="0" fillId="2" borderId="0" xfId="0" applyFill="1" applyAlignment="1" applyProtection="1">
      <alignment horizontal="right"/>
      <protection hidden="1"/>
    </xf>
    <xf numFmtId="0" fontId="0" fillId="2" borderId="0" xfId="0" applyFill="1" applyAlignment="1" applyProtection="1">
      <alignment horizontal="left"/>
      <protection hidden="1"/>
    </xf>
    <xf numFmtId="0" fontId="15" fillId="2" borderId="0" xfId="0" applyFont="1" applyFill="1" applyAlignment="1" applyProtection="1">
      <alignment vertical="center"/>
      <protection hidden="1"/>
    </xf>
    <xf numFmtId="0" fontId="8" fillId="2" borderId="10" xfId="5" applyFill="1" applyAlignment="1" applyProtection="1">
      <alignment horizontal="left" vertical="top"/>
      <protection hidden="1"/>
    </xf>
    <xf numFmtId="0" fontId="17" fillId="8" borderId="1" xfId="7" applyFont="1" applyBorder="1" applyProtection="1">
      <protection hidden="1"/>
    </xf>
    <xf numFmtId="0" fontId="17" fillId="8" borderId="2" xfId="7" applyFont="1" applyBorder="1" applyProtection="1">
      <protection hidden="1"/>
    </xf>
    <xf numFmtId="0" fontId="2" fillId="2" borderId="2" xfId="0" applyFont="1" applyFill="1" applyBorder="1" applyProtection="1">
      <protection hidden="1"/>
    </xf>
    <xf numFmtId="0" fontId="1" fillId="8" borderId="1" xfId="7" applyBorder="1" applyProtection="1">
      <protection hidden="1"/>
    </xf>
    <xf numFmtId="44" fontId="1" fillId="8" borderId="1" xfId="7" applyNumberFormat="1" applyBorder="1" applyProtection="1">
      <protection hidden="1"/>
    </xf>
    <xf numFmtId="164" fontId="1" fillId="8" borderId="1" xfId="7" applyNumberFormat="1" applyBorder="1" applyProtection="1">
      <protection hidden="1"/>
    </xf>
    <xf numFmtId="0" fontId="3" fillId="2" borderId="0" xfId="0" applyFont="1" applyFill="1" applyProtection="1">
      <protection hidden="1"/>
    </xf>
    <xf numFmtId="164" fontId="6" fillId="3" borderId="21" xfId="2" applyNumberFormat="1" applyBorder="1" applyProtection="1">
      <protection hidden="1"/>
    </xf>
    <xf numFmtId="0" fontId="1" fillId="2" borderId="0" xfId="7" applyFill="1" applyBorder="1" applyAlignment="1" applyProtection="1">
      <alignment horizontal="right"/>
      <protection hidden="1"/>
    </xf>
    <xf numFmtId="44" fontId="0" fillId="2" borderId="0" xfId="1" applyFont="1" applyFill="1" applyProtection="1">
      <protection hidden="1"/>
    </xf>
    <xf numFmtId="164" fontId="0" fillId="2" borderId="0" xfId="0" applyNumberFormat="1" applyFill="1" applyProtection="1">
      <protection hidden="1"/>
    </xf>
    <xf numFmtId="44" fontId="17" fillId="8" borderId="2" xfId="7" applyNumberFormat="1" applyFont="1" applyBorder="1" applyProtection="1">
      <protection hidden="1"/>
    </xf>
    <xf numFmtId="164" fontId="6" fillId="2" borderId="0" xfId="2" applyNumberFormat="1" applyFill="1" applyBorder="1" applyProtection="1">
      <protection hidden="1"/>
    </xf>
    <xf numFmtId="164" fontId="0" fillId="2" borderId="0" xfId="0" applyNumberFormat="1" applyFill="1" applyBorder="1" applyProtection="1">
      <protection hidden="1"/>
    </xf>
    <xf numFmtId="164" fontId="1" fillId="8" borderId="5" xfId="7" applyNumberFormat="1" applyBorder="1" applyProtection="1">
      <protection hidden="1"/>
    </xf>
    <xf numFmtId="44" fontId="1" fillId="8" borderId="2" xfId="7" applyNumberFormat="1" applyBorder="1" applyProtection="1">
      <protection hidden="1"/>
    </xf>
    <xf numFmtId="0" fontId="1" fillId="8" borderId="2" xfId="7" applyBorder="1" applyProtection="1">
      <protection hidden="1"/>
    </xf>
    <xf numFmtId="0" fontId="4" fillId="2" borderId="2" xfId="0" applyFont="1" applyFill="1" applyBorder="1" applyProtection="1">
      <protection hidden="1"/>
    </xf>
    <xf numFmtId="0" fontId="1" fillId="8" borderId="3" xfId="7" applyBorder="1" applyProtection="1">
      <protection hidden="1"/>
    </xf>
    <xf numFmtId="44" fontId="1" fillId="8" borderId="4" xfId="7" applyNumberFormat="1" applyBorder="1" applyProtection="1">
      <protection hidden="1"/>
    </xf>
    <xf numFmtId="0" fontId="1" fillId="8" borderId="4" xfId="7" applyBorder="1" applyProtection="1">
      <protection hidden="1"/>
    </xf>
    <xf numFmtId="164" fontId="1" fillId="8" borderId="4" xfId="7" applyNumberFormat="1" applyBorder="1" applyAlignment="1" applyProtection="1">
      <alignment horizontal="right"/>
      <protection hidden="1"/>
    </xf>
    <xf numFmtId="164" fontId="6" fillId="3" borderId="21" xfId="2" applyNumberFormat="1" applyBorder="1" applyAlignment="1" applyProtection="1">
      <alignment horizontal="right"/>
      <protection hidden="1"/>
    </xf>
    <xf numFmtId="164" fontId="6" fillId="3" borderId="5" xfId="2" applyNumberFormat="1" applyAlignment="1" applyProtection="1">
      <alignment horizontal="right"/>
      <protection hidden="1"/>
    </xf>
    <xf numFmtId="164" fontId="6" fillId="3" borderId="9" xfId="2" applyNumberFormat="1" applyBorder="1" applyAlignment="1" applyProtection="1">
      <alignment horizontal="right"/>
      <protection hidden="1"/>
    </xf>
    <xf numFmtId="164" fontId="6" fillId="5" borderId="25" xfId="4" applyNumberFormat="1" applyFont="1" applyBorder="1" applyProtection="1">
      <protection hidden="1"/>
    </xf>
    <xf numFmtId="2" fontId="6" fillId="5" borderId="25" xfId="4" applyNumberFormat="1" applyFont="1" applyBorder="1" applyProtection="1">
      <protection hidden="1"/>
    </xf>
    <xf numFmtId="44" fontId="16" fillId="7" borderId="14" xfId="6" applyNumberFormat="1" applyBorder="1" applyAlignment="1" applyProtection="1">
      <alignment horizontal="center"/>
      <protection hidden="1"/>
    </xf>
    <xf numFmtId="44" fontId="16" fillId="7" borderId="15" xfId="6" applyNumberFormat="1" applyBorder="1" applyAlignment="1" applyProtection="1">
      <alignment horizontal="center"/>
      <protection hidden="1"/>
    </xf>
    <xf numFmtId="44" fontId="0" fillId="2" borderId="28" xfId="1" applyFont="1" applyFill="1" applyBorder="1" applyProtection="1">
      <protection hidden="1"/>
    </xf>
    <xf numFmtId="44" fontId="0" fillId="2" borderId="29" xfId="0" applyNumberFormat="1" applyFill="1" applyBorder="1" applyProtection="1">
      <protection hidden="1"/>
    </xf>
    <xf numFmtId="44" fontId="0" fillId="2" borderId="30" xfId="1" applyFont="1" applyFill="1" applyBorder="1" applyProtection="1">
      <protection hidden="1"/>
    </xf>
    <xf numFmtId="44" fontId="0" fillId="2" borderId="31" xfId="0" applyNumberFormat="1" applyFill="1" applyBorder="1" applyProtection="1">
      <protection hidden="1"/>
    </xf>
    <xf numFmtId="44" fontId="16" fillId="7" borderId="32" xfId="6" applyNumberFormat="1" applyBorder="1" applyProtection="1">
      <protection hidden="1"/>
    </xf>
    <xf numFmtId="0" fontId="16" fillId="7" borderId="33" xfId="6" applyBorder="1" applyAlignment="1" applyProtection="1">
      <alignment horizontal="right" indent="1"/>
      <protection hidden="1"/>
    </xf>
    <xf numFmtId="44" fontId="6" fillId="3" borderId="5" xfId="2" applyNumberFormat="1" applyProtection="1">
      <protection hidden="1"/>
    </xf>
    <xf numFmtId="44" fontId="7" fillId="4" borderId="33" xfId="3" applyNumberFormat="1" applyBorder="1" applyProtection="1">
      <protection locked="0"/>
    </xf>
    <xf numFmtId="44" fontId="0" fillId="0" borderId="0" xfId="0" applyNumberFormat="1" applyProtection="1">
      <protection hidden="1"/>
    </xf>
    <xf numFmtId="0" fontId="0" fillId="0" borderId="0" xfId="0" applyProtection="1">
      <protection hidden="1"/>
    </xf>
    <xf numFmtId="0" fontId="0" fillId="2" borderId="0" xfId="0" applyFill="1" applyAlignment="1" applyProtection="1">
      <alignment horizontal="left" vertical="top" wrapText="1"/>
      <protection hidden="1"/>
    </xf>
    <xf numFmtId="0" fontId="0" fillId="2" borderId="0" xfId="0" applyFill="1" applyAlignment="1" applyProtection="1">
      <alignment horizontal="left" vertical="top"/>
      <protection hidden="1"/>
    </xf>
    <xf numFmtId="0" fontId="1" fillId="8" borderId="6" xfId="7" applyBorder="1" applyAlignment="1" applyProtection="1">
      <alignment horizontal="right"/>
      <protection hidden="1"/>
    </xf>
    <xf numFmtId="0" fontId="1" fillId="8" borderId="7" xfId="7" applyBorder="1" applyAlignment="1" applyProtection="1">
      <alignment horizontal="right"/>
      <protection hidden="1"/>
    </xf>
    <xf numFmtId="0" fontId="1" fillId="8" borderId="2" xfId="7" applyBorder="1" applyAlignment="1" applyProtection="1">
      <alignment horizontal="right"/>
      <protection hidden="1"/>
    </xf>
    <xf numFmtId="44" fontId="16" fillId="7" borderId="26" xfId="6" applyNumberFormat="1" applyBorder="1" applyAlignment="1" applyProtection="1">
      <alignment horizontal="center"/>
      <protection hidden="1"/>
    </xf>
    <xf numFmtId="44" fontId="16" fillId="7" borderId="27" xfId="6" applyNumberFormat="1" applyBorder="1" applyAlignment="1" applyProtection="1">
      <alignment horizontal="center"/>
      <protection hidden="1"/>
    </xf>
    <xf numFmtId="44" fontId="17" fillId="8" borderId="6" xfId="7" applyNumberFormat="1" applyFont="1" applyBorder="1" applyAlignment="1" applyProtection="1">
      <alignment horizontal="center"/>
      <protection hidden="1"/>
    </xf>
    <xf numFmtId="44" fontId="17" fillId="8" borderId="2" xfId="7" applyNumberFormat="1" applyFont="1" applyBorder="1" applyAlignment="1" applyProtection="1">
      <alignment horizontal="center"/>
      <protection hidden="1"/>
    </xf>
    <xf numFmtId="0" fontId="0" fillId="2" borderId="22" xfId="0" applyFill="1" applyBorder="1" applyAlignment="1" applyProtection="1">
      <alignment horizontal="right" indent="4"/>
      <protection hidden="1"/>
    </xf>
    <xf numFmtId="0" fontId="0" fillId="2" borderId="0" xfId="0" applyFill="1" applyBorder="1" applyAlignment="1" applyProtection="1">
      <alignment horizontal="right" indent="4"/>
      <protection hidden="1"/>
    </xf>
    <xf numFmtId="0" fontId="0" fillId="2" borderId="23" xfId="0" applyFill="1" applyBorder="1" applyAlignment="1" applyProtection="1">
      <alignment horizontal="right" indent="4"/>
      <protection hidden="1"/>
    </xf>
    <xf numFmtId="0" fontId="2" fillId="2" borderId="22" xfId="0" applyFont="1" applyFill="1" applyBorder="1" applyAlignment="1" applyProtection="1">
      <alignment horizontal="right" indent="4"/>
      <protection hidden="1"/>
    </xf>
    <xf numFmtId="0" fontId="2" fillId="2" borderId="0" xfId="0" applyFont="1" applyFill="1" applyBorder="1" applyAlignment="1" applyProtection="1">
      <alignment horizontal="right" indent="4"/>
      <protection hidden="1"/>
    </xf>
    <xf numFmtId="0" fontId="0" fillId="2" borderId="0" xfId="0" applyFill="1" applyAlignment="1" applyProtection="1">
      <alignment horizontal="right" indent="12"/>
      <protection hidden="1"/>
    </xf>
    <xf numFmtId="0" fontId="2" fillId="2" borderId="24" xfId="4" applyFont="1" applyFill="1" applyBorder="1" applyAlignment="1" applyProtection="1">
      <alignment horizontal="right" indent="5"/>
      <protection hidden="1"/>
    </xf>
    <xf numFmtId="0" fontId="2" fillId="2" borderId="0" xfId="4" applyFont="1" applyFill="1" applyBorder="1" applyAlignment="1" applyProtection="1">
      <alignment horizontal="right" indent="5"/>
      <protection hidden="1"/>
    </xf>
    <xf numFmtId="0" fontId="12" fillId="2" borderId="11" xfId="0" applyFont="1" applyFill="1" applyBorder="1" applyAlignment="1" applyProtection="1">
      <alignment horizontal="center" vertical="center" wrapText="1"/>
      <protection hidden="1"/>
    </xf>
    <xf numFmtId="0" fontId="12" fillId="2" borderId="12" xfId="0" applyFont="1" applyFill="1" applyBorder="1" applyAlignment="1" applyProtection="1">
      <alignment horizontal="center" vertical="center" wrapText="1"/>
      <protection hidden="1"/>
    </xf>
    <xf numFmtId="0" fontId="12" fillId="2" borderId="13" xfId="0" applyFont="1" applyFill="1" applyBorder="1" applyAlignment="1" applyProtection="1">
      <alignment horizontal="center" vertical="center" wrapText="1"/>
      <protection hidden="1"/>
    </xf>
    <xf numFmtId="0" fontId="12" fillId="2" borderId="14" xfId="0" applyFont="1" applyFill="1" applyBorder="1" applyAlignment="1" applyProtection="1">
      <alignment horizontal="center" vertical="center" wrapText="1"/>
      <protection hidden="1"/>
    </xf>
    <xf numFmtId="0" fontId="12" fillId="2" borderId="0" xfId="0" applyFont="1" applyFill="1" applyAlignment="1" applyProtection="1">
      <alignment horizontal="center" vertical="center" wrapText="1"/>
      <protection hidden="1"/>
    </xf>
    <xf numFmtId="0" fontId="12" fillId="2" borderId="15" xfId="0" applyFont="1" applyFill="1" applyBorder="1" applyAlignment="1" applyProtection="1">
      <alignment horizontal="center" vertical="center" wrapText="1"/>
      <protection hidden="1"/>
    </xf>
    <xf numFmtId="0" fontId="13" fillId="2" borderId="14" xfId="0" applyFont="1" applyFill="1" applyBorder="1" applyAlignment="1" applyProtection="1">
      <alignment horizontal="center" vertical="center" wrapText="1"/>
      <protection hidden="1"/>
    </xf>
    <xf numFmtId="0" fontId="13" fillId="2" borderId="0" xfId="0" applyFont="1" applyFill="1" applyAlignment="1" applyProtection="1">
      <alignment horizontal="center" vertical="center" wrapText="1"/>
      <protection hidden="1"/>
    </xf>
    <xf numFmtId="0" fontId="13" fillId="2" borderId="15" xfId="0" applyFont="1" applyFill="1" applyBorder="1" applyAlignment="1" applyProtection="1">
      <alignment horizontal="center" vertical="center" wrapText="1"/>
      <protection hidden="1"/>
    </xf>
    <xf numFmtId="0" fontId="7" fillId="2" borderId="5" xfId="3" applyFill="1" applyAlignment="1" applyProtection="1">
      <alignment horizontal="left" vertical="top" wrapText="1"/>
      <protection locked="0"/>
    </xf>
    <xf numFmtId="165" fontId="14" fillId="2" borderId="0" xfId="0" applyNumberFormat="1" applyFont="1" applyFill="1" applyAlignment="1" applyProtection="1">
      <alignment horizontal="left" vertical="center"/>
      <protection hidden="1"/>
    </xf>
    <xf numFmtId="3" fontId="14" fillId="2" borderId="0" xfId="0" applyNumberFormat="1" applyFont="1" applyFill="1" applyAlignment="1" applyProtection="1">
      <alignment horizontal="left" vertical="center"/>
      <protection hidden="1"/>
    </xf>
    <xf numFmtId="0" fontId="13" fillId="2" borderId="16" xfId="0" applyFont="1" applyFill="1" applyBorder="1" applyAlignment="1" applyProtection="1">
      <alignment horizontal="center" vertical="center" wrapText="1"/>
      <protection hidden="1"/>
    </xf>
    <xf numFmtId="0" fontId="13" fillId="2" borderId="17" xfId="0" applyFont="1" applyFill="1" applyBorder="1" applyAlignment="1" applyProtection="1">
      <alignment horizontal="center" vertical="center" wrapText="1"/>
      <protection hidden="1"/>
    </xf>
    <xf numFmtId="0" fontId="13" fillId="2" borderId="18" xfId="0" applyFont="1" applyFill="1" applyBorder="1" applyAlignment="1" applyProtection="1">
      <alignment horizontal="center" vertical="center" wrapText="1"/>
      <protection hidden="1"/>
    </xf>
    <xf numFmtId="0" fontId="14" fillId="2" borderId="0" xfId="0" applyFont="1" applyFill="1" applyAlignment="1" applyProtection="1">
      <alignment horizontal="left" vertical="center" wrapText="1"/>
      <protection hidden="1"/>
    </xf>
    <xf numFmtId="0" fontId="7" fillId="2" borderId="19" xfId="3" applyFill="1" applyBorder="1" applyAlignment="1" applyProtection="1">
      <alignment horizontal="left" vertical="top" wrapText="1"/>
      <protection locked="0"/>
    </xf>
    <xf numFmtId="0" fontId="7" fillId="2" borderId="20" xfId="3" applyFill="1" applyBorder="1" applyAlignment="1" applyProtection="1">
      <alignment horizontal="left" vertical="top" wrapText="1"/>
      <protection locked="0"/>
    </xf>
    <xf numFmtId="0" fontId="7" fillId="2" borderId="21" xfId="3" applyFill="1" applyBorder="1" applyAlignment="1" applyProtection="1">
      <alignment horizontal="left" vertical="top" wrapText="1"/>
      <protection locked="0"/>
    </xf>
  </cellXfs>
  <cellStyles count="8">
    <cellStyle name="20% - Accent3" xfId="7" builtinId="38"/>
    <cellStyle name="Berekening" xfId="2" builtinId="22"/>
    <cellStyle name="Invoer" xfId="3" builtinId="20"/>
    <cellStyle name="Kop 1" xfId="5" builtinId="16"/>
    <cellStyle name="Neutraal" xfId="6" builtinId="28"/>
    <cellStyle name="Notitie" xfId="4" builtinId="10"/>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8467</xdr:colOff>
      <xdr:row>43</xdr:row>
      <xdr:rowOff>63496</xdr:rowOff>
    </xdr:from>
    <xdr:to>
      <xdr:col>7</xdr:col>
      <xdr:colOff>0</xdr:colOff>
      <xdr:row>68</xdr:row>
      <xdr:rowOff>63500</xdr:rowOff>
    </xdr:to>
    <xdr:sp macro="" textlink="">
      <xdr:nvSpPr>
        <xdr:cNvPr id="2" name="Tekstvak 1">
          <a:extLst>
            <a:ext uri="{FF2B5EF4-FFF2-40B4-BE49-F238E27FC236}">
              <a16:creationId xmlns:a16="http://schemas.microsoft.com/office/drawing/2014/main" id="{78CCFC59-BA13-B0DE-A119-417BF4A2B49C}"/>
            </a:ext>
          </a:extLst>
        </xdr:cNvPr>
        <xdr:cNvSpPr txBox="1"/>
      </xdr:nvSpPr>
      <xdr:spPr>
        <a:xfrm>
          <a:off x="618067" y="9766296"/>
          <a:ext cx="10850033" cy="476250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kern="1200"/>
            <a:t>Bijlage 3 PRIJZENBLAD</a:t>
          </a:r>
        </a:p>
        <a:p>
          <a:endParaRPr lang="nl-NL" sz="1100" kern="1200"/>
        </a:p>
        <a:p>
          <a:r>
            <a:rPr lang="nl-NL" sz="1100" b="1" u="sng" kern="1200"/>
            <a:t>Kwantitatief testen van communicatiemiddelen</a:t>
          </a:r>
          <a:endParaRPr lang="nl-NL" sz="1100" kern="1200"/>
        </a:p>
        <a:p>
          <a:r>
            <a:rPr lang="nl-NL" sz="1100" kern="1200"/>
            <a:t>De prijzen en tarieven moeten worden ingevuld in dit formulier.  U gebruikt hiervoor de oranje invoervelden.</a:t>
          </a:r>
          <a:r>
            <a:rPr lang="nl-NL" sz="1100" kern="1200" baseline="0"/>
            <a:t> </a:t>
          </a:r>
          <a:r>
            <a:rPr lang="nl-NL" sz="1100" kern="1200"/>
            <a:t>Alle (overige) kosten moeten verwerkt zijn in deze tarieven.</a:t>
          </a:r>
        </a:p>
        <a:p>
          <a:endParaRPr lang="nl-NL" sz="1100" kern="1200"/>
        </a:p>
        <a:p>
          <a:r>
            <a:rPr lang="nl-NL" sz="1100" kern="1200"/>
            <a:t>Inschrijver is verplicht dit format te gebruiken. Aanpassingen in of afwijkingen van het format zijn niet toegestaan ​​en leiden tot uitsluiting van de aanbestedingsprocedure. Prijzen moeten daarbij ook marktconform zijn. Binnen P1 t/m P5 wordt gebruik gemaakt van verschillende </a:t>
          </a:r>
          <a:r>
            <a:rPr lang="nl-NL" sz="1100" u="sng" kern="1200"/>
            <a:t>bandbreedtes</a:t>
          </a:r>
          <a:r>
            <a:rPr lang="nl-NL" sz="1100" kern="1200"/>
            <a:t>. Het invullen van andere bedragen is dan ook niet mogelijk. Ook wordt er een bepaalde weging toegepast per onderdeel. Dit wordt in het prijzenblad weergegeven. De ingevoerde prijzen in het tabblad 'tarief exclusief btw' worden daarbij vermenigvuldigd met de weging en bij elkaar opgeteld. Dit resulteert in een </a:t>
          </a:r>
          <a:r>
            <a:rPr lang="nl-NL" sz="1100" u="sng" kern="1200"/>
            <a:t>uiteindelijk beoordelingstarief</a:t>
          </a:r>
          <a:r>
            <a:rPr lang="nl-NL" sz="1100" kern="1200"/>
            <a:t>. Dit</a:t>
          </a:r>
          <a:r>
            <a:rPr lang="nl-NL" sz="1100" kern="1200" baseline="0"/>
            <a:t> beoordelingstarief wordt vervolgens omgerekend naar uw score op prijs. Onderaan het formulier vindt u een tabel met voorbeeldscores en een controle functie. </a:t>
          </a:r>
        </a:p>
        <a:p>
          <a:endParaRPr lang="nl-NL" sz="1100" kern="1200" baseline="0"/>
        </a:p>
        <a:p>
          <a:r>
            <a:rPr lang="nl-NL" sz="1100" kern="1200"/>
            <a:t>Alle prijzen en tarieven moeten ten slotte worden aangeboden in </a:t>
          </a:r>
          <a:r>
            <a:rPr lang="nl-NL" sz="1100" u="sng" kern="1200"/>
            <a:t>hele euro's, exclusief btw</a:t>
          </a:r>
          <a:r>
            <a:rPr lang="nl-NL" sz="1100" kern="1200"/>
            <a:t>.</a:t>
          </a:r>
        </a:p>
        <a:p>
          <a:endParaRPr lang="nl-NL" sz="1100" kern="1200"/>
        </a:p>
        <a:p>
          <a:r>
            <a:rPr lang="nl-NL" sz="1100" kern="1200"/>
            <a:t>Overkoepelend voor alle prijs-gunningscriteria gelden de volgende uitgangspunten:</a:t>
          </a:r>
        </a:p>
        <a:p>
          <a:r>
            <a:rPr lang="nl-NL" sz="1100" kern="1200"/>
            <a:t>-</a:t>
          </a:r>
          <a:r>
            <a:rPr lang="nl-NL" sz="1100" kern="1200" baseline="0"/>
            <a:t> Een volledig onderzoekstraject (</a:t>
          </a:r>
          <a:r>
            <a:rPr lang="nl-NL"/>
            <a:t>Zie voor meer informatie </a:t>
          </a:r>
          <a:r>
            <a:rPr lang="nl-NL" b="0"/>
            <a:t>Bijlage A  Programma van Eisen</a:t>
          </a:r>
          <a:r>
            <a:rPr lang="nl-NL"/>
            <a:t>, onderdeel </a:t>
          </a:r>
          <a:r>
            <a:rPr lang="nl-NL" i="1"/>
            <a:t>“Werkzaamheden binnen de Raamovereenkomst")</a:t>
          </a:r>
        </a:p>
        <a:p>
          <a:r>
            <a:rPr lang="nl-NL" sz="1100" kern="1200"/>
            <a:t>- 150 respondenten per uiting</a:t>
          </a:r>
          <a:r>
            <a:rPr lang="nl-NL" sz="1100" kern="1200" baseline="0"/>
            <a:t> of varianten van een uiting</a:t>
          </a:r>
          <a:endParaRPr lang="nl-NL" sz="1100" kern="1200"/>
        </a:p>
        <a:p>
          <a:r>
            <a:rPr lang="nl-NL" sz="1100" kern="1200"/>
            <a:t>-</a:t>
          </a:r>
          <a:r>
            <a:rPr lang="nl-NL" sz="1100" kern="1200" baseline="0"/>
            <a:t> </a:t>
          </a:r>
          <a:r>
            <a:rPr lang="nl-NL" sz="1100" kern="1200"/>
            <a:t>Doelgroep: Algemeen publiek 18+ of een vergelijkbaar makkelijk te werven doelgroep (vanaf een trefkans</a:t>
          </a:r>
          <a:r>
            <a:rPr lang="nl-NL" sz="1100" kern="1200" baseline="0"/>
            <a:t> </a:t>
          </a:r>
          <a:r>
            <a:rPr lang="nl-NL" sz="1100">
              <a:solidFill>
                <a:schemeClr val="dk1"/>
              </a:solidFill>
              <a:effectLst/>
              <a:latin typeface="+mn-lt"/>
              <a:ea typeface="+mn-ea"/>
              <a:cs typeface="+mn-cs"/>
            </a:rPr>
            <a:t>(</a:t>
          </a:r>
          <a:r>
            <a:rPr lang="nl-NL" sz="1100" b="0" baseline="0">
              <a:solidFill>
                <a:schemeClr val="dk1"/>
              </a:solidFill>
              <a:effectLst/>
              <a:latin typeface="+mn-lt"/>
              <a:ea typeface="+mn-ea"/>
              <a:cs typeface="+mn-cs"/>
            </a:rPr>
            <a:t>incidence rate) </a:t>
          </a:r>
          <a:r>
            <a:rPr lang="nl-NL" sz="1100" kern="1200"/>
            <a:t>van 80% of hoger) </a:t>
          </a:r>
        </a:p>
        <a:p>
          <a:r>
            <a:rPr lang="nl-NL" sz="1100" kern="1200"/>
            <a:t>- Circa 6-10 minuten/circa 12 inhoudelijke vragen</a:t>
          </a:r>
        </a:p>
        <a:p>
          <a:r>
            <a:rPr lang="nl-NL" sz="1100" kern="1200"/>
            <a:t>- Digitale toegankelijkheid: rapportages worden conform de Eisen voor digitale toegankelijkheid opgeleverd, voor zover de (Nadere) Opdrachtgever deze online publiceert; indien van toepassing vermeldt de (Nadere) Opdrachtgever dit in  de Offerteaanvraag. Deze werkzaamheden vallen onder de vaste prijs en mogen niet afzonderlijk als meerprijs worden gerekend.</a:t>
          </a:r>
        </a:p>
        <a:p>
          <a:endParaRPr lang="nl-NL" sz="1100" kern="1200"/>
        </a:p>
        <a:p>
          <a:r>
            <a:rPr lang="nl-NL" sz="1100" kern="1200"/>
            <a:t>Met </a:t>
          </a:r>
          <a:r>
            <a:rPr lang="nl-NL" sz="1100" b="1" kern="1200"/>
            <a:t>trefkans</a:t>
          </a:r>
          <a:r>
            <a:rPr lang="nl-NL" sz="1100" kern="1200"/>
            <a:t> (incidence rate) wordt hier bedoeld: het aandeel respondenten dat na beantwoording van screeningsvragen tot de onderzoeksdoelgroep behoort. Achtergrondvariabelen die al bekend zijn en waarop vooraf geselecteerd kan worden, hebben geen invloed op de trefkans. </a:t>
          </a:r>
          <a:r>
            <a:rPr lang="nl-NL" sz="1100">
              <a:solidFill>
                <a:schemeClr val="dk1"/>
              </a:solidFill>
              <a:effectLst/>
              <a:latin typeface="+mn-lt"/>
              <a:ea typeface="+mn-ea"/>
              <a:cs typeface="+mn-cs"/>
            </a:rPr>
            <a:t>Dit zijn meestal in ieder geval, maar niet uitsluitend, sociaal-demografische kenmerken als huishoudsamenstelling, geslacht, leeftijd, opleiding, regio etc. Als er voorgeselecteerd kan worden op één (of een combinatie van deze) factor(en), betekent dit dat de trefkans 100% is.</a:t>
          </a:r>
          <a:r>
            <a:rPr lang="nl-NL" sz="1100" kern="1200"/>
            <a:t> Uitzonderingen vormen doelgroepen die wel vooraf geselecteerd kunnen worden, maar die een</a:t>
          </a:r>
          <a:r>
            <a:rPr lang="nl-NL" sz="1100" kern="1200" baseline="0"/>
            <a:t> lagere haalbaarheid kennen, zoals jongeren tussen de 16-24 jaar (</a:t>
          </a:r>
          <a:r>
            <a:rPr lang="nl-NL"/>
            <a:t>Zie voor meer informatie </a:t>
          </a:r>
          <a:r>
            <a:rPr lang="nl-NL" i="1"/>
            <a:t>het onderdeel “Het werven van respondenten”</a:t>
          </a:r>
          <a:r>
            <a:rPr lang="nl-NL"/>
            <a:t> in </a:t>
          </a:r>
          <a:r>
            <a:rPr lang="nl-NL" b="0"/>
            <a:t>Bijlage A  Programma van Eisen</a:t>
          </a:r>
          <a:r>
            <a:rPr lang="nl-NL" sz="1100" b="0" kern="1200" baseline="0"/>
            <a:t>)</a:t>
          </a:r>
          <a:r>
            <a:rPr lang="nl-NL" sz="1100" b="0" kern="1200"/>
            <a:t>. </a:t>
          </a:r>
          <a:r>
            <a:rPr lang="nl-NL" sz="1100" kern="1200"/>
            <a:t>Voor dergelijke doelgroepen kan, in overleg tussen opdrachtgever en opdrachtnemer en met onderbouwing, een afwijkende trefkans worden gehanteerd.</a:t>
          </a:r>
        </a:p>
        <a:p>
          <a:r>
            <a:rPr lang="nl-NL" sz="1100" kern="1200"/>
            <a:t> </a:t>
          </a:r>
        </a:p>
        <a:p>
          <a:endParaRPr lang="nl-NL" sz="1100" kern="1200"/>
        </a:p>
      </xdr:txBody>
    </xdr:sp>
    <xdr:clientData/>
  </xdr:twoCellAnchor>
  <xdr:twoCellAnchor>
    <xdr:from>
      <xdr:col>1</xdr:col>
      <xdr:colOff>0</xdr:colOff>
      <xdr:row>83</xdr:row>
      <xdr:rowOff>25400</xdr:rowOff>
    </xdr:from>
    <xdr:to>
      <xdr:col>7</xdr:col>
      <xdr:colOff>6350</xdr:colOff>
      <xdr:row>94</xdr:row>
      <xdr:rowOff>37042</xdr:rowOff>
    </xdr:to>
    <xdr:sp macro="" textlink="">
      <xdr:nvSpPr>
        <xdr:cNvPr id="3" name="Tekstvak 2">
          <a:extLst>
            <a:ext uri="{FF2B5EF4-FFF2-40B4-BE49-F238E27FC236}">
              <a16:creationId xmlns:a16="http://schemas.microsoft.com/office/drawing/2014/main" id="{8CA99C1E-1EEC-09E3-FA99-73552EFF9F16}"/>
            </a:ext>
          </a:extLst>
        </xdr:cNvPr>
        <xdr:cNvSpPr txBox="1"/>
      </xdr:nvSpPr>
      <xdr:spPr>
        <a:xfrm>
          <a:off x="702733" y="17297400"/>
          <a:ext cx="12435417" cy="235690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b="1" kern="1200"/>
            <a:t>Toelichting:</a:t>
          </a:r>
          <a:r>
            <a:rPr lang="nl-NL" sz="900" b="0" kern="1200"/>
            <a:t> Hierbij gaat het om een onderzoek waarbij drie uitingen — bijvoorbeeld een tv-spot, een radiospot en een advertentie (of een andere combinatie van uitingen),</a:t>
          </a:r>
          <a:r>
            <a:rPr lang="nl-NL" sz="900" b="0" kern="1200" baseline="0"/>
            <a:t> </a:t>
          </a:r>
          <a:r>
            <a:rPr lang="nl-NL" sz="900" b="0" kern="1200"/>
            <a:t>in hun onderlinge inhoudelijke samenhang worden getest.</a:t>
          </a:r>
        </a:p>
        <a:p>
          <a:r>
            <a:rPr lang="nl-NL" sz="900"/>
            <a:t>Onderstaand een voorbeeld waarin </a:t>
          </a:r>
          <a:r>
            <a:rPr lang="nl-NL" sz="900" b="0"/>
            <a:t>een TVC, social video en displaybanner worden getest.</a:t>
          </a:r>
          <a:endParaRPr lang="nl-NL" sz="900" b="0" kern="1200"/>
        </a:p>
      </xdr:txBody>
    </xdr:sp>
    <xdr:clientData/>
  </xdr:twoCellAnchor>
  <xdr:twoCellAnchor>
    <xdr:from>
      <xdr:col>1</xdr:col>
      <xdr:colOff>0</xdr:colOff>
      <xdr:row>100</xdr:row>
      <xdr:rowOff>9525</xdr:rowOff>
    </xdr:from>
    <xdr:to>
      <xdr:col>7</xdr:col>
      <xdr:colOff>0</xdr:colOff>
      <xdr:row>113</xdr:row>
      <xdr:rowOff>6350</xdr:rowOff>
    </xdr:to>
    <xdr:sp macro="" textlink="">
      <xdr:nvSpPr>
        <xdr:cNvPr id="4" name="Tekstvak 3">
          <a:extLst>
            <a:ext uri="{FF2B5EF4-FFF2-40B4-BE49-F238E27FC236}">
              <a16:creationId xmlns:a16="http://schemas.microsoft.com/office/drawing/2014/main" id="{9F8484A8-7269-6C3E-73E1-267F0A8D7DD3}"/>
            </a:ext>
          </a:extLst>
        </xdr:cNvPr>
        <xdr:cNvSpPr txBox="1"/>
      </xdr:nvSpPr>
      <xdr:spPr>
        <a:xfrm>
          <a:off x="702733" y="20134792"/>
          <a:ext cx="12429067" cy="2528358"/>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900" b="1" kern="1200"/>
            <a:t>Toelichting:</a:t>
          </a:r>
          <a:r>
            <a:rPr lang="nl-NL" sz="900" b="0" kern="1200"/>
            <a:t> Hierbij gaat het om een onderzoek waarin verschillende varianten van één uiting in een test</a:t>
          </a:r>
          <a:r>
            <a:rPr lang="nl-NL" sz="900" b="0" kern="1200" baseline="0"/>
            <a:t> met elkaar worden vergeleken. Denk aan een radiospot in twee varianten die onderling verschillen, bijvoorbeeld in de formulering van een pay off. Of aan een onderzoek waarin twee varianten van bijvoorbeeld een brief onderling worden vergeleken. Onderstaand een voorbeeld van twee verschillende varianten betreft de homepage van cjib.nl. De versies verschillen in details, zoals de toevoeging van ‘Waarmee kunnen wij u helpen?’, de benamingen van de zogenoemde toptaken (wat komt u doen op de site) en de aanduiding van Mijn CJIB of de knop Inloggen.</a:t>
          </a:r>
          <a:endParaRPr lang="nl-NL" sz="900" b="1" kern="1200"/>
        </a:p>
      </xdr:txBody>
    </xdr:sp>
    <xdr:clientData/>
  </xdr:twoCellAnchor>
  <xdr:twoCellAnchor>
    <xdr:from>
      <xdr:col>1</xdr:col>
      <xdr:colOff>6350</xdr:colOff>
      <xdr:row>121</xdr:row>
      <xdr:rowOff>25400</xdr:rowOff>
    </xdr:from>
    <xdr:to>
      <xdr:col>7</xdr:col>
      <xdr:colOff>8467</xdr:colOff>
      <xdr:row>123</xdr:row>
      <xdr:rowOff>158750</xdr:rowOff>
    </xdr:to>
    <xdr:sp macro="" textlink="">
      <xdr:nvSpPr>
        <xdr:cNvPr id="5" name="Tekstvak 4">
          <a:extLst>
            <a:ext uri="{FF2B5EF4-FFF2-40B4-BE49-F238E27FC236}">
              <a16:creationId xmlns:a16="http://schemas.microsoft.com/office/drawing/2014/main" id="{C027F241-4664-F312-9F4F-37F5C570235F}"/>
            </a:ext>
          </a:extLst>
        </xdr:cNvPr>
        <xdr:cNvSpPr txBox="1"/>
      </xdr:nvSpPr>
      <xdr:spPr>
        <a:xfrm>
          <a:off x="709083" y="24087667"/>
          <a:ext cx="12431184" cy="52281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900" b="1" kern="1200"/>
            <a:t>Toelichting:  </a:t>
          </a:r>
          <a:r>
            <a:rPr lang="nl-NL" sz="900" b="0" kern="1200"/>
            <a:t>Als uitgangspunt bij P1</a:t>
          </a:r>
          <a:r>
            <a:rPr lang="nl-NL" sz="900" b="0" kern="1200" baseline="0"/>
            <a:t> tm P3 wordt uitgegaan van algemeen publiek </a:t>
          </a:r>
          <a:r>
            <a:rPr lang="nl-NL" sz="900" b="0" kern="1200" baseline="0">
              <a:solidFill>
                <a:schemeClr val="dk1"/>
              </a:solidFill>
              <a:latin typeface="+mn-lt"/>
              <a:ea typeface="+mn-ea"/>
              <a:cs typeface="+mn-cs"/>
            </a:rPr>
            <a:t>18+ of een vergelijkbaar makkelijk te werven doelgroep (vanaf een trefkans (incidence rate) van 80% of hoger). Hoe moeilijker de doelgroep te bereiken, hoe lager de trefkans (incidence rate). </a:t>
          </a:r>
          <a:r>
            <a:rPr lang="nl-NL" sz="900" b="0" kern="1200" baseline="0"/>
            <a:t>Bij P4 vermeldt u de aanvullende kosten op basis van </a:t>
          </a:r>
          <a:r>
            <a:rPr lang="nl-NL" sz="1100" b="0" baseline="0">
              <a:solidFill>
                <a:schemeClr val="dk1"/>
              </a:solidFill>
              <a:effectLst/>
              <a:latin typeface="+mn-lt"/>
              <a:ea typeface="+mn-ea"/>
              <a:cs typeface="+mn-cs"/>
            </a:rPr>
            <a:t> </a:t>
          </a:r>
          <a:r>
            <a:rPr lang="nl-NL" sz="900" b="0" kern="1200" baseline="0">
              <a:solidFill>
                <a:schemeClr val="dk1"/>
              </a:solidFill>
              <a:latin typeface="+mn-lt"/>
              <a:ea typeface="+mn-ea"/>
              <a:cs typeface="+mn-cs"/>
            </a:rPr>
            <a:t>trefkans (incidence </a:t>
          </a:r>
          <a:r>
            <a:rPr lang="nl-NL" sz="900" b="0" kern="1200" baseline="0"/>
            <a:t>rates).</a:t>
          </a:r>
          <a:endParaRPr lang="nl-NL" sz="900" b="1" kern="1200"/>
        </a:p>
      </xdr:txBody>
    </xdr:sp>
    <xdr:clientData/>
  </xdr:twoCellAnchor>
  <xdr:twoCellAnchor>
    <xdr:from>
      <xdr:col>1</xdr:col>
      <xdr:colOff>0</xdr:colOff>
      <xdr:row>131</xdr:row>
      <xdr:rowOff>9525</xdr:rowOff>
    </xdr:from>
    <xdr:to>
      <xdr:col>7</xdr:col>
      <xdr:colOff>0</xdr:colOff>
      <xdr:row>133</xdr:row>
      <xdr:rowOff>114300</xdr:rowOff>
    </xdr:to>
    <xdr:sp macro="" textlink="">
      <xdr:nvSpPr>
        <xdr:cNvPr id="7" name="Tekstvak 6">
          <a:extLst>
            <a:ext uri="{FF2B5EF4-FFF2-40B4-BE49-F238E27FC236}">
              <a16:creationId xmlns:a16="http://schemas.microsoft.com/office/drawing/2014/main" id="{2274AA3F-259D-72C4-9852-955ED7582D24}"/>
            </a:ext>
          </a:extLst>
        </xdr:cNvPr>
        <xdr:cNvSpPr txBox="1"/>
      </xdr:nvSpPr>
      <xdr:spPr>
        <a:xfrm>
          <a:off x="609600" y="14306550"/>
          <a:ext cx="11353800" cy="4667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b="1" kern="1200"/>
            <a:t>Toelichting:</a:t>
          </a:r>
          <a:r>
            <a:rPr lang="nl-NL" sz="900" b="0" kern="1200" baseline="0"/>
            <a:t> Kosten voor het opmaken van rapporten conform de eisen van digitale toegankelijkheid kunnen worden berekend op basis van het junior uurtarief en 5 min voor een eenvoudige pagina (vooral tekst) en 6 min voor complexere pagina (bijv. met grafieken).</a:t>
          </a:r>
          <a:endParaRPr lang="nl-NL" sz="900" b="1" kern="1200"/>
        </a:p>
      </xdr:txBody>
    </xdr:sp>
    <xdr:clientData/>
  </xdr:twoCellAnchor>
  <xdr:twoCellAnchor>
    <xdr:from>
      <xdr:col>0</xdr:col>
      <xdr:colOff>694267</xdr:colOff>
      <xdr:row>74</xdr:row>
      <xdr:rowOff>34925</xdr:rowOff>
    </xdr:from>
    <xdr:to>
      <xdr:col>7</xdr:col>
      <xdr:colOff>9524</xdr:colOff>
      <xdr:row>76</xdr:row>
      <xdr:rowOff>133350</xdr:rowOff>
    </xdr:to>
    <xdr:sp macro="" textlink="">
      <xdr:nvSpPr>
        <xdr:cNvPr id="8" name="Tekstvak 7">
          <a:extLst>
            <a:ext uri="{FF2B5EF4-FFF2-40B4-BE49-F238E27FC236}">
              <a16:creationId xmlns:a16="http://schemas.microsoft.com/office/drawing/2014/main" id="{93E3F9C9-D5A5-491D-8516-A226B3E5071A}"/>
            </a:ext>
          </a:extLst>
        </xdr:cNvPr>
        <xdr:cNvSpPr txBox="1"/>
      </xdr:nvSpPr>
      <xdr:spPr>
        <a:xfrm>
          <a:off x="694267" y="15486592"/>
          <a:ext cx="12447057" cy="48789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b="1" kern="1200"/>
            <a:t>Toelichting: </a:t>
          </a:r>
          <a:r>
            <a:rPr lang="nl-NL" sz="900" b="0" kern="1200"/>
            <a:t>Hierbij gaat het om een onderzoek waarin één uiting wordt getest. Dit kan bijvoorbeeld een campagne-uiting zijn of een versie van een brief (of een ander communicatiemiddel).</a:t>
          </a:r>
        </a:p>
      </xdr:txBody>
    </xdr:sp>
    <xdr:clientData/>
  </xdr:twoCellAnchor>
  <xdr:twoCellAnchor editAs="oneCell">
    <xdr:from>
      <xdr:col>1</xdr:col>
      <xdr:colOff>57150</xdr:colOff>
      <xdr:row>102</xdr:row>
      <xdr:rowOff>133350</xdr:rowOff>
    </xdr:from>
    <xdr:to>
      <xdr:col>1</xdr:col>
      <xdr:colOff>4959350</xdr:colOff>
      <xdr:row>112</xdr:row>
      <xdr:rowOff>131517</xdr:rowOff>
    </xdr:to>
    <xdr:pic>
      <xdr:nvPicPr>
        <xdr:cNvPr id="6" name="Afbeelding 5">
          <a:extLst>
            <a:ext uri="{FF2B5EF4-FFF2-40B4-BE49-F238E27FC236}">
              <a16:creationId xmlns:a16="http://schemas.microsoft.com/office/drawing/2014/main" id="{1F04988B-29DA-E032-FCE7-5EB0BBFE1137}"/>
            </a:ext>
          </a:extLst>
        </xdr:cNvPr>
        <xdr:cNvPicPr>
          <a:picLocks noChangeAspect="1"/>
        </xdr:cNvPicPr>
      </xdr:nvPicPr>
      <xdr:blipFill>
        <a:blip xmlns:r="http://schemas.openxmlformats.org/officeDocument/2006/relationships" r:embed="rId1"/>
        <a:stretch>
          <a:fillRect/>
        </a:stretch>
      </xdr:blipFill>
      <xdr:spPr>
        <a:xfrm>
          <a:off x="666750" y="7915275"/>
          <a:ext cx="4902200" cy="1807917"/>
        </a:xfrm>
        <a:prstGeom prst="rect">
          <a:avLst/>
        </a:prstGeom>
      </xdr:spPr>
    </xdr:pic>
    <xdr:clientData/>
  </xdr:twoCellAnchor>
  <xdr:twoCellAnchor editAs="oneCell">
    <xdr:from>
      <xdr:col>1</xdr:col>
      <xdr:colOff>177800</xdr:colOff>
      <xdr:row>84</xdr:row>
      <xdr:rowOff>27104</xdr:rowOff>
    </xdr:from>
    <xdr:to>
      <xdr:col>1</xdr:col>
      <xdr:colOff>5626100</xdr:colOff>
      <xdr:row>93</xdr:row>
      <xdr:rowOff>155107</xdr:rowOff>
    </xdr:to>
    <xdr:pic>
      <xdr:nvPicPr>
        <xdr:cNvPr id="9" name="Afbeelding 8">
          <a:extLst>
            <a:ext uri="{FF2B5EF4-FFF2-40B4-BE49-F238E27FC236}">
              <a16:creationId xmlns:a16="http://schemas.microsoft.com/office/drawing/2014/main" id="{4CCEBA5F-9F9E-639A-2E77-DC94E829BB77}"/>
            </a:ext>
          </a:extLst>
        </xdr:cNvPr>
        <xdr:cNvPicPr>
          <a:picLocks noChangeAspect="1"/>
        </xdr:cNvPicPr>
      </xdr:nvPicPr>
      <xdr:blipFill>
        <a:blip xmlns:r="http://schemas.openxmlformats.org/officeDocument/2006/relationships" r:embed="rId2"/>
        <a:stretch>
          <a:fillRect/>
        </a:stretch>
      </xdr:blipFill>
      <xdr:spPr>
        <a:xfrm>
          <a:off x="787400" y="6361229"/>
          <a:ext cx="5448300" cy="1756778"/>
        </a:xfrm>
        <a:prstGeom prst="rect">
          <a:avLst/>
        </a:prstGeom>
      </xdr:spPr>
    </xdr:pic>
    <xdr:clientData/>
  </xdr:twoCellAnchor>
  <xdr:oneCellAnchor>
    <xdr:from>
      <xdr:col>2</xdr:col>
      <xdr:colOff>172640</xdr:colOff>
      <xdr:row>0</xdr:row>
      <xdr:rowOff>75009</xdr:rowOff>
    </xdr:from>
    <xdr:ext cx="3559810" cy="1624013"/>
    <xdr:pic>
      <xdr:nvPicPr>
        <xdr:cNvPr id="10" name="Afbeelding 9">
          <a:extLst>
            <a:ext uri="{FF2B5EF4-FFF2-40B4-BE49-F238E27FC236}">
              <a16:creationId xmlns:a16="http://schemas.microsoft.com/office/drawing/2014/main" id="{A5D80222-A884-4FAB-AA1A-3F6D7B22E2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06540" y="75009"/>
          <a:ext cx="3559810" cy="1624013"/>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6"/>
  <sheetViews>
    <sheetView tabSelected="1" topLeftCell="A126" zoomScale="150" zoomScaleNormal="150" workbookViewId="0">
      <selection activeCell="C37" sqref="C37:G37"/>
    </sheetView>
  </sheetViews>
  <sheetFormatPr defaultColWidth="9.140625" defaultRowHeight="15" x14ac:dyDescent="0.25"/>
  <cols>
    <col min="1" max="1" width="9.140625" style="3"/>
    <col min="2" max="2" width="87.85546875" style="3" bestFit="1" customWidth="1"/>
    <col min="3" max="3" width="13.42578125" style="26" customWidth="1"/>
    <col min="4" max="4" width="15.42578125" style="26" customWidth="1"/>
    <col min="5" max="5" width="9.140625" style="3"/>
    <col min="6" max="6" width="19.140625" style="3" customWidth="1"/>
    <col min="7" max="7" width="20.140625" style="3" customWidth="1"/>
    <col min="8" max="8" width="9.140625" style="3"/>
    <col min="9" max="9" width="48.42578125" style="3" customWidth="1"/>
    <col min="10" max="16384" width="9.140625" style="3"/>
  </cols>
  <sheetData>
    <row r="1" spans="2:7" x14ac:dyDescent="0.25">
      <c r="B1" s="2"/>
      <c r="C1" s="2"/>
      <c r="D1" s="2"/>
      <c r="E1" s="2"/>
      <c r="F1" s="2"/>
      <c r="G1" s="2"/>
    </row>
    <row r="2" spans="2:7" x14ac:dyDescent="0.25">
      <c r="B2" s="2"/>
      <c r="C2" s="2"/>
      <c r="D2" s="2"/>
      <c r="E2" s="2"/>
      <c r="F2" s="2"/>
      <c r="G2" s="2"/>
    </row>
    <row r="3" spans="2:7" x14ac:dyDescent="0.25">
      <c r="B3" s="2"/>
      <c r="C3" s="2"/>
      <c r="D3" s="2"/>
      <c r="E3" s="2"/>
      <c r="F3" s="2"/>
      <c r="G3" s="2"/>
    </row>
    <row r="4" spans="2:7" x14ac:dyDescent="0.25">
      <c r="B4" s="2"/>
      <c r="C4" s="2"/>
      <c r="D4" s="2"/>
      <c r="E4" s="2"/>
      <c r="F4" s="2"/>
      <c r="G4" s="2"/>
    </row>
    <row r="5" spans="2:7" x14ac:dyDescent="0.25">
      <c r="B5" s="2"/>
      <c r="C5" s="2"/>
      <c r="D5" s="2"/>
      <c r="E5" s="2"/>
      <c r="F5" s="2"/>
      <c r="G5" s="2"/>
    </row>
    <row r="6" spans="2:7" x14ac:dyDescent="0.25">
      <c r="B6" s="2"/>
      <c r="C6" s="2"/>
      <c r="D6" s="2"/>
      <c r="E6" s="2"/>
      <c r="F6" s="2"/>
      <c r="G6" s="2"/>
    </row>
    <row r="7" spans="2:7" x14ac:dyDescent="0.25">
      <c r="B7" s="2"/>
      <c r="C7" s="2"/>
      <c r="D7" s="2"/>
      <c r="E7" s="2"/>
      <c r="F7" s="4" t="s">
        <v>27</v>
      </c>
      <c r="G7" s="5"/>
    </row>
    <row r="8" spans="2:7" x14ac:dyDescent="0.25">
      <c r="B8" s="2"/>
      <c r="C8" s="2"/>
      <c r="D8" s="2"/>
      <c r="E8" s="2"/>
      <c r="F8" s="5"/>
      <c r="G8" s="5"/>
    </row>
    <row r="9" spans="2:7" x14ac:dyDescent="0.25">
      <c r="B9" s="2"/>
      <c r="C9" s="2"/>
      <c r="D9" s="2"/>
      <c r="E9" s="2"/>
      <c r="F9" s="5" t="s">
        <v>28</v>
      </c>
      <c r="G9" s="5"/>
    </row>
    <row r="10" spans="2:7" x14ac:dyDescent="0.25">
      <c r="B10" s="2"/>
      <c r="C10" s="2"/>
      <c r="D10" s="2"/>
      <c r="E10" s="2"/>
      <c r="F10" s="5"/>
      <c r="G10" s="5"/>
    </row>
    <row r="11" spans="2:7" x14ac:dyDescent="0.25">
      <c r="B11" s="2"/>
      <c r="C11" s="2"/>
      <c r="D11" s="2"/>
      <c r="E11" s="2"/>
      <c r="F11" s="5" t="s">
        <v>29</v>
      </c>
      <c r="G11" s="5"/>
    </row>
    <row r="12" spans="2:7" x14ac:dyDescent="0.25">
      <c r="B12" s="2"/>
      <c r="C12" s="2"/>
      <c r="D12" s="2"/>
      <c r="E12" s="2"/>
      <c r="F12" s="5" t="s">
        <v>30</v>
      </c>
      <c r="G12" s="5"/>
    </row>
    <row r="13" spans="2:7" x14ac:dyDescent="0.25">
      <c r="B13" s="2"/>
      <c r="C13" s="2"/>
      <c r="D13" s="2"/>
      <c r="E13" s="2"/>
      <c r="F13" s="5" t="s">
        <v>31</v>
      </c>
      <c r="G13" s="5"/>
    </row>
    <row r="14" spans="2:7" x14ac:dyDescent="0.25">
      <c r="B14" s="2"/>
      <c r="C14" s="2"/>
      <c r="D14" s="2"/>
      <c r="E14" s="2"/>
      <c r="F14" s="5" t="s">
        <v>32</v>
      </c>
      <c r="G14" s="5"/>
    </row>
    <row r="15" spans="2:7" x14ac:dyDescent="0.25">
      <c r="B15" s="2"/>
      <c r="C15" s="2"/>
      <c r="D15" s="2"/>
      <c r="E15" s="2"/>
      <c r="F15" s="5"/>
      <c r="G15" s="5"/>
    </row>
    <row r="16" spans="2:7" x14ac:dyDescent="0.25">
      <c r="B16" s="2"/>
      <c r="C16" s="2"/>
      <c r="D16" s="2"/>
      <c r="E16" s="2"/>
      <c r="F16" s="5" t="s">
        <v>33</v>
      </c>
      <c r="G16" s="5"/>
    </row>
    <row r="17" spans="2:7" x14ac:dyDescent="0.25">
      <c r="B17" s="2"/>
      <c r="C17" s="2"/>
      <c r="D17" s="2"/>
      <c r="E17" s="2"/>
      <c r="F17" s="5" t="s">
        <v>34</v>
      </c>
      <c r="G17" s="5"/>
    </row>
    <row r="18" spans="2:7" x14ac:dyDescent="0.25">
      <c r="B18" s="2"/>
      <c r="C18" s="2"/>
      <c r="D18" s="2"/>
      <c r="E18" s="2"/>
      <c r="F18" s="2"/>
      <c r="G18" s="2"/>
    </row>
    <row r="19" spans="2:7" ht="15.75" thickBot="1" x14ac:dyDescent="0.3">
      <c r="B19" s="6"/>
      <c r="C19" s="6"/>
      <c r="D19" s="6"/>
      <c r="E19" s="6"/>
      <c r="F19" s="6"/>
      <c r="G19" s="6"/>
    </row>
    <row r="20" spans="2:7" x14ac:dyDescent="0.25">
      <c r="B20" s="73" t="s">
        <v>35</v>
      </c>
      <c r="C20" s="74"/>
      <c r="D20" s="74"/>
      <c r="E20" s="74"/>
      <c r="F20" s="74"/>
      <c r="G20" s="75"/>
    </row>
    <row r="21" spans="2:7" x14ac:dyDescent="0.25">
      <c r="B21" s="76" t="s">
        <v>36</v>
      </c>
      <c r="C21" s="77"/>
      <c r="D21" s="77"/>
      <c r="E21" s="77"/>
      <c r="F21" s="77"/>
      <c r="G21" s="78"/>
    </row>
    <row r="22" spans="2:7" x14ac:dyDescent="0.25">
      <c r="B22" s="76" t="s">
        <v>49</v>
      </c>
      <c r="C22" s="77"/>
      <c r="D22" s="77"/>
      <c r="E22" s="77"/>
      <c r="F22" s="77"/>
      <c r="G22" s="78"/>
    </row>
    <row r="23" spans="2:7" x14ac:dyDescent="0.25">
      <c r="B23" s="79" t="s">
        <v>37</v>
      </c>
      <c r="C23" s="80"/>
      <c r="D23" s="80"/>
      <c r="E23" s="80"/>
      <c r="F23" s="80"/>
      <c r="G23" s="81"/>
    </row>
    <row r="24" spans="2:7" ht="11.25" customHeight="1" x14ac:dyDescent="0.25">
      <c r="B24" s="76" t="s">
        <v>50</v>
      </c>
      <c r="C24" s="77"/>
      <c r="D24" s="77"/>
      <c r="E24" s="77"/>
      <c r="F24" s="77"/>
      <c r="G24" s="78"/>
    </row>
    <row r="25" spans="2:7" ht="75" customHeight="1" x14ac:dyDescent="0.25">
      <c r="B25" s="76"/>
      <c r="C25" s="77"/>
      <c r="D25" s="77"/>
      <c r="E25" s="77"/>
      <c r="F25" s="77"/>
      <c r="G25" s="78"/>
    </row>
    <row r="26" spans="2:7" ht="45" customHeight="1" thickBot="1" x14ac:dyDescent="0.3">
      <c r="B26" s="85" t="s">
        <v>51</v>
      </c>
      <c r="C26" s="86"/>
      <c r="D26" s="86"/>
      <c r="E26" s="86"/>
      <c r="F26" s="86"/>
      <c r="G26" s="87"/>
    </row>
    <row r="27" spans="2:7" x14ac:dyDescent="0.25">
      <c r="B27" s="7"/>
      <c r="C27" s="7"/>
      <c r="D27" s="7"/>
      <c r="E27" s="7"/>
      <c r="F27" s="7"/>
      <c r="G27" s="7"/>
    </row>
    <row r="28" spans="2:7" x14ac:dyDescent="0.25">
      <c r="B28" s="7"/>
      <c r="C28" s="7"/>
      <c r="D28" s="7"/>
      <c r="E28" s="7"/>
      <c r="F28" s="7"/>
      <c r="G28" s="7"/>
    </row>
    <row r="29" spans="2:7" x14ac:dyDescent="0.25">
      <c r="B29" s="8" t="s">
        <v>38</v>
      </c>
      <c r="C29" s="88" t="s">
        <v>39</v>
      </c>
      <c r="D29" s="88"/>
      <c r="E29" s="88"/>
      <c r="G29" s="9"/>
    </row>
    <row r="30" spans="2:7" x14ac:dyDescent="0.25">
      <c r="B30" s="8" t="s">
        <v>40</v>
      </c>
      <c r="C30" s="83">
        <v>46010</v>
      </c>
      <c r="D30" s="83"/>
      <c r="E30" s="10"/>
      <c r="G30" s="9"/>
    </row>
    <row r="31" spans="2:7" x14ac:dyDescent="0.25">
      <c r="B31" s="8" t="s">
        <v>41</v>
      </c>
      <c r="C31" s="84">
        <v>201865001023008</v>
      </c>
      <c r="D31" s="84"/>
      <c r="E31" s="11"/>
      <c r="G31" s="9"/>
    </row>
    <row r="32" spans="2:7" x14ac:dyDescent="0.25">
      <c r="B32" s="8" t="s">
        <v>42</v>
      </c>
      <c r="C32" s="12" t="s">
        <v>55</v>
      </c>
      <c r="D32" s="12"/>
      <c r="E32" s="12"/>
      <c r="G32" s="9"/>
    </row>
    <row r="33" spans="2:7" x14ac:dyDescent="0.25">
      <c r="B33" s="8" t="s">
        <v>43</v>
      </c>
      <c r="C33" s="12" t="s">
        <v>44</v>
      </c>
      <c r="D33" s="12"/>
      <c r="E33" s="12"/>
      <c r="G33" s="9"/>
    </row>
    <row r="34" spans="2:7" x14ac:dyDescent="0.25">
      <c r="B34" s="13"/>
      <c r="C34" s="14"/>
      <c r="D34" s="14"/>
      <c r="E34" s="14"/>
      <c r="G34" s="15"/>
    </row>
    <row r="35" spans="2:7" ht="20.25" thickBot="1" x14ac:dyDescent="0.3">
      <c r="B35" s="16" t="s">
        <v>45</v>
      </c>
      <c r="C35" s="14"/>
      <c r="D35" s="14"/>
      <c r="E35" s="14"/>
      <c r="G35" s="15"/>
    </row>
    <row r="36" spans="2:7" ht="15.75" thickTop="1" x14ac:dyDescent="0.25">
      <c r="B36" s="8" t="s">
        <v>46</v>
      </c>
      <c r="C36" s="89"/>
      <c r="D36" s="90"/>
      <c r="E36" s="90"/>
      <c r="F36" s="90"/>
      <c r="G36" s="91"/>
    </row>
    <row r="37" spans="2:7" x14ac:dyDescent="0.25">
      <c r="B37" s="8" t="s">
        <v>47</v>
      </c>
      <c r="C37" s="82"/>
      <c r="D37" s="82"/>
      <c r="E37" s="82"/>
      <c r="F37" s="82"/>
      <c r="G37" s="82"/>
    </row>
    <row r="38" spans="2:7" x14ac:dyDescent="0.25">
      <c r="B38" s="8" t="s">
        <v>40</v>
      </c>
      <c r="C38" s="82"/>
      <c r="D38" s="82"/>
      <c r="E38" s="82"/>
      <c r="F38" s="82"/>
      <c r="G38" s="82"/>
    </row>
    <row r="39" spans="2:7" ht="39.950000000000003" customHeight="1" x14ac:dyDescent="0.25">
      <c r="B39" s="8" t="s">
        <v>48</v>
      </c>
      <c r="C39" s="82"/>
      <c r="D39" s="82"/>
      <c r="E39" s="82"/>
      <c r="F39" s="82"/>
      <c r="G39" s="82"/>
    </row>
    <row r="40" spans="2:7" x14ac:dyDescent="0.25">
      <c r="C40" s="3"/>
      <c r="D40" s="3"/>
    </row>
    <row r="45" spans="2:7" x14ac:dyDescent="0.25">
      <c r="B45" s="56"/>
      <c r="C45" s="57"/>
      <c r="D45" s="57"/>
      <c r="E45" s="57"/>
      <c r="F45" s="57"/>
      <c r="G45" s="57"/>
    </row>
    <row r="46" spans="2:7" x14ac:dyDescent="0.25">
      <c r="B46" s="57"/>
      <c r="C46" s="57"/>
      <c r="D46" s="57"/>
      <c r="E46" s="57"/>
      <c r="F46" s="57"/>
      <c r="G46" s="57"/>
    </row>
    <row r="47" spans="2:7" x14ac:dyDescent="0.25">
      <c r="B47" s="57"/>
      <c r="C47" s="57"/>
      <c r="D47" s="57"/>
      <c r="E47" s="57"/>
      <c r="F47" s="57"/>
      <c r="G47" s="57"/>
    </row>
    <row r="71" spans="2:8" ht="15.75" x14ac:dyDescent="0.25">
      <c r="B71" s="17" t="s">
        <v>20</v>
      </c>
      <c r="C71" s="63" t="s">
        <v>0</v>
      </c>
      <c r="D71" s="64"/>
      <c r="E71" s="18" t="s">
        <v>1</v>
      </c>
      <c r="F71" s="18" t="s">
        <v>2</v>
      </c>
      <c r="G71" s="19" t="s">
        <v>3</v>
      </c>
    </row>
    <row r="72" spans="2:8" ht="15.75" x14ac:dyDescent="0.25">
      <c r="B72" s="20" t="s">
        <v>4</v>
      </c>
      <c r="C72" s="21">
        <v>2000</v>
      </c>
      <c r="D72" s="21">
        <v>6000</v>
      </c>
      <c r="E72" s="20">
        <v>8</v>
      </c>
      <c r="F72" s="22">
        <f>G72*E72</f>
        <v>0</v>
      </c>
      <c r="G72" s="1"/>
      <c r="H72" s="23" t="str">
        <f>IF(G72="","&lt;--Verplicht invullen","")</f>
        <v>&lt;--Verplicht invullen</v>
      </c>
    </row>
    <row r="73" spans="2:8" ht="15.75" x14ac:dyDescent="0.25">
      <c r="B73" s="58" t="s">
        <v>8</v>
      </c>
      <c r="C73" s="59"/>
      <c r="D73" s="59"/>
      <c r="E73" s="60"/>
      <c r="F73" s="24">
        <f>+F72</f>
        <v>0</v>
      </c>
      <c r="G73" s="23"/>
      <c r="H73" s="23"/>
    </row>
    <row r="74" spans="2:8" ht="15" customHeight="1" x14ac:dyDescent="0.25">
      <c r="B74" s="25"/>
      <c r="C74" s="25"/>
      <c r="D74" s="25"/>
      <c r="E74" s="23"/>
      <c r="F74" s="23"/>
      <c r="G74" s="23"/>
      <c r="H74" s="23"/>
    </row>
    <row r="75" spans="2:8" x14ac:dyDescent="0.25">
      <c r="D75" s="26">
        <v>6000</v>
      </c>
      <c r="F75" s="27"/>
      <c r="G75" s="27"/>
      <c r="H75" s="23"/>
    </row>
    <row r="79" spans="2:8" ht="15.75" x14ac:dyDescent="0.25">
      <c r="B79" s="17" t="s">
        <v>5</v>
      </c>
      <c r="C79" s="28"/>
      <c r="D79" s="28" t="s">
        <v>0</v>
      </c>
      <c r="E79" s="18" t="s">
        <v>1</v>
      </c>
      <c r="F79" s="18" t="s">
        <v>2</v>
      </c>
      <c r="G79" s="19" t="s">
        <v>3</v>
      </c>
    </row>
    <row r="80" spans="2:8" ht="15.75" x14ac:dyDescent="0.25">
      <c r="B80" s="20" t="s">
        <v>6</v>
      </c>
      <c r="C80" s="21">
        <v>500</v>
      </c>
      <c r="D80" s="21">
        <v>2000</v>
      </c>
      <c r="E80" s="20">
        <v>4</v>
      </c>
      <c r="F80" s="22">
        <f>G80*E80</f>
        <v>0</v>
      </c>
      <c r="G80" s="1"/>
      <c r="H80" s="23" t="str">
        <f>IF(G80="","&lt;--Verplicht invullen","")</f>
        <v>&lt;--Verplicht invullen</v>
      </c>
    </row>
    <row r="81" spans="2:8" ht="15.75" x14ac:dyDescent="0.25">
      <c r="B81" s="20" t="s">
        <v>7</v>
      </c>
      <c r="C81" s="21">
        <v>200</v>
      </c>
      <c r="D81" s="21">
        <v>1000</v>
      </c>
      <c r="E81" s="20">
        <v>4</v>
      </c>
      <c r="F81" s="22">
        <f>G81*E81</f>
        <v>0</v>
      </c>
      <c r="G81" s="1"/>
      <c r="H81" s="23" t="str">
        <f>IF(G81="","&lt;--Verplicht invullen","")</f>
        <v>&lt;--Verplicht invullen</v>
      </c>
    </row>
    <row r="82" spans="2:8" ht="15.75" x14ac:dyDescent="0.25">
      <c r="B82" s="58" t="s">
        <v>8</v>
      </c>
      <c r="C82" s="59"/>
      <c r="D82" s="59"/>
      <c r="E82" s="60"/>
      <c r="F82" s="24">
        <f>+F80+F81</f>
        <v>0</v>
      </c>
      <c r="G82" s="23"/>
      <c r="H82" s="23"/>
    </row>
    <row r="84" spans="2:8" ht="30.95" customHeight="1" x14ac:dyDescent="0.25"/>
    <row r="96" spans="2:8" ht="15.75" x14ac:dyDescent="0.25">
      <c r="B96" s="17" t="s">
        <v>23</v>
      </c>
      <c r="C96" s="28"/>
      <c r="D96" s="28" t="s">
        <v>0</v>
      </c>
      <c r="E96" s="18" t="s">
        <v>1</v>
      </c>
      <c r="F96" s="18" t="s">
        <v>2</v>
      </c>
      <c r="G96" s="19" t="s">
        <v>9</v>
      </c>
      <c r="H96" s="23"/>
    </row>
    <row r="97" spans="2:8" ht="15.75" x14ac:dyDescent="0.25">
      <c r="B97" s="20" t="s">
        <v>21</v>
      </c>
      <c r="C97" s="21">
        <v>500</v>
      </c>
      <c r="D97" s="21">
        <v>1500</v>
      </c>
      <c r="E97" s="20">
        <v>2</v>
      </c>
      <c r="F97" s="22">
        <f>G97*E97</f>
        <v>0</v>
      </c>
      <c r="G97" s="1"/>
      <c r="H97" s="23" t="str">
        <f>IF(G97="","&lt;--Verplicht invullen","")</f>
        <v>&lt;--Verplicht invullen</v>
      </c>
    </row>
    <row r="98" spans="2:8" ht="15.75" x14ac:dyDescent="0.25">
      <c r="B98" s="20" t="s">
        <v>22</v>
      </c>
      <c r="C98" s="21">
        <v>100</v>
      </c>
      <c r="D98" s="21">
        <v>1000</v>
      </c>
      <c r="E98" s="20">
        <v>1</v>
      </c>
      <c r="F98" s="22">
        <f>G98*E98</f>
        <v>0</v>
      </c>
      <c r="G98" s="1"/>
      <c r="H98" s="23" t="str">
        <f>IF(G98="","&lt;--Verplicht invullen","")</f>
        <v>&lt;--Verplicht invullen</v>
      </c>
    </row>
    <row r="99" spans="2:8" ht="15.75" x14ac:dyDescent="0.25">
      <c r="B99" s="58" t="s">
        <v>8</v>
      </c>
      <c r="C99" s="59"/>
      <c r="D99" s="59"/>
      <c r="E99" s="60"/>
      <c r="F99" s="24">
        <f>F97+F98</f>
        <v>0</v>
      </c>
      <c r="G99" s="23"/>
      <c r="H99" s="23"/>
    </row>
    <row r="100" spans="2:8" ht="15.75" x14ac:dyDescent="0.25">
      <c r="B100" s="25"/>
      <c r="C100" s="25"/>
      <c r="D100" s="25"/>
      <c r="E100" s="25"/>
      <c r="F100" s="29"/>
      <c r="G100" s="30"/>
      <c r="H100" s="23"/>
    </row>
    <row r="101" spans="2:8" x14ac:dyDescent="0.25">
      <c r="D101" s="26">
        <v>6000</v>
      </c>
    </row>
    <row r="115" spans="2:8" ht="15.75" x14ac:dyDescent="0.25">
      <c r="B115" s="17" t="s">
        <v>10</v>
      </c>
      <c r="C115" s="28"/>
      <c r="D115" s="28" t="s">
        <v>0</v>
      </c>
      <c r="E115" s="18" t="s">
        <v>1</v>
      </c>
      <c r="F115" s="18" t="s">
        <v>2</v>
      </c>
      <c r="G115" s="19" t="s">
        <v>9</v>
      </c>
      <c r="H115" s="23"/>
    </row>
    <row r="116" spans="2:8" ht="15.75" x14ac:dyDescent="0.25">
      <c r="B116" s="20" t="s">
        <v>11</v>
      </c>
      <c r="C116" s="21">
        <v>400</v>
      </c>
      <c r="D116" s="21">
        <v>600</v>
      </c>
      <c r="E116" s="20">
        <v>4</v>
      </c>
      <c r="F116" s="31">
        <f>G116*E116</f>
        <v>0</v>
      </c>
      <c r="G116" s="1"/>
      <c r="H116" s="23" t="str">
        <f>IF(G116="","&lt;--Verplicht invullen","")</f>
        <v>&lt;--Verplicht invullen</v>
      </c>
    </row>
    <row r="117" spans="2:8" ht="15.75" x14ac:dyDescent="0.25">
      <c r="B117" s="20" t="s">
        <v>12</v>
      </c>
      <c r="C117" s="21">
        <v>550</v>
      </c>
      <c r="D117" s="21">
        <v>750</v>
      </c>
      <c r="E117" s="20">
        <v>2.5</v>
      </c>
      <c r="F117" s="31">
        <f>G117*E117</f>
        <v>0</v>
      </c>
      <c r="G117" s="1"/>
      <c r="H117" s="23" t="str">
        <f>IF(G117="","&lt;--Verplicht invullen","")</f>
        <v>&lt;--Verplicht invullen</v>
      </c>
    </row>
    <row r="118" spans="2:8" ht="15.75" x14ac:dyDescent="0.25">
      <c r="B118" s="20" t="s">
        <v>13</v>
      </c>
      <c r="C118" s="21">
        <v>850</v>
      </c>
      <c r="D118" s="21">
        <v>1000</v>
      </c>
      <c r="E118" s="20">
        <v>1</v>
      </c>
      <c r="F118" s="31">
        <f>G118*E118</f>
        <v>0</v>
      </c>
      <c r="G118" s="1"/>
      <c r="H118" s="23" t="str">
        <f>IF(G118="","&lt;--Verplicht invullen","")</f>
        <v>&lt;--Verplicht invullen</v>
      </c>
    </row>
    <row r="119" spans="2:8" ht="15.75" x14ac:dyDescent="0.25">
      <c r="B119" s="20" t="s">
        <v>14</v>
      </c>
      <c r="C119" s="21">
        <v>900</v>
      </c>
      <c r="D119" s="21">
        <v>1800</v>
      </c>
      <c r="E119" s="20">
        <v>0.25</v>
      </c>
      <c r="F119" s="31">
        <f>G119*E119</f>
        <v>0</v>
      </c>
      <c r="G119" s="1"/>
      <c r="H119" s="23" t="str">
        <f>IF(G119="","&lt;--Verplicht invullen","")</f>
        <v>&lt;--Verplicht invullen</v>
      </c>
    </row>
    <row r="120" spans="2:8" ht="15.75" x14ac:dyDescent="0.25">
      <c r="B120" s="58" t="s">
        <v>8</v>
      </c>
      <c r="C120" s="59"/>
      <c r="D120" s="59"/>
      <c r="E120" s="60"/>
      <c r="F120" s="24">
        <f>SUM(F116:F119)</f>
        <v>0</v>
      </c>
      <c r="G120" s="23"/>
      <c r="H120" s="23"/>
    </row>
    <row r="121" spans="2:8" x14ac:dyDescent="0.25">
      <c r="B121" s="23"/>
      <c r="C121" s="23"/>
      <c r="D121" s="23"/>
      <c r="E121" s="23"/>
      <c r="F121" s="23"/>
      <c r="G121" s="23"/>
      <c r="H121" s="23"/>
    </row>
    <row r="122" spans="2:8" x14ac:dyDescent="0.25">
      <c r="D122" s="26">
        <v>6000</v>
      </c>
    </row>
    <row r="126" spans="2:8" ht="15.75" x14ac:dyDescent="0.25">
      <c r="B126" s="20" t="s">
        <v>15</v>
      </c>
      <c r="C126" s="32"/>
      <c r="D126" s="32" t="s">
        <v>0</v>
      </c>
      <c r="E126" s="33" t="s">
        <v>1</v>
      </c>
      <c r="F126" s="33" t="s">
        <v>2</v>
      </c>
      <c r="G126" s="34" t="s">
        <v>9</v>
      </c>
      <c r="H126" s="23"/>
    </row>
    <row r="127" spans="2:8" ht="15.75" x14ac:dyDescent="0.25">
      <c r="B127" s="35" t="s">
        <v>16</v>
      </c>
      <c r="C127" s="36">
        <v>60</v>
      </c>
      <c r="D127" s="36">
        <v>100</v>
      </c>
      <c r="E127" s="37">
        <v>1.2</v>
      </c>
      <c r="F127" s="38">
        <f>G127*E127</f>
        <v>0</v>
      </c>
      <c r="G127" s="1"/>
      <c r="H127" s="23" t="str">
        <f>IF(G127="","&lt;--Verplicht invullen","")</f>
        <v>&lt;--Verplicht invullen</v>
      </c>
    </row>
    <row r="128" spans="2:8" ht="15.75" x14ac:dyDescent="0.25">
      <c r="B128" s="35" t="s">
        <v>17</v>
      </c>
      <c r="C128" s="36">
        <v>80</v>
      </c>
      <c r="D128" s="36">
        <v>120</v>
      </c>
      <c r="E128" s="37">
        <v>1</v>
      </c>
      <c r="F128" s="38">
        <f>G128*E128</f>
        <v>0</v>
      </c>
      <c r="G128" s="1"/>
      <c r="H128" s="23" t="str">
        <f>IF(G128="","&lt;--Verplicht invullen","")</f>
        <v>&lt;--Verplicht invullen</v>
      </c>
    </row>
    <row r="129" spans="1:8" ht="15.75" x14ac:dyDescent="0.25">
      <c r="B129" s="35" t="s">
        <v>18</v>
      </c>
      <c r="C129" s="36">
        <v>100</v>
      </c>
      <c r="D129" s="36">
        <v>150</v>
      </c>
      <c r="E129" s="37">
        <v>0.8</v>
      </c>
      <c r="F129" s="38">
        <f>G129*E129</f>
        <v>0</v>
      </c>
      <c r="G129" s="1"/>
      <c r="H129" s="23" t="str">
        <f>IF(G129="","&lt;--Verplichtinvullen","")</f>
        <v>&lt;--Verplichtinvullen</v>
      </c>
    </row>
    <row r="130" spans="1:8" ht="15.75" x14ac:dyDescent="0.25">
      <c r="B130" s="58" t="s">
        <v>8</v>
      </c>
      <c r="C130" s="59"/>
      <c r="D130" s="59"/>
      <c r="E130" s="60"/>
      <c r="F130" s="39">
        <f>F127+F128+F129</f>
        <v>0</v>
      </c>
      <c r="G130" s="23"/>
      <c r="H130" s="23"/>
    </row>
    <row r="131" spans="1:8" x14ac:dyDescent="0.25">
      <c r="A131" s="23"/>
      <c r="B131" s="23"/>
      <c r="C131" s="23"/>
      <c r="D131" s="23"/>
      <c r="E131" s="23"/>
      <c r="F131" s="23"/>
      <c r="G131" s="23"/>
      <c r="H131" s="23"/>
    </row>
    <row r="132" spans="1:8" x14ac:dyDescent="0.25">
      <c r="D132" s="26">
        <v>6000</v>
      </c>
    </row>
    <row r="136" spans="1:8" x14ac:dyDescent="0.25">
      <c r="B136" s="70" t="s">
        <v>52</v>
      </c>
      <c r="C136" s="70"/>
      <c r="D136" s="70"/>
      <c r="E136" s="70"/>
      <c r="F136" s="70"/>
      <c r="G136" s="70"/>
    </row>
    <row r="137" spans="1:8" x14ac:dyDescent="0.25">
      <c r="B137" s="65" t="str">
        <f>"Beoordelingstarief "&amp;+B71&amp;":"</f>
        <v>Beoordelingstarief P1 (basis prijs) voor het testen van 1 uiting en of variant:</v>
      </c>
      <c r="C137" s="66"/>
      <c r="D137" s="66"/>
      <c r="E137" s="66"/>
      <c r="F137" s="67"/>
      <c r="G137" s="40">
        <f>+F72</f>
        <v>0</v>
      </c>
    </row>
    <row r="138" spans="1:8" x14ac:dyDescent="0.25">
      <c r="B138" s="65" t="str">
        <f>"Beoordelingstarief "&amp;+B79&amp;":"</f>
        <v>Beoordelingstarief P2 Onderzoek waarin verschillende uitingen worden getest in 1 versie:</v>
      </c>
      <c r="C138" s="66"/>
      <c r="D138" s="66"/>
      <c r="E138" s="66"/>
      <c r="F138" s="67"/>
      <c r="G138" s="40">
        <f>+F82</f>
        <v>0</v>
      </c>
    </row>
    <row r="139" spans="1:8" x14ac:dyDescent="0.25">
      <c r="B139" s="65" t="str">
        <f>"Beoordelingstarief "&amp;+B96&amp;":"</f>
        <v>Beoordelingstarief P3 Onderzoek waarin versies van een eenzelfde uiting worden vergeleken (verschillende varianten):</v>
      </c>
      <c r="C139" s="66"/>
      <c r="D139" s="66"/>
      <c r="E139" s="66"/>
      <c r="F139" s="67"/>
      <c r="G139" s="40">
        <f>+F99</f>
        <v>0</v>
      </c>
    </row>
    <row r="140" spans="1:8" x14ac:dyDescent="0.25">
      <c r="B140" s="65" t="str">
        <f>"Beoordelingstarief "&amp;+B115&amp;":"</f>
        <v>Beoordelingstarief P4 Meerprijs: per n=150 ten opzichte van doelgroep algemeen publiek 18+ &gt;80%:</v>
      </c>
      <c r="C140" s="66"/>
      <c r="D140" s="66"/>
      <c r="E140" s="66"/>
      <c r="F140" s="67"/>
      <c r="G140" s="40">
        <f>+F120</f>
        <v>0</v>
      </c>
    </row>
    <row r="141" spans="1:8" ht="15.75" thickBot="1" x14ac:dyDescent="0.3">
      <c r="B141" s="65" t="str">
        <f>"Beoordelingstarief "&amp;+B126&amp;":"</f>
        <v>Beoordelingstarief P5 Uurtarief:</v>
      </c>
      <c r="C141" s="66"/>
      <c r="D141" s="66"/>
      <c r="E141" s="66"/>
      <c r="F141" s="67"/>
      <c r="G141" s="41">
        <f>+F130</f>
        <v>0</v>
      </c>
    </row>
    <row r="142" spans="1:8" ht="15.75" thickBot="1" x14ac:dyDescent="0.3">
      <c r="B142" s="68" t="s">
        <v>54</v>
      </c>
      <c r="C142" s="69"/>
      <c r="D142" s="69"/>
      <c r="E142" s="69"/>
      <c r="F142" s="69"/>
      <c r="G142" s="42">
        <f>SUM(G137:G141)</f>
        <v>0</v>
      </c>
    </row>
    <row r="143" spans="1:8" ht="15.75" thickBot="1" x14ac:dyDescent="0.3"/>
    <row r="144" spans="1:8" ht="15.75" thickBot="1" x14ac:dyDescent="0.3">
      <c r="B144" s="71" t="s">
        <v>53</v>
      </c>
      <c r="C144" s="72"/>
      <c r="D144" s="72"/>
      <c r="E144" s="72"/>
      <c r="F144" s="72"/>
      <c r="G144" s="43">
        <f>IF(GewogenInschrijfprijs&lt;MInWaardePrijs,MaxPuntPrijs,(IF(GewogenInschrijfprijs&gt;MaxWaardePrijs,0,(PuntenInschrijfprijs))))</f>
        <v>200</v>
      </c>
    </row>
    <row r="145" spans="4:7" ht="15.75" thickBot="1" x14ac:dyDescent="0.3"/>
    <row r="146" spans="4:7" ht="15.75" x14ac:dyDescent="0.25">
      <c r="F146" s="61" t="s">
        <v>19</v>
      </c>
      <c r="G146" s="62"/>
    </row>
    <row r="147" spans="4:7" ht="15.75" x14ac:dyDescent="0.25">
      <c r="F147" s="44" t="s">
        <v>26</v>
      </c>
      <c r="G147" s="45" t="s">
        <v>25</v>
      </c>
    </row>
    <row r="148" spans="4:7" x14ac:dyDescent="0.25">
      <c r="F148" s="46">
        <v>24000</v>
      </c>
      <c r="G148" s="47">
        <f t="shared" ref="G148:G153" si="0">IF(F148&lt;MInWaardePrijs,MaxPuntPrijs,(IF(F148&gt;MaxWaardePrijs,0,(RCoef*F148-RCoef*MaxWaardePrijs))))</f>
        <v>200</v>
      </c>
    </row>
    <row r="149" spans="4:7" x14ac:dyDescent="0.25">
      <c r="F149" s="46">
        <f>+F148+10000</f>
        <v>34000</v>
      </c>
      <c r="G149" s="47">
        <f t="shared" si="0"/>
        <v>157.22283946583013</v>
      </c>
    </row>
    <row r="150" spans="4:7" x14ac:dyDescent="0.25">
      <c r="F150" s="46">
        <f t="shared" ref="F150:F152" si="1">+F149+10000</f>
        <v>44000</v>
      </c>
      <c r="G150" s="47">
        <f t="shared" si="0"/>
        <v>113.65270243774918</v>
      </c>
    </row>
    <row r="151" spans="4:7" x14ac:dyDescent="0.25">
      <c r="F151" s="46">
        <f t="shared" si="1"/>
        <v>54000</v>
      </c>
      <c r="G151" s="47">
        <f t="shared" si="0"/>
        <v>70.082565409668206</v>
      </c>
    </row>
    <row r="152" spans="4:7" x14ac:dyDescent="0.25">
      <c r="F152" s="46">
        <f t="shared" si="1"/>
        <v>64000</v>
      </c>
      <c r="G152" s="47">
        <f t="shared" si="0"/>
        <v>26.512428381587256</v>
      </c>
    </row>
    <row r="153" spans="4:7" ht="15.75" thickBot="1" x14ac:dyDescent="0.3">
      <c r="F153" s="48">
        <f>+F152+10000</f>
        <v>74000</v>
      </c>
      <c r="G153" s="49">
        <f t="shared" si="0"/>
        <v>0</v>
      </c>
    </row>
    <row r="155" spans="4:7" ht="15.75" thickBot="1" x14ac:dyDescent="0.3"/>
    <row r="156" spans="4:7" ht="16.5" thickBot="1" x14ac:dyDescent="0.3">
      <c r="D156" s="50"/>
      <c r="E156" s="51" t="s">
        <v>24</v>
      </c>
      <c r="F156" s="53"/>
      <c r="G156" s="52">
        <f>IF(F156&lt;MInWaardePrijs,MaxPuntPrijs,(IF(F156&gt;MaxWaardePrijs,0,(RCoef*F156-RCoef*MaxWaardePrijs))))</f>
        <v>200</v>
      </c>
    </row>
  </sheetData>
  <sheetProtection algorithmName="SHA-512" hashValue="Rwo/kxzYJZc0LLmPu8W/bCedsJjeDXW39R9cc9CLbqdfHVIWOsLhMdqIO3mP1h6ntAbHrkFaYSwIOTcG+6GLyA==" saltValue="j2XJvtph0QEkPyk9GcmLmA==" spinCount="100000" sheet="1" selectLockedCells="1"/>
  <mergeCells count="29">
    <mergeCell ref="C39:G39"/>
    <mergeCell ref="C30:D30"/>
    <mergeCell ref="C31:D31"/>
    <mergeCell ref="B26:G26"/>
    <mergeCell ref="C29:E29"/>
    <mergeCell ref="C36:G36"/>
    <mergeCell ref="C37:G37"/>
    <mergeCell ref="C38:G38"/>
    <mergeCell ref="B20:G20"/>
    <mergeCell ref="B21:G21"/>
    <mergeCell ref="B22:G22"/>
    <mergeCell ref="B23:G23"/>
    <mergeCell ref="B24:G25"/>
    <mergeCell ref="F146:G146"/>
    <mergeCell ref="C71:D71"/>
    <mergeCell ref="B130:E130"/>
    <mergeCell ref="B137:F137"/>
    <mergeCell ref="B138:F138"/>
    <mergeCell ref="B139:F139"/>
    <mergeCell ref="B140:F140"/>
    <mergeCell ref="B141:F141"/>
    <mergeCell ref="B142:F142"/>
    <mergeCell ref="B136:G136"/>
    <mergeCell ref="B144:F144"/>
    <mergeCell ref="B45:G47"/>
    <mergeCell ref="B73:E73"/>
    <mergeCell ref="B82:E82"/>
    <mergeCell ref="B99:E99"/>
    <mergeCell ref="B120:E120"/>
  </mergeCells>
  <dataValidations count="13">
    <dataValidation type="decimal" allowBlank="1" showInputMessage="1" showErrorMessage="1" errorTitle="Bandbreedte" error="Vanwege de bandbreedte kunnen alleen bedragen tussen de €100 en €1000 kunnen worden ingevoerd." promptTitle="Tarieven" prompt="Voer hier uw bedragen in tussen de €100 en €1.000." sqref="G98" xr:uid="{5EE83D00-A92B-4F7C-9DA7-3FDC6807C759}">
      <formula1>100</formula1>
      <formula2>1000</formula2>
    </dataValidation>
    <dataValidation type="decimal" allowBlank="1" showInputMessage="1" showErrorMessage="1" errorTitle="Bandbreedte" error="Vanwege de bandbreedte kunnen alleen bedragen tussen de €2000 en €8000 kunnen worden ingevoerd." promptTitle="Tarieven" prompt="Voer hier uw bedragen in tussen de €2.000 en €8.000." sqref="G75" xr:uid="{831F1C7D-C5F5-4953-9A81-AA28D4617B1F}">
      <formula1>2000</formula1>
      <formula2>8000</formula2>
    </dataValidation>
    <dataValidation type="decimal" allowBlank="1" showInputMessage="1" showErrorMessage="1" errorTitle="Bandbreedte" error="Vanwege de bandbreedte kunnen alleen bedragen tussen de €2100 en €9000 kunnen worden ingevoerd." promptTitle="Tarieven" prompt="Voer hier uw bedragen in tussen de €100 en €1500." sqref="G97" xr:uid="{A1C8D20E-CA18-42AC-BF97-9E9E2BC7FDDD}">
      <formula1>100</formula1>
      <formula2>1500</formula2>
    </dataValidation>
    <dataValidation type="decimal" allowBlank="1" showInputMessage="1" showErrorMessage="1" errorTitle="Bandbreedte" error="Vanwege de bandbreedte kunnen alleen bedragen tussen de €900 en €1800 kunnen worden ingevoerd." promptTitle="Tarieven" prompt="Voer hier uw tarieven in tussen de €900 en €1.800." sqref="G119" xr:uid="{FB85F47C-C28B-439B-8C77-A4C4996F3E9B}">
      <formula1>900</formula1>
      <formula2>1800</formula2>
    </dataValidation>
    <dataValidation type="decimal" allowBlank="1" showInputMessage="1" showErrorMessage="1" errorTitle="Bandbreedte" error="Vanwege de bandbreedte kunnen alleen bedragen tussen de €850 en €1000 kunnen worden ingevoerd." promptTitle="Tarieven" prompt="Voer hier uw tarieven in tussen de €850 en €1.000." sqref="G118" xr:uid="{5F7C4190-C912-4952-B2DF-0CC55D509AA8}">
      <formula1>850</formula1>
      <formula2>1000</formula2>
    </dataValidation>
    <dataValidation type="decimal" allowBlank="1" showInputMessage="1" showErrorMessage="1" errorTitle="Bandbreedte" error="Vanwege de bandbreedte kunnen alleen bedragen tussen de €550 en €750 kunnen worden ingevoerd." promptTitle="Tarieven" prompt="Voer hier uw tarieven in tussen de €550 en €750." sqref="G117" xr:uid="{1C7F8B39-B042-4E33-ADFD-7542EA495B94}">
      <formula1>550</formula1>
      <formula2>750</formula2>
    </dataValidation>
    <dataValidation type="decimal" allowBlank="1" showInputMessage="1" showErrorMessage="1" errorTitle="Bandbreedte" error="Vanwege de bandbreedte kunnen alleen bedragen tussen de €400 en €600 kunnen worden ingevoerd." promptTitle="Tarieven" prompt="Voer hier uw tarieven in tussen de €400 en €600." sqref="G116" xr:uid="{D5293661-F7CA-42BC-9470-7030C7E4E3D2}">
      <formula1>400</formula1>
      <formula2>600</formula2>
    </dataValidation>
    <dataValidation type="decimal" allowBlank="1" showInputMessage="1" showErrorMessage="1" errorTitle="Bandbreedte" error="Vanwege de bandbreedte kunnen alleen bedragen tussen de €100 en €150 kunnen worden ingevoerd." promptTitle="Tarieven" prompt="Voer hier uw tarieven in tussen de €100 en €150." sqref="G129" xr:uid="{53F108AF-D9A1-4632-925E-2409293C3308}">
      <formula1>100</formula1>
      <formula2>150</formula2>
    </dataValidation>
    <dataValidation type="decimal" allowBlank="1" showInputMessage="1" showErrorMessage="1" errorTitle="Bandbreedte" error="Vanwege de bandbreedte kunnen alleen bedragen tussen de €80 en €120 kunnen worden ingevoerd." promptTitle="Tarieven" prompt="Voer hier uw tarieven in tussen de €80 en €120." sqref="G128" xr:uid="{22F9127B-6A51-457F-8E13-01786D42A855}">
      <formula1>80</formula1>
      <formula2>120</formula2>
    </dataValidation>
    <dataValidation type="decimal" allowBlank="1" showInputMessage="1" showErrorMessage="1" errorTitle="Bandbreedte" error="Vanwege de bandbreedte kunnen alleen bedragen tussen de €60 en €100 kunnen worden ingevoerd." promptTitle="Tarieven" prompt="Voer hier uw tarieven in tussen de €60 en €100." sqref="G127" xr:uid="{8526151D-7CD4-4DED-9C5B-6FC81A1B2B88}">
      <formula1>60</formula1>
      <formula2>100</formula2>
    </dataValidation>
    <dataValidation type="decimal" allowBlank="1" showInputMessage="1" showErrorMessage="1" errorTitle="Bandbreedte" error="Vanwege de bandbreedte kunnen alleen bedragen tussen de €2000 en €8000 kunnen worden ingevoerd." promptTitle="Tarieven" prompt="Voer hier uw bedragen in tussen de €2.000 en €6.000." sqref="G72" xr:uid="{716E2ABC-A897-4312-AD53-B1F8B5E2F7AA}">
      <formula1>2000</formula1>
      <formula2>6000</formula2>
    </dataValidation>
    <dataValidation type="decimal" allowBlank="1" showInputMessage="1" showErrorMessage="1" errorTitle="Bandbreedte" error="Vanwege de bandbreedte kunnen alleen bedragen tussen de €100 en €1000 kunnen worden ingevoerd." promptTitle="Tarieven" prompt="Voer hier uw bedragen in tussen de €500 en €2.000." sqref="G80" xr:uid="{D69454D5-CEFA-432E-A54D-65DA135C14EC}">
      <formula1>500</formula1>
      <formula2>2000</formula2>
    </dataValidation>
    <dataValidation type="decimal" allowBlank="1" showInputMessage="1" showErrorMessage="1" errorTitle="Bandbreedte" error="Vanwege de bandbreedte kunnen alleen bedragen tussen de €100 en €1000 kunnen worden ingevoerd." promptTitle="Tarieven" prompt="Voer hier uw bedragen in tussen de €200 en €1.000." sqref="G81" xr:uid="{AA4EB8F9-F2DB-4504-ACC1-F882CF98F27B}">
      <formula1>200</formula1>
      <formula2>1000</formula2>
    </dataValidation>
  </dataValidations>
  <pageMargins left="0.7" right="0.7" top="0.75" bottom="0.75" header="0.3" footer="0.3"/>
  <pageSetup paperSize="9"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B2A72-44FE-4C18-995F-9DD1600F2D73}">
  <dimension ref="A25:B69"/>
  <sheetViews>
    <sheetView topLeftCell="A56" workbookViewId="0">
      <selection activeCell="A73" sqref="A73"/>
    </sheetView>
  </sheetViews>
  <sheetFormatPr defaultColWidth="8.85546875" defaultRowHeight="15" x14ac:dyDescent="0.25"/>
  <cols>
    <col min="1" max="2" width="11.42578125" style="55" bestFit="1" customWidth="1"/>
    <col min="3" max="16384" width="8.85546875" style="55"/>
  </cols>
  <sheetData>
    <row r="25" spans="1:2" x14ac:dyDescent="0.25">
      <c r="A25" s="54">
        <f>+Prijsopgave!E72*Prijsopgave!C72</f>
        <v>16000</v>
      </c>
      <c r="B25" s="54">
        <f>+Prijsopgave!E72*Prijsopgave!D72</f>
        <v>48000</v>
      </c>
    </row>
    <row r="26" spans="1:2" x14ac:dyDescent="0.25">
      <c r="A26" s="54">
        <f>+Prijsopgave!E75*Prijsopgave!C75</f>
        <v>0</v>
      </c>
      <c r="B26" s="54">
        <f>+Prijsopgave!E75*Prijsopgave!D75</f>
        <v>0</v>
      </c>
    </row>
    <row r="27" spans="1:2" x14ac:dyDescent="0.25">
      <c r="A27" s="54">
        <f>+Prijsopgave!E76*Prijsopgave!C76</f>
        <v>0</v>
      </c>
      <c r="B27" s="54">
        <f>+Prijsopgave!E76*Prijsopgave!D76</f>
        <v>0</v>
      </c>
    </row>
    <row r="28" spans="1:2" x14ac:dyDescent="0.25">
      <c r="A28" s="54">
        <f>+Prijsopgave!E77*Prijsopgave!C77</f>
        <v>0</v>
      </c>
      <c r="B28" s="54">
        <f>+Prijsopgave!E77*Prijsopgave!D77</f>
        <v>0</v>
      </c>
    </row>
    <row r="29" spans="1:2" x14ac:dyDescent="0.25">
      <c r="A29" s="54">
        <f>+Prijsopgave!E78*Prijsopgave!C78</f>
        <v>0</v>
      </c>
      <c r="B29" s="54">
        <f>+Prijsopgave!E78*Prijsopgave!D78</f>
        <v>0</v>
      </c>
    </row>
    <row r="30" spans="1:2" x14ac:dyDescent="0.25">
      <c r="A30" s="54"/>
      <c r="B30" s="54"/>
    </row>
    <row r="31" spans="1:2" x14ac:dyDescent="0.25">
      <c r="A31" s="54">
        <f>+Prijsopgave!E80*Prijsopgave!C80</f>
        <v>2000</v>
      </c>
      <c r="B31" s="54">
        <f>+Prijsopgave!E80*Prijsopgave!D80</f>
        <v>8000</v>
      </c>
    </row>
    <row r="32" spans="1:2" x14ac:dyDescent="0.25">
      <c r="A32" s="54">
        <f>+Prijsopgave!E81*Prijsopgave!C81</f>
        <v>800</v>
      </c>
      <c r="B32" s="54">
        <f>+Prijsopgave!E81*Prijsopgave!D81</f>
        <v>4000</v>
      </c>
    </row>
    <row r="33" spans="1:2" x14ac:dyDescent="0.25">
      <c r="A33" s="54">
        <f>+Prijsopgave!E82*Prijsopgave!C82</f>
        <v>0</v>
      </c>
      <c r="B33" s="54">
        <f>+Prijsopgave!E82*Prijsopgave!D82</f>
        <v>0</v>
      </c>
    </row>
    <row r="34" spans="1:2" x14ac:dyDescent="0.25">
      <c r="A34" s="54">
        <f>+Prijsopgave!E83*Prijsopgave!C83</f>
        <v>0</v>
      </c>
      <c r="B34" s="54">
        <f>+Prijsopgave!E83*Prijsopgave!D83</f>
        <v>0</v>
      </c>
    </row>
    <row r="35" spans="1:2" x14ac:dyDescent="0.25">
      <c r="A35" s="54">
        <f>+Prijsopgave!E84*Prijsopgave!C84</f>
        <v>0</v>
      </c>
      <c r="B35" s="54">
        <f>+Prijsopgave!E84*Prijsopgave!D84</f>
        <v>0</v>
      </c>
    </row>
    <row r="36" spans="1:2" x14ac:dyDescent="0.25">
      <c r="A36" s="54">
        <f>+Prijsopgave!E85*Prijsopgave!C85</f>
        <v>0</v>
      </c>
      <c r="B36" s="54">
        <f>+Prijsopgave!E85*Prijsopgave!D85</f>
        <v>0</v>
      </c>
    </row>
    <row r="37" spans="1:2" x14ac:dyDescent="0.25">
      <c r="A37" s="54">
        <f>+Prijsopgave!E94*Prijsopgave!C94</f>
        <v>0</v>
      </c>
      <c r="B37" s="54">
        <f>+Prijsopgave!E94*Prijsopgave!D94</f>
        <v>0</v>
      </c>
    </row>
    <row r="38" spans="1:2" x14ac:dyDescent="0.25">
      <c r="A38" s="54"/>
      <c r="B38" s="54"/>
    </row>
    <row r="39" spans="1:2" x14ac:dyDescent="0.25">
      <c r="A39" s="54">
        <f>+Prijsopgave!E97*Prijsopgave!C97</f>
        <v>1000</v>
      </c>
      <c r="B39" s="54">
        <f>+Prijsopgave!E97*Prijsopgave!D97</f>
        <v>3000</v>
      </c>
    </row>
    <row r="40" spans="1:2" x14ac:dyDescent="0.25">
      <c r="A40" s="54">
        <f>+Prijsopgave!E98*Prijsopgave!C98</f>
        <v>100</v>
      </c>
      <c r="B40" s="54">
        <f>+Prijsopgave!E98*Prijsopgave!D98</f>
        <v>1000</v>
      </c>
    </row>
    <row r="41" spans="1:2" x14ac:dyDescent="0.25">
      <c r="A41" s="54">
        <f>+Prijsopgave!E99*Prijsopgave!C99</f>
        <v>0</v>
      </c>
      <c r="B41" s="54">
        <f>+Prijsopgave!E99*Prijsopgave!D99</f>
        <v>0</v>
      </c>
    </row>
    <row r="42" spans="1:2" x14ac:dyDescent="0.25">
      <c r="A42" s="54">
        <f>+Prijsopgave!E101*Prijsopgave!C101</f>
        <v>0</v>
      </c>
      <c r="B42" s="54">
        <f>+Prijsopgave!E101*Prijsopgave!D101</f>
        <v>0</v>
      </c>
    </row>
    <row r="43" spans="1:2" x14ac:dyDescent="0.25">
      <c r="A43" s="54">
        <f>+Prijsopgave!E102*Prijsopgave!C102</f>
        <v>0</v>
      </c>
      <c r="B43" s="54">
        <f>+Prijsopgave!E102*Prijsopgave!D102</f>
        <v>0</v>
      </c>
    </row>
    <row r="44" spans="1:2" x14ac:dyDescent="0.25">
      <c r="A44" s="54">
        <f>+Prijsopgave!E103*Prijsopgave!C103</f>
        <v>0</v>
      </c>
      <c r="B44" s="54">
        <f>+Prijsopgave!E103*Prijsopgave!D103</f>
        <v>0</v>
      </c>
    </row>
    <row r="45" spans="1:2" x14ac:dyDescent="0.25">
      <c r="A45" s="54">
        <f>+Prijsopgave!E104*Prijsopgave!C104</f>
        <v>0</v>
      </c>
      <c r="B45" s="54">
        <f>+Prijsopgave!E104*Prijsopgave!D104</f>
        <v>0</v>
      </c>
    </row>
    <row r="46" spans="1:2" x14ac:dyDescent="0.25">
      <c r="A46" s="54"/>
      <c r="B46" s="54"/>
    </row>
    <row r="47" spans="1:2" x14ac:dyDescent="0.25">
      <c r="A47" s="54">
        <f>+Prijsopgave!E116*Prijsopgave!C116</f>
        <v>1600</v>
      </c>
      <c r="B47" s="54">
        <f>+Prijsopgave!E116*Prijsopgave!D116</f>
        <v>2400</v>
      </c>
    </row>
    <row r="48" spans="1:2" x14ac:dyDescent="0.25">
      <c r="A48" s="54">
        <f>+Prijsopgave!E117*Prijsopgave!C117</f>
        <v>1375</v>
      </c>
      <c r="B48" s="54">
        <f>+Prijsopgave!E117*Prijsopgave!D117</f>
        <v>1875</v>
      </c>
    </row>
    <row r="49" spans="1:2" x14ac:dyDescent="0.25">
      <c r="A49" s="54">
        <f>+Prijsopgave!E118*Prijsopgave!C118</f>
        <v>850</v>
      </c>
      <c r="B49" s="54">
        <f>+Prijsopgave!E118*Prijsopgave!D118</f>
        <v>1000</v>
      </c>
    </row>
    <row r="50" spans="1:2" x14ac:dyDescent="0.25">
      <c r="A50" s="54">
        <f>+Prijsopgave!E119*Prijsopgave!C119</f>
        <v>225</v>
      </c>
      <c r="B50" s="54">
        <f>+Prijsopgave!E119*Prijsopgave!D119</f>
        <v>450</v>
      </c>
    </row>
    <row r="51" spans="1:2" x14ac:dyDescent="0.25">
      <c r="A51" s="54">
        <f>+Prijsopgave!E120*Prijsopgave!C120</f>
        <v>0</v>
      </c>
      <c r="B51" s="54">
        <f>+Prijsopgave!E120*Prijsopgave!D120</f>
        <v>0</v>
      </c>
    </row>
    <row r="52" spans="1:2" x14ac:dyDescent="0.25">
      <c r="A52" s="54">
        <f>+Prijsopgave!E122*Prijsopgave!C122</f>
        <v>0</v>
      </c>
      <c r="B52" s="54">
        <f>+Prijsopgave!E122*Prijsopgave!D122</f>
        <v>0</v>
      </c>
    </row>
    <row r="53" spans="1:2" x14ac:dyDescent="0.25">
      <c r="A53" s="54">
        <f>+Prijsopgave!E123*Prijsopgave!C123</f>
        <v>0</v>
      </c>
      <c r="B53" s="54">
        <f>+Prijsopgave!E123*Prijsopgave!D123</f>
        <v>0</v>
      </c>
    </row>
    <row r="54" spans="1:2" x14ac:dyDescent="0.25">
      <c r="A54" s="54">
        <f>+Prijsopgave!E124*Prijsopgave!C124</f>
        <v>0</v>
      </c>
      <c r="B54" s="54">
        <f>+Prijsopgave!E124*Prijsopgave!D124</f>
        <v>0</v>
      </c>
    </row>
    <row r="55" spans="1:2" x14ac:dyDescent="0.25">
      <c r="A55" s="54">
        <f>+Prijsopgave!E125*Prijsopgave!C125</f>
        <v>0</v>
      </c>
      <c r="B55" s="54">
        <f>+Prijsopgave!E125*Prijsopgave!D125</f>
        <v>0</v>
      </c>
    </row>
    <row r="56" spans="1:2" x14ac:dyDescent="0.25">
      <c r="A56" s="54"/>
      <c r="B56" s="54"/>
    </row>
    <row r="57" spans="1:2" x14ac:dyDescent="0.25">
      <c r="A57" s="54">
        <f>+Prijsopgave!E127*Prijsopgave!C127</f>
        <v>72</v>
      </c>
      <c r="B57" s="54">
        <f>+Prijsopgave!E127*Prijsopgave!D127</f>
        <v>120</v>
      </c>
    </row>
    <row r="58" spans="1:2" x14ac:dyDescent="0.25">
      <c r="A58" s="54">
        <f>+Prijsopgave!E128*Prijsopgave!C128</f>
        <v>80</v>
      </c>
      <c r="B58" s="54">
        <f>+Prijsopgave!E128*Prijsopgave!D128</f>
        <v>120</v>
      </c>
    </row>
    <row r="59" spans="1:2" x14ac:dyDescent="0.25">
      <c r="A59" s="54">
        <f>+Prijsopgave!E129*Prijsopgave!C129</f>
        <v>80</v>
      </c>
      <c r="B59" s="54">
        <f>+Prijsopgave!E129*Prijsopgave!D129</f>
        <v>120</v>
      </c>
    </row>
    <row r="60" spans="1:2" x14ac:dyDescent="0.25">
      <c r="A60" s="54">
        <f>+Prijsopgave!E130*Prijsopgave!C130</f>
        <v>0</v>
      </c>
      <c r="B60" s="54">
        <f>+Prijsopgave!E130*Prijsopgave!D130</f>
        <v>0</v>
      </c>
    </row>
    <row r="61" spans="1:2" x14ac:dyDescent="0.25">
      <c r="A61" s="54">
        <f>+Prijsopgave!E132*Prijsopgave!C132</f>
        <v>0</v>
      </c>
      <c r="B61" s="54">
        <f>+Prijsopgave!E132*Prijsopgave!D132</f>
        <v>0</v>
      </c>
    </row>
    <row r="62" spans="1:2" x14ac:dyDescent="0.25">
      <c r="A62" s="54">
        <f>SUM(A25:A61)</f>
        <v>24182</v>
      </c>
      <c r="B62" s="54">
        <f>SUM(B25:B61)</f>
        <v>70085</v>
      </c>
    </row>
    <row r="65" spans="1:1" x14ac:dyDescent="0.25">
      <c r="A65" s="55">
        <v>200</v>
      </c>
    </row>
    <row r="66" spans="1:1" x14ac:dyDescent="0.25">
      <c r="A66" s="55">
        <v>0</v>
      </c>
    </row>
    <row r="67" spans="1:1" x14ac:dyDescent="0.25">
      <c r="A67" s="55">
        <f>-(MaxPuntPrijs-MinPuntPrijs)/(MaxWaardePrijs-MInWaardePrijs)</f>
        <v>-4.3570137028080954E-3</v>
      </c>
    </row>
    <row r="69" spans="1:1" x14ac:dyDescent="0.25">
      <c r="A69" s="55">
        <f>RCoef*GewogenInschrijfprijs -RCoef*MaxWaardePrijs</f>
        <v>305.36130536130537</v>
      </c>
    </row>
  </sheetData>
  <sheetProtection algorithmName="SHA-512" hashValue="6GizwXbE5j4A6gJv3LTbTGNGHxg2LMbj5iJiR3o7oLvMT/vGKpI+ghrsaw39g+u05yHVun16+6clN7f0YRBkCw==" saltValue="ID5iE7MS5reqQ+bbjrngEw==" spinCount="100000" sheet="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D0B4FC9DC632479D4B92C9A1067F1A" ma:contentTypeVersion="0" ma:contentTypeDescription="Een nieuw document maken." ma:contentTypeScope="" ma:versionID="a8287ff1b9a3506b88d3293e34771127">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A616F2-2D7E-49A2-8CCF-D47B5012D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30FCE2E-77E8-44E2-B5CD-B86CBDABB15C}">
  <ds:schemaRefs>
    <ds:schemaRef ds:uri="http://schemas.microsoft.com/sharepoint/v3/contenttype/forms"/>
  </ds:schemaRefs>
</ds:datastoreItem>
</file>

<file path=customXml/itemProps3.xml><?xml version="1.0" encoding="utf-8"?>
<ds:datastoreItem xmlns:ds="http://schemas.openxmlformats.org/officeDocument/2006/customXml" ds:itemID="{D71686BC-814E-48DB-B731-CE9EE0E8B85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7</vt:i4>
      </vt:variant>
    </vt:vector>
  </HeadingPairs>
  <TitlesOfParts>
    <vt:vector size="9" baseType="lpstr">
      <vt:lpstr>Prijsopgave</vt:lpstr>
      <vt:lpstr>Data</vt:lpstr>
      <vt:lpstr>GewogenInschrijfprijs</vt:lpstr>
      <vt:lpstr>MaxPuntPrijs</vt:lpstr>
      <vt:lpstr>MaxWaardePrijs</vt:lpstr>
      <vt:lpstr>MinPuntPrijs</vt:lpstr>
      <vt:lpstr>MInWaardePrijs</vt:lpstr>
      <vt:lpstr>PuntenInschrijfprijs</vt:lpstr>
      <vt:lpstr>RCoef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Blom, Jesse</dc:creator>
  <cp:keywords/>
  <dc:description/>
  <cp:lastModifiedBy>Jonkhout, John</cp:lastModifiedBy>
  <cp:revision/>
  <dcterms:created xsi:type="dcterms:W3CDTF">2015-06-05T18:19:34Z</dcterms:created>
  <dcterms:modified xsi:type="dcterms:W3CDTF">2025-12-19T10:12:42Z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0x010100F4D0B4FC9DC632479D4B92C9A1067F1A</vt:lpwstr>
  </property>
</Properties>
</file>