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lmr.sharepoint.com/sites/ST-ATSL/Gedeelde documenten/EU Aanbesteding SL/_e Nota van Inlichtingen/"/>
    </mc:Choice>
  </mc:AlternateContent>
  <xr:revisionPtr revIDLastSave="19" documentId="8_{139DB741-92A8-4BF4-991B-624496F1E99B}" xr6:coauthVersionLast="47" xr6:coauthVersionMax="47" xr10:uidLastSave="{A13A329B-06A5-4BE9-91E7-CB1C587B1424}"/>
  <bookViews>
    <workbookView xWindow="-110" yWindow="-110" windowWidth="19420" windowHeight="11500" tabRatio="921" xr2:uid="{00000000-000D-0000-FFFF-FFFF00000000}"/>
  </bookViews>
  <sheets>
    <sheet name="Tarievenblad" sheetId="33" r:id="rId1"/>
    <sheet name="Prijsberekening" sheetId="31" r:id="rId2"/>
    <sheet name="Toelichting prijsberekening" sheetId="3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34" l="1"/>
  <c r="F22" i="34"/>
  <c r="G44" i="33" l="1"/>
  <c r="G46" i="33" s="1"/>
  <c r="G41" i="33"/>
  <c r="G40" i="33"/>
  <c r="G37" i="33"/>
  <c r="G36" i="33"/>
  <c r="G35" i="33"/>
  <c r="G32" i="33"/>
  <c r="G31" i="33"/>
  <c r="G43" i="33" l="1"/>
  <c r="G34" i="33"/>
  <c r="G39" i="33"/>
  <c r="G48" i="33" l="1"/>
  <c r="B4" i="31" s="1"/>
  <c r="B5" i="31" s="1"/>
</calcChain>
</file>

<file path=xl/sharedStrings.xml><?xml version="1.0" encoding="utf-8"?>
<sst xmlns="http://schemas.openxmlformats.org/spreadsheetml/2006/main" count="69" uniqueCount="60">
  <si>
    <t>Omschrijving</t>
  </si>
  <si>
    <t>Datum</t>
  </si>
  <si>
    <t>Handtekening</t>
  </si>
  <si>
    <t>Categorie</t>
  </si>
  <si>
    <t>Specificatie</t>
  </si>
  <si>
    <t>Eenheid</t>
  </si>
  <si>
    <t>Aantal</t>
  </si>
  <si>
    <t>Ontwikkelkosten fysieke trainingen</t>
  </si>
  <si>
    <t>Incl. didactiek, content, etc.</t>
  </si>
  <si>
    <t>eenmalig</t>
  </si>
  <si>
    <t>Opstart- en implementatiekosten</t>
  </si>
  <si>
    <t xml:space="preserve">Incl. afstemming randvoorwaardelijke zaken, kennismaking </t>
  </si>
  <si>
    <t>Subtotaal</t>
  </si>
  <si>
    <t>Uitvoeringskosten</t>
  </si>
  <si>
    <t>Voorbereiding per training(sreeks)</t>
  </si>
  <si>
    <t>uur</t>
  </si>
  <si>
    <t xml:space="preserve">Inzet trainer </t>
  </si>
  <si>
    <t xml:space="preserve">tarief per dagdeel </t>
  </si>
  <si>
    <t>4 uur</t>
  </si>
  <si>
    <t>Inzet trainingsacteur</t>
  </si>
  <si>
    <t>Aanvullende diensten</t>
  </si>
  <si>
    <t>Advisering/maatwerk</t>
  </si>
  <si>
    <t>Bijv. advisering aan een organisatie n.a.v. gegeven trainingen of het mogelijk bijwonen van speciale bijeenkomsten</t>
  </si>
  <si>
    <t>Evaluatie en nazorg</t>
  </si>
  <si>
    <t>Evaluatie na de training(reeks)</t>
  </si>
  <si>
    <t xml:space="preserve">Uur </t>
  </si>
  <si>
    <t>Overige</t>
  </si>
  <si>
    <t>Toeslag buiten kantoortijden (08.00-17.30)</t>
  </si>
  <si>
    <t>Alle groene vakken dienen ingevuld te worden.</t>
  </si>
  <si>
    <t>Uw firmanaam</t>
  </si>
  <si>
    <t>Plaats</t>
  </si>
  <si>
    <t>Naam tekenbevoegde functionaris</t>
  </si>
  <si>
    <t>Functie tekenbevoegde functionaris</t>
  </si>
  <si>
    <t>Inschrijfprijs (€)</t>
  </si>
  <si>
    <t>Veld</t>
  </si>
  <si>
    <t>Waarde</t>
  </si>
  <si>
    <t>Prijsscore (0–30)</t>
  </si>
  <si>
    <t>Toelichting berekening gunningscriterium prijs</t>
  </si>
  <si>
    <t>Ondergrens (beste waarde/maximale score)</t>
  </si>
  <si>
    <t>Bovengrens (slechtste waarde/minimale score)</t>
  </si>
  <si>
    <t>Omslagpunt (80% van de maximale score)</t>
  </si>
  <si>
    <t>Prijsberekening</t>
  </si>
  <si>
    <r>
      <t xml:space="preserve">Inhoudelijke afstemming training met de organisatie en Opdrachtgever (per training/reeks trainingen </t>
    </r>
    <r>
      <rPr>
        <i/>
        <sz val="10"/>
        <color rgb="FF000000"/>
        <rFont val="Calibri"/>
        <family val="2"/>
        <scheme val="minor"/>
      </rPr>
      <t>per</t>
    </r>
    <r>
      <rPr>
        <sz val="10"/>
        <color rgb="FF000000"/>
        <rFont val="Calibri"/>
        <family val="2"/>
        <scheme val="minor"/>
      </rPr>
      <t xml:space="preserve"> organisatie, dus niet per training)</t>
    </r>
  </si>
  <si>
    <t>Totalen</t>
  </si>
  <si>
    <t xml:space="preserve">Inschrijfprijs </t>
  </si>
  <si>
    <t>=30 - (inschrijfprijs-200000)/(260000-200000)*(30-24)</t>
  </si>
  <si>
    <t>=24 - (inschrijfprijs-260000)/(300000-260000)*24</t>
  </si>
  <si>
    <t>Formules:</t>
  </si>
  <si>
    <t>Vóór (of op) het omslagpunt – €200.000 t/m €260.000:</t>
  </si>
  <si>
    <t>Na het omslagpunt –  €260.000 t/m €300.000:</t>
  </si>
  <si>
    <t>Prijs per eenheid</t>
  </si>
  <si>
    <t>inschrijfprijs</t>
  </si>
  <si>
    <t>Prijsscore</t>
  </si>
  <si>
    <t xml:space="preserve">Uitkomst: </t>
  </si>
  <si>
    <t>Inschrijfprijs €280.000, dan- =24 - (280000-260000)/(300000-260000)*24</t>
  </si>
  <si>
    <t>Inschrijfprijs €250.000,- dan  =30 - (250000-200000)/(260000-200000)*(30-24)</t>
  </si>
  <si>
    <t>Voorbeelden:</t>
  </si>
  <si>
    <r>
      <t xml:space="preserve">Eenmalige kosten (stelposten)
</t>
    </r>
    <r>
      <rPr>
        <i/>
        <sz val="10"/>
        <color theme="4"/>
        <rFont val="Calibri"/>
        <family val="2"/>
        <scheme val="minor"/>
      </rPr>
      <t>Deze kosten hebben een eenmalig karakter en hebben uitsluitend betrekking op werkzaamheden die noodzakelijk zijn voor de start van de dienstverlening.</t>
    </r>
  </si>
  <si>
    <t xml:space="preserve">Tarievenblad Trainingen ondermijning V3 </t>
  </si>
  <si>
    <t>dd. 15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</si>
</sst>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_(* #,##0.00_);_(* \(#,##0.00\);_(* &quot;-&quot;??_);_(@_)"/>
    <numFmt numFmtId="166" formatCode="_-* #,##0.00_-;_-* #,##0.00\-;_-* &quot;-&quot;??_-;_-@_-"/>
    <numFmt numFmtId="167" formatCode="_(&quot;€&quot;* #,##0.00_);_(&quot;€&quot;* \(#,##0.00\);_(&quot;€&quot;* &quot;-&quot;??_);_(@_)"/>
    <numFmt numFmtId="168" formatCode="_ [$€-2]\ * #,##0.00_ ;_ [$€-2]\ * \-#,##0.00_ ;_ [$€-2]\ * &quot;-&quot;??_ ;_ @_ "/>
    <numFmt numFmtId="169" formatCode="_ &quot;€&quot;\ * #,##0_ ;_ &quot;€&quot;\ * \-#,##0_ ;_ &quot;€&quot;\ * &quot;-&quot;??_ ;_ @_ 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Cambria"/>
      <family val="1"/>
      <scheme val="maj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rgb="FF0070C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sz val="10"/>
      <color theme="4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FEFEF"/>
        <bgColor rgb="FFEFEFEF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30">
    <xf numFmtId="0" fontId="0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4" borderId="0" applyNumberFormat="0" applyBorder="0" applyAlignment="0" applyProtection="0"/>
    <xf numFmtId="0" fontId="10" fillId="4" borderId="0" applyNumberFormat="0" applyBorder="0" applyAlignment="0" applyProtection="0"/>
    <xf numFmtId="164" fontId="2" fillId="0" borderId="0" applyFont="0" applyFill="0" applyBorder="0" applyAlignment="0" applyProtection="0"/>
    <xf numFmtId="0" fontId="9" fillId="7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6" borderId="2" applyNumberFormat="0" applyAlignment="0" applyProtection="0"/>
    <xf numFmtId="165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4" fillId="2" borderId="1" applyNumberFormat="0" applyFont="0" applyAlignment="0" applyProtection="0"/>
    <xf numFmtId="0" fontId="2" fillId="2" borderId="1" applyNumberFormat="0" applyFont="0" applyAlignment="0" applyProtection="0"/>
    <xf numFmtId="0" fontId="4" fillId="2" borderId="1" applyNumberFormat="0" applyFont="0" applyAlignment="0" applyProtection="0"/>
    <xf numFmtId="0" fontId="11" fillId="8" borderId="0" applyNumberFormat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5" fillId="0" borderId="0"/>
    <xf numFmtId="0" fontId="2" fillId="0" borderId="0"/>
    <xf numFmtId="0" fontId="4" fillId="0" borderId="0"/>
    <xf numFmtId="0" fontId="2" fillId="0" borderId="0"/>
    <xf numFmtId="167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16" fillId="0" borderId="0" xfId="0" applyFont="1"/>
    <xf numFmtId="0" fontId="17" fillId="0" borderId="0" xfId="0" applyFont="1"/>
    <xf numFmtId="0" fontId="18" fillId="14" borderId="3" xfId="0" applyFont="1" applyFill="1" applyBorder="1"/>
    <xf numFmtId="0" fontId="19" fillId="10" borderId="3" xfId="0" applyFont="1" applyFill="1" applyBorder="1"/>
    <xf numFmtId="0" fontId="17" fillId="0" borderId="3" xfId="0" applyFont="1" applyBorder="1"/>
    <xf numFmtId="169" fontId="17" fillId="0" borderId="3" xfId="0" applyNumberFormat="1" applyFont="1" applyBorder="1"/>
    <xf numFmtId="0" fontId="19" fillId="14" borderId="3" xfId="0" applyFont="1" applyFill="1" applyBorder="1"/>
    <xf numFmtId="0" fontId="22" fillId="0" borderId="0" xfId="0" applyFont="1" applyFill="1" applyAlignment="1">
      <alignment vertical="center"/>
    </xf>
    <xf numFmtId="0" fontId="17" fillId="0" borderId="0" xfId="0" applyFont="1" applyFill="1"/>
    <xf numFmtId="44" fontId="17" fillId="0" borderId="3" xfId="0" applyNumberFormat="1" applyFont="1" applyBorder="1"/>
    <xf numFmtId="0" fontId="22" fillId="0" borderId="0" xfId="0" applyFont="1"/>
    <xf numFmtId="0" fontId="19" fillId="0" borderId="0" xfId="0" applyFont="1"/>
    <xf numFmtId="0" fontId="19" fillId="11" borderId="3" xfId="0" applyFont="1" applyFill="1" applyBorder="1"/>
    <xf numFmtId="0" fontId="17" fillId="0" borderId="0" xfId="0" quotePrefix="1" applyFont="1"/>
    <xf numFmtId="0" fontId="28" fillId="0" borderId="0" xfId="0" applyFont="1"/>
    <xf numFmtId="0" fontId="20" fillId="0" borderId="0" xfId="0" applyFont="1" applyFill="1" applyAlignment="1" applyProtection="1">
      <alignment horizontal="left" vertical="top"/>
    </xf>
    <xf numFmtId="0" fontId="21" fillId="0" borderId="0" xfId="0" applyFont="1" applyFill="1" applyAlignment="1" applyProtection="1">
      <alignment vertical="top" wrapText="1"/>
    </xf>
    <xf numFmtId="0" fontId="17" fillId="0" borderId="0" xfId="0" applyFont="1" applyAlignment="1" applyProtection="1">
      <alignment vertical="top" wrapText="1"/>
    </xf>
    <xf numFmtId="0" fontId="17" fillId="0" borderId="0" xfId="0" applyFont="1" applyAlignment="1" applyProtection="1">
      <alignment horizontal="center" wrapText="1"/>
    </xf>
    <xf numFmtId="0" fontId="17" fillId="0" borderId="0" xfId="0" applyFont="1" applyAlignment="1" applyProtection="1">
      <alignment wrapText="1"/>
    </xf>
    <xf numFmtId="0" fontId="17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top" wrapText="1"/>
    </xf>
    <xf numFmtId="0" fontId="14" fillId="10" borderId="0" xfId="0" applyFont="1" applyFill="1" applyAlignment="1" applyProtection="1">
      <alignment horizontal="left" vertical="top" wrapText="1"/>
    </xf>
    <xf numFmtId="0" fontId="14" fillId="10" borderId="0" xfId="0" applyFont="1" applyFill="1" applyAlignment="1" applyProtection="1">
      <alignment vertical="top" wrapText="1"/>
    </xf>
    <xf numFmtId="0" fontId="27" fillId="10" borderId="0" xfId="0" applyFont="1" applyFill="1" applyAlignment="1" applyProtection="1">
      <alignment vertical="top" wrapText="1"/>
    </xf>
    <xf numFmtId="0" fontId="14" fillId="10" borderId="0" xfId="0" applyFont="1" applyFill="1" applyAlignment="1" applyProtection="1">
      <alignment horizontal="center" wrapText="1"/>
    </xf>
    <xf numFmtId="0" fontId="14" fillId="10" borderId="0" xfId="0" applyFont="1" applyFill="1" applyAlignment="1" applyProtection="1">
      <alignment wrapText="1"/>
    </xf>
    <xf numFmtId="0" fontId="13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vertical="top" wrapText="1"/>
    </xf>
    <xf numFmtId="0" fontId="17" fillId="0" borderId="3" xfId="0" applyFont="1" applyBorder="1" applyAlignment="1" applyProtection="1">
      <alignment horizontal="center" wrapText="1"/>
    </xf>
    <xf numFmtId="0" fontId="17" fillId="0" borderId="3" xfId="0" applyFont="1" applyFill="1" applyBorder="1" applyAlignment="1" applyProtection="1">
      <alignment horizontal="right" vertical="top" wrapText="1"/>
    </xf>
    <xf numFmtId="44" fontId="17" fillId="0" borderId="3" xfId="0" applyNumberFormat="1" applyFont="1" applyFill="1" applyBorder="1" applyAlignment="1" applyProtection="1">
      <alignment horizontal="left" wrapText="1"/>
    </xf>
    <xf numFmtId="44" fontId="17" fillId="0" borderId="3" xfId="0" applyNumberFormat="1" applyFont="1" applyBorder="1" applyAlignment="1" applyProtection="1">
      <alignment horizontal="left" wrapText="1"/>
    </xf>
    <xf numFmtId="0" fontId="17" fillId="0" borderId="3" xfId="0" applyFont="1" applyBorder="1" applyAlignment="1" applyProtection="1">
      <alignment horizontal="left" vertical="top" wrapText="1"/>
    </xf>
    <xf numFmtId="0" fontId="17" fillId="0" borderId="3" xfId="0" applyFont="1" applyFill="1" applyBorder="1" applyAlignment="1" applyProtection="1">
      <alignment wrapText="1"/>
    </xf>
    <xf numFmtId="0" fontId="17" fillId="0" borderId="4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left" wrapText="1"/>
    </xf>
    <xf numFmtId="0" fontId="17" fillId="0" borderId="3" xfId="0" applyFont="1" applyFill="1" applyBorder="1" applyAlignment="1" applyProtection="1">
      <alignment horizontal="left" vertical="top" wrapText="1"/>
    </xf>
    <xf numFmtId="0" fontId="17" fillId="0" borderId="0" xfId="0" applyFont="1" applyAlignment="1" applyProtection="1">
      <alignment horizontal="left" wrapText="1"/>
    </xf>
    <xf numFmtId="168" fontId="13" fillId="0" borderId="3" xfId="0" applyNumberFormat="1" applyFont="1" applyFill="1" applyBorder="1" applyAlignment="1" applyProtection="1">
      <alignment horizontal="left" wrapText="1"/>
    </xf>
    <xf numFmtId="0" fontId="23" fillId="0" borderId="3" xfId="0" applyFont="1" applyBorder="1" applyAlignment="1" applyProtection="1">
      <alignment vertical="top" wrapText="1"/>
    </xf>
    <xf numFmtId="0" fontId="17" fillId="0" borderId="5" xfId="0" applyFont="1" applyBorder="1" applyAlignment="1" applyProtection="1">
      <alignment horizontal="left" vertical="top" wrapText="1"/>
    </xf>
    <xf numFmtId="44" fontId="17" fillId="0" borderId="5" xfId="0" applyNumberFormat="1" applyFont="1" applyBorder="1" applyAlignment="1" applyProtection="1">
      <alignment horizontal="left" wrapText="1"/>
    </xf>
    <xf numFmtId="0" fontId="17" fillId="0" borderId="0" xfId="0" applyFont="1" applyBorder="1" applyAlignment="1" applyProtection="1">
      <alignment horizontal="left" vertical="top" wrapText="1"/>
    </xf>
    <xf numFmtId="44" fontId="17" fillId="0" borderId="0" xfId="0" applyNumberFormat="1" applyFont="1" applyFill="1" applyBorder="1" applyAlignment="1" applyProtection="1">
      <alignment horizontal="left" wrapText="1"/>
    </xf>
    <xf numFmtId="44" fontId="13" fillId="0" borderId="3" xfId="0" applyNumberFormat="1" applyFont="1" applyFill="1" applyBorder="1" applyAlignment="1" applyProtection="1">
      <alignment horizontal="left" wrapText="1"/>
    </xf>
    <xf numFmtId="0" fontId="27" fillId="0" borderId="3" xfId="0" applyFont="1" applyBorder="1" applyAlignment="1" applyProtection="1">
      <alignment horizontal="left" vertical="top" wrapText="1"/>
    </xf>
    <xf numFmtId="0" fontId="25" fillId="0" borderId="3" xfId="0" applyFont="1" applyBorder="1" applyAlignment="1" applyProtection="1">
      <alignment vertical="top" wrapText="1"/>
    </xf>
    <xf numFmtId="0" fontId="23" fillId="0" borderId="3" xfId="0" applyFont="1" applyBorder="1" applyAlignment="1" applyProtection="1">
      <alignment horizontal="center" wrapText="1"/>
    </xf>
    <xf numFmtId="168" fontId="17" fillId="9" borderId="3" xfId="0" applyNumberFormat="1" applyFont="1" applyFill="1" applyBorder="1" applyAlignment="1" applyProtection="1">
      <alignment horizontal="left" wrapText="1"/>
    </xf>
    <xf numFmtId="0" fontId="12" fillId="0" borderId="3" xfId="0" applyFont="1" applyBorder="1" applyAlignment="1" applyProtection="1">
      <alignment vertical="top" wrapText="1"/>
    </xf>
    <xf numFmtId="0" fontId="12" fillId="0" borderId="6" xfId="0" applyFont="1" applyFill="1" applyBorder="1" applyAlignment="1" applyProtection="1">
      <alignment wrapText="1"/>
    </xf>
    <xf numFmtId="168" fontId="15" fillId="0" borderId="5" xfId="0" applyNumberFormat="1" applyFont="1" applyBorder="1" applyAlignment="1" applyProtection="1">
      <alignment wrapText="1"/>
    </xf>
    <xf numFmtId="168" fontId="17" fillId="0" borderId="3" xfId="0" applyNumberFormat="1" applyFont="1" applyBorder="1" applyAlignment="1" applyProtection="1">
      <alignment horizontal="left" wrapText="1"/>
    </xf>
    <xf numFmtId="0" fontId="15" fillId="0" borderId="0" xfId="0" applyFont="1" applyAlignment="1" applyProtection="1">
      <alignment wrapText="1"/>
    </xf>
    <xf numFmtId="0" fontId="17" fillId="0" borderId="6" xfId="0" applyFont="1" applyBorder="1" applyAlignment="1" applyProtection="1">
      <alignment wrapText="1"/>
    </xf>
    <xf numFmtId="0" fontId="12" fillId="0" borderId="0" xfId="0" applyFont="1" applyAlignment="1" applyProtection="1">
      <alignment vertical="top" wrapText="1"/>
    </xf>
    <xf numFmtId="0" fontId="17" fillId="0" borderId="7" xfId="0" applyFont="1" applyFill="1" applyBorder="1" applyAlignment="1" applyProtection="1">
      <alignment horizontal="left" vertical="top" wrapText="1"/>
    </xf>
    <xf numFmtId="0" fontId="17" fillId="0" borderId="5" xfId="0" applyFont="1" applyBorder="1" applyAlignment="1" applyProtection="1">
      <alignment horizontal="left" wrapText="1"/>
    </xf>
    <xf numFmtId="44" fontId="13" fillId="9" borderId="3" xfId="0" applyNumberFormat="1" applyFont="1" applyFill="1" applyBorder="1" applyAlignment="1" applyProtection="1">
      <alignment horizontal="left" wrapText="1"/>
    </xf>
    <xf numFmtId="0" fontId="19" fillId="0" borderId="3" xfId="0" applyFont="1" applyBorder="1" applyAlignment="1" applyProtection="1">
      <alignment horizontal="left" vertical="top" wrapText="1"/>
    </xf>
    <xf numFmtId="44" fontId="13" fillId="12" borderId="3" xfId="0" applyNumberFormat="1" applyFont="1" applyFill="1" applyBorder="1" applyAlignment="1" applyProtection="1">
      <alignment horizontal="left" wrapText="1"/>
    </xf>
    <xf numFmtId="0" fontId="26" fillId="0" borderId="8" xfId="0" applyFont="1" applyBorder="1" applyAlignment="1" applyProtection="1">
      <alignment horizontal="left" vertical="top" wrapText="1"/>
    </xf>
    <xf numFmtId="0" fontId="17" fillId="0" borderId="10" xfId="0" applyFont="1" applyBorder="1" applyAlignment="1" applyProtection="1">
      <alignment horizontal="center" vertical="top" wrapText="1"/>
    </xf>
    <xf numFmtId="0" fontId="29" fillId="0" borderId="0" xfId="0" applyFont="1" applyProtection="1"/>
    <xf numFmtId="0" fontId="26" fillId="0" borderId="11" xfId="0" applyFont="1" applyBorder="1" applyAlignment="1" applyProtection="1">
      <alignment horizontal="left" vertical="top" wrapText="1"/>
    </xf>
    <xf numFmtId="0" fontId="30" fillId="0" borderId="0" xfId="0" applyFont="1" applyAlignment="1" applyProtection="1">
      <alignment horizontal="left" vertical="top"/>
    </xf>
    <xf numFmtId="0" fontId="31" fillId="0" borderId="0" xfId="0" applyFont="1" applyFill="1" applyAlignment="1" applyProtection="1">
      <alignment horizontal="left" vertical="top"/>
    </xf>
    <xf numFmtId="0" fontId="31" fillId="0" borderId="0" xfId="0" applyFont="1" applyFill="1" applyAlignment="1" applyProtection="1">
      <alignment vertical="top" wrapText="1"/>
    </xf>
    <xf numFmtId="44" fontId="17" fillId="13" borderId="3" xfId="0" applyNumberFormat="1" applyFont="1" applyFill="1" applyBorder="1" applyAlignment="1" applyProtection="1">
      <alignment horizontal="left" wrapText="1"/>
      <protection locked="0"/>
    </xf>
    <xf numFmtId="168" fontId="17" fillId="13" borderId="3" xfId="0" applyNumberFormat="1" applyFont="1" applyFill="1" applyBorder="1" applyAlignment="1" applyProtection="1">
      <alignment horizontal="left" wrapText="1"/>
      <protection locked="0"/>
    </xf>
    <xf numFmtId="0" fontId="17" fillId="13" borderId="9" xfId="0" applyFont="1" applyFill="1" applyBorder="1" applyAlignment="1" applyProtection="1">
      <alignment horizontal="left" vertical="top" wrapText="1"/>
      <protection locked="0"/>
    </xf>
    <xf numFmtId="0" fontId="17" fillId="13" borderId="12" xfId="0" applyFont="1" applyFill="1" applyBorder="1" applyAlignment="1" applyProtection="1">
      <alignment horizontal="left" vertical="top" wrapText="1"/>
      <protection locked="0"/>
    </xf>
    <xf numFmtId="0" fontId="17" fillId="13" borderId="13" xfId="0" applyFont="1" applyFill="1" applyBorder="1" applyAlignment="1" applyProtection="1">
      <alignment horizontal="left" vertical="top" wrapText="1"/>
      <protection locked="0"/>
    </xf>
    <xf numFmtId="0" fontId="17" fillId="13" borderId="14" xfId="0" applyFont="1" applyFill="1" applyBorder="1" applyAlignment="1" applyProtection="1">
      <alignment horizontal="left" vertical="top" wrapText="1"/>
      <protection locked="0"/>
    </xf>
    <xf numFmtId="0" fontId="26" fillId="0" borderId="11" xfId="0" applyFont="1" applyBorder="1" applyAlignment="1" applyProtection="1">
      <alignment horizontal="left" vertical="top" wrapText="1"/>
    </xf>
    <xf numFmtId="0" fontId="17" fillId="13" borderId="14" xfId="0" applyFont="1" applyFill="1" applyBorder="1" applyAlignment="1" applyProtection="1">
      <alignment horizontal="center" vertical="top" wrapText="1"/>
      <protection locked="0"/>
    </xf>
    <xf numFmtId="0" fontId="17" fillId="13" borderId="15" xfId="0" applyFont="1" applyFill="1" applyBorder="1" applyAlignment="1" applyProtection="1">
      <alignment horizontal="center" vertical="top" wrapText="1"/>
      <protection locked="0"/>
    </xf>
    <xf numFmtId="0" fontId="17" fillId="13" borderId="16" xfId="0" applyFont="1" applyFill="1" applyBorder="1" applyAlignment="1" applyProtection="1">
      <alignment horizontal="center" vertical="top" wrapText="1"/>
      <protection locked="0"/>
    </xf>
  </cellXfs>
  <cellStyles count="30">
    <cellStyle name="20% - Accent1 2" xfId="1" xr:uid="{00000000-0005-0000-0000-000000000000}"/>
    <cellStyle name="20% - Accent1 3" xfId="2" xr:uid="{00000000-0005-0000-0000-000001000000}"/>
    <cellStyle name="20% - Accent1 5" xfId="3" xr:uid="{00000000-0005-0000-0000-000002000000}"/>
    <cellStyle name="20% - Accent3 2" xfId="27" xr:uid="{4B8B8394-F644-4A20-8C6F-BE9074269AA6}"/>
    <cellStyle name="Accent1 2" xfId="4" xr:uid="{00000000-0005-0000-0000-000004000000}"/>
    <cellStyle name="Accent1 3" xfId="5" xr:uid="{00000000-0005-0000-0000-000005000000}"/>
    <cellStyle name="Euro" xfId="6" xr:uid="{00000000-0005-0000-0000-000006000000}"/>
    <cellStyle name="Goed 2" xfId="7" xr:uid="{00000000-0005-0000-0000-000007000000}"/>
    <cellStyle name="Hyperlink 2" xfId="8" xr:uid="{00000000-0005-0000-0000-000008000000}"/>
    <cellStyle name="Invoer 2" xfId="9" xr:uid="{00000000-0005-0000-0000-000009000000}"/>
    <cellStyle name="Komma 2" xfId="10" xr:uid="{00000000-0005-0000-0000-00000A000000}"/>
    <cellStyle name="Komma 3" xfId="11" xr:uid="{00000000-0005-0000-0000-00000B000000}"/>
    <cellStyle name="Komma 4" xfId="28" xr:uid="{0DE72CAD-756D-4ECA-AFA1-A1290F0FDC21}"/>
    <cellStyle name="Notitie 2" xfId="12" xr:uid="{00000000-0005-0000-0000-00000C000000}"/>
    <cellStyle name="Notitie 2 2" xfId="13" xr:uid="{00000000-0005-0000-0000-00000D000000}"/>
    <cellStyle name="Notitie 2 3" xfId="14" xr:uid="{00000000-0005-0000-0000-00000E000000}"/>
    <cellStyle name="Notitie 3" xfId="26" xr:uid="{65E9AB19-4884-4E8E-B6AB-BCA4C5EB8EE9}"/>
    <cellStyle name="Ongeldig 2" xfId="15" xr:uid="{00000000-0005-0000-0000-00000F000000}"/>
    <cellStyle name="Procent 2" xfId="16" xr:uid="{00000000-0005-0000-0000-000010000000}"/>
    <cellStyle name="Procent 3" xfId="17" xr:uid="{00000000-0005-0000-0000-000011000000}"/>
    <cellStyle name="Standaard" xfId="0" builtinId="0"/>
    <cellStyle name="Standaard 2" xfId="18" xr:uid="{00000000-0005-0000-0000-000013000000}"/>
    <cellStyle name="Standaard 3" xfId="19" xr:uid="{00000000-0005-0000-0000-000014000000}"/>
    <cellStyle name="Standaard 3 2" xfId="20" xr:uid="{00000000-0005-0000-0000-000015000000}"/>
    <cellStyle name="Standaard 4" xfId="21" xr:uid="{00000000-0005-0000-0000-000016000000}"/>
    <cellStyle name="Standaard 5" xfId="22" xr:uid="{00000000-0005-0000-0000-000017000000}"/>
    <cellStyle name="Standaard 6" xfId="25" xr:uid="{A405AF2C-0966-4F3B-B6F4-3FAEBBFCC9C9}"/>
    <cellStyle name="Valuta 2" xfId="23" xr:uid="{00000000-0005-0000-0000-000019000000}"/>
    <cellStyle name="Valuta 3" xfId="24" xr:uid="{00000000-0005-0000-0000-00001A000000}"/>
    <cellStyle name="Valuta 4" xfId="29" xr:uid="{A6DE2BCD-ECEE-4D72-A16F-C451895E038F}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2</xdr:col>
      <xdr:colOff>1441761</xdr:colOff>
      <xdr:row>28</xdr:row>
      <xdr:rowOff>25613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67F80B2-9A74-FAF7-20D7-540032352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4200"/>
          <a:ext cx="6045511" cy="41531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50800</xdr:colOff>
      <xdr:row>8</xdr:row>
      <xdr:rowOff>95250</xdr:rowOff>
    </xdr:from>
    <xdr:ext cx="4524130" cy="2972998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7239FF28-D25B-4FA5-BD1C-9238B61A2B7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800" y="1390650"/>
          <a:ext cx="4524130" cy="297299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6ABC9-75EC-45F2-B9A5-DA786FF0CCAE}">
  <dimension ref="A1:I59"/>
  <sheetViews>
    <sheetView showGridLines="0" tabSelected="1" topLeftCell="A23" workbookViewId="0">
      <selection activeCell="F35" sqref="F35"/>
    </sheetView>
  </sheetViews>
  <sheetFormatPr defaultColWidth="8.7265625" defaultRowHeight="13" x14ac:dyDescent="0.3"/>
  <cols>
    <col min="1" max="1" width="32.08984375" style="23" customWidth="1"/>
    <col min="2" max="2" width="33.81640625" style="18" customWidth="1"/>
    <col min="3" max="3" width="34.453125" style="18" customWidth="1"/>
    <col min="4" max="4" width="10.7265625" style="19" customWidth="1"/>
    <col min="5" max="5" width="12.54296875" style="20" customWidth="1"/>
    <col min="6" max="6" width="19.1796875" style="20" bestFit="1" customWidth="1"/>
    <col min="7" max="7" width="20.1796875" style="20" customWidth="1"/>
    <col min="8" max="8" width="8.7265625" style="20"/>
    <col min="9" max="9" width="51.54296875" style="20" customWidth="1"/>
    <col min="10" max="16384" width="8.7265625" style="20"/>
  </cols>
  <sheetData>
    <row r="1" spans="1:2" ht="20" customHeight="1" x14ac:dyDescent="0.3">
      <c r="A1" s="16" t="s">
        <v>58</v>
      </c>
      <c r="B1" s="17"/>
    </row>
    <row r="2" spans="1:2" x14ac:dyDescent="0.3">
      <c r="A2" s="69" t="s">
        <v>59</v>
      </c>
      <c r="B2" s="70"/>
    </row>
    <row r="3" spans="1:2" x14ac:dyDescent="0.3">
      <c r="A3" s="69"/>
      <c r="B3" s="70"/>
    </row>
    <row r="4" spans="1:2" x14ac:dyDescent="0.3">
      <c r="A4" s="69"/>
      <c r="B4" s="70"/>
    </row>
    <row r="5" spans="1:2" x14ac:dyDescent="0.3">
      <c r="A5" s="69"/>
      <c r="B5" s="70"/>
    </row>
    <row r="6" spans="1:2" x14ac:dyDescent="0.3">
      <c r="A6" s="69"/>
      <c r="B6" s="70"/>
    </row>
    <row r="7" spans="1:2" x14ac:dyDescent="0.3">
      <c r="A7" s="69"/>
      <c r="B7" s="70"/>
    </row>
    <row r="8" spans="1:2" x14ac:dyDescent="0.3">
      <c r="A8" s="69"/>
      <c r="B8" s="70"/>
    </row>
    <row r="9" spans="1:2" x14ac:dyDescent="0.3">
      <c r="A9" s="69"/>
      <c r="B9" s="70"/>
    </row>
    <row r="10" spans="1:2" x14ac:dyDescent="0.3">
      <c r="A10" s="69"/>
      <c r="B10" s="70"/>
    </row>
    <row r="11" spans="1:2" x14ac:dyDescent="0.3">
      <c r="A11" s="69"/>
      <c r="B11" s="70"/>
    </row>
    <row r="12" spans="1:2" x14ac:dyDescent="0.3">
      <c r="A12" s="69"/>
      <c r="B12" s="70"/>
    </row>
    <row r="13" spans="1:2" x14ac:dyDescent="0.3">
      <c r="A13" s="69"/>
      <c r="B13" s="70"/>
    </row>
    <row r="14" spans="1:2" x14ac:dyDescent="0.3">
      <c r="A14" s="69"/>
      <c r="B14" s="70"/>
    </row>
    <row r="15" spans="1:2" x14ac:dyDescent="0.3">
      <c r="A15" s="21"/>
    </row>
    <row r="16" spans="1:2" x14ac:dyDescent="0.3">
      <c r="A16" s="21"/>
    </row>
    <row r="17" spans="1:7" x14ac:dyDescent="0.3">
      <c r="A17" s="21"/>
    </row>
    <row r="18" spans="1:7" x14ac:dyDescent="0.3">
      <c r="A18" s="21"/>
    </row>
    <row r="19" spans="1:7" x14ac:dyDescent="0.3">
      <c r="A19" s="66"/>
    </row>
    <row r="20" spans="1:7" x14ac:dyDescent="0.3">
      <c r="A20" s="66"/>
    </row>
    <row r="21" spans="1:7" x14ac:dyDescent="0.3">
      <c r="A21" s="21"/>
    </row>
    <row r="22" spans="1:7" x14ac:dyDescent="0.3">
      <c r="A22" s="21"/>
    </row>
    <row r="23" spans="1:7" x14ac:dyDescent="0.3">
      <c r="A23" s="22"/>
    </row>
    <row r="24" spans="1:7" x14ac:dyDescent="0.3">
      <c r="A24" s="22"/>
    </row>
    <row r="25" spans="1:7" x14ac:dyDescent="0.3">
      <c r="A25" s="21"/>
    </row>
    <row r="26" spans="1:7" x14ac:dyDescent="0.3">
      <c r="A26" s="21"/>
    </row>
    <row r="28" spans="1:7" x14ac:dyDescent="0.3">
      <c r="A28" s="68" t="s">
        <v>28</v>
      </c>
    </row>
    <row r="29" spans="1:7" x14ac:dyDescent="0.3">
      <c r="A29" s="21"/>
    </row>
    <row r="30" spans="1:7" ht="15.5" x14ac:dyDescent="0.35">
      <c r="A30" s="24" t="s">
        <v>3</v>
      </c>
      <c r="B30" s="25" t="s">
        <v>0</v>
      </c>
      <c r="C30" s="26" t="s">
        <v>4</v>
      </c>
      <c r="D30" s="27" t="s">
        <v>5</v>
      </c>
      <c r="E30" s="28" t="s">
        <v>6</v>
      </c>
      <c r="F30" s="28" t="s">
        <v>50</v>
      </c>
      <c r="G30" s="28" t="s">
        <v>43</v>
      </c>
    </row>
    <row r="31" spans="1:7" ht="79.5" x14ac:dyDescent="0.3">
      <c r="A31" s="29" t="s">
        <v>57</v>
      </c>
      <c r="B31" s="30" t="s">
        <v>7</v>
      </c>
      <c r="C31" s="30" t="s">
        <v>8</v>
      </c>
      <c r="D31" s="31" t="s">
        <v>9</v>
      </c>
      <c r="E31" s="32">
        <v>1</v>
      </c>
      <c r="F31" s="33">
        <v>6000</v>
      </c>
      <c r="G31" s="34">
        <f>E31*F31</f>
        <v>6000</v>
      </c>
    </row>
    <row r="32" spans="1:7" ht="26" x14ac:dyDescent="0.3">
      <c r="A32" s="35"/>
      <c r="B32" s="30" t="s">
        <v>10</v>
      </c>
      <c r="C32" s="30" t="s">
        <v>11</v>
      </c>
      <c r="D32" s="31" t="s">
        <v>9</v>
      </c>
      <c r="E32" s="36">
        <v>1</v>
      </c>
      <c r="F32" s="33">
        <v>4000</v>
      </c>
      <c r="G32" s="34">
        <f t="shared" ref="G32" si="0">E32*F32</f>
        <v>4000</v>
      </c>
    </row>
    <row r="33" spans="1:9" x14ac:dyDescent="0.3">
      <c r="A33" s="37"/>
      <c r="B33" s="30"/>
      <c r="C33" s="30"/>
      <c r="D33" s="31"/>
      <c r="E33" s="36"/>
      <c r="F33" s="38"/>
      <c r="G33" s="34"/>
    </row>
    <row r="34" spans="1:9" ht="14.5" x14ac:dyDescent="0.35">
      <c r="A34" s="20"/>
      <c r="B34" s="30"/>
      <c r="C34" s="30"/>
      <c r="D34" s="31"/>
      <c r="E34" s="39" t="s">
        <v>12</v>
      </c>
      <c r="F34" s="40"/>
      <c r="G34" s="41">
        <f>SUM(G31:G32)</f>
        <v>10000</v>
      </c>
    </row>
    <row r="35" spans="1:9" ht="52" x14ac:dyDescent="0.3">
      <c r="A35" s="29" t="s">
        <v>13</v>
      </c>
      <c r="B35" s="30" t="s">
        <v>14</v>
      </c>
      <c r="C35" s="42" t="s">
        <v>42</v>
      </c>
      <c r="D35" s="31" t="s">
        <v>15</v>
      </c>
      <c r="E35" s="36">
        <v>80</v>
      </c>
      <c r="F35" s="71">
        <v>0</v>
      </c>
      <c r="G35" s="34">
        <f t="shared" ref="G35:G36" si="1">E35*F35</f>
        <v>0</v>
      </c>
    </row>
    <row r="36" spans="1:9" x14ac:dyDescent="0.3">
      <c r="A36" s="35"/>
      <c r="B36" s="30" t="s">
        <v>16</v>
      </c>
      <c r="C36" s="30" t="s">
        <v>17</v>
      </c>
      <c r="D36" s="31" t="s">
        <v>18</v>
      </c>
      <c r="E36" s="36">
        <v>130</v>
      </c>
      <c r="F36" s="71">
        <v>0</v>
      </c>
      <c r="G36" s="34">
        <f t="shared" si="1"/>
        <v>0</v>
      </c>
    </row>
    <row r="37" spans="1:9" x14ac:dyDescent="0.3">
      <c r="A37" s="35"/>
      <c r="B37" s="30" t="s">
        <v>19</v>
      </c>
      <c r="C37" s="30" t="s">
        <v>17</v>
      </c>
      <c r="D37" s="31" t="s">
        <v>18</v>
      </c>
      <c r="E37" s="36">
        <v>50</v>
      </c>
      <c r="F37" s="71">
        <v>0</v>
      </c>
      <c r="G37" s="34">
        <f>E37*F37</f>
        <v>0</v>
      </c>
    </row>
    <row r="38" spans="1:9" x14ac:dyDescent="0.3">
      <c r="A38" s="43"/>
      <c r="B38" s="30"/>
      <c r="C38" s="30"/>
      <c r="D38" s="31"/>
      <c r="E38" s="36"/>
      <c r="F38" s="44"/>
      <c r="G38" s="34"/>
    </row>
    <row r="39" spans="1:9" ht="14.5" x14ac:dyDescent="0.35">
      <c r="A39" s="20"/>
      <c r="B39" s="30"/>
      <c r="C39" s="30"/>
      <c r="D39" s="31"/>
      <c r="E39" s="39" t="s">
        <v>12</v>
      </c>
      <c r="F39" s="40"/>
      <c r="G39" s="41">
        <f>SUM(G35:G37)</f>
        <v>0</v>
      </c>
    </row>
    <row r="40" spans="1:9" ht="39" x14ac:dyDescent="0.3">
      <c r="A40" s="29" t="s">
        <v>20</v>
      </c>
      <c r="B40" s="30" t="s">
        <v>21</v>
      </c>
      <c r="C40" s="30" t="s">
        <v>22</v>
      </c>
      <c r="D40" s="31" t="s">
        <v>25</v>
      </c>
      <c r="E40" s="36">
        <v>40</v>
      </c>
      <c r="F40" s="71">
        <v>0</v>
      </c>
      <c r="G40" s="34">
        <f t="shared" ref="G40" si="2">E40*F40</f>
        <v>0</v>
      </c>
    </row>
    <row r="41" spans="1:9" x14ac:dyDescent="0.3">
      <c r="A41" s="37"/>
      <c r="B41" s="30" t="s">
        <v>23</v>
      </c>
      <c r="C41" s="30" t="s">
        <v>24</v>
      </c>
      <c r="D41" s="31" t="s">
        <v>25</v>
      </c>
      <c r="E41" s="36">
        <v>30</v>
      </c>
      <c r="F41" s="71">
        <v>0</v>
      </c>
      <c r="G41" s="34">
        <f>E41*F41</f>
        <v>0</v>
      </c>
    </row>
    <row r="42" spans="1:9" x14ac:dyDescent="0.3">
      <c r="A42" s="45"/>
      <c r="B42" s="30"/>
      <c r="C42" s="30"/>
      <c r="D42" s="31"/>
      <c r="E42" s="36"/>
      <c r="F42" s="46"/>
      <c r="G42" s="34"/>
    </row>
    <row r="43" spans="1:9" ht="14.5" x14ac:dyDescent="0.35">
      <c r="A43" s="20"/>
      <c r="B43" s="30"/>
      <c r="C43" s="30"/>
      <c r="D43" s="31"/>
      <c r="E43" s="39" t="s">
        <v>12</v>
      </c>
      <c r="F43" s="40"/>
      <c r="G43" s="47">
        <f>SUM(G40:G41)</f>
        <v>0</v>
      </c>
    </row>
    <row r="44" spans="1:9" x14ac:dyDescent="0.3">
      <c r="A44" s="48" t="s">
        <v>26</v>
      </c>
      <c r="B44" s="30" t="s">
        <v>27</v>
      </c>
      <c r="C44" s="49"/>
      <c r="D44" s="50" t="s">
        <v>25</v>
      </c>
      <c r="E44" s="36">
        <v>10</v>
      </c>
      <c r="F44" s="72">
        <v>0</v>
      </c>
      <c r="G44" s="51">
        <f>E44*F44</f>
        <v>0</v>
      </c>
    </row>
    <row r="45" spans="1:9" ht="14.5" x14ac:dyDescent="0.35">
      <c r="A45" s="43"/>
      <c r="B45" s="52"/>
      <c r="C45" s="42"/>
      <c r="D45" s="31"/>
      <c r="E45" s="53"/>
      <c r="F45" s="54"/>
      <c r="G45" s="55"/>
      <c r="I45" s="56"/>
    </row>
    <row r="46" spans="1:9" ht="14.5" x14ac:dyDescent="0.35">
      <c r="A46" s="57"/>
      <c r="B46" s="58"/>
      <c r="C46" s="30"/>
      <c r="D46" s="31"/>
      <c r="E46" s="59" t="s">
        <v>12</v>
      </c>
      <c r="F46" s="60"/>
      <c r="G46" s="47">
        <f>G44</f>
        <v>0</v>
      </c>
    </row>
    <row r="47" spans="1:9" ht="14.5" x14ac:dyDescent="0.35">
      <c r="A47" s="20"/>
      <c r="B47" s="52"/>
      <c r="C47" s="30"/>
      <c r="D47" s="31"/>
      <c r="E47" s="39"/>
      <c r="F47" s="40"/>
      <c r="G47" s="61"/>
    </row>
    <row r="48" spans="1:9" ht="14.5" x14ac:dyDescent="0.35">
      <c r="A48" s="62" t="s">
        <v>44</v>
      </c>
      <c r="B48" s="30"/>
      <c r="C48" s="30"/>
      <c r="D48" s="31"/>
      <c r="E48" s="36"/>
      <c r="F48" s="38"/>
      <c r="G48" s="63">
        <f>IF(SUM(G34,G39,G43,G46)&gt;300000,"Plafond overschreden",SUM(G34,G39,G43,G46))</f>
        <v>10000</v>
      </c>
    </row>
    <row r="51" spans="1:3" ht="13.5" thickBot="1" x14ac:dyDescent="0.35"/>
    <row r="52" spans="1:3" ht="20.5" customHeight="1" x14ac:dyDescent="0.3">
      <c r="A52" s="64" t="s">
        <v>29</v>
      </c>
      <c r="B52" s="73"/>
      <c r="C52" s="65"/>
    </row>
    <row r="53" spans="1:3" ht="18.5" customHeight="1" x14ac:dyDescent="0.3">
      <c r="A53" s="67" t="s">
        <v>30</v>
      </c>
      <c r="B53" s="74"/>
      <c r="C53" s="65"/>
    </row>
    <row r="54" spans="1:3" ht="16" customHeight="1" x14ac:dyDescent="0.3">
      <c r="A54" s="67" t="s">
        <v>1</v>
      </c>
      <c r="B54" s="75"/>
      <c r="C54" s="65"/>
    </row>
    <row r="55" spans="1:3" ht="18.5" customHeight="1" x14ac:dyDescent="0.3">
      <c r="A55" s="67" t="s">
        <v>31</v>
      </c>
      <c r="B55" s="76"/>
      <c r="C55" s="65"/>
    </row>
    <row r="56" spans="1:3" x14ac:dyDescent="0.3">
      <c r="A56" s="67" t="s">
        <v>32</v>
      </c>
      <c r="B56" s="76"/>
      <c r="C56" s="65"/>
    </row>
    <row r="57" spans="1:3" x14ac:dyDescent="0.3">
      <c r="A57" s="77" t="s">
        <v>2</v>
      </c>
      <c r="B57" s="78"/>
      <c r="C57" s="65"/>
    </row>
    <row r="58" spans="1:3" x14ac:dyDescent="0.3">
      <c r="A58" s="77"/>
      <c r="B58" s="79"/>
      <c r="C58" s="65"/>
    </row>
    <row r="59" spans="1:3" ht="13.5" thickBot="1" x14ac:dyDescent="0.35">
      <c r="A59" s="77"/>
      <c r="B59" s="80"/>
      <c r="C59" s="65"/>
    </row>
  </sheetData>
  <sheetProtection algorithmName="SHA-512" hashValue="UH2XgdL1DZ5YpEVQ3m5rzgF4As8TopNhBha4hj/6esIIlKrKCTK4jMc4SQOfVEZXS7Yf3OAqPVqOqdPEtoOluw==" saltValue="qyTr1L4XD243rtijbT7F6g==" spinCount="100000" sheet="1" selectLockedCells="1"/>
  <mergeCells count="2">
    <mergeCell ref="A57:A59"/>
    <mergeCell ref="B57:B59"/>
  </mergeCells>
  <pageMargins left="0.7" right="0.7" top="0.75" bottom="0.75" header="0.3" footer="0.3"/>
  <ignoredErrors>
    <ignoredError sqref="G43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2CEB-A1BF-4E65-ABCD-14E8581D1B5A}">
  <dimension ref="A1:E12"/>
  <sheetViews>
    <sheetView showGridLines="0" workbookViewId="0">
      <selection activeCell="B20" sqref="B20"/>
    </sheetView>
  </sheetViews>
  <sheetFormatPr defaultRowHeight="13" x14ac:dyDescent="0.3"/>
  <cols>
    <col min="1" max="2" width="34" style="2" customWidth="1"/>
    <col min="3" max="16384" width="8.7265625" style="2"/>
  </cols>
  <sheetData>
    <row r="1" spans="1:5" ht="18.5" x14ac:dyDescent="0.45">
      <c r="A1" s="11" t="s">
        <v>41</v>
      </c>
    </row>
    <row r="3" spans="1:5" ht="14.5" x14ac:dyDescent="0.35">
      <c r="A3" s="3" t="s">
        <v>34</v>
      </c>
      <c r="B3" s="3" t="s">
        <v>35</v>
      </c>
    </row>
    <row r="4" spans="1:5" x14ac:dyDescent="0.3">
      <c r="A4" s="5" t="s">
        <v>33</v>
      </c>
      <c r="B4" s="10">
        <f>Tarievenblad!G48</f>
        <v>10000</v>
      </c>
    </row>
    <row r="5" spans="1:5" x14ac:dyDescent="0.3">
      <c r="A5" s="5" t="s">
        <v>36</v>
      </c>
      <c r="B5" s="13">
        <f>MAX(0,MIN(30,IF(B4&gt;=300000,0,IF(B4&gt;260000,24-(B4-260000)/(300000-260000)*24,IF(B4&gt;=200000,30-(B4-200000)/(260000-200000)*(30-24),30)))))</f>
        <v>30</v>
      </c>
    </row>
    <row r="12" spans="1:5" x14ac:dyDescent="0.3">
      <c r="E12" s="12"/>
    </row>
  </sheetData>
  <sheetProtection algorithmName="SHA-512" hashValue="54eCGTygPQ/hWWMJAklC+REFOefMdeMj/Z1xoiQZzj+X4jW6mKwAb7B7FZHrb1jKJM2Z+LbG5LWP5WXb+rq2xQ==" saltValue="NTaHnmfx2R893dDZ6h4EbA==" spinCount="100000" sheet="1" objects="1" scenarios="1" select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C8AAE-7D7F-476D-915C-63ECC24F07C8}">
  <dimension ref="A1:K25"/>
  <sheetViews>
    <sheetView showGridLines="0" workbookViewId="0">
      <selection activeCell="J26" sqref="J26"/>
    </sheetView>
  </sheetViews>
  <sheetFormatPr defaultRowHeight="12.5" x14ac:dyDescent="0.25"/>
  <cols>
    <col min="1" max="1" width="37.81640625" style="1" bestFit="1" customWidth="1"/>
    <col min="2" max="2" width="15" style="1" customWidth="1"/>
    <col min="3" max="3" width="12.36328125" style="1" customWidth="1"/>
    <col min="4" max="16384" width="8.7265625" style="1"/>
  </cols>
  <sheetData>
    <row r="1" spans="1:11" ht="18.5" x14ac:dyDescent="0.3">
      <c r="A1" s="8" t="s">
        <v>37</v>
      </c>
      <c r="B1" s="9"/>
      <c r="C1" s="2"/>
      <c r="D1" s="2"/>
    </row>
    <row r="2" spans="1:11" ht="13" x14ac:dyDescent="0.3">
      <c r="A2" s="2"/>
      <c r="B2" s="2"/>
      <c r="C2" s="2"/>
      <c r="D2" s="2"/>
    </row>
    <row r="3" spans="1:11" ht="13" x14ac:dyDescent="0.3">
      <c r="A3" s="7"/>
      <c r="B3" s="7" t="s">
        <v>51</v>
      </c>
      <c r="C3" s="4" t="s">
        <v>52</v>
      </c>
      <c r="D3" s="2"/>
    </row>
    <row r="4" spans="1:11" ht="13" x14ac:dyDescent="0.3">
      <c r="A4" s="5" t="s">
        <v>38</v>
      </c>
      <c r="B4" s="6">
        <v>200000</v>
      </c>
      <c r="C4" s="5">
        <v>30</v>
      </c>
      <c r="D4" s="2"/>
    </row>
    <row r="5" spans="1:11" ht="13" x14ac:dyDescent="0.3">
      <c r="A5" s="5" t="s">
        <v>40</v>
      </c>
      <c r="B5" s="6">
        <v>260000</v>
      </c>
      <c r="C5" s="5">
        <v>24</v>
      </c>
      <c r="D5" s="2"/>
    </row>
    <row r="6" spans="1:11" ht="13" x14ac:dyDescent="0.3">
      <c r="A6" s="5" t="s">
        <v>39</v>
      </c>
      <c r="B6" s="6">
        <v>300000</v>
      </c>
      <c r="C6" s="5">
        <v>0</v>
      </c>
      <c r="D6" s="2"/>
    </row>
    <row r="10" spans="1:11" ht="13" x14ac:dyDescent="0.3">
      <c r="E10" s="12" t="s">
        <v>47</v>
      </c>
    </row>
    <row r="12" spans="1:11" ht="13" x14ac:dyDescent="0.3">
      <c r="E12" s="15" t="s">
        <v>48</v>
      </c>
      <c r="F12" s="2"/>
      <c r="G12" s="2"/>
      <c r="H12" s="2"/>
      <c r="I12" s="2"/>
      <c r="J12" s="2"/>
      <c r="K12" s="2"/>
    </row>
    <row r="13" spans="1:11" ht="13" x14ac:dyDescent="0.3">
      <c r="E13" s="14" t="s">
        <v>45</v>
      </c>
      <c r="F13" s="2"/>
      <c r="G13" s="2"/>
      <c r="H13" s="2"/>
      <c r="I13" s="2"/>
      <c r="J13" s="2"/>
      <c r="K13" s="2"/>
    </row>
    <row r="14" spans="1:11" ht="13" x14ac:dyDescent="0.3">
      <c r="E14" s="2"/>
      <c r="F14" s="2"/>
      <c r="G14" s="2"/>
      <c r="H14" s="2"/>
      <c r="I14" s="2"/>
      <c r="J14" s="2"/>
      <c r="K14" s="2"/>
    </row>
    <row r="15" spans="1:11" ht="13" x14ac:dyDescent="0.3">
      <c r="E15" s="15" t="s">
        <v>49</v>
      </c>
      <c r="F15" s="2"/>
      <c r="G15" s="2"/>
      <c r="H15" s="2"/>
      <c r="I15" s="2"/>
      <c r="J15" s="2"/>
      <c r="K15" s="2"/>
    </row>
    <row r="16" spans="1:11" ht="13" x14ac:dyDescent="0.3">
      <c r="E16" s="14" t="s">
        <v>46</v>
      </c>
      <c r="F16" s="2"/>
      <c r="G16" s="2"/>
      <c r="H16" s="2"/>
      <c r="I16" s="2"/>
      <c r="J16" s="2"/>
      <c r="K16" s="2"/>
    </row>
    <row r="17" spans="5:11" ht="13" x14ac:dyDescent="0.3">
      <c r="E17" s="2"/>
      <c r="F17" s="2"/>
      <c r="G17" s="2"/>
      <c r="H17" s="2"/>
      <c r="I17" s="2"/>
      <c r="J17" s="2"/>
      <c r="K17" s="2"/>
    </row>
    <row r="18" spans="5:11" ht="13" x14ac:dyDescent="0.3">
      <c r="E18" s="2"/>
      <c r="F18" s="2"/>
      <c r="G18" s="2"/>
      <c r="H18" s="2"/>
      <c r="I18" s="2"/>
      <c r="J18" s="2"/>
      <c r="K18" s="2"/>
    </row>
    <row r="19" spans="5:11" ht="13" x14ac:dyDescent="0.3">
      <c r="E19" s="12" t="s">
        <v>56</v>
      </c>
      <c r="F19" s="2"/>
    </row>
    <row r="21" spans="5:11" ht="13" x14ac:dyDescent="0.3">
      <c r="E21" s="14" t="s">
        <v>55</v>
      </c>
      <c r="F21" s="2"/>
    </row>
    <row r="22" spans="5:11" ht="13" x14ac:dyDescent="0.3">
      <c r="E22" s="2" t="s">
        <v>53</v>
      </c>
      <c r="F22" s="2">
        <f>30 - (250000-200000)/(260000-200000)*(30-24)</f>
        <v>25</v>
      </c>
    </row>
    <row r="23" spans="5:11" ht="13" x14ac:dyDescent="0.3">
      <c r="E23" s="2"/>
      <c r="F23" s="2"/>
    </row>
    <row r="24" spans="5:11" ht="13" x14ac:dyDescent="0.3">
      <c r="E24" s="14" t="s">
        <v>54</v>
      </c>
      <c r="F24" s="2"/>
    </row>
    <row r="25" spans="5:11" ht="13" x14ac:dyDescent="0.3">
      <c r="E25" s="2" t="s">
        <v>53</v>
      </c>
      <c r="F25" s="2">
        <f>24 - (280000-260000)/(300000-260000)*24</f>
        <v>12</v>
      </c>
    </row>
  </sheetData>
  <sheetProtection algorithmName="SHA-512" hashValue="CTeRtZpxkxio75wkO7yNr8igDsbEnqDgOXSYylPofjPaFk3KDMFrASerUGD1qVYrLnBAJfeHGYrw3CntaRnLIw==" saltValue="NDSoejQkSVSMFJBXN2iBcw==" spinCount="100000" sheet="1" objects="1" scenarios="1" selectLockedCell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2F30637FA4A24AB12C7C081013E55C" ma:contentTypeVersion="4" ma:contentTypeDescription="Een nieuw document maken." ma:contentTypeScope="" ma:versionID="0e36c5f98488b922187fac4e56593a37">
  <xsd:schema xmlns:xsd="http://www.w3.org/2001/XMLSchema" xmlns:xs="http://www.w3.org/2001/XMLSchema" xmlns:p="http://schemas.microsoft.com/office/2006/metadata/properties" xmlns:ns2="6ddf5dc0-be65-4245-a5e2-8b78cb8a0b78" targetNamespace="http://schemas.microsoft.com/office/2006/metadata/properties" ma:root="true" ma:fieldsID="9f72a2bccb6fd0c3c83fe785cab02948" ns2:_="">
    <xsd:import namespace="6ddf5dc0-be65-4245-a5e2-8b78cb8a0b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f5dc0-be65-4245-a5e2-8b78cb8a0b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7B7EAF-A7B6-4545-8696-588515A897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f5dc0-be65-4245-a5e2-8b78cb8a0b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EE905A-F510-4490-B511-BC0FA581D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AD6B0A-1715-4705-82AB-2FD88B61E444}">
  <ds:schemaRefs>
    <ds:schemaRef ds:uri="http://schemas.microsoft.com/office/2006/metadata/properties"/>
    <ds:schemaRef ds:uri="http://schemas.microsoft.com/office/infopath/2007/PartnerControls"/>
    <ds:schemaRef ds:uri="6e2fc41d-52d2-4dbe-a840-30f5d9de3bdc"/>
    <ds:schemaRef ds:uri="cb76e99b-9025-4f78-af2c-7672ecf45d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Tarievenblad</vt:lpstr>
      <vt:lpstr>Prijsberekening</vt:lpstr>
      <vt:lpstr>Toelichting prijsberekening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Reemnet, Mandy</cp:lastModifiedBy>
  <cp:revision/>
  <dcterms:created xsi:type="dcterms:W3CDTF">1996-11-27T13:48:17Z</dcterms:created>
  <dcterms:modified xsi:type="dcterms:W3CDTF">2025-12-15T09:32:04Z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0x0101001D2F30637FA4A24AB12C7C081013E55C</vt:lpwstr>
  </property>
</Properties>
</file>