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uropese Aanbestedingen\Aanbestedingen 2026\Gemeente Heerenveen\Wagenpark\03) Concept aanbestedingsstukken\"/>
    </mc:Choice>
  </mc:AlternateContent>
  <bookViews>
    <workbookView xWindow="0" yWindow="0" windowWidth="28800" windowHeight="12300"/>
  </bookViews>
  <sheets>
    <sheet name="Blad1" sheetId="1" r:id="rId1"/>
  </sheets>
  <definedNames>
    <definedName name="_xlnm._FilterDatabase" localSheetId="0" hidden="1">Blad1!$A$6:$Q$59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7" i="1" l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19" i="1"/>
  <c r="Q18" i="1"/>
  <c r="Q17" i="1"/>
  <c r="Q16" i="1"/>
  <c r="Q15" i="1"/>
  <c r="Q14" i="1"/>
  <c r="Q13" i="1"/>
  <c r="Q12" i="1"/>
  <c r="Q11" i="1"/>
  <c r="Q10" i="1"/>
  <c r="Q9" i="1"/>
  <c r="Q8" i="1"/>
  <c r="P59" i="1" l="1"/>
  <c r="O59" i="1"/>
  <c r="L59" i="1"/>
  <c r="N25" i="1" l="1"/>
  <c r="Q25" i="1" s="1"/>
  <c r="N24" i="1"/>
  <c r="Q24" i="1" s="1"/>
  <c r="N23" i="1"/>
  <c r="Q23" i="1" s="1"/>
  <c r="N22" i="1"/>
  <c r="Q22" i="1" s="1"/>
  <c r="N21" i="1"/>
  <c r="Q21" i="1" s="1"/>
  <c r="N20" i="1"/>
  <c r="Q20" i="1" s="1"/>
  <c r="N56" i="1"/>
  <c r="Q56" i="1" s="1"/>
  <c r="N55" i="1"/>
  <c r="Q55" i="1" s="1"/>
  <c r="N59" i="1" l="1"/>
  <c r="Q59" i="1"/>
</calcChain>
</file>

<file path=xl/sharedStrings.xml><?xml version="1.0" encoding="utf-8"?>
<sst xmlns="http://schemas.openxmlformats.org/spreadsheetml/2006/main" count="249" uniqueCount="117">
  <si>
    <t>Volgnr</t>
  </si>
  <si>
    <t>Verzekerd</t>
  </si>
  <si>
    <t>Kenteken</t>
  </si>
  <si>
    <t>Meldcode/Chassisnr.</t>
  </si>
  <si>
    <t>Merk</t>
  </si>
  <si>
    <t>Bouwjr</t>
  </si>
  <si>
    <t>Waarde</t>
  </si>
  <si>
    <t>BTW</t>
  </si>
  <si>
    <t>WA</t>
  </si>
  <si>
    <t>SVJ</t>
  </si>
  <si>
    <t>Trede</t>
  </si>
  <si>
    <t>B/M</t>
  </si>
  <si>
    <t>Werkrisico</t>
  </si>
  <si>
    <t>Bestelauto</t>
  </si>
  <si>
    <t>VDX-74-D</t>
  </si>
  <si>
    <t>Renault Master</t>
  </si>
  <si>
    <t>Excl.</t>
  </si>
  <si>
    <t>VDX-82-D</t>
  </si>
  <si>
    <t>VN-431-P</t>
  </si>
  <si>
    <t>Ford Transit</t>
  </si>
  <si>
    <t>VKK-56-K</t>
  </si>
  <si>
    <t>Goupil G4l</t>
  </si>
  <si>
    <t>VKK-58-K</t>
  </si>
  <si>
    <t>VKK-59-K</t>
  </si>
  <si>
    <t xml:space="preserve"> </t>
  </si>
  <si>
    <t>VKL-41-S</t>
  </si>
  <si>
    <t>VKK-55-K</t>
  </si>
  <si>
    <t>VKK-42-K</t>
  </si>
  <si>
    <t>VKK-43-K</t>
  </si>
  <si>
    <t>VKK-54-K</t>
  </si>
  <si>
    <t>VSR-21-J</t>
  </si>
  <si>
    <t>Renault Kangoo</t>
  </si>
  <si>
    <t>VVZ-71-D</t>
  </si>
  <si>
    <t>Nissan Townstar</t>
  </si>
  <si>
    <t>V-80-DPD</t>
  </si>
  <si>
    <t>Renault Trafic</t>
  </si>
  <si>
    <t>V-74-DPD</t>
  </si>
  <si>
    <t>V-06-FLZ</t>
  </si>
  <si>
    <t>0089</t>
  </si>
  <si>
    <t>Toyota Proace</t>
  </si>
  <si>
    <t>V-37-DTJ</t>
  </si>
  <si>
    <t>0087</t>
  </si>
  <si>
    <t>V-54-FJZ</t>
  </si>
  <si>
    <t>0090</t>
  </si>
  <si>
    <t>Vrachtauto</t>
  </si>
  <si>
    <t>97-BNT-3</t>
  </si>
  <si>
    <t>0948</t>
  </si>
  <si>
    <t>Iveco 50c18</t>
  </si>
  <si>
    <t>V-941-LV</t>
  </si>
  <si>
    <t>0888</t>
  </si>
  <si>
    <t>VDF-01-T</t>
  </si>
  <si>
    <t>Fiat Doblo</t>
  </si>
  <si>
    <t>Personenauto</t>
  </si>
  <si>
    <t>44-ZVJ-6</t>
  </si>
  <si>
    <t>0387</t>
  </si>
  <si>
    <t>Goupil G3</t>
  </si>
  <si>
    <t>VDF-02-T</t>
  </si>
  <si>
    <t>7-VLR-86</t>
  </si>
  <si>
    <t>Opel Vivaro</t>
  </si>
  <si>
    <t>VR-796-S</t>
  </si>
  <si>
    <t>V-124-GT</t>
  </si>
  <si>
    <t>V-843-JN</t>
  </si>
  <si>
    <t>Opel Combo</t>
  </si>
  <si>
    <t>09-BKZ-9</t>
  </si>
  <si>
    <t>Scania P410</t>
  </si>
  <si>
    <t>V-102-XL</t>
  </si>
  <si>
    <t>0853</t>
  </si>
  <si>
    <t>Goupil G4</t>
  </si>
  <si>
    <t>V-106-XL</t>
  </si>
  <si>
    <t>0854</t>
  </si>
  <si>
    <t>V-108-XL</t>
  </si>
  <si>
    <t>0855</t>
  </si>
  <si>
    <t>V-109-XL</t>
  </si>
  <si>
    <t>0856</t>
  </si>
  <si>
    <t>V-594-ZT</t>
  </si>
  <si>
    <t>0225</t>
  </si>
  <si>
    <t>VBH-44-P</t>
  </si>
  <si>
    <t>Renault Traffic</t>
  </si>
  <si>
    <t>96-BNT-3</t>
  </si>
  <si>
    <t>99-BNT-3</t>
  </si>
  <si>
    <t>0947</t>
  </si>
  <si>
    <t>VDL-28-R</t>
  </si>
  <si>
    <t>VDL-33-R</t>
  </si>
  <si>
    <t>Fiat Ducato</t>
  </si>
  <si>
    <t>VDV-52-V</t>
  </si>
  <si>
    <t>VDV-51-V</t>
  </si>
  <si>
    <t>VDX-76-D</t>
  </si>
  <si>
    <t>0419</t>
  </si>
  <si>
    <t>VDS-02-X</t>
  </si>
  <si>
    <t>9655</t>
  </si>
  <si>
    <t>VDX-73-D</t>
  </si>
  <si>
    <t>VDX-71-D</t>
  </si>
  <si>
    <t>03-BPF-9</t>
  </si>
  <si>
    <t>0097</t>
  </si>
  <si>
    <t>Volkswagen Crafter</t>
  </si>
  <si>
    <t>99-BPV-5</t>
  </si>
  <si>
    <t>Scania P370</t>
  </si>
  <si>
    <t>VN-345-H</t>
  </si>
  <si>
    <t>V-16-JDB</t>
  </si>
  <si>
    <t>Addax Motors mt15n</t>
  </si>
  <si>
    <t>GDT-91-G</t>
  </si>
  <si>
    <t>KIA Niro</t>
  </si>
  <si>
    <t>VZ-048-G</t>
  </si>
  <si>
    <t>Totaal</t>
  </si>
  <si>
    <t>%</t>
  </si>
  <si>
    <t xml:space="preserve">= uitkomst in € </t>
  </si>
  <si>
    <t xml:space="preserve">€ </t>
  </si>
  <si>
    <t>€</t>
  </si>
  <si>
    <t>Verhaalsrechtsbijstand</t>
  </si>
  <si>
    <t>Vaste premies</t>
  </si>
  <si>
    <t>WAM</t>
  </si>
  <si>
    <t>in % Cat. Waarde</t>
  </si>
  <si>
    <t>Volledig casco</t>
  </si>
  <si>
    <t>Verhaalsrechtsbijst.</t>
  </si>
  <si>
    <t>Bijlage C.2</t>
  </si>
  <si>
    <t>Gemeene Heerenveen</t>
  </si>
  <si>
    <t>Wagenparkspecificatie tevens prijzenblad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</si>
</sst>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44" fontId="2" fillId="2" borderId="2" xfId="1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 applyAlignment="1">
      <alignment horizontal="center"/>
    </xf>
    <xf numFmtId="164" fontId="0" fillId="0" borderId="0" xfId="2" applyNumberFormat="1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5" borderId="4" xfId="0" applyFill="1" applyBorder="1"/>
    <xf numFmtId="0" fontId="0" fillId="0" borderId="4" xfId="0" applyBorder="1"/>
    <xf numFmtId="44" fontId="0" fillId="5" borderId="4" xfId="1" applyFont="1" applyFill="1" applyBorder="1" applyAlignment="1">
      <alignment horizontal="center"/>
    </xf>
    <xf numFmtId="44" fontId="0" fillId="0" borderId="4" xfId="1" applyFont="1" applyFill="1" applyBorder="1" applyAlignment="1">
      <alignment horizontal="center"/>
    </xf>
    <xf numFmtId="10" fontId="0" fillId="5" borderId="4" xfId="2" applyNumberFormat="1" applyFont="1" applyFill="1" applyBorder="1" applyAlignment="1">
      <alignment horizontal="center"/>
    </xf>
    <xf numFmtId="44" fontId="0" fillId="5" borderId="4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0" borderId="4" xfId="0" applyNumberFormat="1" applyBorder="1"/>
    <xf numFmtId="44" fontId="2" fillId="3" borderId="3" xfId="0" applyNumberFormat="1" applyFont="1" applyFill="1" applyBorder="1"/>
    <xf numFmtId="44" fontId="0" fillId="5" borderId="6" xfId="1" applyFont="1" applyFill="1" applyBorder="1" applyAlignment="1">
      <alignment horizontal="center"/>
    </xf>
    <xf numFmtId="44" fontId="0" fillId="0" borderId="6" xfId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5" borderId="6" xfId="0" applyFill="1" applyBorder="1"/>
    <xf numFmtId="44" fontId="0" fillId="0" borderId="6" xfId="0" applyNumberFormat="1" applyBorder="1"/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1" xfId="0" quotePrefix="1" applyFont="1" applyFill="1" applyBorder="1"/>
    <xf numFmtId="0" fontId="2" fillId="4" borderId="12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0" fillId="5" borderId="15" xfId="0" applyFill="1" applyBorder="1"/>
    <xf numFmtId="0" fontId="0" fillId="5" borderId="16" xfId="0" applyFill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10" fontId="0" fillId="5" borderId="6" xfId="2" applyNumberFormat="1" applyFont="1" applyFill="1" applyBorder="1" applyAlignment="1">
      <alignment horizontal="center"/>
    </xf>
    <xf numFmtId="44" fontId="0" fillId="5" borderId="4" xfId="1" applyFont="1" applyFill="1" applyBorder="1"/>
    <xf numFmtId="44" fontId="0" fillId="5" borderId="6" xfId="1" applyFont="1" applyFill="1" applyBorder="1"/>
    <xf numFmtId="44" fontId="0" fillId="0" borderId="5" xfId="0" applyNumberFormat="1" applyBorder="1"/>
    <xf numFmtId="0" fontId="0" fillId="0" borderId="20" xfId="0" applyBorder="1"/>
    <xf numFmtId="0" fontId="0" fillId="5" borderId="21" xfId="0" applyFill="1" applyBorder="1"/>
    <xf numFmtId="0" fontId="0" fillId="5" borderId="14" xfId="0" applyFill="1" applyBorder="1"/>
    <xf numFmtId="10" fontId="0" fillId="5" borderId="11" xfId="2" applyNumberFormat="1" applyFont="1" applyFill="1" applyBorder="1" applyAlignment="1">
      <alignment horizontal="center"/>
    </xf>
    <xf numFmtId="0" fontId="0" fillId="5" borderId="11" xfId="0" applyFill="1" applyBorder="1"/>
    <xf numFmtId="0" fontId="0" fillId="5" borderId="12" xfId="0" applyFill="1" applyBorder="1"/>
    <xf numFmtId="0" fontId="2" fillId="4" borderId="8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/>
    <xf numFmtId="0" fontId="2" fillId="2" borderId="24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left"/>
    </xf>
    <xf numFmtId="44" fontId="2" fillId="2" borderId="24" xfId="1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6"/>
  <sheetViews>
    <sheetView tabSelected="1" workbookViewId="0">
      <pane ySplit="6" topLeftCell="A30" activePane="bottomLeft" state="frozen"/>
      <selection pane="bottomLeft" activeCell="I57" sqref="I57"/>
    </sheetView>
  </sheetViews>
  <sheetFormatPr defaultRowHeight="15" x14ac:dyDescent="0.25"/>
  <cols>
    <col min="2" max="2" width="13.5703125" bestFit="1" customWidth="1"/>
    <col min="3" max="3" width="13.28515625" customWidth="1"/>
    <col min="4" max="4" width="20" bestFit="1" customWidth="1"/>
    <col min="5" max="5" width="23.7109375" customWidth="1"/>
    <col min="7" max="7" width="11.42578125" bestFit="1" customWidth="1"/>
    <col min="9" max="9" width="12" customWidth="1"/>
    <col min="10" max="10" width="15.7109375" customWidth="1"/>
    <col min="11" max="11" width="18" customWidth="1"/>
    <col min="12" max="17" width="20.7109375" customWidth="1"/>
  </cols>
  <sheetData>
    <row r="2" spans="1:17" x14ac:dyDescent="0.25">
      <c r="B2" s="5" t="s">
        <v>114</v>
      </c>
    </row>
    <row r="3" spans="1:17" x14ac:dyDescent="0.25">
      <c r="B3" s="5" t="s">
        <v>115</v>
      </c>
    </row>
    <row r="4" spans="1:17" x14ac:dyDescent="0.25">
      <c r="B4" s="5" t="s">
        <v>116</v>
      </c>
    </row>
    <row r="5" spans="1:17" ht="15.75" thickBot="1" x14ac:dyDescent="0.3"/>
    <row r="6" spans="1:17" s="5" customFormat="1" ht="15.75" thickBot="1" x14ac:dyDescent="0.3">
      <c r="A6" s="60" t="s">
        <v>0</v>
      </c>
      <c r="B6" s="2" t="s">
        <v>1</v>
      </c>
      <c r="C6" s="1" t="s">
        <v>2</v>
      </c>
      <c r="D6" s="1" t="s">
        <v>3</v>
      </c>
      <c r="E6" s="3" t="s">
        <v>4</v>
      </c>
      <c r="F6" s="1" t="s">
        <v>5</v>
      </c>
      <c r="G6" s="4" t="s">
        <v>6</v>
      </c>
      <c r="H6" s="4" t="s">
        <v>7</v>
      </c>
      <c r="I6" s="1" t="s">
        <v>9</v>
      </c>
      <c r="J6" s="1" t="s">
        <v>10</v>
      </c>
      <c r="K6" s="61" t="s">
        <v>11</v>
      </c>
      <c r="L6" s="30" t="s">
        <v>8</v>
      </c>
      <c r="M6" s="58" t="s">
        <v>112</v>
      </c>
      <c r="N6" s="59"/>
      <c r="O6" s="31" t="s">
        <v>108</v>
      </c>
      <c r="P6" s="31" t="s">
        <v>12</v>
      </c>
      <c r="Q6" s="32" t="s">
        <v>103</v>
      </c>
    </row>
    <row r="7" spans="1:17" s="5" customFormat="1" ht="15.75" thickBot="1" x14ac:dyDescent="0.3">
      <c r="A7" s="62"/>
      <c r="B7" s="63"/>
      <c r="C7" s="64"/>
      <c r="D7" s="64"/>
      <c r="E7" s="65"/>
      <c r="F7" s="64"/>
      <c r="G7" s="66"/>
      <c r="H7" s="66"/>
      <c r="I7" s="64"/>
      <c r="J7" s="64"/>
      <c r="K7" s="67"/>
      <c r="L7" s="33" t="s">
        <v>106</v>
      </c>
      <c r="M7" s="34" t="s">
        <v>104</v>
      </c>
      <c r="N7" s="35" t="s">
        <v>105</v>
      </c>
      <c r="O7" s="34" t="s">
        <v>107</v>
      </c>
      <c r="P7" s="34" t="s">
        <v>106</v>
      </c>
      <c r="Q7" s="36"/>
    </row>
    <row r="8" spans="1:17" x14ac:dyDescent="0.25">
      <c r="A8" s="6">
        <v>400</v>
      </c>
      <c r="B8" t="s">
        <v>13</v>
      </c>
      <c r="C8" s="6" t="s">
        <v>14</v>
      </c>
      <c r="D8" s="6">
        <v>9608</v>
      </c>
      <c r="E8" s="7" t="s">
        <v>15</v>
      </c>
      <c r="F8" s="6">
        <v>2020</v>
      </c>
      <c r="G8" s="8"/>
      <c r="H8" s="8" t="s">
        <v>16</v>
      </c>
      <c r="I8" s="6">
        <v>3</v>
      </c>
      <c r="J8" s="6">
        <v>11</v>
      </c>
      <c r="K8" s="9">
        <v>0.65</v>
      </c>
      <c r="L8" s="25"/>
      <c r="M8" s="26"/>
      <c r="N8" s="27"/>
      <c r="O8" s="25"/>
      <c r="P8" s="50"/>
      <c r="Q8" s="29">
        <f>L8+O8+P8</f>
        <v>0</v>
      </c>
    </row>
    <row r="9" spans="1:17" x14ac:dyDescent="0.25">
      <c r="A9" s="6">
        <v>402</v>
      </c>
      <c r="B9" t="s">
        <v>13</v>
      </c>
      <c r="C9" s="6" t="s">
        <v>17</v>
      </c>
      <c r="D9" s="6">
        <v>9580</v>
      </c>
      <c r="E9" s="7" t="s">
        <v>15</v>
      </c>
      <c r="F9" s="6">
        <v>2020</v>
      </c>
      <c r="G9" s="8"/>
      <c r="H9" s="8" t="s">
        <v>16</v>
      </c>
      <c r="I9" s="6">
        <v>-3</v>
      </c>
      <c r="J9" s="6">
        <v>5</v>
      </c>
      <c r="K9" s="9">
        <v>0.35</v>
      </c>
      <c r="L9" s="16"/>
      <c r="M9" s="17"/>
      <c r="N9" s="13"/>
      <c r="O9" s="16"/>
      <c r="P9" s="49"/>
      <c r="Q9" s="29">
        <f>L9+O9+P9</f>
        <v>0</v>
      </c>
    </row>
    <row r="10" spans="1:17" x14ac:dyDescent="0.25">
      <c r="A10" s="6">
        <v>415</v>
      </c>
      <c r="B10" t="s">
        <v>13</v>
      </c>
      <c r="C10" s="6" t="s">
        <v>18</v>
      </c>
      <c r="D10" s="6">
        <v>6788</v>
      </c>
      <c r="E10" s="7" t="s">
        <v>19</v>
      </c>
      <c r="F10" s="6">
        <v>2015</v>
      </c>
      <c r="G10" s="8"/>
      <c r="H10" s="8" t="s">
        <v>16</v>
      </c>
      <c r="I10" s="6">
        <v>4</v>
      </c>
      <c r="J10" s="6">
        <v>10</v>
      </c>
      <c r="K10" s="9">
        <v>0.6</v>
      </c>
      <c r="L10" s="16"/>
      <c r="M10" s="17"/>
      <c r="N10" s="13"/>
      <c r="O10" s="16"/>
      <c r="P10" s="15"/>
      <c r="Q10" s="23">
        <f>L10+O10</f>
        <v>0</v>
      </c>
    </row>
    <row r="11" spans="1:17" x14ac:dyDescent="0.25">
      <c r="A11" s="6">
        <v>416</v>
      </c>
      <c r="B11" t="s">
        <v>13</v>
      </c>
      <c r="C11" s="6" t="s">
        <v>20</v>
      </c>
      <c r="D11" s="6">
        <v>1081</v>
      </c>
      <c r="E11" s="7" t="s">
        <v>21</v>
      </c>
      <c r="F11" s="6">
        <v>2021</v>
      </c>
      <c r="G11" s="8"/>
      <c r="H11" s="8" t="s">
        <v>16</v>
      </c>
      <c r="I11" s="6">
        <v>0</v>
      </c>
      <c r="J11" s="6">
        <v>7</v>
      </c>
      <c r="K11" s="9">
        <v>0.45</v>
      </c>
      <c r="L11" s="16"/>
      <c r="M11" s="17"/>
      <c r="N11" s="13"/>
      <c r="O11" s="16"/>
      <c r="P11" s="15"/>
      <c r="Q11" s="23">
        <f t="shared" ref="Q11:Q19" si="0">L11+O11</f>
        <v>0</v>
      </c>
    </row>
    <row r="12" spans="1:17" x14ac:dyDescent="0.25">
      <c r="A12" s="6">
        <v>417</v>
      </c>
      <c r="B12" t="s">
        <v>13</v>
      </c>
      <c r="C12" s="6" t="s">
        <v>22</v>
      </c>
      <c r="D12" s="6">
        <v>1082</v>
      </c>
      <c r="E12" s="7" t="s">
        <v>21</v>
      </c>
      <c r="F12" s="6">
        <v>2021</v>
      </c>
      <c r="G12" s="8"/>
      <c r="H12" s="8" t="s">
        <v>16</v>
      </c>
      <c r="I12" s="6">
        <v>28</v>
      </c>
      <c r="J12" s="6">
        <v>34</v>
      </c>
      <c r="K12" s="9">
        <v>0.75</v>
      </c>
      <c r="L12" s="16"/>
      <c r="M12" s="17"/>
      <c r="N12" s="13"/>
      <c r="O12" s="16"/>
      <c r="P12" s="15"/>
      <c r="Q12" s="23">
        <f t="shared" si="0"/>
        <v>0</v>
      </c>
    </row>
    <row r="13" spans="1:17" x14ac:dyDescent="0.25">
      <c r="A13" s="6">
        <v>418</v>
      </c>
      <c r="B13" t="s">
        <v>13</v>
      </c>
      <c r="C13" s="6" t="s">
        <v>23</v>
      </c>
      <c r="D13" s="6">
        <v>1083</v>
      </c>
      <c r="E13" s="7" t="s">
        <v>21</v>
      </c>
      <c r="F13" s="6">
        <v>2021</v>
      </c>
      <c r="G13" s="8"/>
      <c r="H13" s="8" t="s">
        <v>16</v>
      </c>
      <c r="I13" s="6">
        <v>13</v>
      </c>
      <c r="J13" s="6">
        <v>19</v>
      </c>
      <c r="K13" s="9">
        <v>0.75</v>
      </c>
      <c r="L13" s="16"/>
      <c r="M13" s="17"/>
      <c r="N13" s="13"/>
      <c r="O13" s="16"/>
      <c r="P13" s="15"/>
      <c r="Q13" s="23">
        <f t="shared" si="0"/>
        <v>0</v>
      </c>
    </row>
    <row r="14" spans="1:17" x14ac:dyDescent="0.25">
      <c r="A14" s="6">
        <v>419</v>
      </c>
      <c r="B14" t="s">
        <v>13</v>
      </c>
      <c r="C14" s="6" t="s">
        <v>25</v>
      </c>
      <c r="D14" s="6">
        <v>1078</v>
      </c>
      <c r="E14" s="7" t="s">
        <v>21</v>
      </c>
      <c r="F14" s="6">
        <v>2021</v>
      </c>
      <c r="G14" s="8"/>
      <c r="H14" s="8" t="s">
        <v>16</v>
      </c>
      <c r="I14" s="6">
        <v>18</v>
      </c>
      <c r="J14" s="6">
        <v>24</v>
      </c>
      <c r="K14" s="9">
        <v>0.75</v>
      </c>
      <c r="L14" s="16"/>
      <c r="M14" s="17"/>
      <c r="N14" s="13"/>
      <c r="O14" s="16"/>
      <c r="P14" s="15"/>
      <c r="Q14" s="23">
        <f t="shared" si="0"/>
        <v>0</v>
      </c>
    </row>
    <row r="15" spans="1:17" x14ac:dyDescent="0.25">
      <c r="A15" s="6">
        <v>420</v>
      </c>
      <c r="B15" t="s">
        <v>13</v>
      </c>
      <c r="C15" s="6" t="s">
        <v>26</v>
      </c>
      <c r="D15" s="6">
        <v>1080</v>
      </c>
      <c r="E15" s="7" t="s">
        <v>21</v>
      </c>
      <c r="F15" s="6">
        <v>2021</v>
      </c>
      <c r="G15" s="8"/>
      <c r="H15" s="8" t="s">
        <v>16</v>
      </c>
      <c r="I15" s="6">
        <v>20</v>
      </c>
      <c r="J15" s="6">
        <v>26</v>
      </c>
      <c r="K15" s="9">
        <v>0.75</v>
      </c>
      <c r="L15" s="16"/>
      <c r="M15" s="17"/>
      <c r="N15" s="13"/>
      <c r="O15" s="16"/>
      <c r="P15" s="15"/>
      <c r="Q15" s="23">
        <f t="shared" si="0"/>
        <v>0</v>
      </c>
    </row>
    <row r="16" spans="1:17" x14ac:dyDescent="0.25">
      <c r="A16" s="6">
        <v>421</v>
      </c>
      <c r="B16" t="s">
        <v>13</v>
      </c>
      <c r="C16" s="6" t="s">
        <v>27</v>
      </c>
      <c r="D16" s="6">
        <v>1076</v>
      </c>
      <c r="E16" s="7" t="s">
        <v>21</v>
      </c>
      <c r="F16" s="6">
        <v>2021</v>
      </c>
      <c r="G16" s="8"/>
      <c r="H16" s="8" t="s">
        <v>16</v>
      </c>
      <c r="I16" s="6">
        <v>16</v>
      </c>
      <c r="J16" s="6">
        <v>22</v>
      </c>
      <c r="K16" s="9">
        <v>0.75</v>
      </c>
      <c r="L16" s="16"/>
      <c r="M16" s="17"/>
      <c r="N16" s="13"/>
      <c r="O16" s="16"/>
      <c r="P16" s="15"/>
      <c r="Q16" s="23">
        <f t="shared" si="0"/>
        <v>0</v>
      </c>
    </row>
    <row r="17" spans="1:17" x14ac:dyDescent="0.25">
      <c r="A17" s="6">
        <v>422</v>
      </c>
      <c r="B17" t="s">
        <v>13</v>
      </c>
      <c r="C17" s="6" t="s">
        <v>28</v>
      </c>
      <c r="D17" s="6">
        <v>1077</v>
      </c>
      <c r="E17" s="7" t="s">
        <v>21</v>
      </c>
      <c r="F17" s="6">
        <v>2021</v>
      </c>
      <c r="G17" s="8"/>
      <c r="H17" s="8" t="s">
        <v>16</v>
      </c>
      <c r="I17" s="6">
        <v>7</v>
      </c>
      <c r="J17" s="6">
        <v>13</v>
      </c>
      <c r="K17" s="9">
        <v>0.72499999999999998</v>
      </c>
      <c r="L17" s="16"/>
      <c r="M17" s="17"/>
      <c r="N17" s="13"/>
      <c r="O17" s="16"/>
      <c r="P17" s="15"/>
      <c r="Q17" s="23">
        <f t="shared" si="0"/>
        <v>0</v>
      </c>
    </row>
    <row r="18" spans="1:17" x14ac:dyDescent="0.25">
      <c r="A18" s="6">
        <v>423</v>
      </c>
      <c r="B18" t="s">
        <v>13</v>
      </c>
      <c r="C18" s="6" t="s">
        <v>29</v>
      </c>
      <c r="D18" s="6">
        <v>1079</v>
      </c>
      <c r="E18" s="7" t="s">
        <v>21</v>
      </c>
      <c r="F18" s="6">
        <v>2021</v>
      </c>
      <c r="G18" s="8"/>
      <c r="H18" s="8" t="s">
        <v>16</v>
      </c>
      <c r="I18" s="6">
        <v>7</v>
      </c>
      <c r="J18" s="6">
        <v>13</v>
      </c>
      <c r="K18" s="9">
        <v>0.72499999999999998</v>
      </c>
      <c r="L18" s="16"/>
      <c r="M18" s="17"/>
      <c r="N18" s="13"/>
      <c r="O18" s="16"/>
      <c r="P18" s="15"/>
      <c r="Q18" s="23">
        <f t="shared" si="0"/>
        <v>0</v>
      </c>
    </row>
    <row r="19" spans="1:17" x14ac:dyDescent="0.25">
      <c r="A19" s="6">
        <v>429</v>
      </c>
      <c r="B19" t="s">
        <v>13</v>
      </c>
      <c r="C19" s="6" t="s">
        <v>30</v>
      </c>
      <c r="D19" s="6">
        <v>8439</v>
      </c>
      <c r="E19" s="7" t="s">
        <v>31</v>
      </c>
      <c r="F19" s="6">
        <v>2022</v>
      </c>
      <c r="G19" s="8"/>
      <c r="H19" s="8" t="s">
        <v>16</v>
      </c>
      <c r="I19" s="6">
        <v>-2</v>
      </c>
      <c r="J19" s="6">
        <v>5</v>
      </c>
      <c r="K19" s="9">
        <v>0.35</v>
      </c>
      <c r="L19" s="16"/>
      <c r="M19" s="17"/>
      <c r="N19" s="13"/>
      <c r="O19" s="16"/>
      <c r="P19" s="15"/>
      <c r="Q19" s="23">
        <f t="shared" si="0"/>
        <v>0</v>
      </c>
    </row>
    <row r="20" spans="1:17" x14ac:dyDescent="0.25">
      <c r="A20" s="6">
        <v>430</v>
      </c>
      <c r="B20" t="s">
        <v>13</v>
      </c>
      <c r="C20" s="6" t="s">
        <v>32</v>
      </c>
      <c r="D20" s="6">
        <v>1153</v>
      </c>
      <c r="E20" s="7" t="s">
        <v>33</v>
      </c>
      <c r="F20" s="6">
        <v>2023</v>
      </c>
      <c r="G20" s="8">
        <v>35490</v>
      </c>
      <c r="H20" s="8" t="s">
        <v>16</v>
      </c>
      <c r="I20" s="6">
        <v>16</v>
      </c>
      <c r="J20" s="6">
        <v>22</v>
      </c>
      <c r="K20" s="9">
        <v>0.75</v>
      </c>
      <c r="L20" s="16"/>
      <c r="M20" s="18"/>
      <c r="N20" s="19">
        <f t="shared" ref="N20:N25" si="1">G20*M20</f>
        <v>0</v>
      </c>
      <c r="O20" s="17"/>
      <c r="P20" s="15"/>
      <c r="Q20" s="23">
        <f>L20+N20</f>
        <v>0</v>
      </c>
    </row>
    <row r="21" spans="1:17" x14ac:dyDescent="0.25">
      <c r="A21" s="6">
        <v>437</v>
      </c>
      <c r="B21" t="s">
        <v>13</v>
      </c>
      <c r="C21" s="6" t="s">
        <v>34</v>
      </c>
      <c r="D21" s="6">
        <v>2332</v>
      </c>
      <c r="E21" s="7" t="s">
        <v>35</v>
      </c>
      <c r="F21" s="6">
        <v>2024</v>
      </c>
      <c r="G21" s="8">
        <v>51000</v>
      </c>
      <c r="H21" s="8" t="s">
        <v>16</v>
      </c>
      <c r="I21" s="6">
        <v>16</v>
      </c>
      <c r="J21" s="6">
        <v>22</v>
      </c>
      <c r="K21" s="9">
        <v>0.75</v>
      </c>
      <c r="L21" s="16"/>
      <c r="M21" s="18"/>
      <c r="N21" s="19">
        <f t="shared" si="1"/>
        <v>0</v>
      </c>
      <c r="O21" s="17"/>
      <c r="P21" s="15"/>
      <c r="Q21" s="23">
        <f>L21+N21</f>
        <v>0</v>
      </c>
    </row>
    <row r="22" spans="1:17" x14ac:dyDescent="0.25">
      <c r="A22" s="6">
        <v>438</v>
      </c>
      <c r="B22" t="s">
        <v>13</v>
      </c>
      <c r="C22" s="6" t="s">
        <v>36</v>
      </c>
      <c r="D22" s="6">
        <v>2284</v>
      </c>
      <c r="E22" s="7" t="s">
        <v>35</v>
      </c>
      <c r="F22" s="6">
        <v>2024</v>
      </c>
      <c r="G22" s="8">
        <v>51000</v>
      </c>
      <c r="H22" s="8" t="s">
        <v>16</v>
      </c>
      <c r="I22" s="6">
        <v>13</v>
      </c>
      <c r="J22" s="6">
        <v>19</v>
      </c>
      <c r="K22" s="9">
        <v>0.75</v>
      </c>
      <c r="L22" s="16"/>
      <c r="M22" s="18"/>
      <c r="N22" s="19">
        <f t="shared" si="1"/>
        <v>0</v>
      </c>
      <c r="O22" s="17"/>
      <c r="P22" s="15"/>
      <c r="Q22" s="23">
        <f>L22+N22</f>
        <v>0</v>
      </c>
    </row>
    <row r="23" spans="1:17" x14ac:dyDescent="0.25">
      <c r="A23" s="6">
        <v>440</v>
      </c>
      <c r="B23" t="s">
        <v>13</v>
      </c>
      <c r="C23" s="6" t="s">
        <v>37</v>
      </c>
      <c r="D23" s="10" t="s">
        <v>38</v>
      </c>
      <c r="E23" s="7" t="s">
        <v>39</v>
      </c>
      <c r="F23" s="6">
        <v>2024</v>
      </c>
      <c r="G23" s="8">
        <v>55726</v>
      </c>
      <c r="H23" s="8" t="s">
        <v>16</v>
      </c>
      <c r="I23" s="6">
        <v>24</v>
      </c>
      <c r="J23" s="6">
        <v>30</v>
      </c>
      <c r="K23" s="9">
        <v>0.75</v>
      </c>
      <c r="L23" s="16"/>
      <c r="M23" s="18"/>
      <c r="N23" s="19">
        <f t="shared" si="1"/>
        <v>0</v>
      </c>
      <c r="O23" s="17"/>
      <c r="P23" s="15"/>
      <c r="Q23" s="23">
        <f>L23+N23</f>
        <v>0</v>
      </c>
    </row>
    <row r="24" spans="1:17" x14ac:dyDescent="0.25">
      <c r="A24" s="6">
        <v>441</v>
      </c>
      <c r="B24" t="s">
        <v>13</v>
      </c>
      <c r="C24" s="6" t="s">
        <v>40</v>
      </c>
      <c r="D24" s="10" t="s">
        <v>41</v>
      </c>
      <c r="E24" s="7" t="s">
        <v>39</v>
      </c>
      <c r="F24" s="6">
        <v>2024</v>
      </c>
      <c r="G24" s="8">
        <v>55726</v>
      </c>
      <c r="H24" s="8" t="s">
        <v>16</v>
      </c>
      <c r="I24" s="6">
        <v>13</v>
      </c>
      <c r="J24" s="6">
        <v>19</v>
      </c>
      <c r="K24" s="9">
        <v>0.75</v>
      </c>
      <c r="L24" s="16"/>
      <c r="M24" s="18"/>
      <c r="N24" s="19">
        <f t="shared" si="1"/>
        <v>0</v>
      </c>
      <c r="O24" s="17"/>
      <c r="P24" s="15"/>
      <c r="Q24" s="23">
        <f>L24+N24</f>
        <v>0</v>
      </c>
    </row>
    <row r="25" spans="1:17" x14ac:dyDescent="0.25">
      <c r="A25" s="6">
        <v>442</v>
      </c>
      <c r="B25" t="s">
        <v>13</v>
      </c>
      <c r="C25" s="6" t="s">
        <v>42</v>
      </c>
      <c r="D25" s="10" t="s">
        <v>43</v>
      </c>
      <c r="E25" s="7" t="s">
        <v>39</v>
      </c>
      <c r="F25" s="6">
        <v>2024</v>
      </c>
      <c r="G25" s="8">
        <v>55726</v>
      </c>
      <c r="H25" s="8" t="s">
        <v>16</v>
      </c>
      <c r="I25" s="6">
        <v>13</v>
      </c>
      <c r="J25" s="6">
        <v>19</v>
      </c>
      <c r="K25" s="9">
        <v>0.75</v>
      </c>
      <c r="L25" s="16"/>
      <c r="M25" s="18"/>
      <c r="N25" s="19">
        <f t="shared" si="1"/>
        <v>0</v>
      </c>
      <c r="O25" s="17"/>
      <c r="P25" s="15"/>
      <c r="Q25" s="23">
        <f>L25+N25</f>
        <v>0</v>
      </c>
    </row>
    <row r="26" spans="1:17" x14ac:dyDescent="0.25">
      <c r="A26" s="6">
        <v>401</v>
      </c>
      <c r="B26" t="s">
        <v>44</v>
      </c>
      <c r="C26" s="6" t="s">
        <v>45</v>
      </c>
      <c r="D26" s="10" t="s">
        <v>46</v>
      </c>
      <c r="E26" s="7" t="s">
        <v>47</v>
      </c>
      <c r="F26" s="6">
        <v>2019</v>
      </c>
      <c r="G26" s="8"/>
      <c r="H26" s="8"/>
      <c r="I26" s="6">
        <v>1</v>
      </c>
      <c r="J26" s="6"/>
      <c r="K26" s="9">
        <v>0.5</v>
      </c>
      <c r="L26" s="16"/>
      <c r="M26" s="17"/>
      <c r="N26" s="13"/>
      <c r="O26" s="16"/>
      <c r="P26" s="49"/>
      <c r="Q26" s="23">
        <f>L26+O26+P26</f>
        <v>0</v>
      </c>
    </row>
    <row r="27" spans="1:17" x14ac:dyDescent="0.25">
      <c r="A27" s="6">
        <v>402</v>
      </c>
      <c r="B27" t="s">
        <v>13</v>
      </c>
      <c r="C27" s="6" t="s">
        <v>48</v>
      </c>
      <c r="D27" s="10" t="s">
        <v>49</v>
      </c>
      <c r="E27" s="7" t="s">
        <v>21</v>
      </c>
      <c r="F27" s="6">
        <v>2018</v>
      </c>
      <c r="G27" s="8"/>
      <c r="H27" s="8" t="s">
        <v>16</v>
      </c>
      <c r="I27" s="6">
        <v>5</v>
      </c>
      <c r="J27" s="6">
        <v>11</v>
      </c>
      <c r="K27" s="9">
        <v>0.65</v>
      </c>
      <c r="L27" s="16"/>
      <c r="M27" s="17"/>
      <c r="N27" s="13"/>
      <c r="O27" s="16"/>
      <c r="P27" s="15"/>
      <c r="Q27" s="23">
        <f>L27+O27</f>
        <v>0</v>
      </c>
    </row>
    <row r="28" spans="1:17" x14ac:dyDescent="0.25">
      <c r="A28" s="6">
        <v>417</v>
      </c>
      <c r="B28" t="s">
        <v>13</v>
      </c>
      <c r="C28" s="6" t="s">
        <v>50</v>
      </c>
      <c r="D28" s="10">
        <v>4607</v>
      </c>
      <c r="E28" s="7" t="s">
        <v>51</v>
      </c>
      <c r="F28" s="6">
        <v>2019</v>
      </c>
      <c r="G28" s="8"/>
      <c r="H28" s="8" t="s">
        <v>16</v>
      </c>
      <c r="I28" s="6">
        <v>19</v>
      </c>
      <c r="J28" s="6">
        <v>25</v>
      </c>
      <c r="K28" s="9">
        <v>0.75</v>
      </c>
      <c r="L28" s="16"/>
      <c r="M28" s="17"/>
      <c r="N28" s="13"/>
      <c r="O28" s="16"/>
      <c r="P28" s="15"/>
      <c r="Q28" s="23">
        <f t="shared" ref="Q28:Q41" si="2">L28+O28</f>
        <v>0</v>
      </c>
    </row>
    <row r="29" spans="1:17" x14ac:dyDescent="0.25">
      <c r="A29" s="6">
        <v>421</v>
      </c>
      <c r="B29" s="11" t="s">
        <v>52</v>
      </c>
      <c r="C29" s="6" t="s">
        <v>53</v>
      </c>
      <c r="D29" s="10" t="s">
        <v>54</v>
      </c>
      <c r="E29" s="7" t="s">
        <v>55</v>
      </c>
      <c r="F29" s="6">
        <v>2013</v>
      </c>
      <c r="G29" s="8"/>
      <c r="H29" s="8" t="s">
        <v>16</v>
      </c>
      <c r="I29" s="6">
        <v>-1</v>
      </c>
      <c r="J29" s="6">
        <v>5</v>
      </c>
      <c r="K29" s="9">
        <v>0.35</v>
      </c>
      <c r="L29" s="16"/>
      <c r="M29" s="17"/>
      <c r="N29" s="13"/>
      <c r="O29" s="16"/>
      <c r="P29" s="15"/>
      <c r="Q29" s="23">
        <f t="shared" si="2"/>
        <v>0</v>
      </c>
    </row>
    <row r="30" spans="1:17" x14ac:dyDescent="0.25">
      <c r="A30" s="6">
        <v>425</v>
      </c>
      <c r="B30" t="s">
        <v>13</v>
      </c>
      <c r="C30" s="6" t="s">
        <v>56</v>
      </c>
      <c r="D30" s="10">
        <v>5109</v>
      </c>
      <c r="E30" s="7" t="s">
        <v>51</v>
      </c>
      <c r="F30" s="6">
        <v>2019</v>
      </c>
      <c r="G30" s="8"/>
      <c r="H30" s="8" t="s">
        <v>16</v>
      </c>
      <c r="I30" s="6">
        <v>13</v>
      </c>
      <c r="J30" s="6">
        <v>19</v>
      </c>
      <c r="K30" s="9">
        <v>0.75</v>
      </c>
      <c r="L30" s="16"/>
      <c r="M30" s="17"/>
      <c r="N30" s="13"/>
      <c r="O30" s="16"/>
      <c r="P30" s="15"/>
      <c r="Q30" s="23">
        <f t="shared" si="2"/>
        <v>0</v>
      </c>
    </row>
    <row r="31" spans="1:17" x14ac:dyDescent="0.25">
      <c r="A31" s="6">
        <v>458</v>
      </c>
      <c r="B31" t="s">
        <v>13</v>
      </c>
      <c r="C31" s="6" t="s">
        <v>57</v>
      </c>
      <c r="D31" s="10">
        <v>4664</v>
      </c>
      <c r="E31" s="7" t="s">
        <v>58</v>
      </c>
      <c r="F31" s="6">
        <v>2011</v>
      </c>
      <c r="G31" s="8"/>
      <c r="H31" s="8" t="s">
        <v>16</v>
      </c>
      <c r="I31" s="6">
        <v>6</v>
      </c>
      <c r="J31" s="6">
        <v>12</v>
      </c>
      <c r="K31" s="9">
        <v>0.7</v>
      </c>
      <c r="L31" s="16"/>
      <c r="M31" s="17"/>
      <c r="N31" s="13"/>
      <c r="O31" s="16"/>
      <c r="P31" s="15"/>
      <c r="Q31" s="23">
        <f t="shared" si="2"/>
        <v>0</v>
      </c>
    </row>
    <row r="32" spans="1:17" x14ac:dyDescent="0.25">
      <c r="A32" s="6">
        <v>466</v>
      </c>
      <c r="B32" t="s">
        <v>13</v>
      </c>
      <c r="C32" s="6" t="s">
        <v>59</v>
      </c>
      <c r="D32" s="10">
        <v>9431</v>
      </c>
      <c r="E32" s="7" t="s">
        <v>51</v>
      </c>
      <c r="F32" s="6">
        <v>2015</v>
      </c>
      <c r="G32" s="8"/>
      <c r="H32" s="8" t="s">
        <v>16</v>
      </c>
      <c r="I32" s="6">
        <v>-1</v>
      </c>
      <c r="J32" s="6">
        <v>6</v>
      </c>
      <c r="K32" s="9">
        <v>0.4</v>
      </c>
      <c r="L32" s="16"/>
      <c r="M32" s="17"/>
      <c r="N32" s="13"/>
      <c r="O32" s="16"/>
      <c r="P32" s="15"/>
      <c r="Q32" s="23">
        <f t="shared" si="2"/>
        <v>0</v>
      </c>
    </row>
    <row r="33" spans="1:17" x14ac:dyDescent="0.25">
      <c r="A33" s="6">
        <v>469</v>
      </c>
      <c r="B33" t="s">
        <v>13</v>
      </c>
      <c r="C33" s="6" t="s">
        <v>60</v>
      </c>
      <c r="D33" s="6">
        <v>7293</v>
      </c>
      <c r="E33" s="7" t="s">
        <v>51</v>
      </c>
      <c r="F33" s="6">
        <v>2017</v>
      </c>
      <c r="G33" s="8"/>
      <c r="H33" s="8" t="s">
        <v>16</v>
      </c>
      <c r="I33" s="6">
        <v>8</v>
      </c>
      <c r="J33" s="6">
        <v>14</v>
      </c>
      <c r="K33" s="9">
        <v>0.75</v>
      </c>
      <c r="L33" s="16"/>
      <c r="M33" s="17"/>
      <c r="N33" s="13"/>
      <c r="O33" s="16"/>
      <c r="P33" s="15"/>
      <c r="Q33" s="23">
        <f t="shared" si="2"/>
        <v>0</v>
      </c>
    </row>
    <row r="34" spans="1:17" x14ac:dyDescent="0.25">
      <c r="A34" s="6">
        <v>471</v>
      </c>
      <c r="B34" t="s">
        <v>13</v>
      </c>
      <c r="C34" s="6" t="s">
        <v>61</v>
      </c>
      <c r="D34" s="6">
        <v>2156</v>
      </c>
      <c r="E34" s="7" t="s">
        <v>62</v>
      </c>
      <c r="F34" s="6">
        <v>2017</v>
      </c>
      <c r="G34" s="8"/>
      <c r="H34" s="8" t="s">
        <v>16</v>
      </c>
      <c r="I34" s="6">
        <v>7</v>
      </c>
      <c r="J34" s="6">
        <v>13</v>
      </c>
      <c r="K34" s="9">
        <v>0.72499999999999998</v>
      </c>
      <c r="L34" s="16"/>
      <c r="M34" s="17"/>
      <c r="N34" s="15"/>
      <c r="O34" s="16"/>
      <c r="P34" s="15"/>
      <c r="Q34" s="23">
        <f t="shared" si="2"/>
        <v>0</v>
      </c>
    </row>
    <row r="35" spans="1:17" x14ac:dyDescent="0.25">
      <c r="A35" s="6">
        <v>473</v>
      </c>
      <c r="B35" t="s">
        <v>44</v>
      </c>
      <c r="C35" s="6" t="s">
        <v>63</v>
      </c>
      <c r="D35" s="6">
        <v>7920</v>
      </c>
      <c r="E35" s="7" t="s">
        <v>64</v>
      </c>
      <c r="F35" s="6">
        <v>2018</v>
      </c>
      <c r="G35" s="8"/>
      <c r="H35" s="8"/>
      <c r="I35" s="6">
        <v>14</v>
      </c>
      <c r="J35" s="6"/>
      <c r="K35" s="9">
        <v>0.75</v>
      </c>
      <c r="L35" s="16"/>
      <c r="M35" s="17"/>
      <c r="N35" s="15"/>
      <c r="O35" s="16"/>
      <c r="P35" s="49"/>
      <c r="Q35" s="23">
        <f>L35+O35+P35</f>
        <v>0</v>
      </c>
    </row>
    <row r="36" spans="1:17" x14ac:dyDescent="0.25">
      <c r="A36" s="6">
        <v>476</v>
      </c>
      <c r="B36" t="s">
        <v>13</v>
      </c>
      <c r="C36" s="6" t="s">
        <v>65</v>
      </c>
      <c r="D36" s="10" t="s">
        <v>66</v>
      </c>
      <c r="E36" s="7" t="s">
        <v>67</v>
      </c>
      <c r="F36" s="6">
        <v>2019</v>
      </c>
      <c r="G36" s="8"/>
      <c r="H36" s="8" t="s">
        <v>16</v>
      </c>
      <c r="I36" s="6">
        <v>2</v>
      </c>
      <c r="J36" s="6">
        <v>8</v>
      </c>
      <c r="K36" s="9">
        <v>0.5</v>
      </c>
      <c r="L36" s="16"/>
      <c r="M36" s="17"/>
      <c r="N36" s="15"/>
      <c r="O36" s="16"/>
      <c r="P36" s="15"/>
      <c r="Q36" s="23">
        <f t="shared" si="2"/>
        <v>0</v>
      </c>
    </row>
    <row r="37" spans="1:17" x14ac:dyDescent="0.25">
      <c r="A37" s="6">
        <v>477</v>
      </c>
      <c r="B37" t="s">
        <v>13</v>
      </c>
      <c r="C37" s="6" t="s">
        <v>68</v>
      </c>
      <c r="D37" s="10" t="s">
        <v>69</v>
      </c>
      <c r="E37" s="7" t="s">
        <v>67</v>
      </c>
      <c r="F37" s="6">
        <v>2019</v>
      </c>
      <c r="G37" s="8"/>
      <c r="H37" s="8" t="s">
        <v>16</v>
      </c>
      <c r="I37" s="6">
        <v>4</v>
      </c>
      <c r="J37" s="6">
        <v>10</v>
      </c>
      <c r="K37" s="9">
        <v>0.6</v>
      </c>
      <c r="L37" s="16"/>
      <c r="M37" s="17"/>
      <c r="N37" s="15"/>
      <c r="O37" s="16"/>
      <c r="P37" s="15"/>
      <c r="Q37" s="23">
        <f t="shared" si="2"/>
        <v>0</v>
      </c>
    </row>
    <row r="38" spans="1:17" x14ac:dyDescent="0.25">
      <c r="A38" s="6">
        <v>478</v>
      </c>
      <c r="B38" t="s">
        <v>13</v>
      </c>
      <c r="C38" s="6" t="s">
        <v>70</v>
      </c>
      <c r="D38" s="10" t="s">
        <v>71</v>
      </c>
      <c r="E38" s="7" t="s">
        <v>67</v>
      </c>
      <c r="F38" s="6">
        <v>2019</v>
      </c>
      <c r="G38" s="8"/>
      <c r="H38" s="8" t="s">
        <v>16</v>
      </c>
      <c r="I38" s="6">
        <v>4</v>
      </c>
      <c r="J38" s="6">
        <v>10</v>
      </c>
      <c r="K38" s="9">
        <v>0.6</v>
      </c>
      <c r="L38" s="16"/>
      <c r="M38" s="17"/>
      <c r="N38" s="15"/>
      <c r="O38" s="16"/>
      <c r="P38" s="15"/>
      <c r="Q38" s="23">
        <f t="shared" si="2"/>
        <v>0</v>
      </c>
    </row>
    <row r="39" spans="1:17" x14ac:dyDescent="0.25">
      <c r="A39" s="6">
        <v>479</v>
      </c>
      <c r="B39" t="s">
        <v>13</v>
      </c>
      <c r="C39" s="6" t="s">
        <v>72</v>
      </c>
      <c r="D39" s="10" t="s">
        <v>73</v>
      </c>
      <c r="E39" s="7" t="s">
        <v>67</v>
      </c>
      <c r="F39" s="6">
        <v>2019</v>
      </c>
      <c r="G39" s="8"/>
      <c r="H39" s="8" t="s">
        <v>16</v>
      </c>
      <c r="I39" s="6">
        <v>13</v>
      </c>
      <c r="J39" s="6">
        <v>19</v>
      </c>
      <c r="K39" s="9">
        <v>0.75</v>
      </c>
      <c r="L39" s="16"/>
      <c r="M39" s="17"/>
      <c r="N39" s="15"/>
      <c r="O39" s="16"/>
      <c r="P39" s="15"/>
      <c r="Q39" s="23">
        <f t="shared" si="2"/>
        <v>0</v>
      </c>
    </row>
    <row r="40" spans="1:17" x14ac:dyDescent="0.25">
      <c r="A40" s="6">
        <v>484</v>
      </c>
      <c r="B40" t="s">
        <v>13</v>
      </c>
      <c r="C40" s="6" t="s">
        <v>74</v>
      </c>
      <c r="D40" s="10" t="s">
        <v>75</v>
      </c>
      <c r="E40" s="7" t="s">
        <v>67</v>
      </c>
      <c r="F40" s="6">
        <v>2019</v>
      </c>
      <c r="G40" s="8"/>
      <c r="H40" s="8" t="s">
        <v>16</v>
      </c>
      <c r="I40" s="6">
        <v>36</v>
      </c>
      <c r="J40" s="6">
        <v>42</v>
      </c>
      <c r="K40" s="9">
        <v>0.75</v>
      </c>
      <c r="L40" s="16"/>
      <c r="M40" s="17"/>
      <c r="N40" s="15"/>
      <c r="O40" s="16"/>
      <c r="P40" s="15"/>
      <c r="Q40" s="23">
        <f t="shared" si="2"/>
        <v>0</v>
      </c>
    </row>
    <row r="41" spans="1:17" x14ac:dyDescent="0.25">
      <c r="A41" s="6">
        <v>486</v>
      </c>
      <c r="B41" t="s">
        <v>13</v>
      </c>
      <c r="C41" s="6" t="s">
        <v>76</v>
      </c>
      <c r="D41" s="6">
        <v>8011</v>
      </c>
      <c r="E41" s="7" t="s">
        <v>77</v>
      </c>
      <c r="F41" s="6">
        <v>2019</v>
      </c>
      <c r="G41" s="8"/>
      <c r="H41" s="8" t="s">
        <v>16</v>
      </c>
      <c r="I41" s="6">
        <v>16</v>
      </c>
      <c r="J41" s="6">
        <v>22</v>
      </c>
      <c r="K41" s="9">
        <v>0.75</v>
      </c>
      <c r="L41" s="16"/>
      <c r="M41" s="17"/>
      <c r="N41" s="15"/>
      <c r="O41" s="16"/>
      <c r="P41" s="15" t="s">
        <v>24</v>
      </c>
      <c r="Q41" s="23">
        <f t="shared" si="2"/>
        <v>0</v>
      </c>
    </row>
    <row r="42" spans="1:17" x14ac:dyDescent="0.25">
      <c r="A42" s="6">
        <v>487</v>
      </c>
      <c r="B42" s="11" t="s">
        <v>44</v>
      </c>
      <c r="C42" s="6" t="s">
        <v>78</v>
      </c>
      <c r="D42" s="6">
        <v>2189</v>
      </c>
      <c r="E42" s="7" t="s">
        <v>47</v>
      </c>
      <c r="F42" s="6">
        <v>2019</v>
      </c>
      <c r="G42" s="8"/>
      <c r="H42" s="8"/>
      <c r="I42" s="6">
        <v>5</v>
      </c>
      <c r="J42" s="6"/>
      <c r="K42" s="9">
        <v>0.6</v>
      </c>
      <c r="L42" s="16"/>
      <c r="M42" s="17"/>
      <c r="N42" s="15"/>
      <c r="O42" s="16"/>
      <c r="P42" s="49"/>
      <c r="Q42" s="23">
        <f>L42+O42+P42</f>
        <v>0</v>
      </c>
    </row>
    <row r="43" spans="1:17" x14ac:dyDescent="0.25">
      <c r="A43" s="6">
        <v>489</v>
      </c>
      <c r="B43" s="11" t="s">
        <v>44</v>
      </c>
      <c r="C43" s="6" t="s">
        <v>79</v>
      </c>
      <c r="D43" s="10" t="s">
        <v>80</v>
      </c>
      <c r="E43" s="7" t="s">
        <v>47</v>
      </c>
      <c r="F43" s="6">
        <v>2019</v>
      </c>
      <c r="G43" s="8"/>
      <c r="H43" s="8"/>
      <c r="I43" s="6">
        <v>-4</v>
      </c>
      <c r="J43" s="6" t="s">
        <v>24</v>
      </c>
      <c r="K43" s="9">
        <v>0</v>
      </c>
      <c r="L43" s="16"/>
      <c r="M43" s="17"/>
      <c r="N43" s="15"/>
      <c r="O43" s="16"/>
      <c r="P43" s="49"/>
      <c r="Q43" s="23">
        <f>L43+O43+P43</f>
        <v>0</v>
      </c>
    </row>
    <row r="44" spans="1:17" x14ac:dyDescent="0.25">
      <c r="A44" s="6">
        <v>492</v>
      </c>
      <c r="B44" s="11" t="s">
        <v>13</v>
      </c>
      <c r="C44" s="6" t="s">
        <v>81</v>
      </c>
      <c r="D44" s="6">
        <v>8562</v>
      </c>
      <c r="E44" s="7" t="s">
        <v>51</v>
      </c>
      <c r="F44" s="6">
        <v>2019</v>
      </c>
      <c r="G44" s="8"/>
      <c r="H44" s="8" t="s">
        <v>16</v>
      </c>
      <c r="I44" s="6">
        <v>17</v>
      </c>
      <c r="J44" s="6">
        <v>23</v>
      </c>
      <c r="K44" s="9">
        <v>0.75</v>
      </c>
      <c r="L44" s="16"/>
      <c r="M44" s="17"/>
      <c r="N44" s="15"/>
      <c r="O44" s="16"/>
      <c r="P44" s="15"/>
      <c r="Q44" s="23">
        <f t="shared" ref="Q44:Q51" si="3">L44+O44</f>
        <v>0</v>
      </c>
    </row>
    <row r="45" spans="1:17" x14ac:dyDescent="0.25">
      <c r="A45" s="6">
        <v>493</v>
      </c>
      <c r="B45" s="11" t="s">
        <v>13</v>
      </c>
      <c r="C45" s="6" t="s">
        <v>82</v>
      </c>
      <c r="D45" s="6">
        <v>8759</v>
      </c>
      <c r="E45" s="7" t="s">
        <v>83</v>
      </c>
      <c r="F45" s="6">
        <v>2019</v>
      </c>
      <c r="G45" s="8"/>
      <c r="H45" s="8" t="s">
        <v>16</v>
      </c>
      <c r="I45" s="6">
        <v>27</v>
      </c>
      <c r="J45" s="6">
        <v>33</v>
      </c>
      <c r="K45" s="9">
        <v>0.75</v>
      </c>
      <c r="L45" s="16"/>
      <c r="M45" s="17"/>
      <c r="N45" s="15"/>
      <c r="O45" s="16"/>
      <c r="P45" s="15"/>
      <c r="Q45" s="23">
        <f t="shared" si="3"/>
        <v>0</v>
      </c>
    </row>
    <row r="46" spans="1:17" x14ac:dyDescent="0.25">
      <c r="A46" s="6">
        <v>495</v>
      </c>
      <c r="B46" s="11" t="s">
        <v>13</v>
      </c>
      <c r="C46" s="6" t="s">
        <v>84</v>
      </c>
      <c r="D46" s="6">
        <v>3882</v>
      </c>
      <c r="E46" s="7" t="s">
        <v>51</v>
      </c>
      <c r="F46" s="6">
        <v>2019</v>
      </c>
      <c r="G46" s="8"/>
      <c r="H46" s="8" t="s">
        <v>16</v>
      </c>
      <c r="I46" s="6">
        <v>36</v>
      </c>
      <c r="J46" s="6">
        <v>42</v>
      </c>
      <c r="K46" s="9">
        <v>0.75</v>
      </c>
      <c r="L46" s="16"/>
      <c r="M46" s="17"/>
      <c r="N46" s="15"/>
      <c r="O46" s="16"/>
      <c r="P46" s="15"/>
      <c r="Q46" s="23">
        <f t="shared" si="3"/>
        <v>0</v>
      </c>
    </row>
    <row r="47" spans="1:17" x14ac:dyDescent="0.25">
      <c r="A47" s="6">
        <v>496</v>
      </c>
      <c r="B47" s="11" t="s">
        <v>13</v>
      </c>
      <c r="C47" s="6" t="s">
        <v>85</v>
      </c>
      <c r="D47" s="6">
        <v>6806</v>
      </c>
      <c r="E47" s="7" t="s">
        <v>51</v>
      </c>
      <c r="F47" s="6">
        <v>2019</v>
      </c>
      <c r="G47" s="8"/>
      <c r="H47" s="8" t="s">
        <v>16</v>
      </c>
      <c r="I47" s="6">
        <v>4</v>
      </c>
      <c r="J47" s="6">
        <v>10</v>
      </c>
      <c r="K47" s="9">
        <v>0.6</v>
      </c>
      <c r="L47" s="16"/>
      <c r="M47" s="17"/>
      <c r="N47" s="15"/>
      <c r="O47" s="16"/>
      <c r="P47" s="15"/>
      <c r="Q47" s="23">
        <f t="shared" si="3"/>
        <v>0</v>
      </c>
    </row>
    <row r="48" spans="1:17" x14ac:dyDescent="0.25">
      <c r="A48" s="6">
        <v>497</v>
      </c>
      <c r="B48" s="11" t="s">
        <v>13</v>
      </c>
      <c r="C48" s="6" t="s">
        <v>86</v>
      </c>
      <c r="D48" s="10" t="s">
        <v>87</v>
      </c>
      <c r="E48" s="7" t="s">
        <v>15</v>
      </c>
      <c r="F48" s="6">
        <v>2020</v>
      </c>
      <c r="G48" s="8"/>
      <c r="H48" s="8" t="s">
        <v>16</v>
      </c>
      <c r="I48" s="6">
        <v>8</v>
      </c>
      <c r="J48" s="6">
        <v>14</v>
      </c>
      <c r="K48" s="9">
        <v>0.75</v>
      </c>
      <c r="L48" s="16"/>
      <c r="M48" s="17"/>
      <c r="N48" s="15"/>
      <c r="O48" s="16"/>
      <c r="P48" s="15"/>
      <c r="Q48" s="23">
        <f t="shared" si="3"/>
        <v>0</v>
      </c>
    </row>
    <row r="49" spans="1:17" x14ac:dyDescent="0.25">
      <c r="A49" s="6">
        <v>498</v>
      </c>
      <c r="B49" s="11" t="s">
        <v>13</v>
      </c>
      <c r="C49" s="6" t="s">
        <v>88</v>
      </c>
      <c r="D49" s="10" t="s">
        <v>89</v>
      </c>
      <c r="E49" s="7" t="s">
        <v>15</v>
      </c>
      <c r="F49" s="6">
        <v>2020</v>
      </c>
      <c r="G49" s="8"/>
      <c r="H49" s="8" t="s">
        <v>16</v>
      </c>
      <c r="I49" s="6">
        <v>19</v>
      </c>
      <c r="J49" s="6">
        <v>25</v>
      </c>
      <c r="K49" s="9">
        <v>0.75</v>
      </c>
      <c r="L49" s="16"/>
      <c r="M49" s="17"/>
      <c r="N49" s="15"/>
      <c r="O49" s="16"/>
      <c r="P49" s="15"/>
      <c r="Q49" s="23">
        <f t="shared" si="3"/>
        <v>0</v>
      </c>
    </row>
    <row r="50" spans="1:17" x14ac:dyDescent="0.25">
      <c r="A50" s="6">
        <v>499</v>
      </c>
      <c r="B50" s="11" t="s">
        <v>13</v>
      </c>
      <c r="C50" s="6" t="s">
        <v>90</v>
      </c>
      <c r="D50" s="6">
        <v>9656</v>
      </c>
      <c r="E50" s="7" t="s">
        <v>15</v>
      </c>
      <c r="F50" s="6">
        <v>2020</v>
      </c>
      <c r="G50" s="8"/>
      <c r="H50" s="8" t="s">
        <v>16</v>
      </c>
      <c r="I50" s="6">
        <v>21</v>
      </c>
      <c r="J50" s="6">
        <v>27</v>
      </c>
      <c r="K50" s="9">
        <v>0.75</v>
      </c>
      <c r="L50" s="16"/>
      <c r="M50" s="17"/>
      <c r="N50" s="15"/>
      <c r="O50" s="16"/>
      <c r="P50" s="15"/>
      <c r="Q50" s="23">
        <f t="shared" si="3"/>
        <v>0</v>
      </c>
    </row>
    <row r="51" spans="1:17" x14ac:dyDescent="0.25">
      <c r="A51" s="6">
        <v>800</v>
      </c>
      <c r="B51" s="11" t="s">
        <v>13</v>
      </c>
      <c r="C51" s="6" t="s">
        <v>91</v>
      </c>
      <c r="D51" s="6">
        <v>9657</v>
      </c>
      <c r="E51" s="7" t="s">
        <v>15</v>
      </c>
      <c r="F51" s="6">
        <v>2020</v>
      </c>
      <c r="G51" s="8"/>
      <c r="H51" s="8" t="s">
        <v>16</v>
      </c>
      <c r="I51" s="6">
        <v>7</v>
      </c>
      <c r="J51" s="6">
        <v>13</v>
      </c>
      <c r="K51" s="9">
        <v>0.72499999999999998</v>
      </c>
      <c r="L51" s="16"/>
      <c r="M51" s="17"/>
      <c r="N51" s="15"/>
      <c r="O51" s="16"/>
      <c r="P51" s="15"/>
      <c r="Q51" s="23">
        <f t="shared" si="3"/>
        <v>0</v>
      </c>
    </row>
    <row r="52" spans="1:17" x14ac:dyDescent="0.25">
      <c r="A52" s="6">
        <v>803</v>
      </c>
      <c r="B52" s="11" t="s">
        <v>44</v>
      </c>
      <c r="C52" s="6" t="s">
        <v>92</v>
      </c>
      <c r="D52" s="10" t="s">
        <v>93</v>
      </c>
      <c r="E52" s="7" t="s">
        <v>94</v>
      </c>
      <c r="F52" s="6">
        <v>2020</v>
      </c>
      <c r="G52" s="8"/>
      <c r="H52" s="8"/>
      <c r="I52" s="6">
        <v>21</v>
      </c>
      <c r="J52" s="6"/>
      <c r="K52" s="9">
        <v>0.75</v>
      </c>
      <c r="L52" s="16"/>
      <c r="M52" s="17"/>
      <c r="N52" s="15"/>
      <c r="O52" s="16"/>
      <c r="P52" s="49"/>
      <c r="Q52" s="23">
        <f t="shared" ref="Q52:Q53" si="4">L52+O52+P52</f>
        <v>0</v>
      </c>
    </row>
    <row r="53" spans="1:17" x14ac:dyDescent="0.25">
      <c r="A53" s="6">
        <v>805</v>
      </c>
      <c r="B53" s="11" t="s">
        <v>44</v>
      </c>
      <c r="C53" s="6" t="s">
        <v>95</v>
      </c>
      <c r="D53" s="6">
        <v>8239</v>
      </c>
      <c r="E53" s="7" t="s">
        <v>96</v>
      </c>
      <c r="F53" s="6">
        <v>2020</v>
      </c>
      <c r="G53" s="8"/>
      <c r="H53" s="8"/>
      <c r="I53" s="6">
        <v>26</v>
      </c>
      <c r="J53" s="6"/>
      <c r="K53" s="9">
        <v>0.75</v>
      </c>
      <c r="L53" s="16"/>
      <c r="M53" s="17"/>
      <c r="N53" s="15"/>
      <c r="O53" s="16"/>
      <c r="P53" s="49"/>
      <c r="Q53" s="23">
        <f t="shared" si="4"/>
        <v>0</v>
      </c>
    </row>
    <row r="54" spans="1:17" x14ac:dyDescent="0.25">
      <c r="A54" s="6">
        <v>809</v>
      </c>
      <c r="B54" s="11" t="s">
        <v>13</v>
      </c>
      <c r="C54" s="6" t="s">
        <v>97</v>
      </c>
      <c r="D54" s="6">
        <v>2510</v>
      </c>
      <c r="E54" s="7" t="s">
        <v>19</v>
      </c>
      <c r="F54" s="6">
        <v>2015</v>
      </c>
      <c r="G54" s="8"/>
      <c r="H54" s="8" t="s">
        <v>16</v>
      </c>
      <c r="I54" s="6">
        <v>4</v>
      </c>
      <c r="J54" s="6">
        <v>10</v>
      </c>
      <c r="K54" s="9">
        <v>0.6</v>
      </c>
      <c r="L54" s="16"/>
      <c r="M54" s="17"/>
      <c r="N54" s="15"/>
      <c r="O54" s="16"/>
      <c r="P54" s="15"/>
      <c r="Q54" s="23">
        <f>L54+O54</f>
        <v>0</v>
      </c>
    </row>
    <row r="55" spans="1:17" x14ac:dyDescent="0.25">
      <c r="A55" s="6">
        <v>818</v>
      </c>
      <c r="B55" s="11" t="s">
        <v>13</v>
      </c>
      <c r="C55" s="6" t="s">
        <v>98</v>
      </c>
      <c r="D55" s="6">
        <v>1207</v>
      </c>
      <c r="E55" s="7" t="s">
        <v>99</v>
      </c>
      <c r="F55" s="6">
        <v>2024</v>
      </c>
      <c r="G55" s="8">
        <v>55000</v>
      </c>
      <c r="H55" s="8" t="s">
        <v>16</v>
      </c>
      <c r="I55" s="6">
        <v>6</v>
      </c>
      <c r="J55" s="6">
        <v>14</v>
      </c>
      <c r="K55" s="9">
        <v>0.75</v>
      </c>
      <c r="L55" s="16"/>
      <c r="M55" s="18"/>
      <c r="N55" s="19">
        <f>G55*M55</f>
        <v>0</v>
      </c>
      <c r="O55" s="17"/>
      <c r="P55" s="15"/>
      <c r="Q55" s="23">
        <f>L55+N55</f>
        <v>0</v>
      </c>
    </row>
    <row r="56" spans="1:17" x14ac:dyDescent="0.25">
      <c r="A56" s="6">
        <v>819</v>
      </c>
      <c r="B56" s="11" t="s">
        <v>52</v>
      </c>
      <c r="C56" s="12" t="s">
        <v>100</v>
      </c>
      <c r="D56" s="6">
        <v>9323</v>
      </c>
      <c r="E56" s="7" t="s">
        <v>101</v>
      </c>
      <c r="F56" s="6">
        <v>2024</v>
      </c>
      <c r="G56" s="8">
        <v>33430</v>
      </c>
      <c r="H56" s="8" t="s">
        <v>16</v>
      </c>
      <c r="I56" s="6">
        <v>5</v>
      </c>
      <c r="J56" s="6">
        <v>11</v>
      </c>
      <c r="K56" s="9">
        <v>0.65</v>
      </c>
      <c r="L56" s="16"/>
      <c r="M56" s="18"/>
      <c r="N56" s="19">
        <f>G56*M56</f>
        <v>0</v>
      </c>
      <c r="O56" s="17"/>
      <c r="P56" s="15"/>
      <c r="Q56" s="23">
        <f>L56+N56</f>
        <v>0</v>
      </c>
    </row>
    <row r="57" spans="1:17" x14ac:dyDescent="0.25">
      <c r="A57" s="6">
        <v>820</v>
      </c>
      <c r="B57" s="11" t="s">
        <v>13</v>
      </c>
      <c r="C57" s="12" t="s">
        <v>102</v>
      </c>
      <c r="D57" s="6">
        <v>2015</v>
      </c>
      <c r="E57" s="7" t="s">
        <v>15</v>
      </c>
      <c r="F57" s="12">
        <v>2016</v>
      </c>
      <c r="G57" s="8" t="s">
        <v>24</v>
      </c>
      <c r="H57" s="8" t="s">
        <v>16</v>
      </c>
      <c r="I57" s="6">
        <v>-1</v>
      </c>
      <c r="J57" s="6">
        <v>5</v>
      </c>
      <c r="K57" s="9">
        <v>0.35</v>
      </c>
      <c r="L57" s="16"/>
      <c r="M57" s="17"/>
      <c r="N57" s="17"/>
      <c r="O57" s="16"/>
      <c r="P57" s="15"/>
      <c r="Q57" s="23">
        <f>L57+O57</f>
        <v>0</v>
      </c>
    </row>
    <row r="58" spans="1:17" ht="15.75" thickBot="1" x14ac:dyDescent="0.3">
      <c r="A58" s="6"/>
      <c r="B58" s="11"/>
      <c r="C58" s="12"/>
      <c r="D58" s="6"/>
      <c r="E58" s="7"/>
      <c r="F58" s="6"/>
      <c r="G58" s="8"/>
      <c r="H58" s="8"/>
      <c r="I58" s="6"/>
      <c r="J58" s="6"/>
      <c r="K58" s="9"/>
      <c r="L58" s="6"/>
      <c r="M58" s="6"/>
      <c r="N58" s="6" t="s">
        <v>24</v>
      </c>
      <c r="O58" s="6"/>
    </row>
    <row r="59" spans="1:17" ht="15.75" thickBot="1" x14ac:dyDescent="0.3">
      <c r="A59" s="6"/>
      <c r="B59" s="11"/>
      <c r="C59" s="12"/>
      <c r="D59" s="6"/>
      <c r="E59" s="7"/>
      <c r="F59" s="6"/>
      <c r="G59" s="8"/>
      <c r="H59" s="8"/>
      <c r="I59" s="6"/>
      <c r="J59" s="6"/>
      <c r="K59" s="9"/>
      <c r="L59" s="21">
        <f>SUM(L8:L57)</f>
        <v>0</v>
      </c>
      <c r="M59" s="20"/>
      <c r="N59" s="22">
        <f>N20+N21+N22+N23+N24+N25+N55+N56+N57</f>
        <v>0</v>
      </c>
      <c r="O59" s="21">
        <f>SUM(O8:O19)+SUM(O26:O54)</f>
        <v>0</v>
      </c>
      <c r="P59" s="51">
        <f>P8+P9+P26+P35+P42+P43+P52+P53</f>
        <v>0</v>
      </c>
      <c r="Q59" s="24">
        <f>SUM(Q8:Q57)</f>
        <v>0</v>
      </c>
    </row>
    <row r="61" spans="1:17" ht="15.75" thickBot="1" x14ac:dyDescent="0.3"/>
    <row r="62" spans="1:17" x14ac:dyDescent="0.25">
      <c r="K62" s="45" t="s">
        <v>109</v>
      </c>
      <c r="L62" s="41" t="s">
        <v>110</v>
      </c>
      <c r="M62" s="37" t="s">
        <v>112</v>
      </c>
      <c r="N62" s="37" t="s">
        <v>113</v>
      </c>
      <c r="O62" s="38" t="s">
        <v>12</v>
      </c>
    </row>
    <row r="63" spans="1:17" ht="15.75" thickBot="1" x14ac:dyDescent="0.3">
      <c r="K63" s="46"/>
      <c r="L63" s="42" t="s">
        <v>106</v>
      </c>
      <c r="M63" s="39" t="s">
        <v>111</v>
      </c>
      <c r="N63" s="39" t="s">
        <v>107</v>
      </c>
      <c r="O63" s="40" t="s">
        <v>107</v>
      </c>
    </row>
    <row r="64" spans="1:17" x14ac:dyDescent="0.25">
      <c r="K64" s="46" t="s">
        <v>52</v>
      </c>
      <c r="L64" s="43"/>
      <c r="M64" s="48"/>
      <c r="N64" s="28"/>
      <c r="O64" s="52"/>
    </row>
    <row r="65" spans="11:15" x14ac:dyDescent="0.25">
      <c r="K65" s="46" t="s">
        <v>13</v>
      </c>
      <c r="L65" s="44"/>
      <c r="M65" s="18"/>
      <c r="N65" s="14"/>
      <c r="O65" s="53"/>
    </row>
    <row r="66" spans="11:15" ht="15.75" thickBot="1" x14ac:dyDescent="0.3">
      <c r="K66" s="47" t="s">
        <v>44</v>
      </c>
      <c r="L66" s="54"/>
      <c r="M66" s="55"/>
      <c r="N66" s="56"/>
      <c r="O66" s="57"/>
    </row>
  </sheetData>
  <mergeCells count="1">
    <mergeCell ref="M6:N6"/>
  </mergeCells>
  <pageMargins left="0.7" right="0.7" top="0.75" bottom="0.75" header="0.3" footer="0.3"/>
  <pageSetup paperSize="9" orientation="portrait" horizontalDpi="30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Nyenborgh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van der Woude</dc:creator>
  <cp:lastModifiedBy>John van der Woude</cp:lastModifiedBy>
  <dcterms:created xsi:type="dcterms:W3CDTF">2025-06-16T07:59:19Z</dcterms:created>
  <dcterms:modified xsi:type="dcterms:W3CDTF">2025-11-24T14:38:36Z</dcterms:modified>
</cp:coreProperties>
</file>