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Venray/EA OC (1438)/07. Nota van inlichtingen/"/>
    </mc:Choice>
  </mc:AlternateContent>
  <xr:revisionPtr revIDLastSave="191" documentId="8_{D20DAB97-E404-4887-AB00-F1065C2C1FFF}" xr6:coauthVersionLast="47" xr6:coauthVersionMax="47" xr10:uidLastSave="{9DDB1A45-2968-4DF9-AE6D-33CBADEAB311}"/>
  <bookViews>
    <workbookView xWindow="-120" yWindow="-120" windowWidth="29040" windowHeight="17520" activeTab="1" xr2:uid="{4243C760-D51B-4375-8399-3205260D31C6}"/>
  </bookViews>
  <sheets>
    <sheet name="Voorblad" sheetId="8" r:id="rId1"/>
    <sheet name="P1 Prijsinvulformulier OGC" sheetId="3" r:id="rId2"/>
    <sheet name="P2 Prijsinvulformulier WORK" sheetId="26" r:id="rId3"/>
  </sheets>
  <definedNames>
    <definedName name="_xlnm.Print_Area" localSheetId="1">'P1 Prijsinvulformulier OGC'!$A$1:$E$43</definedName>
    <definedName name="_xlnm.Print_Area" localSheetId="2">'P2 Prijsinvulformulier WORK'!$A$1:$F$48</definedName>
    <definedName name="_xlnm.Print_Area" localSheetId="0">Voorblad!$A$1:$G$37</definedName>
    <definedName name="_xlnm.Print_Titles" localSheetId="1">'P1 Prijsinvulformulier OGC'!$1:$1</definedName>
    <definedName name="_xlnm.Print_Titles" localSheetId="2">'P2 Prijsinvulformulier WORK'!$1:$1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6" l="1"/>
  <c r="E10" i="26"/>
  <c r="E29" i="3"/>
  <c r="E28" i="3"/>
  <c r="E14" i="3"/>
  <c r="E6" i="3"/>
  <c r="E7" i="3"/>
  <c r="E8" i="3"/>
  <c r="E9" i="3"/>
  <c r="E10" i="3"/>
  <c r="D48" i="26"/>
  <c r="D10" i="3"/>
  <c r="D9" i="3"/>
  <c r="D7" i="3"/>
  <c r="D6" i="3"/>
  <c r="D4" i="3"/>
  <c r="E4" i="3" s="1"/>
  <c r="D3" i="3"/>
  <c r="D35" i="26"/>
  <c r="E35" i="26" s="1"/>
  <c r="D33" i="26"/>
  <c r="D29" i="26"/>
  <c r="D18" i="26"/>
  <c r="D9" i="26"/>
  <c r="D8" i="26"/>
  <c r="D7" i="26"/>
  <c r="D4" i="26"/>
  <c r="D6" i="26"/>
  <c r="D5" i="26"/>
  <c r="D16" i="26"/>
  <c r="E16" i="26" s="1"/>
  <c r="D15" i="26"/>
  <c r="D12" i="26"/>
  <c r="D13" i="26"/>
  <c r="E13" i="26" s="1"/>
  <c r="D23" i="3" l="1"/>
  <c r="D19" i="3"/>
  <c r="D18" i="3"/>
  <c r="D13" i="3"/>
  <c r="D11" i="3"/>
  <c r="D12" i="3"/>
  <c r="D5" i="3"/>
  <c r="E5" i="3" s="1"/>
  <c r="E9" i="26"/>
  <c r="E7" i="26"/>
  <c r="E8" i="26"/>
  <c r="E20" i="26" l="1"/>
  <c r="E48" i="26" l="1"/>
  <c r="E6" i="26" l="1"/>
  <c r="D26" i="26"/>
  <c r="E26" i="26" s="1"/>
  <c r="D24" i="26"/>
  <c r="E24" i="26" s="1"/>
  <c r="E23" i="26"/>
  <c r="D22" i="26"/>
  <c r="E33" i="26"/>
  <c r="E31" i="26"/>
  <c r="D30" i="26"/>
  <c r="E30" i="26" s="1"/>
  <c r="E29" i="26"/>
  <c r="D28" i="26"/>
  <c r="E28" i="26" s="1"/>
  <c r="E5" i="26"/>
  <c r="E3" i="3"/>
  <c r="E46" i="26" l="1"/>
  <c r="E42" i="26"/>
  <c r="E37" i="26"/>
  <c r="E15" i="26"/>
  <c r="E12" i="26"/>
  <c r="E22" i="26"/>
  <c r="E19" i="26"/>
  <c r="E32" i="3" l="1"/>
  <c r="E30" i="3"/>
  <c r="E31" i="3"/>
  <c r="E24" i="3"/>
  <c r="E25" i="3"/>
  <c r="E26" i="3"/>
  <c r="E27" i="3"/>
  <c r="E20" i="3"/>
  <c r="E22" i="3"/>
  <c r="E18" i="3"/>
  <c r="E11" i="3"/>
  <c r="E12" i="3"/>
  <c r="E13" i="3"/>
  <c r="E45" i="26"/>
  <c r="E44" i="26"/>
  <c r="E43" i="26"/>
  <c r="E41" i="26"/>
  <c r="E40" i="26"/>
  <c r="E39" i="26"/>
  <c r="E38" i="26"/>
  <c r="E18" i="26"/>
  <c r="E4" i="26"/>
  <c r="E15" i="3" l="1"/>
  <c r="E49" i="26"/>
  <c r="A37" i="3" l="1"/>
  <c r="A36" i="3"/>
  <c r="E19" i="3"/>
  <c r="E21" i="3"/>
  <c r="E23" i="3"/>
  <c r="E33" i="3" l="1"/>
  <c r="E37" i="3" s="1"/>
  <c r="E36" i="3"/>
  <c r="E38" i="3" l="1"/>
</calcChain>
</file>

<file path=xl/sharedStrings.xml><?xml version="1.0" encoding="utf-8"?>
<sst xmlns="http://schemas.openxmlformats.org/spreadsheetml/2006/main" count="168" uniqueCount="161">
  <si>
    <t>Subtotalen (AxB) excl. BTW</t>
  </si>
  <si>
    <t>Totaal perceel 1</t>
  </si>
  <si>
    <t>Inschrijfprijs</t>
  </si>
  <si>
    <t>Deur van de invalbeveiliging</t>
  </si>
  <si>
    <t>Invalbeveiliging compleet</t>
  </si>
  <si>
    <t>In te vullen door inschrijver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</si>
  <si>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 gunningscriteria.
** Bij opbrengsten dient inschrijver de prijs in te vullen met een "min" teken t.b.v. een juiste prijsberekening.</t>
  </si>
  <si>
    <t>Naam inschrijver:</t>
  </si>
  <si>
    <t xml:space="preserve">Inhoud </t>
  </si>
  <si>
    <t>Algemeen</t>
  </si>
  <si>
    <t>Aantal (B) *</t>
  </si>
  <si>
    <t>Prijs per stuk(A) excl. BTW **</t>
  </si>
  <si>
    <t>Prijs per eenheid (A) excl. BTW **</t>
  </si>
  <si>
    <t>Opstellen en toepassen TVM (exclusief plaatsen bebording)</t>
  </si>
  <si>
    <t>Europese aanbesteding
Levering &amp; plaatsing ondergrondse containers inclusief betonputten en WORK</t>
  </si>
  <si>
    <t>Perceel 1: Levering &amp; plaatsing ondergrondse containers inclusief betonputten</t>
  </si>
  <si>
    <t>Perceel 2: WORK (Wasssen, Onderhoud, Reparatie en Keuring)</t>
  </si>
  <si>
    <t>P-1.1</t>
  </si>
  <si>
    <t>P-1.2</t>
  </si>
  <si>
    <t>P-1.3</t>
  </si>
  <si>
    <t>P-1.4</t>
  </si>
  <si>
    <t>P-1.5</t>
  </si>
  <si>
    <t>Voorrijdkosten voor het inmeten bestaande betonput t.b.v. ondergrondse container in bestaande betonput</t>
  </si>
  <si>
    <t>Inmeten bestaande betonput t.b.v. ondergrondse container in bestaande betonput</t>
  </si>
  <si>
    <t>P-1.6</t>
  </si>
  <si>
    <t>P-1.7</t>
  </si>
  <si>
    <t>P-1.8</t>
  </si>
  <si>
    <r>
      <rPr>
        <b/>
        <sz val="16"/>
        <color theme="0"/>
        <rFont val="Century Gothic"/>
        <family val="2"/>
      </rPr>
      <t>PERCEEL 1A</t>
    </r>
    <r>
      <rPr>
        <b/>
        <sz val="16"/>
        <color indexed="9"/>
        <rFont val="Century Gothic"/>
        <family val="2"/>
      </rPr>
      <t xml:space="preserve"> LEVERING ONDERGRONDSE CONTAINERS</t>
    </r>
  </si>
  <si>
    <r>
      <rPr>
        <b/>
        <sz val="16"/>
        <color theme="0"/>
        <rFont val="Century Gothic"/>
        <family val="2"/>
      </rPr>
      <t xml:space="preserve">PERCEEL 1B </t>
    </r>
    <r>
      <rPr>
        <b/>
        <sz val="16"/>
        <color indexed="9"/>
        <rFont val="Century Gothic"/>
        <family val="2"/>
      </rPr>
      <t>PLAATSING ONDERGRONDSE CONTAINERS</t>
    </r>
  </si>
  <si>
    <t>Totaal levering perceel 1A</t>
  </si>
  <si>
    <t>Totaal plaatsing perceel 1B</t>
  </si>
  <si>
    <t>P-1.9</t>
  </si>
  <si>
    <t>P-1.10</t>
  </si>
  <si>
    <t>P-1.11</t>
  </si>
  <si>
    <t>P-1.12</t>
  </si>
  <si>
    <t>P-1.13</t>
  </si>
  <si>
    <t>P-1.14</t>
  </si>
  <si>
    <t>P-1.15</t>
  </si>
  <si>
    <t>P-1.16</t>
  </si>
  <si>
    <t>P-1.17</t>
  </si>
  <si>
    <t>P-1.18</t>
  </si>
  <si>
    <t>P-1.19</t>
  </si>
  <si>
    <t>Ter beschikking stellen van een verkeersregelaar (per uur)</t>
  </si>
  <si>
    <t>P-1.20</t>
  </si>
  <si>
    <t>P-1.21</t>
  </si>
  <si>
    <t>P-1.22</t>
  </si>
  <si>
    <t>Verwijderen ondergrondse container en betonput waarbij de locatie bestraat wordt afgeleverd op maaiveld</t>
  </si>
  <si>
    <r>
      <rPr>
        <b/>
        <sz val="16"/>
        <color theme="0"/>
        <rFont val="Century Gothic"/>
        <family val="2"/>
      </rPr>
      <t>PERCEEL 2</t>
    </r>
    <r>
      <rPr>
        <b/>
        <sz val="16"/>
        <color indexed="9"/>
        <rFont val="Century Gothic"/>
        <family val="2"/>
      </rPr>
      <t xml:space="preserve"> WORK</t>
    </r>
  </si>
  <si>
    <t>P-2.1</t>
  </si>
  <si>
    <t>P-2.2</t>
  </si>
  <si>
    <t>P-2.3</t>
  </si>
  <si>
    <t>P-2.4</t>
  </si>
  <si>
    <t>P-2.5</t>
  </si>
  <si>
    <t>P-2.6</t>
  </si>
  <si>
    <t>P-2.7</t>
  </si>
  <si>
    <t>P-2.8</t>
  </si>
  <si>
    <t>P-2.9</t>
  </si>
  <si>
    <t>P-2.11</t>
  </si>
  <si>
    <t>P-2.12</t>
  </si>
  <si>
    <t>P-2.13</t>
  </si>
  <si>
    <t>P-2.14</t>
  </si>
  <si>
    <t>P-2.15</t>
  </si>
  <si>
    <t>P-2.16</t>
  </si>
  <si>
    <t>P-2.17</t>
  </si>
  <si>
    <t>P-2.18</t>
  </si>
  <si>
    <t>Incidenteel leegzuigen van een betonput (adhoc)</t>
  </si>
  <si>
    <t>P-2.19</t>
  </si>
  <si>
    <t>P-2.20</t>
  </si>
  <si>
    <t>P-2.21</t>
  </si>
  <si>
    <t>P-2.22</t>
  </si>
  <si>
    <t>P-2.23</t>
  </si>
  <si>
    <t>Bodemkleppen set (Glas)</t>
  </si>
  <si>
    <t>Inspectiedeur/luik</t>
  </si>
  <si>
    <t>P-2.24</t>
  </si>
  <si>
    <t>P-2.25</t>
  </si>
  <si>
    <t>Slot inspectiedeur/luik</t>
  </si>
  <si>
    <t>P-2.26</t>
  </si>
  <si>
    <t>P-2.27</t>
  </si>
  <si>
    <t>Fictieve inschrijfprijs Perceel 1</t>
  </si>
  <si>
    <t>Fictieve inschrijfprijs Perceel 2</t>
  </si>
  <si>
    <t>Montage compleet toegangscontrolesysteem van Kliko</t>
  </si>
  <si>
    <t>Plaatsing van een ondergrondse container inclusief invalbeveiliging en containerondersteuning in nieuwe betonput 
(in elementenverharding)</t>
  </si>
  <si>
    <t>Plaatsing van een ondergrondse container inclusief invalbeveiliging en containerondersteuning in nieuwe betonput 
(in groen)</t>
  </si>
  <si>
    <t>Plaatsing van een ondergrondse container inclusief invalbeveiliging en containerondersteuning in nieuwe betonput 
(in elementenverharding) en het verwijderen van de bestaande container en betonput</t>
  </si>
  <si>
    <t>Plaatsing van een ondergrondse container (binnenbak) in een bestaande betonput. 
(Nieuwe binnenbak, invalbeveiliging en containerondersteuning)</t>
  </si>
  <si>
    <t>Wassen GFT Cocon</t>
  </si>
  <si>
    <t>Preventief onderhoud GFT cocon</t>
  </si>
  <si>
    <t>P-2.10</t>
  </si>
  <si>
    <t>Voorrijdkosten in geval van calamiteiten conform eis EWA-38 (max. €75,- per keer)</t>
  </si>
  <si>
    <r>
      <t xml:space="preserve">Nieuwe ondergrondse container REST: onderhoud en keuring </t>
    </r>
    <r>
      <rPr>
        <sz val="9"/>
        <color theme="1"/>
        <rFont val="Century Gothic"/>
        <family val="2"/>
      </rPr>
      <t>(conform eis EORK-2)</t>
    </r>
  </si>
  <si>
    <r>
      <t xml:space="preserve">Nieuwe ondergrondse container GLAS: onderhoud en keuring </t>
    </r>
    <r>
      <rPr>
        <sz val="9"/>
        <color theme="1"/>
        <rFont val="Century Gothic"/>
        <family val="2"/>
      </rPr>
      <t>(conform eis EORK-2)</t>
    </r>
  </si>
  <si>
    <t>Bestaande ondergrondse container REST: onderhoud en keuring (conform eis EORK-2)</t>
  </si>
  <si>
    <t>Bestaande ondergrondse container GLAS: onderhoud en keuring (conform eis EORK-2)</t>
  </si>
  <si>
    <t>Wassen BGC Glas</t>
  </si>
  <si>
    <t>Preventief onderhoud en keuring nieuwe BGC Glas</t>
  </si>
  <si>
    <t>Wassen OGC (Rest/Glas)</t>
  </si>
  <si>
    <t>GFT cocon: onderhoud (conform eis EORK-2)</t>
  </si>
  <si>
    <t>Wassen 660 liter rolcontainer Incontinentie</t>
  </si>
  <si>
    <t>240 liter minicontainer in GFT Cocon (conform eis EW-1 &amp; EW-20 (gepland))</t>
  </si>
  <si>
    <t>GFT cocon: Kleine reiniging (conform eis EW-1 &amp; EW-18 (gepland))</t>
  </si>
  <si>
    <t>GFT cocon: Kleine reiniging (conform eis EW-1 &amp; EW-18 (ad hoc))</t>
  </si>
  <si>
    <t>GFT cocon: Grote reiniging (conform eis EW-1 &amp; EW-16 (gepland))</t>
  </si>
  <si>
    <t>Bovengrondse container GLAS: Kleine reiniging (conform eis EW-1 &amp; EW-14 (gepland))</t>
  </si>
  <si>
    <t>Bovengrondse container GLAS: Kleine reiniging (conform eis EW-1 &amp; EW-14 (ad hoc))</t>
  </si>
  <si>
    <t>Ondergrondse container GLAS: Kleine reiniging (conform eis EW-1 &amp; EW-10 (gepland))</t>
  </si>
  <si>
    <t>Ondergrondse container GLAS: Kleine reiniging (conform eis EW-1 &amp; EW-10 (ad hoc))</t>
  </si>
  <si>
    <t>Ondergrondse container REST: Kleine reiniging (conform eis EW-1 &amp; EW-10 (ad hoc))</t>
  </si>
  <si>
    <t>Ondergrondse container REST: Kleine reiniging (conform eis EW-1 &amp; EW-10 (gepland))</t>
  </si>
  <si>
    <t>Preventief onderhoud en keuring nieuwe OGC (Rest/Glas)</t>
  </si>
  <si>
    <t>Preventief onderhoud en keuring bestaande OGC (Rest/Glas)</t>
  </si>
  <si>
    <t>660 ltr rolcontainer: Grote reiniging (conform eis EW-22 (gepland))</t>
  </si>
  <si>
    <t>Bodemkleppen (Restafval)</t>
  </si>
  <si>
    <t>Hijsbuis per stuk</t>
  </si>
  <si>
    <t>Inwerpvoorziening Glas (bijenflap)</t>
  </si>
  <si>
    <t>Inwerptrommel Rest compleet (60 liter)</t>
  </si>
  <si>
    <t>Kettingen t.b.v. bodemkleppen</t>
  </si>
  <si>
    <t>P-2.28</t>
  </si>
  <si>
    <t>P-2.29</t>
  </si>
  <si>
    <t>P-2.30</t>
  </si>
  <si>
    <t>P-2.31</t>
  </si>
  <si>
    <t>P-2.32</t>
  </si>
  <si>
    <t>P-2.33</t>
  </si>
  <si>
    <r>
      <t xml:space="preserve">Correctief onderhoud/Reparatie nieuwe OGC
Levering onderdelen (buiten de garantievoorwaarden/door schade of vandalisme) </t>
    </r>
    <r>
      <rPr>
        <sz val="9"/>
        <rFont val="Century Gothic"/>
        <family val="2"/>
      </rPr>
      <t>De door inschrijver in te vullen bedragen zijn all-in prijzen</t>
    </r>
  </si>
  <si>
    <t>P-2.34</t>
  </si>
  <si>
    <r>
      <t>Leveren 5 m</t>
    </r>
    <r>
      <rPr>
        <vertAlign val="superscript"/>
        <sz val="9"/>
        <color theme="1"/>
        <rFont val="Century Gothic"/>
        <family val="2"/>
      </rPr>
      <t>3</t>
    </r>
    <r>
      <rPr>
        <sz val="9"/>
        <color theme="1"/>
        <rFont val="Century Gothic"/>
        <family val="2"/>
      </rPr>
      <t xml:space="preserve"> ondergrondse container; Rest, incl. invalbeveiliging en containerondersteuning (voor 1665 betonput)</t>
    </r>
  </si>
  <si>
    <r>
      <t>Leveren 5 m</t>
    </r>
    <r>
      <rPr>
        <vertAlign val="superscript"/>
        <sz val="9"/>
        <color theme="1"/>
        <rFont val="Century Gothic"/>
        <family val="2"/>
      </rPr>
      <t>3</t>
    </r>
    <r>
      <rPr>
        <sz val="9"/>
        <color theme="1"/>
        <rFont val="Century Gothic"/>
        <family val="2"/>
      </rPr>
      <t xml:space="preserve"> ondergrondse container; Rest, incl. invalbeveiliging en containerondersteuning (voor 1850 betonput)</t>
    </r>
  </si>
  <si>
    <r>
      <t>Leveren 4 m</t>
    </r>
    <r>
      <rPr>
        <vertAlign val="superscript"/>
        <sz val="9"/>
        <color theme="1"/>
        <rFont val="Century Gothic"/>
        <family val="2"/>
      </rPr>
      <t>3</t>
    </r>
    <r>
      <rPr>
        <sz val="9"/>
        <color theme="1"/>
        <rFont val="Century Gothic"/>
        <family val="2"/>
      </rPr>
      <t xml:space="preserve"> ondergrondse container; Glas, incl. invalbeveiliging en containerondersteuning (voor 1665 betonput)</t>
    </r>
  </si>
  <si>
    <r>
      <t>Leveren 4 m</t>
    </r>
    <r>
      <rPr>
        <vertAlign val="superscript"/>
        <sz val="9"/>
        <color theme="1"/>
        <rFont val="Century Gothic"/>
        <family val="2"/>
      </rPr>
      <t>3</t>
    </r>
    <r>
      <rPr>
        <sz val="9"/>
        <color theme="1"/>
        <rFont val="Century Gothic"/>
        <family val="2"/>
      </rPr>
      <t xml:space="preserve"> ondergrondse container; Glas, incl. invalbeveiliging en containerondersteuning (voor 1850 betonput)</t>
    </r>
  </si>
  <si>
    <r>
      <t>Pakket geluidsdempende maatregelen Glascontai</t>
    </r>
    <r>
      <rPr>
        <sz val="9"/>
        <color theme="1"/>
        <rFont val="Century Gothic"/>
        <family val="2"/>
      </rPr>
      <t>ner (Conform eis EL-72</t>
    </r>
    <r>
      <rPr>
        <sz val="9"/>
        <rFont val="Century Gothic"/>
        <family val="2"/>
      </rPr>
      <t>)</t>
    </r>
  </si>
  <si>
    <t>Leveren losse betonput (buitenmaat 1665 x 1665 mm/binnenmaat 1455 x 1455 mm)</t>
  </si>
  <si>
    <t>Leveren losse betonput (buitenmaat 1850 x 1850 mm/binnenmaat 1664 x 1664 mm)</t>
  </si>
  <si>
    <t>Wekelijkse opslagkosten per container (Conform eis EL-118)</t>
  </si>
  <si>
    <t>P-1.23</t>
  </si>
  <si>
    <t>P-1.24</t>
  </si>
  <si>
    <t>P-1.25</t>
  </si>
  <si>
    <t>Toepassing van bronbemaling voor de totale plaatsingslocatie (1 of meerdere ondergrondse containers) (Conform eis EP-35)</t>
  </si>
  <si>
    <t>Leveren en verwerken zand t.b.v. aanvullen rondom betonput (incl. verdichten) per ton (Conform eis EP-36)</t>
  </si>
  <si>
    <t xml:space="preserve">Levering van elementenverharding per m2 (tegels 300x300x45 mm) (Conform eis EP-28) </t>
  </si>
  <si>
    <t>Aanbrengen en leveren stempelzone (Conform eis EP-40)</t>
  </si>
  <si>
    <t>Ondergrondse container REST: Grote reiniging (conform eis EW-1 &amp; EW-8 (gepland))</t>
  </si>
  <si>
    <t>Ondergrondse container GLAS: Grote reiniging (conform eis EW-1 &amp; EW-8 (gepland))</t>
  </si>
  <si>
    <t>Verwijderen graffiti per ondergrondse/bovengrondse container, GFT cocon of 660 ltr rolcontainer</t>
  </si>
  <si>
    <t>Bovengrondse container GLAS: Grote reiniging (conform eis EW-1 &amp; EW-12 (gepland))</t>
  </si>
  <si>
    <t>Nieuwe bovengrondse container: onderhoud en keuring conform (conform eis EORK-2)</t>
  </si>
  <si>
    <r>
      <t xml:space="preserve">Correctief onderhoud/Reparatie OGC
Montage/Arbeidsuren (buiten de garantievoorwaarden/door schade of vandalisme) </t>
    </r>
    <r>
      <rPr>
        <sz val="9"/>
        <color theme="1"/>
        <rFont val="Century Gothic"/>
        <family val="2"/>
      </rPr>
      <t>De door inschrijver in te vullen bedragen zijn all-in prijzen</t>
    </r>
  </si>
  <si>
    <t>Uurloon per monteur (excl. voorrijkosten conform eis EWA-38)</t>
  </si>
  <si>
    <t>Prijsinvulformulier levering &amp; plaatsing ondergrondse containers en betonputten (perceel 1)</t>
  </si>
  <si>
    <t>Prijsinvulformulier WORK (perceel 2)</t>
  </si>
  <si>
    <t>(aangepaste versie n.a.v. NVI 9-1-2026)</t>
  </si>
  <si>
    <r>
      <t xml:space="preserve">Prijs invulformulier PERCEEL 1 </t>
    </r>
    <r>
      <rPr>
        <b/>
        <sz val="16"/>
        <color rgb="FFFF0000"/>
        <rFont val="Century Gothic"/>
        <family val="2"/>
      </rPr>
      <t>(aangepaste versie n.a.v. NVI 9-1-2026)</t>
    </r>
  </si>
  <si>
    <r>
      <t xml:space="preserve">Prijs invulformulier PERCEEL 2 </t>
    </r>
    <r>
      <rPr>
        <b/>
        <sz val="16"/>
        <color rgb="FFFF0000"/>
        <rFont val="Century Gothic"/>
        <family val="2"/>
      </rPr>
      <t>(aangepaste versie n.a.v. NVI 9-1-2026)</t>
    </r>
  </si>
  <si>
    <t>P-1.26</t>
  </si>
  <si>
    <t>Ophoogvoorziening (Conform eis EL-24)</t>
  </si>
  <si>
    <t>P-1.27</t>
  </si>
  <si>
    <t>Kosten transport puin (per ton)</t>
  </si>
  <si>
    <t>Kosten transport herbruikbare grond (veen, klei en zand) (per ton)</t>
  </si>
  <si>
    <t>Kosten transport vervuilde grond (per ton)</t>
  </si>
  <si>
    <t>Kosten transport ijzer (per ton)</t>
  </si>
  <si>
    <t>P-2.35</t>
  </si>
  <si>
    <t>Elke 15 cm extra waterstand dat boven de normale 15 cm waterstand verwijderd dient te worden in de betonput.</t>
  </si>
  <si>
    <t xml:space="preserve">Naam inschrijver: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</si>
</sst>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-&quot;fl&quot;\ * #,##0.00_-;_-&quot;fl&quot;\ * #,##0.00\-;_-&quot;fl&quot;\ * &quot;-&quot;??_-;_-@_-"/>
    <numFmt numFmtId="167" formatCode="_-[$€]\ * #,##0.00_-;_-[$€]\ * #,##0.00\-;_-[$€]\ * &quot;-&quot;??_-;_-@_-"/>
    <numFmt numFmtId="168" formatCode="_(&quot;€&quot;* #,##0.00_);_(&quot;€&quot;* \(#,##0.00\);_(&quot;€&quot;* &quot;-&quot;??_);_(@_)"/>
  </numFmts>
  <fonts count="50" x14ac:knownFonts="1"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indexed="8"/>
      <name val="Century Gothic"/>
      <family val="2"/>
    </font>
    <font>
      <b/>
      <sz val="12"/>
      <name val="Arial"/>
      <family val="2"/>
    </font>
    <font>
      <b/>
      <sz val="16"/>
      <color indexed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b/>
      <sz val="9"/>
      <color indexed="9"/>
      <name val="Century Gothic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u/>
      <sz val="10"/>
      <color theme="10"/>
      <name val="Arial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9"/>
      <color rgb="FFFF0000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6"/>
      <color theme="0"/>
      <name val="Century Gothic"/>
      <family val="2"/>
    </font>
    <font>
      <vertAlign val="superscript"/>
      <sz val="9"/>
      <color theme="1"/>
      <name val="Century Gothic"/>
      <family val="2"/>
    </font>
    <font>
      <b/>
      <sz val="16"/>
      <color rgb="FFFF000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49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4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9" fontId="3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7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0" fontId="21" fillId="20" borderId="9" applyNumberFormat="0" applyAlignment="0" applyProtection="0"/>
    <xf numFmtId="44" fontId="32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</cellStyleXfs>
  <cellXfs count="83">
    <xf numFmtId="0" fontId="0" fillId="0" borderId="0" xfId="0"/>
    <xf numFmtId="164" fontId="3" fillId="0" borderId="0" xfId="451" applyFont="1" applyBorder="1" applyProtection="1"/>
    <xf numFmtId="164" fontId="26" fillId="0" borderId="0" xfId="451" applyFont="1" applyBorder="1" applyAlignment="1" applyProtection="1">
      <alignment horizontal="right" vertical="center"/>
    </xf>
    <xf numFmtId="0" fontId="39" fillId="0" borderId="0" xfId="0" applyFont="1"/>
    <xf numFmtId="9" fontId="35" fillId="0" borderId="0" xfId="638" applyFont="1" applyBorder="1" applyProtection="1"/>
    <xf numFmtId="0" fontId="46" fillId="0" borderId="0" xfId="0" applyFont="1"/>
    <xf numFmtId="164" fontId="26" fillId="0" borderId="14" xfId="451" applyFont="1" applyBorder="1" applyAlignment="1" applyProtection="1">
      <alignment horizontal="right" vertical="center"/>
    </xf>
    <xf numFmtId="164" fontId="35" fillId="25" borderId="10" xfId="451" applyFont="1" applyFill="1" applyBorder="1" applyProtection="1">
      <protection locked="0"/>
    </xf>
    <xf numFmtId="164" fontId="35" fillId="0" borderId="10" xfId="451" applyFont="1" applyBorder="1" applyProtection="1"/>
    <xf numFmtId="164" fontId="35" fillId="0" borderId="10" xfId="451" applyFont="1" applyBorder="1" applyAlignment="1" applyProtection="1">
      <alignment horizontal="left" vertical="center"/>
    </xf>
    <xf numFmtId="44" fontId="35" fillId="25" borderId="10" xfId="972" applyFont="1" applyFill="1" applyBorder="1" applyAlignment="1" applyProtection="1">
      <alignment vertical="center"/>
      <protection locked="0"/>
    </xf>
    <xf numFmtId="164" fontId="26" fillId="0" borderId="16" xfId="451" applyFont="1" applyBorder="1" applyAlignment="1" applyProtection="1">
      <alignment horizontal="right" vertical="center"/>
    </xf>
    <xf numFmtId="164" fontId="30" fillId="0" borderId="10" xfId="451" applyFont="1" applyBorder="1" applyAlignment="1" applyProtection="1">
      <alignment horizontal="left" vertical="center"/>
    </xf>
    <xf numFmtId="164" fontId="6" fillId="0" borderId="10" xfId="451" applyFont="1" applyFill="1" applyBorder="1" applyProtection="1"/>
    <xf numFmtId="0" fontId="43" fillId="0" borderId="0" xfId="0" applyFont="1" applyAlignment="1">
      <alignment horizontal="left" vertical="center"/>
    </xf>
    <xf numFmtId="0" fontId="35" fillId="0" borderId="0" xfId="0" applyFont="1"/>
    <xf numFmtId="0" fontId="25" fillId="24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" fontId="35" fillId="0" borderId="10" xfId="0" applyNumberFormat="1" applyFont="1" applyBorder="1" applyAlignment="1">
      <alignment horizontal="center" vertical="center"/>
    </xf>
    <xf numFmtId="0" fontId="40" fillId="0" borderId="0" xfId="0" applyFont="1"/>
    <xf numFmtId="0" fontId="6" fillId="0" borderId="18" xfId="0" applyFont="1" applyBorder="1" applyAlignment="1">
      <alignment horizontal="left" vertical="center" wrapText="1"/>
    </xf>
    <xf numFmtId="0" fontId="1" fillId="0" borderId="0" xfId="0" applyFont="1"/>
    <xf numFmtId="1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wrapText="1"/>
    </xf>
    <xf numFmtId="0" fontId="1" fillId="0" borderId="18" xfId="838" applyFont="1" applyBorder="1" applyAlignment="1">
      <alignment horizontal="left"/>
    </xf>
    <xf numFmtId="0" fontId="6" fillId="0" borderId="18" xfId="838" applyFont="1" applyBorder="1" applyAlignment="1">
      <alignment horizontal="left"/>
    </xf>
    <xf numFmtId="0" fontId="4" fillId="24" borderId="17" xfId="0" applyFont="1" applyFill="1" applyBorder="1" applyAlignment="1">
      <alignment vertical="center" wrapText="1"/>
    </xf>
    <xf numFmtId="165" fontId="35" fillId="0" borderId="12" xfId="0" applyNumberFormat="1" applyFont="1" applyBorder="1"/>
    <xf numFmtId="165" fontId="35" fillId="0" borderId="10" xfId="0" applyNumberFormat="1" applyFont="1" applyBorder="1"/>
    <xf numFmtId="165" fontId="30" fillId="0" borderId="10" xfId="0" applyNumberFormat="1" applyFon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8" fillId="26" borderId="11" xfId="0" applyFont="1" applyFill="1" applyBorder="1" applyAlignment="1">
      <alignment vertical="center" wrapText="1"/>
    </xf>
    <xf numFmtId="0" fontId="28" fillId="26" borderId="17" xfId="0" applyFont="1" applyFill="1" applyBorder="1" applyAlignment="1">
      <alignment vertical="center"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1" fillId="0" borderId="10" xfId="0" applyFont="1" applyBorder="1"/>
    <xf numFmtId="0" fontId="6" fillId="0" borderId="0" xfId="0" applyFont="1"/>
    <xf numFmtId="0" fontId="35" fillId="0" borderId="10" xfId="0" applyFont="1" applyBorder="1"/>
    <xf numFmtId="0" fontId="31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5" fillId="25" borderId="15" xfId="0" applyFont="1" applyFill="1" applyBorder="1" applyAlignment="1" applyProtection="1">
      <alignment horizontal="left"/>
      <protection locked="0"/>
    </xf>
    <xf numFmtId="164" fontId="26" fillId="0" borderId="19" xfId="451" applyFont="1" applyBorder="1" applyAlignment="1" applyProtection="1">
      <alignment horizontal="right" vertical="center"/>
    </xf>
    <xf numFmtId="164" fontId="26" fillId="0" borderId="15" xfId="451" applyFont="1" applyBorder="1" applyAlignment="1" applyProtection="1">
      <alignment horizontal="right" vertical="center"/>
    </xf>
    <xf numFmtId="0" fontId="4" fillId="24" borderId="10" xfId="0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left" vertical="center" wrapText="1"/>
    </xf>
    <xf numFmtId="0" fontId="4" fillId="24" borderId="14" xfId="0" applyFont="1" applyFill="1" applyBorder="1" applyAlignment="1">
      <alignment horizontal="left" vertical="center" wrapText="1"/>
    </xf>
    <xf numFmtId="0" fontId="33" fillId="27" borderId="0" xfId="667" applyFont="1" applyFill="1" applyAlignment="1">
      <alignment horizontal="left" vertical="center" wrapText="1"/>
    </xf>
    <xf numFmtId="0" fontId="35" fillId="25" borderId="0" xfId="0" applyFont="1" applyFill="1" applyAlignment="1">
      <alignment horizontal="center" vertical="center"/>
    </xf>
    <xf numFmtId="0" fontId="4" fillId="24" borderId="13" xfId="0" applyFont="1" applyFill="1" applyBorder="1" applyAlignment="1">
      <alignment horizontal="left" vertical="center" wrapText="1"/>
    </xf>
    <xf numFmtId="0" fontId="4" fillId="24" borderId="0" xfId="0" applyFont="1" applyFill="1" applyAlignment="1">
      <alignment horizontal="left" vertical="center" wrapText="1"/>
    </xf>
    <xf numFmtId="0" fontId="45" fillId="0" borderId="10" xfId="0" applyFont="1" applyBorder="1" applyAlignment="1">
      <alignment horizontal="right" vertical="center"/>
    </xf>
    <xf numFmtId="164" fontId="26" fillId="0" borderId="16" xfId="451" applyFont="1" applyBorder="1" applyAlignment="1" applyProtection="1">
      <alignment horizontal="right" vertical="center"/>
    </xf>
    <xf numFmtId="164" fontId="35" fillId="0" borderId="18" xfId="0" applyNumberFormat="1" applyFont="1" applyBorder="1" applyAlignment="1">
      <alignment horizontal="left"/>
    </xf>
    <xf numFmtId="164" fontId="35" fillId="0" borderId="11" xfId="0" applyNumberFormat="1" applyFont="1" applyBorder="1" applyAlignment="1">
      <alignment horizontal="left"/>
    </xf>
    <xf numFmtId="164" fontId="35" fillId="0" borderId="17" xfId="0" applyNumberFormat="1" applyFont="1" applyBorder="1" applyAlignment="1">
      <alignment horizontal="left"/>
    </xf>
    <xf numFmtId="0" fontId="42" fillId="26" borderId="18" xfId="0" applyFont="1" applyFill="1" applyBorder="1" applyAlignment="1">
      <alignment horizontal="left" vertical="center" wrapText="1"/>
    </xf>
    <xf numFmtId="0" fontId="42" fillId="26" borderId="11" xfId="0" applyFont="1" applyFill="1" applyBorder="1" applyAlignment="1">
      <alignment horizontal="left" vertical="center" wrapText="1"/>
    </xf>
    <xf numFmtId="0" fontId="28" fillId="26" borderId="18" xfId="0" applyFont="1" applyFill="1" applyBorder="1" applyAlignment="1">
      <alignment horizontal="left" vertical="center" wrapText="1"/>
    </xf>
    <xf numFmtId="0" fontId="28" fillId="26" borderId="11" xfId="0" applyFont="1" applyFill="1" applyBorder="1" applyAlignment="1">
      <alignment horizontal="left" vertical="center" wrapText="1"/>
    </xf>
    <xf numFmtId="0" fontId="28" fillId="26" borderId="17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35" fillId="25" borderId="0" xfId="0" applyFont="1" applyFill="1" applyAlignment="1">
      <alignment horizontal="left"/>
    </xf>
    <xf numFmtId="0" fontId="30" fillId="0" borderId="18" xfId="0" applyFont="1" applyBorder="1" applyAlignment="1">
      <alignment horizontal="right" vertical="center" wrapText="1"/>
    </xf>
    <xf numFmtId="0" fontId="30" fillId="0" borderId="11" xfId="0" applyFont="1" applyBorder="1" applyAlignment="1">
      <alignment horizontal="right" vertical="center" wrapText="1"/>
    </xf>
    <xf numFmtId="0" fontId="30" fillId="0" borderId="17" xfId="0" applyFont="1" applyBorder="1" applyAlignment="1">
      <alignment horizontal="right" vertical="center" wrapText="1"/>
    </xf>
    <xf numFmtId="0" fontId="45" fillId="25" borderId="0" xfId="0" applyFont="1" applyFill="1" applyAlignment="1" applyProtection="1">
      <alignment horizontal="left"/>
      <protection locked="0"/>
    </xf>
  </cellXfs>
  <cellStyles count="104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3" xfId="11" xr:uid="{00000000-0005-0000-0000-00000A000000}"/>
    <cellStyle name="20% - Accent1 2 3 2" xfId="12" xr:uid="{00000000-0005-0000-0000-00000B000000}"/>
    <cellStyle name="20% - Accent1 2 4" xfId="13" xr:uid="{00000000-0005-0000-0000-00000C000000}"/>
    <cellStyle name="20% - Accent1 3" xfId="14" xr:uid="{00000000-0005-0000-0000-00000D000000}"/>
    <cellStyle name="20% - Accent1 4" xfId="15" xr:uid="{00000000-0005-0000-0000-00000E000000}"/>
    <cellStyle name="20% - Accent1 5" xfId="16" xr:uid="{00000000-0005-0000-0000-00000F000000}"/>
    <cellStyle name="20% - Accent1 6" xfId="17" xr:uid="{00000000-0005-0000-0000-000010000000}"/>
    <cellStyle name="20% - Accent1 7" xfId="18" xr:uid="{00000000-0005-0000-0000-000011000000}"/>
    <cellStyle name="20% - Accent1 8" xfId="19" xr:uid="{00000000-0005-0000-0000-000012000000}"/>
    <cellStyle name="20% - Accent1 9" xfId="20" xr:uid="{00000000-0005-0000-0000-000013000000}"/>
    <cellStyle name="20% - Accent2 10" xfId="21" xr:uid="{00000000-0005-0000-0000-000014000000}"/>
    <cellStyle name="20% - Accent2 11" xfId="22" xr:uid="{00000000-0005-0000-0000-000015000000}"/>
    <cellStyle name="20% - Accent2 12" xfId="23" xr:uid="{00000000-0005-0000-0000-000016000000}"/>
    <cellStyle name="20% - Accent2 13" xfId="24" xr:uid="{00000000-0005-0000-0000-000017000000}"/>
    <cellStyle name="20% - Accent2 14" xfId="25" xr:uid="{00000000-0005-0000-0000-000018000000}"/>
    <cellStyle name="20% - Accent2 15" xfId="26" xr:uid="{00000000-0005-0000-0000-000019000000}"/>
    <cellStyle name="20% - Accent2 16" xfId="27" xr:uid="{00000000-0005-0000-0000-00001A000000}"/>
    <cellStyle name="20% - Accent2 2" xfId="28" xr:uid="{00000000-0005-0000-0000-00001B000000}"/>
    <cellStyle name="20% - Accent2 2 2" xfId="29" xr:uid="{00000000-0005-0000-0000-00001C000000}"/>
    <cellStyle name="20% - Accent2 2 2 2" xfId="30" xr:uid="{00000000-0005-0000-0000-00001D000000}"/>
    <cellStyle name="20% - Accent2 2 3" xfId="31" xr:uid="{00000000-0005-0000-0000-00001E000000}"/>
    <cellStyle name="20% - Accent2 2 3 2" xfId="32" xr:uid="{00000000-0005-0000-0000-00001F000000}"/>
    <cellStyle name="20% - Accent2 2 4" xfId="33" xr:uid="{00000000-0005-0000-0000-000020000000}"/>
    <cellStyle name="20% - Accent2 3" xfId="34" xr:uid="{00000000-0005-0000-0000-000021000000}"/>
    <cellStyle name="20% - Accent2 4" xfId="35" xr:uid="{00000000-0005-0000-0000-000022000000}"/>
    <cellStyle name="20% - Accent2 5" xfId="36" xr:uid="{00000000-0005-0000-0000-000023000000}"/>
    <cellStyle name="20% - Accent2 6" xfId="37" xr:uid="{00000000-0005-0000-0000-000024000000}"/>
    <cellStyle name="20% - Accent2 7" xfId="38" xr:uid="{00000000-0005-0000-0000-000025000000}"/>
    <cellStyle name="20% - Accent2 8" xfId="39" xr:uid="{00000000-0005-0000-0000-000026000000}"/>
    <cellStyle name="20% - Accent2 9" xfId="40" xr:uid="{00000000-0005-0000-0000-000027000000}"/>
    <cellStyle name="20% - Accent3 10" xfId="41" xr:uid="{00000000-0005-0000-0000-000028000000}"/>
    <cellStyle name="20% - Accent3 11" xfId="42" xr:uid="{00000000-0005-0000-0000-000029000000}"/>
    <cellStyle name="20% - Accent3 12" xfId="43" xr:uid="{00000000-0005-0000-0000-00002A000000}"/>
    <cellStyle name="20% - Accent3 13" xfId="44" xr:uid="{00000000-0005-0000-0000-00002B000000}"/>
    <cellStyle name="20% - Accent3 14" xfId="45" xr:uid="{00000000-0005-0000-0000-00002C000000}"/>
    <cellStyle name="20% - Accent3 15" xfId="46" xr:uid="{00000000-0005-0000-0000-00002D000000}"/>
    <cellStyle name="20% - Accent3 16" xfId="47" xr:uid="{00000000-0005-0000-0000-00002E000000}"/>
    <cellStyle name="20% - Accent3 2" xfId="48" xr:uid="{00000000-0005-0000-0000-00002F000000}"/>
    <cellStyle name="20% - Accent3 2 2" xfId="49" xr:uid="{00000000-0005-0000-0000-000030000000}"/>
    <cellStyle name="20% - Accent3 2 2 2" xfId="50" xr:uid="{00000000-0005-0000-0000-000031000000}"/>
    <cellStyle name="20% - Accent3 2 3" xfId="51" xr:uid="{00000000-0005-0000-0000-000032000000}"/>
    <cellStyle name="20% - Accent3 2 3 2" xfId="52" xr:uid="{00000000-0005-0000-0000-000033000000}"/>
    <cellStyle name="20% - Accent3 2 4" xfId="53" xr:uid="{00000000-0005-0000-0000-000034000000}"/>
    <cellStyle name="20% - Accent3 3" xfId="54" xr:uid="{00000000-0005-0000-0000-000035000000}"/>
    <cellStyle name="20% - Accent3 4" xfId="55" xr:uid="{00000000-0005-0000-0000-000036000000}"/>
    <cellStyle name="20% - Accent3 5" xfId="56" xr:uid="{00000000-0005-0000-0000-000037000000}"/>
    <cellStyle name="20% - Accent3 6" xfId="57" xr:uid="{00000000-0005-0000-0000-000038000000}"/>
    <cellStyle name="20% - Accent3 7" xfId="58" xr:uid="{00000000-0005-0000-0000-000039000000}"/>
    <cellStyle name="20% - Accent3 8" xfId="59" xr:uid="{00000000-0005-0000-0000-00003A000000}"/>
    <cellStyle name="20% - Accent3 9" xfId="60" xr:uid="{00000000-0005-0000-0000-00003B000000}"/>
    <cellStyle name="20% - Accent4 10" xfId="61" xr:uid="{00000000-0005-0000-0000-00003C000000}"/>
    <cellStyle name="20% - Accent4 11" xfId="62" xr:uid="{00000000-0005-0000-0000-00003D000000}"/>
    <cellStyle name="20% - Accent4 12" xfId="63" xr:uid="{00000000-0005-0000-0000-00003E000000}"/>
    <cellStyle name="20% - Accent4 13" xfId="64" xr:uid="{00000000-0005-0000-0000-00003F000000}"/>
    <cellStyle name="20% - Accent4 14" xfId="65" xr:uid="{00000000-0005-0000-0000-000040000000}"/>
    <cellStyle name="20% - Accent4 15" xfId="66" xr:uid="{00000000-0005-0000-0000-000041000000}"/>
    <cellStyle name="20% - Accent4 16" xfId="67" xr:uid="{00000000-0005-0000-0000-000042000000}"/>
    <cellStyle name="20% - Accent4 2" xfId="68" xr:uid="{00000000-0005-0000-0000-000043000000}"/>
    <cellStyle name="20% - Accent4 2 2" xfId="69" xr:uid="{00000000-0005-0000-0000-000044000000}"/>
    <cellStyle name="20% - Accent4 2 2 2" xfId="70" xr:uid="{00000000-0005-0000-0000-000045000000}"/>
    <cellStyle name="20% - Accent4 2 3" xfId="71" xr:uid="{00000000-0005-0000-0000-000046000000}"/>
    <cellStyle name="20% - Accent4 2 3 2" xfId="72" xr:uid="{00000000-0005-0000-0000-000047000000}"/>
    <cellStyle name="20% - Accent4 2 4" xfId="73" xr:uid="{00000000-0005-0000-0000-000048000000}"/>
    <cellStyle name="20% - Accent4 3" xfId="74" xr:uid="{00000000-0005-0000-0000-000049000000}"/>
    <cellStyle name="20% - Accent4 4" xfId="75" xr:uid="{00000000-0005-0000-0000-00004A000000}"/>
    <cellStyle name="20% - Accent4 5" xfId="76" xr:uid="{00000000-0005-0000-0000-00004B000000}"/>
    <cellStyle name="20% - Accent4 6" xfId="77" xr:uid="{00000000-0005-0000-0000-00004C000000}"/>
    <cellStyle name="20% - Accent4 7" xfId="78" xr:uid="{00000000-0005-0000-0000-00004D000000}"/>
    <cellStyle name="20% - Accent4 8" xfId="79" xr:uid="{00000000-0005-0000-0000-00004E000000}"/>
    <cellStyle name="20% - Accent4 9" xfId="80" xr:uid="{00000000-0005-0000-0000-00004F000000}"/>
    <cellStyle name="20% - Accent5 10" xfId="81" xr:uid="{00000000-0005-0000-0000-000050000000}"/>
    <cellStyle name="20% - Accent5 11" xfId="82" xr:uid="{00000000-0005-0000-0000-000051000000}"/>
    <cellStyle name="20% - Accent5 12" xfId="83" xr:uid="{00000000-0005-0000-0000-000052000000}"/>
    <cellStyle name="20% - Accent5 13" xfId="84" xr:uid="{00000000-0005-0000-0000-000053000000}"/>
    <cellStyle name="20% - Accent5 14" xfId="85" xr:uid="{00000000-0005-0000-0000-000054000000}"/>
    <cellStyle name="20% - Accent5 15" xfId="86" xr:uid="{00000000-0005-0000-0000-000055000000}"/>
    <cellStyle name="20% - Accent5 16" xfId="87" xr:uid="{00000000-0005-0000-0000-000056000000}"/>
    <cellStyle name="20% - Accent5 2" xfId="88" xr:uid="{00000000-0005-0000-0000-000057000000}"/>
    <cellStyle name="20% - Accent5 2 2" xfId="89" xr:uid="{00000000-0005-0000-0000-000058000000}"/>
    <cellStyle name="20% - Accent5 2 2 2" xfId="90" xr:uid="{00000000-0005-0000-0000-000059000000}"/>
    <cellStyle name="20% - Accent5 2 3" xfId="91" xr:uid="{00000000-0005-0000-0000-00005A000000}"/>
    <cellStyle name="20% - Accent5 2 3 2" xfId="92" xr:uid="{00000000-0005-0000-0000-00005B000000}"/>
    <cellStyle name="20% - Accent5 2 4" xfId="93" xr:uid="{00000000-0005-0000-0000-00005C000000}"/>
    <cellStyle name="20% - Accent5 3" xfId="94" xr:uid="{00000000-0005-0000-0000-00005D000000}"/>
    <cellStyle name="20% - Accent5 4" xfId="95" xr:uid="{00000000-0005-0000-0000-00005E000000}"/>
    <cellStyle name="20% - Accent5 5" xfId="96" xr:uid="{00000000-0005-0000-0000-00005F000000}"/>
    <cellStyle name="20% - Accent5 6" xfId="97" xr:uid="{00000000-0005-0000-0000-000060000000}"/>
    <cellStyle name="20% - Accent5 7" xfId="98" xr:uid="{00000000-0005-0000-0000-000061000000}"/>
    <cellStyle name="20% - Accent5 8" xfId="99" xr:uid="{00000000-0005-0000-0000-000062000000}"/>
    <cellStyle name="20% - Accent5 9" xfId="100" xr:uid="{00000000-0005-0000-0000-000063000000}"/>
    <cellStyle name="20% - Accent6 10" xfId="101" xr:uid="{00000000-0005-0000-0000-000064000000}"/>
    <cellStyle name="20% - Accent6 11" xfId="102" xr:uid="{00000000-0005-0000-0000-000065000000}"/>
    <cellStyle name="20% - Accent6 12" xfId="103" xr:uid="{00000000-0005-0000-0000-000066000000}"/>
    <cellStyle name="20% - Accent6 13" xfId="104" xr:uid="{00000000-0005-0000-0000-000067000000}"/>
    <cellStyle name="20% - Accent6 14" xfId="105" xr:uid="{00000000-0005-0000-0000-000068000000}"/>
    <cellStyle name="20% - Accent6 15" xfId="106" xr:uid="{00000000-0005-0000-0000-000069000000}"/>
    <cellStyle name="20% - Accent6 16" xfId="107" xr:uid="{00000000-0005-0000-0000-00006A000000}"/>
    <cellStyle name="20% - Accent6 2" xfId="108" xr:uid="{00000000-0005-0000-0000-00006B000000}"/>
    <cellStyle name="20% - Accent6 2 2" xfId="109" xr:uid="{00000000-0005-0000-0000-00006C000000}"/>
    <cellStyle name="20% - Accent6 2 2 2" xfId="110" xr:uid="{00000000-0005-0000-0000-00006D000000}"/>
    <cellStyle name="20% - Accent6 2 3" xfId="111" xr:uid="{00000000-0005-0000-0000-00006E000000}"/>
    <cellStyle name="20% - Accent6 2 3 2" xfId="112" xr:uid="{00000000-0005-0000-0000-00006F000000}"/>
    <cellStyle name="20% - Accent6 2 4" xfId="113" xr:uid="{00000000-0005-0000-0000-000070000000}"/>
    <cellStyle name="20% - Accent6 3" xfId="114" xr:uid="{00000000-0005-0000-0000-000071000000}"/>
    <cellStyle name="20% - Accent6 4" xfId="115" xr:uid="{00000000-0005-0000-0000-000072000000}"/>
    <cellStyle name="20% - Accent6 5" xfId="116" xr:uid="{00000000-0005-0000-0000-000073000000}"/>
    <cellStyle name="20% - Accent6 6" xfId="117" xr:uid="{00000000-0005-0000-0000-000074000000}"/>
    <cellStyle name="20% - Accent6 7" xfId="118" xr:uid="{00000000-0005-0000-0000-000075000000}"/>
    <cellStyle name="20% - Accent6 8" xfId="119" xr:uid="{00000000-0005-0000-0000-000076000000}"/>
    <cellStyle name="20% - Accent6 9" xfId="120" xr:uid="{00000000-0005-0000-0000-000077000000}"/>
    <cellStyle name="40% - Accent1 10" xfId="121" xr:uid="{00000000-0005-0000-0000-000078000000}"/>
    <cellStyle name="40% - Accent1 11" xfId="122" xr:uid="{00000000-0005-0000-0000-000079000000}"/>
    <cellStyle name="40% - Accent1 12" xfId="123" xr:uid="{00000000-0005-0000-0000-00007A000000}"/>
    <cellStyle name="40% - Accent1 13" xfId="124" xr:uid="{00000000-0005-0000-0000-00007B000000}"/>
    <cellStyle name="40% - Accent1 14" xfId="125" xr:uid="{00000000-0005-0000-0000-00007C000000}"/>
    <cellStyle name="40% - Accent1 15" xfId="126" xr:uid="{00000000-0005-0000-0000-00007D000000}"/>
    <cellStyle name="40% - Accent1 16" xfId="127" xr:uid="{00000000-0005-0000-0000-00007E000000}"/>
    <cellStyle name="40% - Accent1 2" xfId="128" xr:uid="{00000000-0005-0000-0000-00007F000000}"/>
    <cellStyle name="40% - Accent1 2 2" xfId="129" xr:uid="{00000000-0005-0000-0000-000080000000}"/>
    <cellStyle name="40% - Accent1 2 2 2" xfId="130" xr:uid="{00000000-0005-0000-0000-000081000000}"/>
    <cellStyle name="40% - Accent1 2 3" xfId="131" xr:uid="{00000000-0005-0000-0000-000082000000}"/>
    <cellStyle name="40% - Accent1 2 3 2" xfId="132" xr:uid="{00000000-0005-0000-0000-000083000000}"/>
    <cellStyle name="40% - Accent1 2 4" xfId="133" xr:uid="{00000000-0005-0000-0000-000084000000}"/>
    <cellStyle name="40% - Accent1 3" xfId="134" xr:uid="{00000000-0005-0000-0000-000085000000}"/>
    <cellStyle name="40% - Accent1 4" xfId="135" xr:uid="{00000000-0005-0000-0000-000086000000}"/>
    <cellStyle name="40% - Accent1 5" xfId="136" xr:uid="{00000000-0005-0000-0000-000087000000}"/>
    <cellStyle name="40% - Accent1 6" xfId="137" xr:uid="{00000000-0005-0000-0000-000088000000}"/>
    <cellStyle name="40% - Accent1 7" xfId="138" xr:uid="{00000000-0005-0000-0000-000089000000}"/>
    <cellStyle name="40% - Accent1 8" xfId="139" xr:uid="{00000000-0005-0000-0000-00008A000000}"/>
    <cellStyle name="40% - Accent1 9" xfId="140" xr:uid="{00000000-0005-0000-0000-00008B000000}"/>
    <cellStyle name="40% - Accent2 10" xfId="141" xr:uid="{00000000-0005-0000-0000-00008C000000}"/>
    <cellStyle name="40% - Accent2 11" xfId="142" xr:uid="{00000000-0005-0000-0000-00008D000000}"/>
    <cellStyle name="40% - Accent2 12" xfId="143" xr:uid="{00000000-0005-0000-0000-00008E000000}"/>
    <cellStyle name="40% - Accent2 13" xfId="144" xr:uid="{00000000-0005-0000-0000-00008F000000}"/>
    <cellStyle name="40% - Accent2 14" xfId="145" xr:uid="{00000000-0005-0000-0000-000090000000}"/>
    <cellStyle name="40% - Accent2 15" xfId="146" xr:uid="{00000000-0005-0000-0000-000091000000}"/>
    <cellStyle name="40% - Accent2 16" xfId="147" xr:uid="{00000000-0005-0000-0000-000092000000}"/>
    <cellStyle name="40% - Accent2 2" xfId="148" xr:uid="{00000000-0005-0000-0000-000093000000}"/>
    <cellStyle name="40% - Accent2 2 2" xfId="149" xr:uid="{00000000-0005-0000-0000-000094000000}"/>
    <cellStyle name="40% - Accent2 2 2 2" xfId="150" xr:uid="{00000000-0005-0000-0000-000095000000}"/>
    <cellStyle name="40% - Accent2 2 3" xfId="151" xr:uid="{00000000-0005-0000-0000-000096000000}"/>
    <cellStyle name="40% - Accent2 2 3 2" xfId="152" xr:uid="{00000000-0005-0000-0000-000097000000}"/>
    <cellStyle name="40% - Accent2 2 4" xfId="153" xr:uid="{00000000-0005-0000-0000-000098000000}"/>
    <cellStyle name="40% - Accent2 3" xfId="154" xr:uid="{00000000-0005-0000-0000-000099000000}"/>
    <cellStyle name="40% - Accent2 4" xfId="155" xr:uid="{00000000-0005-0000-0000-00009A000000}"/>
    <cellStyle name="40% - Accent2 5" xfId="156" xr:uid="{00000000-0005-0000-0000-00009B000000}"/>
    <cellStyle name="40% - Accent2 6" xfId="157" xr:uid="{00000000-0005-0000-0000-00009C000000}"/>
    <cellStyle name="40% - Accent2 7" xfId="158" xr:uid="{00000000-0005-0000-0000-00009D000000}"/>
    <cellStyle name="40% - Accent2 8" xfId="159" xr:uid="{00000000-0005-0000-0000-00009E000000}"/>
    <cellStyle name="40% - Accent2 9" xfId="160" xr:uid="{00000000-0005-0000-0000-00009F000000}"/>
    <cellStyle name="40% - Accent3 10" xfId="161" xr:uid="{00000000-0005-0000-0000-0000A0000000}"/>
    <cellStyle name="40% - Accent3 11" xfId="162" xr:uid="{00000000-0005-0000-0000-0000A1000000}"/>
    <cellStyle name="40% - Accent3 12" xfId="163" xr:uid="{00000000-0005-0000-0000-0000A2000000}"/>
    <cellStyle name="40% - Accent3 13" xfId="164" xr:uid="{00000000-0005-0000-0000-0000A3000000}"/>
    <cellStyle name="40% - Accent3 14" xfId="165" xr:uid="{00000000-0005-0000-0000-0000A4000000}"/>
    <cellStyle name="40% - Accent3 15" xfId="166" xr:uid="{00000000-0005-0000-0000-0000A5000000}"/>
    <cellStyle name="40% - Accent3 16" xfId="167" xr:uid="{00000000-0005-0000-0000-0000A6000000}"/>
    <cellStyle name="40% - Accent3 2" xfId="168" xr:uid="{00000000-0005-0000-0000-0000A7000000}"/>
    <cellStyle name="40% - Accent3 2 2" xfId="169" xr:uid="{00000000-0005-0000-0000-0000A8000000}"/>
    <cellStyle name="40% - Accent3 2 2 2" xfId="170" xr:uid="{00000000-0005-0000-0000-0000A9000000}"/>
    <cellStyle name="40% - Accent3 2 3" xfId="171" xr:uid="{00000000-0005-0000-0000-0000AA000000}"/>
    <cellStyle name="40% - Accent3 2 3 2" xfId="172" xr:uid="{00000000-0005-0000-0000-0000AB000000}"/>
    <cellStyle name="40% - Accent3 2 4" xfId="173" xr:uid="{00000000-0005-0000-0000-0000AC000000}"/>
    <cellStyle name="40% - Accent3 3" xfId="174" xr:uid="{00000000-0005-0000-0000-0000AD000000}"/>
    <cellStyle name="40% - Accent3 4" xfId="175" xr:uid="{00000000-0005-0000-0000-0000AE000000}"/>
    <cellStyle name="40% - Accent3 5" xfId="176" xr:uid="{00000000-0005-0000-0000-0000AF000000}"/>
    <cellStyle name="40% - Accent3 6" xfId="177" xr:uid="{00000000-0005-0000-0000-0000B0000000}"/>
    <cellStyle name="40% - Accent3 7" xfId="178" xr:uid="{00000000-0005-0000-0000-0000B1000000}"/>
    <cellStyle name="40% - Accent3 8" xfId="179" xr:uid="{00000000-0005-0000-0000-0000B2000000}"/>
    <cellStyle name="40% - Accent3 9" xfId="180" xr:uid="{00000000-0005-0000-0000-0000B3000000}"/>
    <cellStyle name="40% - Accent4 10" xfId="181" xr:uid="{00000000-0005-0000-0000-0000B4000000}"/>
    <cellStyle name="40% - Accent4 11" xfId="182" xr:uid="{00000000-0005-0000-0000-0000B5000000}"/>
    <cellStyle name="40% - Accent4 12" xfId="183" xr:uid="{00000000-0005-0000-0000-0000B6000000}"/>
    <cellStyle name="40% - Accent4 13" xfId="184" xr:uid="{00000000-0005-0000-0000-0000B7000000}"/>
    <cellStyle name="40% - Accent4 14" xfId="185" xr:uid="{00000000-0005-0000-0000-0000B8000000}"/>
    <cellStyle name="40% - Accent4 15" xfId="186" xr:uid="{00000000-0005-0000-0000-0000B9000000}"/>
    <cellStyle name="40% - Accent4 16" xfId="187" xr:uid="{00000000-0005-0000-0000-0000BA000000}"/>
    <cellStyle name="40% - Accent4 2" xfId="188" xr:uid="{00000000-0005-0000-0000-0000BB000000}"/>
    <cellStyle name="40% - Accent4 2 2" xfId="189" xr:uid="{00000000-0005-0000-0000-0000BC000000}"/>
    <cellStyle name="40% - Accent4 2 2 2" xfId="190" xr:uid="{00000000-0005-0000-0000-0000BD000000}"/>
    <cellStyle name="40% - Accent4 2 3" xfId="191" xr:uid="{00000000-0005-0000-0000-0000BE000000}"/>
    <cellStyle name="40% - Accent4 2 3 2" xfId="192" xr:uid="{00000000-0005-0000-0000-0000BF000000}"/>
    <cellStyle name="40% - Accent4 2 4" xfId="193" xr:uid="{00000000-0005-0000-0000-0000C0000000}"/>
    <cellStyle name="40% - Accent4 3" xfId="194" xr:uid="{00000000-0005-0000-0000-0000C1000000}"/>
    <cellStyle name="40% - Accent4 4" xfId="195" xr:uid="{00000000-0005-0000-0000-0000C2000000}"/>
    <cellStyle name="40% - Accent4 5" xfId="196" xr:uid="{00000000-0005-0000-0000-0000C3000000}"/>
    <cellStyle name="40% - Accent4 6" xfId="197" xr:uid="{00000000-0005-0000-0000-0000C4000000}"/>
    <cellStyle name="40% - Accent4 7" xfId="198" xr:uid="{00000000-0005-0000-0000-0000C5000000}"/>
    <cellStyle name="40% - Accent4 8" xfId="199" xr:uid="{00000000-0005-0000-0000-0000C6000000}"/>
    <cellStyle name="40% - Accent4 9" xfId="200" xr:uid="{00000000-0005-0000-0000-0000C7000000}"/>
    <cellStyle name="40% - Accent5 10" xfId="201" xr:uid="{00000000-0005-0000-0000-0000C8000000}"/>
    <cellStyle name="40% - Accent5 11" xfId="202" xr:uid="{00000000-0005-0000-0000-0000C9000000}"/>
    <cellStyle name="40% - Accent5 12" xfId="203" xr:uid="{00000000-0005-0000-0000-0000CA000000}"/>
    <cellStyle name="40% - Accent5 13" xfId="204" xr:uid="{00000000-0005-0000-0000-0000CB000000}"/>
    <cellStyle name="40% - Accent5 14" xfId="205" xr:uid="{00000000-0005-0000-0000-0000CC000000}"/>
    <cellStyle name="40% - Accent5 15" xfId="206" xr:uid="{00000000-0005-0000-0000-0000CD000000}"/>
    <cellStyle name="40% - Accent5 16" xfId="207" xr:uid="{00000000-0005-0000-0000-0000CE000000}"/>
    <cellStyle name="40% - Accent5 2" xfId="208" xr:uid="{00000000-0005-0000-0000-0000CF000000}"/>
    <cellStyle name="40% - Accent5 2 2" xfId="209" xr:uid="{00000000-0005-0000-0000-0000D0000000}"/>
    <cellStyle name="40% - Accent5 2 2 2" xfId="210" xr:uid="{00000000-0005-0000-0000-0000D1000000}"/>
    <cellStyle name="40% - Accent5 2 3" xfId="211" xr:uid="{00000000-0005-0000-0000-0000D2000000}"/>
    <cellStyle name="40% - Accent5 2 3 2" xfId="212" xr:uid="{00000000-0005-0000-0000-0000D3000000}"/>
    <cellStyle name="40% - Accent5 2 4" xfId="213" xr:uid="{00000000-0005-0000-0000-0000D4000000}"/>
    <cellStyle name="40% - Accent5 3" xfId="214" xr:uid="{00000000-0005-0000-0000-0000D5000000}"/>
    <cellStyle name="40% - Accent5 4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2 2 2" xfId="230" xr:uid="{00000000-0005-0000-0000-0000E5000000}"/>
    <cellStyle name="40% - Accent6 2 3" xfId="231" xr:uid="{00000000-0005-0000-0000-0000E6000000}"/>
    <cellStyle name="40% - Accent6 2 3 2" xfId="232" xr:uid="{00000000-0005-0000-0000-0000E7000000}"/>
    <cellStyle name="40% - Accent6 2 4" xfId="233" xr:uid="{00000000-0005-0000-0000-0000E8000000}"/>
    <cellStyle name="40% - Accent6 3" xfId="234" xr:uid="{00000000-0005-0000-0000-0000E9000000}"/>
    <cellStyle name="40% - Accent6 4" xfId="235" xr:uid="{00000000-0005-0000-0000-0000EA000000}"/>
    <cellStyle name="40% - Accent6 5" xfId="236" xr:uid="{00000000-0005-0000-0000-0000EB000000}"/>
    <cellStyle name="40% - Accent6 6" xfId="237" xr:uid="{00000000-0005-0000-0000-0000EC000000}"/>
    <cellStyle name="40% - Accent6 7" xfId="238" xr:uid="{00000000-0005-0000-0000-0000ED000000}"/>
    <cellStyle name="40% - Accent6 8" xfId="239" xr:uid="{00000000-0005-0000-0000-0000EE000000}"/>
    <cellStyle name="40% - Accent6 9" xfId="240" xr:uid="{00000000-0005-0000-0000-0000EF000000}"/>
    <cellStyle name="60% - Accent1 10" xfId="241" xr:uid="{00000000-0005-0000-0000-0000F0000000}"/>
    <cellStyle name="60% - Accent1 11" xfId="242" xr:uid="{00000000-0005-0000-0000-0000F1000000}"/>
    <cellStyle name="60% - Accent1 12" xfId="243" xr:uid="{00000000-0005-0000-0000-0000F2000000}"/>
    <cellStyle name="60% - Accent1 13" xfId="244" xr:uid="{00000000-0005-0000-0000-0000F3000000}"/>
    <cellStyle name="60% - Accent1 14" xfId="245" xr:uid="{00000000-0005-0000-0000-0000F4000000}"/>
    <cellStyle name="60% - Accent1 15" xfId="246" xr:uid="{00000000-0005-0000-0000-0000F5000000}"/>
    <cellStyle name="60% - Accent1 16" xfId="247" xr:uid="{00000000-0005-0000-0000-0000F6000000}"/>
    <cellStyle name="60% - Accent1 2" xfId="248" xr:uid="{00000000-0005-0000-0000-0000F7000000}"/>
    <cellStyle name="60% - Accent1 3" xfId="249" xr:uid="{00000000-0005-0000-0000-0000F8000000}"/>
    <cellStyle name="60% - Accent1 4" xfId="250" xr:uid="{00000000-0005-0000-0000-0000F9000000}"/>
    <cellStyle name="60% - Accent1 5" xfId="251" xr:uid="{00000000-0005-0000-0000-0000FA000000}"/>
    <cellStyle name="60% - Accent1 6" xfId="252" xr:uid="{00000000-0005-0000-0000-0000FB000000}"/>
    <cellStyle name="60% - Accent1 7" xfId="253" xr:uid="{00000000-0005-0000-0000-0000FC000000}"/>
    <cellStyle name="60% - Accent1 8" xfId="254" xr:uid="{00000000-0005-0000-0000-0000FD000000}"/>
    <cellStyle name="60% - Accent1 9" xfId="255" xr:uid="{00000000-0005-0000-0000-0000FE000000}"/>
    <cellStyle name="60% - Accent2 10" xfId="256" xr:uid="{00000000-0005-0000-0000-0000FF000000}"/>
    <cellStyle name="60% - Accent2 11" xfId="257" xr:uid="{00000000-0005-0000-0000-000000010000}"/>
    <cellStyle name="60% - Accent2 12" xfId="258" xr:uid="{00000000-0005-0000-0000-000001010000}"/>
    <cellStyle name="60% - Accent2 13" xfId="259" xr:uid="{00000000-0005-0000-0000-000002010000}"/>
    <cellStyle name="60% - Accent2 14" xfId="260" xr:uid="{00000000-0005-0000-0000-000003010000}"/>
    <cellStyle name="60% - Accent2 15" xfId="261" xr:uid="{00000000-0005-0000-0000-000004010000}"/>
    <cellStyle name="60% - Accent2 16" xfId="262" xr:uid="{00000000-0005-0000-0000-000005010000}"/>
    <cellStyle name="60% - Accent2 2" xfId="263" xr:uid="{00000000-0005-0000-0000-000006010000}"/>
    <cellStyle name="60% - Accent2 3" xfId="264" xr:uid="{00000000-0005-0000-0000-000007010000}"/>
    <cellStyle name="60% - Accent2 4" xfId="265" xr:uid="{00000000-0005-0000-0000-000008010000}"/>
    <cellStyle name="60% - Accent2 5" xfId="266" xr:uid="{00000000-0005-0000-0000-000009010000}"/>
    <cellStyle name="60% - Accent2 6" xfId="267" xr:uid="{00000000-0005-0000-0000-00000A010000}"/>
    <cellStyle name="60% - Accent2 7" xfId="268" xr:uid="{00000000-0005-0000-0000-00000B010000}"/>
    <cellStyle name="60% - Accent2 8" xfId="269" xr:uid="{00000000-0005-0000-0000-00000C010000}"/>
    <cellStyle name="60% - Accent2 9" xfId="270" xr:uid="{00000000-0005-0000-0000-00000D010000}"/>
    <cellStyle name="60% - Accent3 10" xfId="271" xr:uid="{00000000-0005-0000-0000-00000E010000}"/>
    <cellStyle name="60% - Accent3 11" xfId="272" xr:uid="{00000000-0005-0000-0000-00000F010000}"/>
    <cellStyle name="60% - Accent3 12" xfId="273" xr:uid="{00000000-0005-0000-0000-000010010000}"/>
    <cellStyle name="60% - Accent3 13" xfId="274" xr:uid="{00000000-0005-0000-0000-000011010000}"/>
    <cellStyle name="60% - Accent3 14" xfId="275" xr:uid="{00000000-0005-0000-0000-000012010000}"/>
    <cellStyle name="60% - Accent3 15" xfId="276" xr:uid="{00000000-0005-0000-0000-000013010000}"/>
    <cellStyle name="60% - Accent3 16" xfId="277" xr:uid="{00000000-0005-0000-0000-000014010000}"/>
    <cellStyle name="60% - Accent3 2" xfId="278" xr:uid="{00000000-0005-0000-0000-000015010000}"/>
    <cellStyle name="60% - Accent3 3" xfId="279" xr:uid="{00000000-0005-0000-0000-000016010000}"/>
    <cellStyle name="60% - Accent3 4" xfId="280" xr:uid="{00000000-0005-0000-0000-000017010000}"/>
    <cellStyle name="60% - Accent3 5" xfId="281" xr:uid="{00000000-0005-0000-0000-000018010000}"/>
    <cellStyle name="60% - Accent3 6" xfId="282" xr:uid="{00000000-0005-0000-0000-000019010000}"/>
    <cellStyle name="60% - Accent3 7" xfId="283" xr:uid="{00000000-0005-0000-0000-00001A010000}"/>
    <cellStyle name="60% - Accent3 8" xfId="284" xr:uid="{00000000-0005-0000-0000-00001B010000}"/>
    <cellStyle name="60% - Accent3 9" xfId="285" xr:uid="{00000000-0005-0000-0000-00001C010000}"/>
    <cellStyle name="60% - Accent4 10" xfId="286" xr:uid="{00000000-0005-0000-0000-00001D010000}"/>
    <cellStyle name="60% - Accent4 11" xfId="287" xr:uid="{00000000-0005-0000-0000-00001E010000}"/>
    <cellStyle name="60% - Accent4 12" xfId="288" xr:uid="{00000000-0005-0000-0000-00001F010000}"/>
    <cellStyle name="60% - Accent4 13" xfId="289" xr:uid="{00000000-0005-0000-0000-000020010000}"/>
    <cellStyle name="60% - Accent4 14" xfId="290" xr:uid="{00000000-0005-0000-0000-000021010000}"/>
    <cellStyle name="60% - Accent4 15" xfId="291" xr:uid="{00000000-0005-0000-0000-000022010000}"/>
    <cellStyle name="60% - Accent4 16" xfId="292" xr:uid="{00000000-0005-0000-0000-000023010000}"/>
    <cellStyle name="60% - Accent4 2" xfId="293" xr:uid="{00000000-0005-0000-0000-000024010000}"/>
    <cellStyle name="60% - Accent4 3" xfId="294" xr:uid="{00000000-0005-0000-0000-000025010000}"/>
    <cellStyle name="60% - Accent4 4" xfId="295" xr:uid="{00000000-0005-0000-0000-000026010000}"/>
    <cellStyle name="60% - Accent4 5" xfId="296" xr:uid="{00000000-0005-0000-0000-000027010000}"/>
    <cellStyle name="60% - Accent4 6" xfId="297" xr:uid="{00000000-0005-0000-0000-000028010000}"/>
    <cellStyle name="60% - Accent4 7" xfId="298" xr:uid="{00000000-0005-0000-0000-000029010000}"/>
    <cellStyle name="60% - Accent4 8" xfId="299" xr:uid="{00000000-0005-0000-0000-00002A010000}"/>
    <cellStyle name="60% - Accent4 9" xfId="300" xr:uid="{00000000-0005-0000-0000-00002B010000}"/>
    <cellStyle name="60% - Accent5 10" xfId="301" xr:uid="{00000000-0005-0000-0000-00002C010000}"/>
    <cellStyle name="60% - Accent5 11" xfId="302" xr:uid="{00000000-0005-0000-0000-00002D010000}"/>
    <cellStyle name="60% - Accent5 12" xfId="303" xr:uid="{00000000-0005-0000-0000-00002E010000}"/>
    <cellStyle name="60% - Accent5 13" xfId="304" xr:uid="{00000000-0005-0000-0000-00002F010000}"/>
    <cellStyle name="60% - Accent5 14" xfId="305" xr:uid="{00000000-0005-0000-0000-000030010000}"/>
    <cellStyle name="60% - Accent5 15" xfId="306" xr:uid="{00000000-0005-0000-0000-000031010000}"/>
    <cellStyle name="60% - Accent5 16" xfId="307" xr:uid="{00000000-0005-0000-0000-000032010000}"/>
    <cellStyle name="60% - Accent5 2" xfId="308" xr:uid="{00000000-0005-0000-0000-000033010000}"/>
    <cellStyle name="60% - Accent5 3" xfId="309" xr:uid="{00000000-0005-0000-0000-000034010000}"/>
    <cellStyle name="60% - Accent5 4" xfId="310" xr:uid="{00000000-0005-0000-0000-000035010000}"/>
    <cellStyle name="60% - Accent5 5" xfId="311" xr:uid="{00000000-0005-0000-0000-000036010000}"/>
    <cellStyle name="60% - Accent5 6" xfId="312" xr:uid="{00000000-0005-0000-0000-000037010000}"/>
    <cellStyle name="60% - Accent5 7" xfId="313" xr:uid="{00000000-0005-0000-0000-000038010000}"/>
    <cellStyle name="60% - Accent5 8" xfId="314" xr:uid="{00000000-0005-0000-0000-000039010000}"/>
    <cellStyle name="60% - Accent5 9" xfId="315" xr:uid="{00000000-0005-0000-0000-00003A010000}"/>
    <cellStyle name="60% - Accent6 10" xfId="316" xr:uid="{00000000-0005-0000-0000-00003B010000}"/>
    <cellStyle name="60% - Accent6 11" xfId="317" xr:uid="{00000000-0005-0000-0000-00003C010000}"/>
    <cellStyle name="60% - Accent6 12" xfId="318" xr:uid="{00000000-0005-0000-0000-00003D010000}"/>
    <cellStyle name="60% - Accent6 13" xfId="319" xr:uid="{00000000-0005-0000-0000-00003E010000}"/>
    <cellStyle name="60% - Accent6 14" xfId="320" xr:uid="{00000000-0005-0000-0000-00003F010000}"/>
    <cellStyle name="60% - Accent6 15" xfId="321" xr:uid="{00000000-0005-0000-0000-000040010000}"/>
    <cellStyle name="60% - Accent6 16" xfId="322" xr:uid="{00000000-0005-0000-0000-000041010000}"/>
    <cellStyle name="60% - Accent6 2" xfId="323" xr:uid="{00000000-0005-0000-0000-000042010000}"/>
    <cellStyle name="60% - Accent6 3" xfId="324" xr:uid="{00000000-0005-0000-0000-000043010000}"/>
    <cellStyle name="60% - Accent6 4" xfId="325" xr:uid="{00000000-0005-0000-0000-000044010000}"/>
    <cellStyle name="60% - Accent6 5" xfId="326" xr:uid="{00000000-0005-0000-0000-000045010000}"/>
    <cellStyle name="60% - Accent6 6" xfId="327" xr:uid="{00000000-0005-0000-0000-000046010000}"/>
    <cellStyle name="60% - Accent6 7" xfId="328" xr:uid="{00000000-0005-0000-0000-000047010000}"/>
    <cellStyle name="60% - Accent6 8" xfId="329" xr:uid="{00000000-0005-0000-0000-000048010000}"/>
    <cellStyle name="60% - Accent6 9" xfId="330" xr:uid="{00000000-0005-0000-0000-000049010000}"/>
    <cellStyle name="Accent1 10" xfId="331" xr:uid="{00000000-0005-0000-0000-00004A010000}"/>
    <cellStyle name="Accent1 11" xfId="332" xr:uid="{00000000-0005-0000-0000-00004B010000}"/>
    <cellStyle name="Accent1 12" xfId="333" xr:uid="{00000000-0005-0000-0000-00004C010000}"/>
    <cellStyle name="Accent1 13" xfId="334" xr:uid="{00000000-0005-0000-0000-00004D010000}"/>
    <cellStyle name="Accent1 14" xfId="335" xr:uid="{00000000-0005-0000-0000-00004E010000}"/>
    <cellStyle name="Accent1 15" xfId="336" xr:uid="{00000000-0005-0000-0000-00004F010000}"/>
    <cellStyle name="Accent1 16" xfId="337" xr:uid="{00000000-0005-0000-0000-000050010000}"/>
    <cellStyle name="Accent1 2" xfId="338" xr:uid="{00000000-0005-0000-0000-000051010000}"/>
    <cellStyle name="Accent1 3" xfId="339" xr:uid="{00000000-0005-0000-0000-000052010000}"/>
    <cellStyle name="Accent1 4" xfId="340" xr:uid="{00000000-0005-0000-0000-000053010000}"/>
    <cellStyle name="Accent1 5" xfId="341" xr:uid="{00000000-0005-0000-0000-000054010000}"/>
    <cellStyle name="Accent1 6" xfId="342" xr:uid="{00000000-0005-0000-0000-000055010000}"/>
    <cellStyle name="Accent1 7" xfId="343" xr:uid="{00000000-0005-0000-0000-000056010000}"/>
    <cellStyle name="Accent1 8" xfId="344" xr:uid="{00000000-0005-0000-0000-000057010000}"/>
    <cellStyle name="Accent1 9" xfId="345" xr:uid="{00000000-0005-0000-0000-000058010000}"/>
    <cellStyle name="Accent2 10" xfId="346" xr:uid="{00000000-0005-0000-0000-000059010000}"/>
    <cellStyle name="Accent2 11" xfId="347" xr:uid="{00000000-0005-0000-0000-00005A010000}"/>
    <cellStyle name="Accent2 12" xfId="348" xr:uid="{00000000-0005-0000-0000-00005B010000}"/>
    <cellStyle name="Accent2 13" xfId="349" xr:uid="{00000000-0005-0000-0000-00005C010000}"/>
    <cellStyle name="Accent2 14" xfId="350" xr:uid="{00000000-0005-0000-0000-00005D010000}"/>
    <cellStyle name="Accent2 15" xfId="351" xr:uid="{00000000-0005-0000-0000-00005E010000}"/>
    <cellStyle name="Accent2 16" xfId="352" xr:uid="{00000000-0005-0000-0000-00005F010000}"/>
    <cellStyle name="Accent2 2" xfId="353" xr:uid="{00000000-0005-0000-0000-000060010000}"/>
    <cellStyle name="Accent2 3" xfId="354" xr:uid="{00000000-0005-0000-0000-000061010000}"/>
    <cellStyle name="Accent2 4" xfId="355" xr:uid="{00000000-0005-0000-0000-000062010000}"/>
    <cellStyle name="Accent2 5" xfId="356" xr:uid="{00000000-0005-0000-0000-000063010000}"/>
    <cellStyle name="Accent2 6" xfId="357" xr:uid="{00000000-0005-0000-0000-000064010000}"/>
    <cellStyle name="Accent2 7" xfId="358" xr:uid="{00000000-0005-0000-0000-000065010000}"/>
    <cellStyle name="Accent2 8" xfId="359" xr:uid="{00000000-0005-0000-0000-000066010000}"/>
    <cellStyle name="Accent2 9" xfId="360" xr:uid="{00000000-0005-0000-0000-000067010000}"/>
    <cellStyle name="Accent3 10" xfId="361" xr:uid="{00000000-0005-0000-0000-000068010000}"/>
    <cellStyle name="Accent3 11" xfId="362" xr:uid="{00000000-0005-0000-0000-000069010000}"/>
    <cellStyle name="Accent3 12" xfId="363" xr:uid="{00000000-0005-0000-0000-00006A010000}"/>
    <cellStyle name="Accent3 13" xfId="364" xr:uid="{00000000-0005-0000-0000-00006B010000}"/>
    <cellStyle name="Accent3 14" xfId="365" xr:uid="{00000000-0005-0000-0000-00006C010000}"/>
    <cellStyle name="Accent3 15" xfId="366" xr:uid="{00000000-0005-0000-0000-00006D010000}"/>
    <cellStyle name="Accent3 16" xfId="367" xr:uid="{00000000-0005-0000-0000-00006E010000}"/>
    <cellStyle name="Accent3 2" xfId="368" xr:uid="{00000000-0005-0000-0000-00006F010000}"/>
    <cellStyle name="Accent3 3" xfId="369" xr:uid="{00000000-0005-0000-0000-000070010000}"/>
    <cellStyle name="Accent3 4" xfId="370" xr:uid="{00000000-0005-0000-0000-000071010000}"/>
    <cellStyle name="Accent3 5" xfId="371" xr:uid="{00000000-0005-0000-0000-000072010000}"/>
    <cellStyle name="Accent3 6" xfId="372" xr:uid="{00000000-0005-0000-0000-000073010000}"/>
    <cellStyle name="Accent3 7" xfId="373" xr:uid="{00000000-0005-0000-0000-000074010000}"/>
    <cellStyle name="Accent3 8" xfId="374" xr:uid="{00000000-0005-0000-0000-000075010000}"/>
    <cellStyle name="Accent3 9" xfId="375" xr:uid="{00000000-0005-0000-0000-000076010000}"/>
    <cellStyle name="Accent4 10" xfId="376" xr:uid="{00000000-0005-0000-0000-000077010000}"/>
    <cellStyle name="Accent4 11" xfId="377" xr:uid="{00000000-0005-0000-0000-000078010000}"/>
    <cellStyle name="Accent4 12" xfId="378" xr:uid="{00000000-0005-0000-0000-000079010000}"/>
    <cellStyle name="Accent4 13" xfId="379" xr:uid="{00000000-0005-0000-0000-00007A010000}"/>
    <cellStyle name="Accent4 14" xfId="380" xr:uid="{00000000-0005-0000-0000-00007B010000}"/>
    <cellStyle name="Accent4 15" xfId="381" xr:uid="{00000000-0005-0000-0000-00007C010000}"/>
    <cellStyle name="Accent4 16" xfId="382" xr:uid="{00000000-0005-0000-0000-00007D010000}"/>
    <cellStyle name="Accent4 2" xfId="383" xr:uid="{00000000-0005-0000-0000-00007E010000}"/>
    <cellStyle name="Accent4 3" xfId="384" xr:uid="{00000000-0005-0000-0000-00007F010000}"/>
    <cellStyle name="Accent4 4" xfId="385" xr:uid="{00000000-0005-0000-0000-000080010000}"/>
    <cellStyle name="Accent4 5" xfId="386" xr:uid="{00000000-0005-0000-0000-000081010000}"/>
    <cellStyle name="Accent4 6" xfId="387" xr:uid="{00000000-0005-0000-0000-000082010000}"/>
    <cellStyle name="Accent4 7" xfId="388" xr:uid="{00000000-0005-0000-0000-000083010000}"/>
    <cellStyle name="Accent4 8" xfId="389" xr:uid="{00000000-0005-0000-0000-000084010000}"/>
    <cellStyle name="Accent4 9" xfId="390" xr:uid="{00000000-0005-0000-0000-000085010000}"/>
    <cellStyle name="Accent5 10" xfId="391" xr:uid="{00000000-0005-0000-0000-000086010000}"/>
    <cellStyle name="Accent5 11" xfId="392" xr:uid="{00000000-0005-0000-0000-000087010000}"/>
    <cellStyle name="Accent5 12" xfId="393" xr:uid="{00000000-0005-0000-0000-000088010000}"/>
    <cellStyle name="Accent5 13" xfId="394" xr:uid="{00000000-0005-0000-0000-000089010000}"/>
    <cellStyle name="Accent5 14" xfId="395" xr:uid="{00000000-0005-0000-0000-00008A010000}"/>
    <cellStyle name="Accent5 15" xfId="396" xr:uid="{00000000-0005-0000-0000-00008B010000}"/>
    <cellStyle name="Accent5 16" xfId="397" xr:uid="{00000000-0005-0000-0000-00008C010000}"/>
    <cellStyle name="Accent5 2" xfId="398" xr:uid="{00000000-0005-0000-0000-00008D010000}"/>
    <cellStyle name="Accent5 3" xfId="399" xr:uid="{00000000-0005-0000-0000-00008E010000}"/>
    <cellStyle name="Accent5 4" xfId="400" xr:uid="{00000000-0005-0000-0000-00008F010000}"/>
    <cellStyle name="Accent5 5" xfId="401" xr:uid="{00000000-0005-0000-0000-000090010000}"/>
    <cellStyle name="Accent5 6" xfId="402" xr:uid="{00000000-0005-0000-0000-000091010000}"/>
    <cellStyle name="Accent5 7" xfId="403" xr:uid="{00000000-0005-0000-0000-000092010000}"/>
    <cellStyle name="Accent5 8" xfId="404" xr:uid="{00000000-0005-0000-0000-000093010000}"/>
    <cellStyle name="Accent5 9" xfId="405" xr:uid="{00000000-0005-0000-0000-000094010000}"/>
    <cellStyle name="Accent6 10" xfId="406" xr:uid="{00000000-0005-0000-0000-000095010000}"/>
    <cellStyle name="Accent6 11" xfId="407" xr:uid="{00000000-0005-0000-0000-000096010000}"/>
    <cellStyle name="Accent6 12" xfId="408" xr:uid="{00000000-0005-0000-0000-000097010000}"/>
    <cellStyle name="Accent6 13" xfId="409" xr:uid="{00000000-0005-0000-0000-000098010000}"/>
    <cellStyle name="Accent6 14" xfId="410" xr:uid="{00000000-0005-0000-0000-000099010000}"/>
    <cellStyle name="Accent6 15" xfId="411" xr:uid="{00000000-0005-0000-0000-00009A010000}"/>
    <cellStyle name="Accent6 16" xfId="412" xr:uid="{00000000-0005-0000-0000-00009B010000}"/>
    <cellStyle name="Accent6 2" xfId="413" xr:uid="{00000000-0005-0000-0000-00009C010000}"/>
    <cellStyle name="Accent6 3" xfId="414" xr:uid="{00000000-0005-0000-0000-00009D010000}"/>
    <cellStyle name="Accent6 4" xfId="415" xr:uid="{00000000-0005-0000-0000-00009E010000}"/>
    <cellStyle name="Accent6 5" xfId="416" xr:uid="{00000000-0005-0000-0000-00009F010000}"/>
    <cellStyle name="Accent6 6" xfId="417" xr:uid="{00000000-0005-0000-0000-0000A0010000}"/>
    <cellStyle name="Accent6 7" xfId="418" xr:uid="{00000000-0005-0000-0000-0000A1010000}"/>
    <cellStyle name="Accent6 8" xfId="419" xr:uid="{00000000-0005-0000-0000-0000A2010000}"/>
    <cellStyle name="Accent6 9" xfId="420" xr:uid="{00000000-0005-0000-0000-0000A3010000}"/>
    <cellStyle name="Berekening 10" xfId="421" xr:uid="{00000000-0005-0000-0000-0000A4010000}"/>
    <cellStyle name="Berekening 11" xfId="422" xr:uid="{00000000-0005-0000-0000-0000A5010000}"/>
    <cellStyle name="Berekening 12" xfId="423" xr:uid="{00000000-0005-0000-0000-0000A6010000}"/>
    <cellStyle name="Berekening 13" xfId="424" xr:uid="{00000000-0005-0000-0000-0000A7010000}"/>
    <cellStyle name="Berekening 14" xfId="425" xr:uid="{00000000-0005-0000-0000-0000A8010000}"/>
    <cellStyle name="Berekening 15" xfId="426" xr:uid="{00000000-0005-0000-0000-0000A9010000}"/>
    <cellStyle name="Berekening 16" xfId="427" xr:uid="{00000000-0005-0000-0000-0000AA010000}"/>
    <cellStyle name="Berekening 2" xfId="428" xr:uid="{00000000-0005-0000-0000-0000AB010000}"/>
    <cellStyle name="Berekening 3" xfId="429" xr:uid="{00000000-0005-0000-0000-0000AC010000}"/>
    <cellStyle name="Berekening 4" xfId="430" xr:uid="{00000000-0005-0000-0000-0000AD010000}"/>
    <cellStyle name="Berekening 5" xfId="431" xr:uid="{00000000-0005-0000-0000-0000AE010000}"/>
    <cellStyle name="Berekening 6" xfId="432" xr:uid="{00000000-0005-0000-0000-0000AF010000}"/>
    <cellStyle name="Berekening 7" xfId="433" xr:uid="{00000000-0005-0000-0000-0000B0010000}"/>
    <cellStyle name="Berekening 8" xfId="434" xr:uid="{00000000-0005-0000-0000-0000B1010000}"/>
    <cellStyle name="Berekening 9" xfId="435" xr:uid="{00000000-0005-0000-0000-0000B2010000}"/>
    <cellStyle name="Controlecel 10" xfId="436" xr:uid="{00000000-0005-0000-0000-0000B3010000}"/>
    <cellStyle name="Controlecel 11" xfId="437" xr:uid="{00000000-0005-0000-0000-0000B4010000}"/>
    <cellStyle name="Controlecel 12" xfId="438" xr:uid="{00000000-0005-0000-0000-0000B5010000}"/>
    <cellStyle name="Controlecel 13" xfId="439" xr:uid="{00000000-0005-0000-0000-0000B6010000}"/>
    <cellStyle name="Controlecel 14" xfId="440" xr:uid="{00000000-0005-0000-0000-0000B7010000}"/>
    <cellStyle name="Controlecel 15" xfId="441" xr:uid="{00000000-0005-0000-0000-0000B8010000}"/>
    <cellStyle name="Controlecel 16" xfId="442" xr:uid="{00000000-0005-0000-0000-0000B9010000}"/>
    <cellStyle name="Controlecel 2" xfId="443" xr:uid="{00000000-0005-0000-0000-0000BA010000}"/>
    <cellStyle name="Controlecel 3" xfId="444" xr:uid="{00000000-0005-0000-0000-0000BB010000}"/>
    <cellStyle name="Controlecel 4" xfId="445" xr:uid="{00000000-0005-0000-0000-0000BC010000}"/>
    <cellStyle name="Controlecel 5" xfId="446" xr:uid="{00000000-0005-0000-0000-0000BD010000}"/>
    <cellStyle name="Controlecel 6" xfId="447" xr:uid="{00000000-0005-0000-0000-0000BE010000}"/>
    <cellStyle name="Controlecel 7" xfId="448" xr:uid="{00000000-0005-0000-0000-0000BF010000}"/>
    <cellStyle name="Controlecel 8" xfId="449" xr:uid="{00000000-0005-0000-0000-0000C0010000}"/>
    <cellStyle name="Controlecel 9" xfId="450" xr:uid="{00000000-0005-0000-0000-0000C1010000}"/>
    <cellStyle name="Euro" xfId="451" xr:uid="{00000000-0005-0000-0000-0000C2010000}"/>
    <cellStyle name="Euro 2" xfId="452" xr:uid="{00000000-0005-0000-0000-0000C3010000}"/>
    <cellStyle name="Euro 2 2" xfId="453" xr:uid="{00000000-0005-0000-0000-0000C4010000}"/>
    <cellStyle name="Euro 2 3" xfId="454" xr:uid="{00000000-0005-0000-0000-0000C5010000}"/>
    <cellStyle name="Euro 3" xfId="455" xr:uid="{00000000-0005-0000-0000-0000C6010000}"/>
    <cellStyle name="Euro 3 2" xfId="456" xr:uid="{00000000-0005-0000-0000-0000C7010000}"/>
    <cellStyle name="Euro 4" xfId="457" xr:uid="{00000000-0005-0000-0000-0000C8010000}"/>
    <cellStyle name="Euro 4 2" xfId="458" xr:uid="{00000000-0005-0000-0000-0000C9010000}"/>
    <cellStyle name="Euro 4 3" xfId="459" xr:uid="{00000000-0005-0000-0000-0000CA010000}"/>
    <cellStyle name="Euro 4 4" xfId="460" xr:uid="{00000000-0005-0000-0000-0000CB010000}"/>
    <cellStyle name="Euro 4 5" xfId="461" xr:uid="{00000000-0005-0000-0000-0000CC010000}"/>
    <cellStyle name="Euro 4 6" xfId="462" xr:uid="{00000000-0005-0000-0000-0000CD010000}"/>
    <cellStyle name="Euro 5" xfId="463" xr:uid="{00000000-0005-0000-0000-0000CE010000}"/>
    <cellStyle name="Euro 6" xfId="464" xr:uid="{00000000-0005-0000-0000-0000CF010000}"/>
    <cellStyle name="Euro 7" xfId="465" xr:uid="{00000000-0005-0000-0000-0000D0010000}"/>
    <cellStyle name="Euro 7 2" xfId="466" xr:uid="{00000000-0005-0000-0000-0000D1010000}"/>
    <cellStyle name="Euro 7 3" xfId="467" xr:uid="{00000000-0005-0000-0000-0000D2010000}"/>
    <cellStyle name="Euro 8" xfId="468" xr:uid="{00000000-0005-0000-0000-0000D3010000}"/>
    <cellStyle name="Gekoppelde cel 10" xfId="469" xr:uid="{00000000-0005-0000-0000-0000D4010000}"/>
    <cellStyle name="Gekoppelde cel 11" xfId="470" xr:uid="{00000000-0005-0000-0000-0000D5010000}"/>
    <cellStyle name="Gekoppelde cel 12" xfId="471" xr:uid="{00000000-0005-0000-0000-0000D6010000}"/>
    <cellStyle name="Gekoppelde cel 13" xfId="472" xr:uid="{00000000-0005-0000-0000-0000D7010000}"/>
    <cellStyle name="Gekoppelde cel 14" xfId="473" xr:uid="{00000000-0005-0000-0000-0000D8010000}"/>
    <cellStyle name="Gekoppelde cel 15" xfId="474" xr:uid="{00000000-0005-0000-0000-0000D9010000}"/>
    <cellStyle name="Gekoppelde cel 16" xfId="475" xr:uid="{00000000-0005-0000-0000-0000DA010000}"/>
    <cellStyle name="Gekoppelde cel 2" xfId="476" xr:uid="{00000000-0005-0000-0000-0000DB010000}"/>
    <cellStyle name="Gekoppelde cel 3" xfId="477" xr:uid="{00000000-0005-0000-0000-0000DC010000}"/>
    <cellStyle name="Gekoppelde cel 4" xfId="478" xr:uid="{00000000-0005-0000-0000-0000DD010000}"/>
    <cellStyle name="Gekoppelde cel 5" xfId="479" xr:uid="{00000000-0005-0000-0000-0000DE010000}"/>
    <cellStyle name="Gekoppelde cel 6" xfId="480" xr:uid="{00000000-0005-0000-0000-0000DF010000}"/>
    <cellStyle name="Gekoppelde cel 7" xfId="481" xr:uid="{00000000-0005-0000-0000-0000E0010000}"/>
    <cellStyle name="Gekoppelde cel 8" xfId="482" xr:uid="{00000000-0005-0000-0000-0000E1010000}"/>
    <cellStyle name="Gekoppelde cel 9" xfId="483" xr:uid="{00000000-0005-0000-0000-0000E2010000}"/>
    <cellStyle name="Goed 10" xfId="484" xr:uid="{00000000-0005-0000-0000-0000E3010000}"/>
    <cellStyle name="Goed 11" xfId="485" xr:uid="{00000000-0005-0000-0000-0000E4010000}"/>
    <cellStyle name="Goed 12" xfId="486" xr:uid="{00000000-0005-0000-0000-0000E5010000}"/>
    <cellStyle name="Goed 13" xfId="487" xr:uid="{00000000-0005-0000-0000-0000E6010000}"/>
    <cellStyle name="Goed 14" xfId="488" xr:uid="{00000000-0005-0000-0000-0000E7010000}"/>
    <cellStyle name="Goed 15" xfId="489" xr:uid="{00000000-0005-0000-0000-0000E8010000}"/>
    <cellStyle name="Goed 16" xfId="490" xr:uid="{00000000-0005-0000-0000-0000E9010000}"/>
    <cellStyle name="Goed 2" xfId="491" xr:uid="{00000000-0005-0000-0000-0000EA010000}"/>
    <cellStyle name="Goed 3" xfId="492" xr:uid="{00000000-0005-0000-0000-0000EB010000}"/>
    <cellStyle name="Goed 4" xfId="493" xr:uid="{00000000-0005-0000-0000-0000EC010000}"/>
    <cellStyle name="Goed 5" xfId="494" xr:uid="{00000000-0005-0000-0000-0000ED010000}"/>
    <cellStyle name="Goed 6" xfId="495" xr:uid="{00000000-0005-0000-0000-0000EE010000}"/>
    <cellStyle name="Goed 7" xfId="496" xr:uid="{00000000-0005-0000-0000-0000EF010000}"/>
    <cellStyle name="Goed 8" xfId="497" xr:uid="{00000000-0005-0000-0000-0000F0010000}"/>
    <cellStyle name="Goed 9" xfId="498" xr:uid="{00000000-0005-0000-0000-0000F1010000}"/>
    <cellStyle name="Hyperlink 2" xfId="499" xr:uid="{00000000-0005-0000-0000-0000F2010000}"/>
    <cellStyle name="Hyperlink 2 2" xfId="500" xr:uid="{00000000-0005-0000-0000-0000F3010000}"/>
    <cellStyle name="Hyperlink 2 3" xfId="501" xr:uid="{00000000-0005-0000-0000-0000F4010000}"/>
    <cellStyle name="Invoer 10" xfId="502" xr:uid="{00000000-0005-0000-0000-0000F5010000}"/>
    <cellStyle name="Invoer 11" xfId="503" xr:uid="{00000000-0005-0000-0000-0000F6010000}"/>
    <cellStyle name="Invoer 12" xfId="504" xr:uid="{00000000-0005-0000-0000-0000F7010000}"/>
    <cellStyle name="Invoer 13" xfId="505" xr:uid="{00000000-0005-0000-0000-0000F8010000}"/>
    <cellStyle name="Invoer 14" xfId="506" xr:uid="{00000000-0005-0000-0000-0000F9010000}"/>
    <cellStyle name="Invoer 15" xfId="507" xr:uid="{00000000-0005-0000-0000-0000FA010000}"/>
    <cellStyle name="Invoer 16" xfId="508" xr:uid="{00000000-0005-0000-0000-0000FB010000}"/>
    <cellStyle name="Invoer 2" xfId="509" xr:uid="{00000000-0005-0000-0000-0000FC010000}"/>
    <cellStyle name="Invoer 3" xfId="510" xr:uid="{00000000-0005-0000-0000-0000FD010000}"/>
    <cellStyle name="Invoer 4" xfId="511" xr:uid="{00000000-0005-0000-0000-0000FE010000}"/>
    <cellStyle name="Invoer 5" xfId="512" xr:uid="{00000000-0005-0000-0000-0000FF010000}"/>
    <cellStyle name="Invoer 6" xfId="513" xr:uid="{00000000-0005-0000-0000-000000020000}"/>
    <cellStyle name="Invoer 7" xfId="514" xr:uid="{00000000-0005-0000-0000-000001020000}"/>
    <cellStyle name="Invoer 8" xfId="515" xr:uid="{00000000-0005-0000-0000-000002020000}"/>
    <cellStyle name="Invoer 9" xfId="516" xr:uid="{00000000-0005-0000-0000-000003020000}"/>
    <cellStyle name="Komma 2" xfId="517" xr:uid="{00000000-0005-0000-0000-000004020000}"/>
    <cellStyle name="Komma 3" xfId="518" xr:uid="{00000000-0005-0000-0000-000005020000}"/>
    <cellStyle name="Kop 1 10" xfId="519" xr:uid="{00000000-0005-0000-0000-000006020000}"/>
    <cellStyle name="Kop 1 11" xfId="520" xr:uid="{00000000-0005-0000-0000-000007020000}"/>
    <cellStyle name="Kop 1 12" xfId="521" xr:uid="{00000000-0005-0000-0000-000008020000}"/>
    <cellStyle name="Kop 1 13" xfId="522" xr:uid="{00000000-0005-0000-0000-000009020000}"/>
    <cellStyle name="Kop 1 14" xfId="523" xr:uid="{00000000-0005-0000-0000-00000A020000}"/>
    <cellStyle name="Kop 1 15" xfId="524" xr:uid="{00000000-0005-0000-0000-00000B020000}"/>
    <cellStyle name="Kop 1 16" xfId="525" xr:uid="{00000000-0005-0000-0000-00000C020000}"/>
    <cellStyle name="Kop 1 2" xfId="526" xr:uid="{00000000-0005-0000-0000-00000D020000}"/>
    <cellStyle name="Kop 1 3" xfId="527" xr:uid="{00000000-0005-0000-0000-00000E020000}"/>
    <cellStyle name="Kop 1 4" xfId="528" xr:uid="{00000000-0005-0000-0000-00000F020000}"/>
    <cellStyle name="Kop 1 5" xfId="529" xr:uid="{00000000-0005-0000-0000-000010020000}"/>
    <cellStyle name="Kop 1 6" xfId="530" xr:uid="{00000000-0005-0000-0000-000011020000}"/>
    <cellStyle name="Kop 1 7" xfId="531" xr:uid="{00000000-0005-0000-0000-000012020000}"/>
    <cellStyle name="Kop 1 8" xfId="532" xr:uid="{00000000-0005-0000-0000-000013020000}"/>
    <cellStyle name="Kop 1 9" xfId="533" xr:uid="{00000000-0005-0000-0000-000014020000}"/>
    <cellStyle name="Kop 2 10" xfId="534" xr:uid="{00000000-0005-0000-0000-000015020000}"/>
    <cellStyle name="Kop 2 11" xfId="535" xr:uid="{00000000-0005-0000-0000-000016020000}"/>
    <cellStyle name="Kop 2 12" xfId="536" xr:uid="{00000000-0005-0000-0000-000017020000}"/>
    <cellStyle name="Kop 2 13" xfId="537" xr:uid="{00000000-0005-0000-0000-000018020000}"/>
    <cellStyle name="Kop 2 14" xfId="538" xr:uid="{00000000-0005-0000-0000-000019020000}"/>
    <cellStyle name="Kop 2 15" xfId="539" xr:uid="{00000000-0005-0000-0000-00001A020000}"/>
    <cellStyle name="Kop 2 16" xfId="540" xr:uid="{00000000-0005-0000-0000-00001B020000}"/>
    <cellStyle name="Kop 2 2" xfId="541" xr:uid="{00000000-0005-0000-0000-00001C020000}"/>
    <cellStyle name="Kop 2 3" xfId="542" xr:uid="{00000000-0005-0000-0000-00001D020000}"/>
    <cellStyle name="Kop 2 4" xfId="543" xr:uid="{00000000-0005-0000-0000-00001E020000}"/>
    <cellStyle name="Kop 2 5" xfId="544" xr:uid="{00000000-0005-0000-0000-00001F020000}"/>
    <cellStyle name="Kop 2 6" xfId="545" xr:uid="{00000000-0005-0000-0000-000020020000}"/>
    <cellStyle name="Kop 2 7" xfId="546" xr:uid="{00000000-0005-0000-0000-000021020000}"/>
    <cellStyle name="Kop 2 8" xfId="547" xr:uid="{00000000-0005-0000-0000-000022020000}"/>
    <cellStyle name="Kop 2 9" xfId="548" xr:uid="{00000000-0005-0000-0000-000023020000}"/>
    <cellStyle name="Kop 3 10" xfId="549" xr:uid="{00000000-0005-0000-0000-000024020000}"/>
    <cellStyle name="Kop 3 11" xfId="550" xr:uid="{00000000-0005-0000-0000-000025020000}"/>
    <cellStyle name="Kop 3 12" xfId="551" xr:uid="{00000000-0005-0000-0000-000026020000}"/>
    <cellStyle name="Kop 3 13" xfId="552" xr:uid="{00000000-0005-0000-0000-000027020000}"/>
    <cellStyle name="Kop 3 14" xfId="553" xr:uid="{00000000-0005-0000-0000-000028020000}"/>
    <cellStyle name="Kop 3 15" xfId="554" xr:uid="{00000000-0005-0000-0000-000029020000}"/>
    <cellStyle name="Kop 3 16" xfId="555" xr:uid="{00000000-0005-0000-0000-00002A020000}"/>
    <cellStyle name="Kop 3 2" xfId="556" xr:uid="{00000000-0005-0000-0000-00002B020000}"/>
    <cellStyle name="Kop 3 3" xfId="557" xr:uid="{00000000-0005-0000-0000-00002C020000}"/>
    <cellStyle name="Kop 3 4" xfId="558" xr:uid="{00000000-0005-0000-0000-00002D020000}"/>
    <cellStyle name="Kop 3 5" xfId="559" xr:uid="{00000000-0005-0000-0000-00002E020000}"/>
    <cellStyle name="Kop 3 6" xfId="560" xr:uid="{00000000-0005-0000-0000-00002F020000}"/>
    <cellStyle name="Kop 3 7" xfId="561" xr:uid="{00000000-0005-0000-0000-000030020000}"/>
    <cellStyle name="Kop 3 8" xfId="562" xr:uid="{00000000-0005-0000-0000-000031020000}"/>
    <cellStyle name="Kop 3 9" xfId="563" xr:uid="{00000000-0005-0000-0000-000032020000}"/>
    <cellStyle name="Kop 4 10" xfId="564" xr:uid="{00000000-0005-0000-0000-000033020000}"/>
    <cellStyle name="Kop 4 11" xfId="565" xr:uid="{00000000-0005-0000-0000-000034020000}"/>
    <cellStyle name="Kop 4 12" xfId="566" xr:uid="{00000000-0005-0000-0000-000035020000}"/>
    <cellStyle name="Kop 4 13" xfId="567" xr:uid="{00000000-0005-0000-0000-000036020000}"/>
    <cellStyle name="Kop 4 14" xfId="568" xr:uid="{00000000-0005-0000-0000-000037020000}"/>
    <cellStyle name="Kop 4 15" xfId="569" xr:uid="{00000000-0005-0000-0000-000038020000}"/>
    <cellStyle name="Kop 4 16" xfId="570" xr:uid="{00000000-0005-0000-0000-000039020000}"/>
    <cellStyle name="Kop 4 2" xfId="571" xr:uid="{00000000-0005-0000-0000-00003A020000}"/>
    <cellStyle name="Kop 4 3" xfId="572" xr:uid="{00000000-0005-0000-0000-00003B020000}"/>
    <cellStyle name="Kop 4 4" xfId="573" xr:uid="{00000000-0005-0000-0000-00003C020000}"/>
    <cellStyle name="Kop 4 5" xfId="574" xr:uid="{00000000-0005-0000-0000-00003D020000}"/>
    <cellStyle name="Kop 4 6" xfId="575" xr:uid="{00000000-0005-0000-0000-00003E020000}"/>
    <cellStyle name="Kop 4 7" xfId="576" xr:uid="{00000000-0005-0000-0000-00003F020000}"/>
    <cellStyle name="Kop 4 8" xfId="577" xr:uid="{00000000-0005-0000-0000-000040020000}"/>
    <cellStyle name="Kop 4 9" xfId="578" xr:uid="{00000000-0005-0000-0000-000041020000}"/>
    <cellStyle name="Neutraal 10" xfId="579" xr:uid="{00000000-0005-0000-0000-000042020000}"/>
    <cellStyle name="Neutraal 11" xfId="580" xr:uid="{00000000-0005-0000-0000-000043020000}"/>
    <cellStyle name="Neutraal 12" xfId="581" xr:uid="{00000000-0005-0000-0000-000044020000}"/>
    <cellStyle name="Neutraal 13" xfId="582" xr:uid="{00000000-0005-0000-0000-000045020000}"/>
    <cellStyle name="Neutraal 14" xfId="583" xr:uid="{00000000-0005-0000-0000-000046020000}"/>
    <cellStyle name="Neutraal 15" xfId="584" xr:uid="{00000000-0005-0000-0000-000047020000}"/>
    <cellStyle name="Neutraal 16" xfId="585" xr:uid="{00000000-0005-0000-0000-000048020000}"/>
    <cellStyle name="Neutraal 2" xfId="586" xr:uid="{00000000-0005-0000-0000-000049020000}"/>
    <cellStyle name="Neutraal 3" xfId="587" xr:uid="{00000000-0005-0000-0000-00004A020000}"/>
    <cellStyle name="Neutraal 4" xfId="588" xr:uid="{00000000-0005-0000-0000-00004B020000}"/>
    <cellStyle name="Neutraal 5" xfId="589" xr:uid="{00000000-0005-0000-0000-00004C020000}"/>
    <cellStyle name="Neutraal 6" xfId="590" xr:uid="{00000000-0005-0000-0000-00004D020000}"/>
    <cellStyle name="Neutraal 7" xfId="591" xr:uid="{00000000-0005-0000-0000-00004E020000}"/>
    <cellStyle name="Neutraal 8" xfId="592" xr:uid="{00000000-0005-0000-0000-00004F020000}"/>
    <cellStyle name="Neutraal 9" xfId="593" xr:uid="{00000000-0005-0000-0000-000050020000}"/>
    <cellStyle name="Notitie 10" xfId="594" xr:uid="{00000000-0005-0000-0000-000051020000}"/>
    <cellStyle name="Notitie 11" xfId="595" xr:uid="{00000000-0005-0000-0000-000052020000}"/>
    <cellStyle name="Notitie 12" xfId="596" xr:uid="{00000000-0005-0000-0000-000053020000}"/>
    <cellStyle name="Notitie 13" xfId="597" xr:uid="{00000000-0005-0000-0000-000054020000}"/>
    <cellStyle name="Notitie 14" xfId="598" xr:uid="{00000000-0005-0000-0000-000055020000}"/>
    <cellStyle name="Notitie 15" xfId="599" xr:uid="{00000000-0005-0000-0000-000056020000}"/>
    <cellStyle name="Notitie 16" xfId="600" xr:uid="{00000000-0005-0000-0000-000057020000}"/>
    <cellStyle name="Notitie 2" xfId="601" xr:uid="{00000000-0005-0000-0000-000058020000}"/>
    <cellStyle name="Notitie 2 2" xfId="602" xr:uid="{00000000-0005-0000-0000-000059020000}"/>
    <cellStyle name="Notitie 2 2 2" xfId="603" xr:uid="{00000000-0005-0000-0000-00005A020000}"/>
    <cellStyle name="Notitie 2 2 3" xfId="604" xr:uid="{00000000-0005-0000-0000-00005B020000}"/>
    <cellStyle name="Notitie 2 2 4" xfId="605" xr:uid="{00000000-0005-0000-0000-00005C020000}"/>
    <cellStyle name="Notitie 2 3" xfId="606" xr:uid="{00000000-0005-0000-0000-00005D020000}"/>
    <cellStyle name="Notitie 2 3 2" xfId="607" xr:uid="{00000000-0005-0000-0000-00005E020000}"/>
    <cellStyle name="Notitie 2 3 3" xfId="608" xr:uid="{00000000-0005-0000-0000-00005F020000}"/>
    <cellStyle name="Notitie 2 4" xfId="609" xr:uid="{00000000-0005-0000-0000-000060020000}"/>
    <cellStyle name="Notitie 2 4 2" xfId="610" xr:uid="{00000000-0005-0000-0000-000061020000}"/>
    <cellStyle name="Notitie 2 5" xfId="611" xr:uid="{00000000-0005-0000-0000-000062020000}"/>
    <cellStyle name="Notitie 2 6" xfId="612" xr:uid="{00000000-0005-0000-0000-000063020000}"/>
    <cellStyle name="Notitie 3" xfId="613" xr:uid="{00000000-0005-0000-0000-000064020000}"/>
    <cellStyle name="Notitie 3 2" xfId="614" xr:uid="{00000000-0005-0000-0000-000065020000}"/>
    <cellStyle name="Notitie 3 3" xfId="615" xr:uid="{00000000-0005-0000-0000-000066020000}"/>
    <cellStyle name="Notitie 3 4" xfId="616" xr:uid="{00000000-0005-0000-0000-000067020000}"/>
    <cellStyle name="Notitie 4" xfId="617" xr:uid="{00000000-0005-0000-0000-000068020000}"/>
    <cellStyle name="Notitie 5" xfId="618" xr:uid="{00000000-0005-0000-0000-000069020000}"/>
    <cellStyle name="Notitie 6" xfId="619" xr:uid="{00000000-0005-0000-0000-00006A020000}"/>
    <cellStyle name="Notitie 7" xfId="620" xr:uid="{00000000-0005-0000-0000-00006B020000}"/>
    <cellStyle name="Notitie 8" xfId="621" xr:uid="{00000000-0005-0000-0000-00006C020000}"/>
    <cellStyle name="Notitie 9" xfId="622" xr:uid="{00000000-0005-0000-0000-00006D020000}"/>
    <cellStyle name="Ongeldig 10" xfId="623" xr:uid="{00000000-0005-0000-0000-00006E020000}"/>
    <cellStyle name="Ongeldig 11" xfId="624" xr:uid="{00000000-0005-0000-0000-00006F020000}"/>
    <cellStyle name="Ongeldig 12" xfId="625" xr:uid="{00000000-0005-0000-0000-000070020000}"/>
    <cellStyle name="Ongeldig 13" xfId="626" xr:uid="{00000000-0005-0000-0000-000071020000}"/>
    <cellStyle name="Ongeldig 14" xfId="627" xr:uid="{00000000-0005-0000-0000-000072020000}"/>
    <cellStyle name="Ongeldig 15" xfId="628" xr:uid="{00000000-0005-0000-0000-000073020000}"/>
    <cellStyle name="Ongeldig 16" xfId="629" xr:uid="{00000000-0005-0000-0000-000074020000}"/>
    <cellStyle name="Ongeldig 2" xfId="630" xr:uid="{00000000-0005-0000-0000-000075020000}"/>
    <cellStyle name="Ongeldig 3" xfId="631" xr:uid="{00000000-0005-0000-0000-000076020000}"/>
    <cellStyle name="Ongeldig 4" xfId="632" xr:uid="{00000000-0005-0000-0000-000077020000}"/>
    <cellStyle name="Ongeldig 5" xfId="633" xr:uid="{00000000-0005-0000-0000-000078020000}"/>
    <cellStyle name="Ongeldig 6" xfId="634" xr:uid="{00000000-0005-0000-0000-000079020000}"/>
    <cellStyle name="Ongeldig 7" xfId="635" xr:uid="{00000000-0005-0000-0000-00007A020000}"/>
    <cellStyle name="Ongeldig 8" xfId="636" xr:uid="{00000000-0005-0000-0000-00007B020000}"/>
    <cellStyle name="Ongeldig 9" xfId="637" xr:uid="{00000000-0005-0000-0000-00007C020000}"/>
    <cellStyle name="Procent" xfId="638" builtinId="5"/>
    <cellStyle name="Procent 2" xfId="639" xr:uid="{00000000-0005-0000-0000-00007E020000}"/>
    <cellStyle name="Procent 2 2" xfId="640" xr:uid="{00000000-0005-0000-0000-00007F020000}"/>
    <cellStyle name="Procent 2 2 2" xfId="641" xr:uid="{00000000-0005-0000-0000-000080020000}"/>
    <cellStyle name="Procent 2 2 3" xfId="642" xr:uid="{00000000-0005-0000-0000-000081020000}"/>
    <cellStyle name="Procent 2 2 4" xfId="643" xr:uid="{00000000-0005-0000-0000-000082020000}"/>
    <cellStyle name="Procent 2 2 5" xfId="644" xr:uid="{00000000-0005-0000-0000-000083020000}"/>
    <cellStyle name="Procent 2 3" xfId="645" xr:uid="{00000000-0005-0000-0000-000084020000}"/>
    <cellStyle name="Procent 2 3 2" xfId="646" xr:uid="{00000000-0005-0000-0000-000085020000}"/>
    <cellStyle name="Procent 2 3 3" xfId="647" xr:uid="{00000000-0005-0000-0000-000086020000}"/>
    <cellStyle name="Procent 2 4" xfId="648" xr:uid="{00000000-0005-0000-0000-000087020000}"/>
    <cellStyle name="Procent 2 5" xfId="649" xr:uid="{00000000-0005-0000-0000-000088020000}"/>
    <cellStyle name="Procent 2 6" xfId="650" xr:uid="{00000000-0005-0000-0000-000089020000}"/>
    <cellStyle name="Procent 3" xfId="651" xr:uid="{00000000-0005-0000-0000-00008A020000}"/>
    <cellStyle name="Procent 3 2" xfId="652" xr:uid="{00000000-0005-0000-0000-00008B020000}"/>
    <cellStyle name="Procent 3 2 2" xfId="653" xr:uid="{00000000-0005-0000-0000-00008C020000}"/>
    <cellStyle name="Procent 3 2 3" xfId="654" xr:uid="{00000000-0005-0000-0000-00008D020000}"/>
    <cellStyle name="Procent 3 3" xfId="655" xr:uid="{00000000-0005-0000-0000-00008E020000}"/>
    <cellStyle name="Procent 3 3 2" xfId="656" xr:uid="{00000000-0005-0000-0000-00008F020000}"/>
    <cellStyle name="Procent 3 4" xfId="657" xr:uid="{00000000-0005-0000-0000-000090020000}"/>
    <cellStyle name="Procent 3 5" xfId="658" xr:uid="{00000000-0005-0000-0000-000091020000}"/>
    <cellStyle name="Procent 3 6" xfId="659" xr:uid="{00000000-0005-0000-0000-000092020000}"/>
    <cellStyle name="Procent 3 7" xfId="660" xr:uid="{00000000-0005-0000-0000-000093020000}"/>
    <cellStyle name="Procent 4" xfId="661" xr:uid="{00000000-0005-0000-0000-000094020000}"/>
    <cellStyle name="Procent 4 2" xfId="662" xr:uid="{00000000-0005-0000-0000-000095020000}"/>
    <cellStyle name="Procent 4 2 2" xfId="663" xr:uid="{00000000-0005-0000-0000-000096020000}"/>
    <cellStyle name="Procent 4 3" xfId="664" xr:uid="{00000000-0005-0000-0000-000097020000}"/>
    <cellStyle name="Procent 5" xfId="665" xr:uid="{00000000-0005-0000-0000-000098020000}"/>
    <cellStyle name="Procent 5 2" xfId="666" xr:uid="{00000000-0005-0000-0000-000099020000}"/>
    <cellStyle name="Standaard" xfId="0" builtinId="0"/>
    <cellStyle name="Standaard 10" xfId="667" xr:uid="{00000000-0005-0000-0000-00009B020000}"/>
    <cellStyle name="Standaard 10 2" xfId="668" xr:uid="{00000000-0005-0000-0000-00009C020000}"/>
    <cellStyle name="Standaard 10 2 2" xfId="669" xr:uid="{00000000-0005-0000-0000-00009D020000}"/>
    <cellStyle name="Standaard 10 3" xfId="670" xr:uid="{00000000-0005-0000-0000-00009E020000}"/>
    <cellStyle name="Standaard 10 3 2" xfId="671" xr:uid="{00000000-0005-0000-0000-00009F020000}"/>
    <cellStyle name="Standaard 10 4" xfId="672" xr:uid="{00000000-0005-0000-0000-0000A0020000}"/>
    <cellStyle name="Standaard 10 5" xfId="673" xr:uid="{00000000-0005-0000-0000-0000A1020000}"/>
    <cellStyle name="Standaard 11" xfId="674" xr:uid="{00000000-0005-0000-0000-0000A2020000}"/>
    <cellStyle name="Standaard 11 2" xfId="675" xr:uid="{00000000-0005-0000-0000-0000A3020000}"/>
    <cellStyle name="Standaard 11 3" xfId="676" xr:uid="{00000000-0005-0000-0000-0000A4020000}"/>
    <cellStyle name="Standaard 11 4" xfId="677" xr:uid="{00000000-0005-0000-0000-0000A5020000}"/>
    <cellStyle name="Standaard 12" xfId="678" xr:uid="{00000000-0005-0000-0000-0000A6020000}"/>
    <cellStyle name="Standaard 12 2" xfId="679" xr:uid="{00000000-0005-0000-0000-0000A7020000}"/>
    <cellStyle name="Standaard 12 3" xfId="680" xr:uid="{00000000-0005-0000-0000-0000A8020000}"/>
    <cellStyle name="Standaard 12 4" xfId="681" xr:uid="{00000000-0005-0000-0000-0000A9020000}"/>
    <cellStyle name="Standaard 13" xfId="682" xr:uid="{00000000-0005-0000-0000-0000AA020000}"/>
    <cellStyle name="Standaard 13 2" xfId="683" xr:uid="{00000000-0005-0000-0000-0000AB020000}"/>
    <cellStyle name="Standaard 13 3" xfId="684" xr:uid="{00000000-0005-0000-0000-0000AC020000}"/>
    <cellStyle name="Standaard 13 4" xfId="685" xr:uid="{00000000-0005-0000-0000-0000AD020000}"/>
    <cellStyle name="Standaard 14" xfId="686" xr:uid="{00000000-0005-0000-0000-0000AE020000}"/>
    <cellStyle name="Standaard 14 2" xfId="687" xr:uid="{00000000-0005-0000-0000-0000AF020000}"/>
    <cellStyle name="Standaard 14 3" xfId="688" xr:uid="{00000000-0005-0000-0000-0000B0020000}"/>
    <cellStyle name="Standaard 14 4" xfId="689" xr:uid="{00000000-0005-0000-0000-0000B1020000}"/>
    <cellStyle name="Standaard 15" xfId="690" xr:uid="{00000000-0005-0000-0000-0000B2020000}"/>
    <cellStyle name="Standaard 15 2" xfId="691" xr:uid="{00000000-0005-0000-0000-0000B3020000}"/>
    <cellStyle name="Standaard 15 3" xfId="692" xr:uid="{00000000-0005-0000-0000-0000B4020000}"/>
    <cellStyle name="Standaard 15 4" xfId="693" xr:uid="{00000000-0005-0000-0000-0000B5020000}"/>
    <cellStyle name="Standaard 16" xfId="694" xr:uid="{00000000-0005-0000-0000-0000B6020000}"/>
    <cellStyle name="Standaard 16 2" xfId="695" xr:uid="{00000000-0005-0000-0000-0000B7020000}"/>
    <cellStyle name="Standaard 16 3" xfId="696" xr:uid="{00000000-0005-0000-0000-0000B8020000}"/>
    <cellStyle name="Standaard 16 4" xfId="697" xr:uid="{00000000-0005-0000-0000-0000B9020000}"/>
    <cellStyle name="Standaard 17" xfId="698" xr:uid="{00000000-0005-0000-0000-0000BA020000}"/>
    <cellStyle name="Standaard 17 2" xfId="699" xr:uid="{00000000-0005-0000-0000-0000BB020000}"/>
    <cellStyle name="Standaard 17 3" xfId="700" xr:uid="{00000000-0005-0000-0000-0000BC020000}"/>
    <cellStyle name="Standaard 17 4" xfId="701" xr:uid="{00000000-0005-0000-0000-0000BD020000}"/>
    <cellStyle name="Standaard 18" xfId="702" xr:uid="{00000000-0005-0000-0000-0000BE020000}"/>
    <cellStyle name="Standaard 18 2" xfId="703" xr:uid="{00000000-0005-0000-0000-0000BF020000}"/>
    <cellStyle name="Standaard 18 3" xfId="704" xr:uid="{00000000-0005-0000-0000-0000C0020000}"/>
    <cellStyle name="Standaard 18 4" xfId="705" xr:uid="{00000000-0005-0000-0000-0000C1020000}"/>
    <cellStyle name="Standaard 19" xfId="706" xr:uid="{00000000-0005-0000-0000-0000C2020000}"/>
    <cellStyle name="Standaard 19 2" xfId="707" xr:uid="{00000000-0005-0000-0000-0000C3020000}"/>
    <cellStyle name="Standaard 19 2 2" xfId="708" xr:uid="{00000000-0005-0000-0000-0000C4020000}"/>
    <cellStyle name="Standaard 19 2 2 2" xfId="709" xr:uid="{00000000-0005-0000-0000-0000C5020000}"/>
    <cellStyle name="Standaard 19 2 2 2 2" xfId="710" xr:uid="{00000000-0005-0000-0000-0000C6020000}"/>
    <cellStyle name="Standaard 19 2 2 2 3" xfId="711" xr:uid="{00000000-0005-0000-0000-0000C7020000}"/>
    <cellStyle name="Standaard 19 2 2 2 4" xfId="712" xr:uid="{00000000-0005-0000-0000-0000C8020000}"/>
    <cellStyle name="Standaard 19 2 2 3" xfId="713" xr:uid="{00000000-0005-0000-0000-0000C9020000}"/>
    <cellStyle name="Standaard 19 2 2 4" xfId="714" xr:uid="{00000000-0005-0000-0000-0000CA020000}"/>
    <cellStyle name="Standaard 19 2 2 5" xfId="715" xr:uid="{00000000-0005-0000-0000-0000CB020000}"/>
    <cellStyle name="Standaard 19 2 2 6" xfId="716" xr:uid="{00000000-0005-0000-0000-0000CC020000}"/>
    <cellStyle name="Standaard 19 2 3" xfId="717" xr:uid="{00000000-0005-0000-0000-0000CD020000}"/>
    <cellStyle name="Standaard 19 2 3 2" xfId="718" xr:uid="{00000000-0005-0000-0000-0000CE020000}"/>
    <cellStyle name="Standaard 19 2 4" xfId="719" xr:uid="{00000000-0005-0000-0000-0000CF020000}"/>
    <cellStyle name="Standaard 19 2 4 2" xfId="720" xr:uid="{00000000-0005-0000-0000-0000D0020000}"/>
    <cellStyle name="Standaard 19 2 4 3" xfId="721" xr:uid="{00000000-0005-0000-0000-0000D1020000}"/>
    <cellStyle name="Standaard 19 2 4 4" xfId="722" xr:uid="{00000000-0005-0000-0000-0000D2020000}"/>
    <cellStyle name="Standaard 19 2 5" xfId="723" xr:uid="{00000000-0005-0000-0000-0000D3020000}"/>
    <cellStyle name="Standaard 19 2 5 2" xfId="724" xr:uid="{00000000-0005-0000-0000-0000D4020000}"/>
    <cellStyle name="Standaard 19 2 5 3" xfId="725" xr:uid="{00000000-0005-0000-0000-0000D5020000}"/>
    <cellStyle name="Standaard 19 2 5 4" xfId="726" xr:uid="{00000000-0005-0000-0000-0000D6020000}"/>
    <cellStyle name="Standaard 19 2 6" xfId="727" xr:uid="{00000000-0005-0000-0000-0000D7020000}"/>
    <cellStyle name="Standaard 19 2 7" xfId="728" xr:uid="{00000000-0005-0000-0000-0000D8020000}"/>
    <cellStyle name="Standaard 19 2 8" xfId="729" xr:uid="{00000000-0005-0000-0000-0000D9020000}"/>
    <cellStyle name="Standaard 19 2 9" xfId="730" xr:uid="{00000000-0005-0000-0000-0000DA020000}"/>
    <cellStyle name="Standaard 19 3" xfId="731" xr:uid="{00000000-0005-0000-0000-0000DB020000}"/>
    <cellStyle name="Standaard 19 3 2" xfId="732" xr:uid="{00000000-0005-0000-0000-0000DC020000}"/>
    <cellStyle name="Standaard 19 3 2 2" xfId="733" xr:uid="{00000000-0005-0000-0000-0000DD020000}"/>
    <cellStyle name="Standaard 19 3 2 3" xfId="734" xr:uid="{00000000-0005-0000-0000-0000DE020000}"/>
    <cellStyle name="Standaard 19 3 2 4" xfId="735" xr:uid="{00000000-0005-0000-0000-0000DF020000}"/>
    <cellStyle name="Standaard 19 3 3" xfId="736" xr:uid="{00000000-0005-0000-0000-0000E0020000}"/>
    <cellStyle name="Standaard 19 3 4" xfId="737" xr:uid="{00000000-0005-0000-0000-0000E1020000}"/>
    <cellStyle name="Standaard 19 3 5" xfId="738" xr:uid="{00000000-0005-0000-0000-0000E2020000}"/>
    <cellStyle name="Standaard 19 3 6" xfId="739" xr:uid="{00000000-0005-0000-0000-0000E3020000}"/>
    <cellStyle name="Standaard 19 3 7" xfId="740" xr:uid="{00000000-0005-0000-0000-0000E4020000}"/>
    <cellStyle name="Standaard 19 4" xfId="741" xr:uid="{00000000-0005-0000-0000-0000E5020000}"/>
    <cellStyle name="Standaard 19 5" xfId="742" xr:uid="{00000000-0005-0000-0000-0000E6020000}"/>
    <cellStyle name="Standaard 19 5 2" xfId="743" xr:uid="{00000000-0005-0000-0000-0000E7020000}"/>
    <cellStyle name="Standaard 19 5 3" xfId="744" xr:uid="{00000000-0005-0000-0000-0000E8020000}"/>
    <cellStyle name="Standaard 19 5 4" xfId="745" xr:uid="{00000000-0005-0000-0000-0000E9020000}"/>
    <cellStyle name="Standaard 19 6" xfId="746" xr:uid="{00000000-0005-0000-0000-0000EA020000}"/>
    <cellStyle name="Standaard 19 6 2" xfId="747" xr:uid="{00000000-0005-0000-0000-0000EB020000}"/>
    <cellStyle name="Standaard 19 6 3" xfId="748" xr:uid="{00000000-0005-0000-0000-0000EC020000}"/>
    <cellStyle name="Standaard 19 6 4" xfId="749" xr:uid="{00000000-0005-0000-0000-0000ED020000}"/>
    <cellStyle name="Standaard 19 7" xfId="750" xr:uid="{00000000-0005-0000-0000-0000EE020000}"/>
    <cellStyle name="Standaard 19 7 2" xfId="751" xr:uid="{00000000-0005-0000-0000-0000EF020000}"/>
    <cellStyle name="Standaard 19 7 3" xfId="752" xr:uid="{00000000-0005-0000-0000-0000F0020000}"/>
    <cellStyle name="Standaard 19 7 4" xfId="753" xr:uid="{00000000-0005-0000-0000-0000F1020000}"/>
    <cellStyle name="Standaard 19 8" xfId="754" xr:uid="{00000000-0005-0000-0000-0000F2020000}"/>
    <cellStyle name="Standaard 19 9" xfId="755" xr:uid="{00000000-0005-0000-0000-0000F3020000}"/>
    <cellStyle name="Standaard 2" xfId="756" xr:uid="{00000000-0005-0000-0000-0000F4020000}"/>
    <cellStyle name="Standaard 2 2" xfId="757" xr:uid="{00000000-0005-0000-0000-0000F5020000}"/>
    <cellStyle name="Standaard 2 2 2" xfId="758" xr:uid="{00000000-0005-0000-0000-0000F6020000}"/>
    <cellStyle name="Standaard 2 2 2 2" xfId="759" xr:uid="{00000000-0005-0000-0000-0000F7020000}"/>
    <cellStyle name="Standaard 2 2 3" xfId="760" xr:uid="{00000000-0005-0000-0000-0000F8020000}"/>
    <cellStyle name="Standaard 2 2 3 2" xfId="761" xr:uid="{00000000-0005-0000-0000-0000F9020000}"/>
    <cellStyle name="Standaard 2 2 4" xfId="762" xr:uid="{00000000-0005-0000-0000-0000FA020000}"/>
    <cellStyle name="Standaard 2 3" xfId="763" xr:uid="{00000000-0005-0000-0000-0000FB020000}"/>
    <cellStyle name="Standaard 2 3 2" xfId="764" xr:uid="{00000000-0005-0000-0000-0000FC020000}"/>
    <cellStyle name="Standaard 2 3 3" xfId="765" xr:uid="{00000000-0005-0000-0000-0000FD020000}"/>
    <cellStyle name="Standaard 2 3 4" xfId="766" xr:uid="{00000000-0005-0000-0000-0000FE020000}"/>
    <cellStyle name="Standaard 2 4" xfId="767" xr:uid="{00000000-0005-0000-0000-0000FF020000}"/>
    <cellStyle name="Standaard 2 4 2" xfId="768" xr:uid="{00000000-0005-0000-0000-000000030000}"/>
    <cellStyle name="Standaard 2 4 3" xfId="769" xr:uid="{00000000-0005-0000-0000-000001030000}"/>
    <cellStyle name="Standaard 2 4 4" xfId="770" xr:uid="{00000000-0005-0000-0000-000002030000}"/>
    <cellStyle name="Standaard 2 5" xfId="771" xr:uid="{00000000-0005-0000-0000-000003030000}"/>
    <cellStyle name="Standaard 2 5 2" xfId="772" xr:uid="{00000000-0005-0000-0000-000004030000}"/>
    <cellStyle name="Standaard 2 6" xfId="773" xr:uid="{00000000-0005-0000-0000-000005030000}"/>
    <cellStyle name="Standaard 2 7" xfId="774" xr:uid="{00000000-0005-0000-0000-000006030000}"/>
    <cellStyle name="Standaard 2 8" xfId="775" xr:uid="{00000000-0005-0000-0000-000007030000}"/>
    <cellStyle name="Standaard 2_Eisen" xfId="776" xr:uid="{00000000-0005-0000-0000-000008030000}"/>
    <cellStyle name="Standaard 20" xfId="777" xr:uid="{00000000-0005-0000-0000-000009030000}"/>
    <cellStyle name="Standaard 20 2" xfId="778" xr:uid="{00000000-0005-0000-0000-00000A030000}"/>
    <cellStyle name="Standaard 20 3" xfId="779" xr:uid="{00000000-0005-0000-0000-00000B030000}"/>
    <cellStyle name="Standaard 20 4" xfId="780" xr:uid="{00000000-0005-0000-0000-00000C030000}"/>
    <cellStyle name="Standaard 21" xfId="781" xr:uid="{00000000-0005-0000-0000-00000D030000}"/>
    <cellStyle name="Standaard 21 2" xfId="782" xr:uid="{00000000-0005-0000-0000-00000E030000}"/>
    <cellStyle name="Standaard 21 3" xfId="783" xr:uid="{00000000-0005-0000-0000-00000F030000}"/>
    <cellStyle name="Standaard 21 4" xfId="784" xr:uid="{00000000-0005-0000-0000-000010030000}"/>
    <cellStyle name="Standaard 22" xfId="785" xr:uid="{00000000-0005-0000-0000-000011030000}"/>
    <cellStyle name="Standaard 22 2" xfId="786" xr:uid="{00000000-0005-0000-0000-000012030000}"/>
    <cellStyle name="Standaard 22 3" xfId="787" xr:uid="{00000000-0005-0000-0000-000013030000}"/>
    <cellStyle name="Standaard 22 4" xfId="788" xr:uid="{00000000-0005-0000-0000-000014030000}"/>
    <cellStyle name="Standaard 23" xfId="789" xr:uid="{00000000-0005-0000-0000-000015030000}"/>
    <cellStyle name="Standaard 23 2" xfId="790" xr:uid="{00000000-0005-0000-0000-000016030000}"/>
    <cellStyle name="Standaard 23 3" xfId="791" xr:uid="{00000000-0005-0000-0000-000017030000}"/>
    <cellStyle name="Standaard 23 4" xfId="792" xr:uid="{00000000-0005-0000-0000-000018030000}"/>
    <cellStyle name="Standaard 24" xfId="793" xr:uid="{00000000-0005-0000-0000-000019030000}"/>
    <cellStyle name="Standaard 24 2" xfId="794" xr:uid="{00000000-0005-0000-0000-00001A030000}"/>
    <cellStyle name="Standaard 24 3" xfId="795" xr:uid="{00000000-0005-0000-0000-00001B030000}"/>
    <cellStyle name="Standaard 24 4" xfId="796" xr:uid="{00000000-0005-0000-0000-00001C030000}"/>
    <cellStyle name="Standaard 25" xfId="797" xr:uid="{00000000-0005-0000-0000-00001D030000}"/>
    <cellStyle name="Standaard 25 2" xfId="798" xr:uid="{00000000-0005-0000-0000-00001E030000}"/>
    <cellStyle name="Standaard 25 2 2" xfId="799" xr:uid="{00000000-0005-0000-0000-00001F030000}"/>
    <cellStyle name="Standaard 25 2 3" xfId="800" xr:uid="{00000000-0005-0000-0000-000020030000}"/>
    <cellStyle name="Standaard 25 3" xfId="801" xr:uid="{00000000-0005-0000-0000-000021030000}"/>
    <cellStyle name="Standaard 25 3 2" xfId="802" xr:uid="{00000000-0005-0000-0000-000022030000}"/>
    <cellStyle name="Standaard 25 3 2 2" xfId="803" xr:uid="{00000000-0005-0000-0000-000023030000}"/>
    <cellStyle name="Standaard 25 3 2 2 2" xfId="804" xr:uid="{00000000-0005-0000-0000-000024030000}"/>
    <cellStyle name="Standaard 25 3 2 3" xfId="805" xr:uid="{00000000-0005-0000-0000-000025030000}"/>
    <cellStyle name="Standaard 25 3 3" xfId="806" xr:uid="{00000000-0005-0000-0000-000026030000}"/>
    <cellStyle name="Standaard 25 3 3 2" xfId="807" xr:uid="{00000000-0005-0000-0000-000027030000}"/>
    <cellStyle name="Standaard 25 3 4" xfId="808" xr:uid="{00000000-0005-0000-0000-000028030000}"/>
    <cellStyle name="Standaard 25 3 4 2" xfId="809" xr:uid="{00000000-0005-0000-0000-000029030000}"/>
    <cellStyle name="Standaard 25 3 5" xfId="810" xr:uid="{00000000-0005-0000-0000-00002A030000}"/>
    <cellStyle name="Standaard 26" xfId="811" xr:uid="{00000000-0005-0000-0000-00002B030000}"/>
    <cellStyle name="Standaard 26 2" xfId="812" xr:uid="{00000000-0005-0000-0000-00002C030000}"/>
    <cellStyle name="Standaard 26 3" xfId="813" xr:uid="{00000000-0005-0000-0000-00002D030000}"/>
    <cellStyle name="Standaard 26 4" xfId="814" xr:uid="{00000000-0005-0000-0000-00002E030000}"/>
    <cellStyle name="Standaard 27" xfId="815" xr:uid="{00000000-0005-0000-0000-00002F030000}"/>
    <cellStyle name="Standaard 27 2" xfId="816" xr:uid="{00000000-0005-0000-0000-000030030000}"/>
    <cellStyle name="Standaard 27 3" xfId="817" xr:uid="{00000000-0005-0000-0000-000031030000}"/>
    <cellStyle name="Standaard 27 4" xfId="818" xr:uid="{00000000-0005-0000-0000-000032030000}"/>
    <cellStyle name="Standaard 28" xfId="819" xr:uid="{00000000-0005-0000-0000-000033030000}"/>
    <cellStyle name="Standaard 28 2" xfId="820" xr:uid="{00000000-0005-0000-0000-000034030000}"/>
    <cellStyle name="Standaard 28 3" xfId="821" xr:uid="{00000000-0005-0000-0000-000035030000}"/>
    <cellStyle name="Standaard 28 4" xfId="822" xr:uid="{00000000-0005-0000-0000-000036030000}"/>
    <cellStyle name="Standaard 29" xfId="823" xr:uid="{00000000-0005-0000-0000-000037030000}"/>
    <cellStyle name="Standaard 29 2" xfId="824" xr:uid="{00000000-0005-0000-0000-000038030000}"/>
    <cellStyle name="Standaard 29 3" xfId="825" xr:uid="{00000000-0005-0000-0000-000039030000}"/>
    <cellStyle name="Standaard 29 4" xfId="826" xr:uid="{00000000-0005-0000-0000-00003A030000}"/>
    <cellStyle name="Standaard 3" xfId="827" xr:uid="{00000000-0005-0000-0000-00003B030000}"/>
    <cellStyle name="Standaard 3 2" xfId="828" xr:uid="{00000000-0005-0000-0000-00003C030000}"/>
    <cellStyle name="Standaard 3 2 2" xfId="829" xr:uid="{00000000-0005-0000-0000-00003D030000}"/>
    <cellStyle name="Standaard 3 2 3" xfId="830" xr:uid="{00000000-0005-0000-0000-00003E030000}"/>
    <cellStyle name="Standaard 3 2 4" xfId="831" xr:uid="{00000000-0005-0000-0000-00003F030000}"/>
    <cellStyle name="Standaard 3 3" xfId="832" xr:uid="{00000000-0005-0000-0000-000040030000}"/>
    <cellStyle name="Standaard 3 3 2" xfId="833" xr:uid="{00000000-0005-0000-0000-000041030000}"/>
    <cellStyle name="Standaard 3 4" xfId="834" xr:uid="{00000000-0005-0000-0000-000042030000}"/>
    <cellStyle name="Standaard 3 5" xfId="835" xr:uid="{00000000-0005-0000-0000-000043030000}"/>
    <cellStyle name="Standaard 3 6" xfId="836" xr:uid="{00000000-0005-0000-0000-000044030000}"/>
    <cellStyle name="Standaard 30" xfId="837" xr:uid="{00000000-0005-0000-0000-000045030000}"/>
    <cellStyle name="Standaard 30 2" xfId="838" xr:uid="{00000000-0005-0000-0000-000046030000}"/>
    <cellStyle name="Standaard 31" xfId="839" xr:uid="{00000000-0005-0000-0000-000047030000}"/>
    <cellStyle name="Standaard 31 2" xfId="840" xr:uid="{00000000-0005-0000-0000-000048030000}"/>
    <cellStyle name="Standaard 31 2 2" xfId="841" xr:uid="{00000000-0005-0000-0000-000049030000}"/>
    <cellStyle name="Standaard 31 2 2 2" xfId="842" xr:uid="{00000000-0005-0000-0000-00004A030000}"/>
    <cellStyle name="Standaard 31 2 3" xfId="843" xr:uid="{00000000-0005-0000-0000-00004B030000}"/>
    <cellStyle name="Standaard 31 3" xfId="844" xr:uid="{00000000-0005-0000-0000-00004C030000}"/>
    <cellStyle name="Standaard 31 3 2" xfId="845" xr:uid="{00000000-0005-0000-0000-00004D030000}"/>
    <cellStyle name="Standaard 31 4" xfId="846" xr:uid="{00000000-0005-0000-0000-00004E030000}"/>
    <cellStyle name="Standaard 31 4 2" xfId="847" xr:uid="{00000000-0005-0000-0000-00004F030000}"/>
    <cellStyle name="Standaard 31 5" xfId="848" xr:uid="{00000000-0005-0000-0000-000050030000}"/>
    <cellStyle name="Standaard 31 5 2" xfId="849" xr:uid="{00000000-0005-0000-0000-000051030000}"/>
    <cellStyle name="Standaard 32" xfId="850" xr:uid="{00000000-0005-0000-0000-000052030000}"/>
    <cellStyle name="Standaard 32 2" xfId="851" xr:uid="{00000000-0005-0000-0000-000053030000}"/>
    <cellStyle name="Standaard 32 2 2" xfId="852" xr:uid="{00000000-0005-0000-0000-000054030000}"/>
    <cellStyle name="Standaard 32 2 2 2" xfId="853" xr:uid="{00000000-0005-0000-0000-000055030000}"/>
    <cellStyle name="Standaard 32 2 3" xfId="854" xr:uid="{00000000-0005-0000-0000-000056030000}"/>
    <cellStyle name="Standaard 32 3" xfId="855" xr:uid="{00000000-0005-0000-0000-000057030000}"/>
    <cellStyle name="Standaard 32 3 2" xfId="856" xr:uid="{00000000-0005-0000-0000-000058030000}"/>
    <cellStyle name="Standaard 32 4" xfId="857" xr:uid="{00000000-0005-0000-0000-000059030000}"/>
    <cellStyle name="Standaard 32 4 2" xfId="858" xr:uid="{00000000-0005-0000-0000-00005A030000}"/>
    <cellStyle name="Standaard 32 5" xfId="859" xr:uid="{00000000-0005-0000-0000-00005B030000}"/>
    <cellStyle name="Standaard 32 5 2" xfId="860" xr:uid="{00000000-0005-0000-0000-00005C030000}"/>
    <cellStyle name="Standaard 33" xfId="861" xr:uid="{00000000-0005-0000-0000-00005D030000}"/>
    <cellStyle name="Standaard 33 2" xfId="862" xr:uid="{00000000-0005-0000-0000-00005E030000}"/>
    <cellStyle name="Standaard 33 2 2" xfId="863" xr:uid="{00000000-0005-0000-0000-00005F030000}"/>
    <cellStyle name="Standaard 33 2 2 2" xfId="864" xr:uid="{00000000-0005-0000-0000-000060030000}"/>
    <cellStyle name="Standaard 33 2 3" xfId="865" xr:uid="{00000000-0005-0000-0000-000061030000}"/>
    <cellStyle name="Standaard 33 3" xfId="866" xr:uid="{00000000-0005-0000-0000-000062030000}"/>
    <cellStyle name="Standaard 33 3 2" xfId="867" xr:uid="{00000000-0005-0000-0000-000063030000}"/>
    <cellStyle name="Standaard 33 4" xfId="868" xr:uid="{00000000-0005-0000-0000-000064030000}"/>
    <cellStyle name="Standaard 33 4 2" xfId="869" xr:uid="{00000000-0005-0000-0000-000065030000}"/>
    <cellStyle name="Standaard 33 5" xfId="870" xr:uid="{00000000-0005-0000-0000-000066030000}"/>
    <cellStyle name="Standaard 34" xfId="871" xr:uid="{00000000-0005-0000-0000-000067030000}"/>
    <cellStyle name="Standaard 34 2" xfId="872" xr:uid="{00000000-0005-0000-0000-000068030000}"/>
    <cellStyle name="Standaard 34 2 2" xfId="873" xr:uid="{00000000-0005-0000-0000-000069030000}"/>
    <cellStyle name="Standaard 34 2 2 2" xfId="874" xr:uid="{00000000-0005-0000-0000-00006A030000}"/>
    <cellStyle name="Standaard 34 2 3" xfId="875" xr:uid="{00000000-0005-0000-0000-00006B030000}"/>
    <cellStyle name="Standaard 34 3" xfId="876" xr:uid="{00000000-0005-0000-0000-00006C030000}"/>
    <cellStyle name="Standaard 34 3 2" xfId="877" xr:uid="{00000000-0005-0000-0000-00006D030000}"/>
    <cellStyle name="Standaard 34 4" xfId="878" xr:uid="{00000000-0005-0000-0000-00006E030000}"/>
    <cellStyle name="Standaard 34 4 2" xfId="879" xr:uid="{00000000-0005-0000-0000-00006F030000}"/>
    <cellStyle name="Standaard 34 5" xfId="880" xr:uid="{00000000-0005-0000-0000-000070030000}"/>
    <cellStyle name="Standaard 35" xfId="881" xr:uid="{00000000-0005-0000-0000-000071030000}"/>
    <cellStyle name="Standaard 35 2" xfId="882" xr:uid="{00000000-0005-0000-0000-000072030000}"/>
    <cellStyle name="Standaard 36" xfId="883" xr:uid="{00000000-0005-0000-0000-000073030000}"/>
    <cellStyle name="Standaard 36 2" xfId="884" xr:uid="{00000000-0005-0000-0000-000074030000}"/>
    <cellStyle name="Standaard 36 3" xfId="885" xr:uid="{00000000-0005-0000-0000-000075030000}"/>
    <cellStyle name="Standaard 36 4" xfId="886" xr:uid="{00000000-0005-0000-0000-000076030000}"/>
    <cellStyle name="Standaard 37" xfId="887" xr:uid="{00000000-0005-0000-0000-000077030000}"/>
    <cellStyle name="Standaard 37 2" xfId="888" xr:uid="{00000000-0005-0000-0000-000078030000}"/>
    <cellStyle name="Standaard 37 3" xfId="889" xr:uid="{00000000-0005-0000-0000-000079030000}"/>
    <cellStyle name="Standaard 37 4" xfId="890" xr:uid="{00000000-0005-0000-0000-00007A030000}"/>
    <cellStyle name="Standaard 38" xfId="891" xr:uid="{00000000-0005-0000-0000-00007B030000}"/>
    <cellStyle name="Standaard 39" xfId="892" xr:uid="{00000000-0005-0000-0000-00007C030000}"/>
    <cellStyle name="Standaard 4" xfId="893" xr:uid="{00000000-0005-0000-0000-00007D030000}"/>
    <cellStyle name="Standaard 4 2" xfId="894" xr:uid="{00000000-0005-0000-0000-00007E030000}"/>
    <cellStyle name="Standaard 4 2 2" xfId="895" xr:uid="{00000000-0005-0000-0000-00007F030000}"/>
    <cellStyle name="Standaard 4 3" xfId="896" xr:uid="{00000000-0005-0000-0000-000080030000}"/>
    <cellStyle name="Standaard 4 4" xfId="897" xr:uid="{00000000-0005-0000-0000-000081030000}"/>
    <cellStyle name="Standaard 40" xfId="898" xr:uid="{00000000-0005-0000-0000-000082030000}"/>
    <cellStyle name="Standaard 40 2" xfId="899" xr:uid="{00000000-0005-0000-0000-000083030000}"/>
    <cellStyle name="Standaard 41" xfId="900" xr:uid="{00000000-0005-0000-0000-000084030000}"/>
    <cellStyle name="Standaard 42" xfId="901" xr:uid="{00000000-0005-0000-0000-000085030000}"/>
    <cellStyle name="Standaard 43" xfId="902" xr:uid="{00000000-0005-0000-0000-000086030000}"/>
    <cellStyle name="Standaard 44" xfId="903" xr:uid="{00000000-0005-0000-0000-000087030000}"/>
    <cellStyle name="Standaard 45" xfId="904" xr:uid="{00000000-0005-0000-0000-000088030000}"/>
    <cellStyle name="Standaard 46" xfId="905" xr:uid="{00000000-0005-0000-0000-000089030000}"/>
    <cellStyle name="Standaard 47" xfId="906" xr:uid="{00000000-0005-0000-0000-00008A030000}"/>
    <cellStyle name="Standaard 48" xfId="1048" xr:uid="{F3F12E90-9A15-4BDA-ACE1-3A7C75403D67}"/>
    <cellStyle name="Standaard 5" xfId="907" xr:uid="{00000000-0005-0000-0000-00008B030000}"/>
    <cellStyle name="Standaard 5 2" xfId="908" xr:uid="{00000000-0005-0000-0000-00008C030000}"/>
    <cellStyle name="Standaard 5 3" xfId="909" xr:uid="{00000000-0005-0000-0000-00008D030000}"/>
    <cellStyle name="Standaard 5 4" xfId="910" xr:uid="{00000000-0005-0000-0000-00008E030000}"/>
    <cellStyle name="Standaard 6" xfId="911" xr:uid="{00000000-0005-0000-0000-00008F030000}"/>
    <cellStyle name="Standaard 6 2" xfId="912" xr:uid="{00000000-0005-0000-0000-000090030000}"/>
    <cellStyle name="Standaard 6 3" xfId="913" xr:uid="{00000000-0005-0000-0000-000091030000}"/>
    <cellStyle name="Standaard 6 4" xfId="914" xr:uid="{00000000-0005-0000-0000-000092030000}"/>
    <cellStyle name="Standaard 7" xfId="915" xr:uid="{00000000-0005-0000-0000-000093030000}"/>
    <cellStyle name="Standaard 7 2" xfId="916" xr:uid="{00000000-0005-0000-0000-000094030000}"/>
    <cellStyle name="Standaard 7 3" xfId="917" xr:uid="{00000000-0005-0000-0000-000095030000}"/>
    <cellStyle name="Standaard 7 4" xfId="918" xr:uid="{00000000-0005-0000-0000-000096030000}"/>
    <cellStyle name="Standaard 8" xfId="919" xr:uid="{00000000-0005-0000-0000-000097030000}"/>
    <cellStyle name="Standaard 8 2" xfId="920" xr:uid="{00000000-0005-0000-0000-000098030000}"/>
    <cellStyle name="Standaard 8 3" xfId="921" xr:uid="{00000000-0005-0000-0000-000099030000}"/>
    <cellStyle name="Standaard 8 4" xfId="922" xr:uid="{00000000-0005-0000-0000-00009A030000}"/>
    <cellStyle name="Standaard 9" xfId="923" xr:uid="{00000000-0005-0000-0000-00009B030000}"/>
    <cellStyle name="Standaard 9 2" xfId="924" xr:uid="{00000000-0005-0000-0000-00009C030000}"/>
    <cellStyle name="Standaard 9 3" xfId="925" xr:uid="{00000000-0005-0000-0000-00009D030000}"/>
    <cellStyle name="Standaard 9 4" xfId="926" xr:uid="{00000000-0005-0000-0000-00009E030000}"/>
    <cellStyle name="Titel 10" xfId="927" xr:uid="{00000000-0005-0000-0000-00009F030000}"/>
    <cellStyle name="Titel 11" xfId="928" xr:uid="{00000000-0005-0000-0000-0000A0030000}"/>
    <cellStyle name="Titel 12" xfId="929" xr:uid="{00000000-0005-0000-0000-0000A1030000}"/>
    <cellStyle name="Titel 13" xfId="930" xr:uid="{00000000-0005-0000-0000-0000A2030000}"/>
    <cellStyle name="Titel 14" xfId="931" xr:uid="{00000000-0005-0000-0000-0000A3030000}"/>
    <cellStyle name="Titel 15" xfId="932" xr:uid="{00000000-0005-0000-0000-0000A4030000}"/>
    <cellStyle name="Titel 16" xfId="933" xr:uid="{00000000-0005-0000-0000-0000A5030000}"/>
    <cellStyle name="Titel 2" xfId="934" xr:uid="{00000000-0005-0000-0000-0000A6030000}"/>
    <cellStyle name="Titel 3" xfId="935" xr:uid="{00000000-0005-0000-0000-0000A7030000}"/>
    <cellStyle name="Titel 4" xfId="936" xr:uid="{00000000-0005-0000-0000-0000A8030000}"/>
    <cellStyle name="Titel 5" xfId="937" xr:uid="{00000000-0005-0000-0000-0000A9030000}"/>
    <cellStyle name="Titel 6" xfId="938" xr:uid="{00000000-0005-0000-0000-0000AA030000}"/>
    <cellStyle name="Titel 7" xfId="939" xr:uid="{00000000-0005-0000-0000-0000AB030000}"/>
    <cellStyle name="Titel 8" xfId="940" xr:uid="{00000000-0005-0000-0000-0000AC030000}"/>
    <cellStyle name="Titel 9" xfId="941" xr:uid="{00000000-0005-0000-0000-0000AD030000}"/>
    <cellStyle name="Totaal 10" xfId="942" xr:uid="{00000000-0005-0000-0000-0000AE030000}"/>
    <cellStyle name="Totaal 11" xfId="943" xr:uid="{00000000-0005-0000-0000-0000AF030000}"/>
    <cellStyle name="Totaal 12" xfId="944" xr:uid="{00000000-0005-0000-0000-0000B0030000}"/>
    <cellStyle name="Totaal 13" xfId="945" xr:uid="{00000000-0005-0000-0000-0000B1030000}"/>
    <cellStyle name="Totaal 14" xfId="946" xr:uid="{00000000-0005-0000-0000-0000B2030000}"/>
    <cellStyle name="Totaal 15" xfId="947" xr:uid="{00000000-0005-0000-0000-0000B3030000}"/>
    <cellStyle name="Totaal 16" xfId="948" xr:uid="{00000000-0005-0000-0000-0000B4030000}"/>
    <cellStyle name="Totaal 2" xfId="949" xr:uid="{00000000-0005-0000-0000-0000B5030000}"/>
    <cellStyle name="Totaal 3" xfId="950" xr:uid="{00000000-0005-0000-0000-0000B6030000}"/>
    <cellStyle name="Totaal 4" xfId="951" xr:uid="{00000000-0005-0000-0000-0000B7030000}"/>
    <cellStyle name="Totaal 5" xfId="952" xr:uid="{00000000-0005-0000-0000-0000B8030000}"/>
    <cellStyle name="Totaal 6" xfId="953" xr:uid="{00000000-0005-0000-0000-0000B9030000}"/>
    <cellStyle name="Totaal 7" xfId="954" xr:uid="{00000000-0005-0000-0000-0000BA030000}"/>
    <cellStyle name="Totaal 8" xfId="955" xr:uid="{00000000-0005-0000-0000-0000BB030000}"/>
    <cellStyle name="Totaal 9" xfId="956" xr:uid="{00000000-0005-0000-0000-0000BC030000}"/>
    <cellStyle name="Uitvoer 10" xfId="957" xr:uid="{00000000-0005-0000-0000-0000BD030000}"/>
    <cellStyle name="Uitvoer 11" xfId="958" xr:uid="{00000000-0005-0000-0000-0000BE030000}"/>
    <cellStyle name="Uitvoer 12" xfId="959" xr:uid="{00000000-0005-0000-0000-0000BF030000}"/>
    <cellStyle name="Uitvoer 13" xfId="960" xr:uid="{00000000-0005-0000-0000-0000C0030000}"/>
    <cellStyle name="Uitvoer 14" xfId="961" xr:uid="{00000000-0005-0000-0000-0000C1030000}"/>
    <cellStyle name="Uitvoer 15" xfId="962" xr:uid="{00000000-0005-0000-0000-0000C2030000}"/>
    <cellStyle name="Uitvoer 16" xfId="963" xr:uid="{00000000-0005-0000-0000-0000C3030000}"/>
    <cellStyle name="Uitvoer 2" xfId="964" xr:uid="{00000000-0005-0000-0000-0000C4030000}"/>
    <cellStyle name="Uitvoer 3" xfId="965" xr:uid="{00000000-0005-0000-0000-0000C5030000}"/>
    <cellStyle name="Uitvoer 4" xfId="966" xr:uid="{00000000-0005-0000-0000-0000C6030000}"/>
    <cellStyle name="Uitvoer 5" xfId="967" xr:uid="{00000000-0005-0000-0000-0000C7030000}"/>
    <cellStyle name="Uitvoer 6" xfId="968" xr:uid="{00000000-0005-0000-0000-0000C8030000}"/>
    <cellStyle name="Uitvoer 7" xfId="969" xr:uid="{00000000-0005-0000-0000-0000C9030000}"/>
    <cellStyle name="Uitvoer 8" xfId="970" xr:uid="{00000000-0005-0000-0000-0000CA030000}"/>
    <cellStyle name="Uitvoer 9" xfId="971" xr:uid="{00000000-0005-0000-0000-0000CB030000}"/>
    <cellStyle name="Valuta" xfId="972" builtinId="4"/>
    <cellStyle name="Valuta 10" xfId="973" xr:uid="{00000000-0005-0000-0000-0000CD030000}"/>
    <cellStyle name="Valuta 11" xfId="974" xr:uid="{00000000-0005-0000-0000-0000CE030000}"/>
    <cellStyle name="Valuta 2" xfId="975" xr:uid="{00000000-0005-0000-0000-0000CF030000}"/>
    <cellStyle name="Valuta 2 2" xfId="976" xr:uid="{00000000-0005-0000-0000-0000D0030000}"/>
    <cellStyle name="Valuta 2 2 2" xfId="977" xr:uid="{00000000-0005-0000-0000-0000D1030000}"/>
    <cellStyle name="Valuta 2 2 2 2" xfId="978" xr:uid="{00000000-0005-0000-0000-0000D2030000}"/>
    <cellStyle name="Valuta 2 2 2 2 2" xfId="979" xr:uid="{00000000-0005-0000-0000-0000D3030000}"/>
    <cellStyle name="Valuta 2 2 3" xfId="980" xr:uid="{00000000-0005-0000-0000-0000D4030000}"/>
    <cellStyle name="Valuta 2 2 4" xfId="981" xr:uid="{00000000-0005-0000-0000-0000D5030000}"/>
    <cellStyle name="Valuta 2 2 5" xfId="982" xr:uid="{00000000-0005-0000-0000-0000D6030000}"/>
    <cellStyle name="Valuta 2 2 6" xfId="983" xr:uid="{00000000-0005-0000-0000-0000D7030000}"/>
    <cellStyle name="Valuta 2 2 7" xfId="984" xr:uid="{00000000-0005-0000-0000-0000D8030000}"/>
    <cellStyle name="Valuta 2 3" xfId="985" xr:uid="{00000000-0005-0000-0000-0000D9030000}"/>
    <cellStyle name="Valuta 2 3 2" xfId="986" xr:uid="{00000000-0005-0000-0000-0000DA030000}"/>
    <cellStyle name="Valuta 2 3 2 2" xfId="987" xr:uid="{00000000-0005-0000-0000-0000DB030000}"/>
    <cellStyle name="Valuta 2 3 3" xfId="988" xr:uid="{00000000-0005-0000-0000-0000DC030000}"/>
    <cellStyle name="Valuta 2 4" xfId="989" xr:uid="{00000000-0005-0000-0000-0000DD030000}"/>
    <cellStyle name="Valuta 2 4 2" xfId="990" xr:uid="{00000000-0005-0000-0000-0000DE030000}"/>
    <cellStyle name="Valuta 2 5" xfId="991" xr:uid="{00000000-0005-0000-0000-0000DF030000}"/>
    <cellStyle name="Valuta 2 6" xfId="992" xr:uid="{00000000-0005-0000-0000-0000E0030000}"/>
    <cellStyle name="Valuta 2 7" xfId="993" xr:uid="{00000000-0005-0000-0000-0000E1030000}"/>
    <cellStyle name="Valuta 2 8" xfId="994" xr:uid="{00000000-0005-0000-0000-0000E2030000}"/>
    <cellStyle name="Valuta 3" xfId="995" xr:uid="{00000000-0005-0000-0000-0000E3030000}"/>
    <cellStyle name="Valuta 3 2" xfId="996" xr:uid="{00000000-0005-0000-0000-0000E4030000}"/>
    <cellStyle name="Valuta 3 2 2" xfId="997" xr:uid="{00000000-0005-0000-0000-0000E5030000}"/>
    <cellStyle name="Valuta 3 3" xfId="998" xr:uid="{00000000-0005-0000-0000-0000E6030000}"/>
    <cellStyle name="Valuta 3 4" xfId="999" xr:uid="{00000000-0005-0000-0000-0000E7030000}"/>
    <cellStyle name="Valuta 3 5" xfId="1000" xr:uid="{00000000-0005-0000-0000-0000E8030000}"/>
    <cellStyle name="Valuta 3 6" xfId="1001" xr:uid="{00000000-0005-0000-0000-0000E9030000}"/>
    <cellStyle name="Valuta 4" xfId="1002" xr:uid="{00000000-0005-0000-0000-0000EA030000}"/>
    <cellStyle name="Valuta 4 2" xfId="1003" xr:uid="{00000000-0005-0000-0000-0000EB030000}"/>
    <cellStyle name="Valuta 4 2 2" xfId="1004" xr:uid="{00000000-0005-0000-0000-0000EC030000}"/>
    <cellStyle name="Valuta 4 2 3" xfId="1005" xr:uid="{00000000-0005-0000-0000-0000ED030000}"/>
    <cellStyle name="Valuta 4 3" xfId="1006" xr:uid="{00000000-0005-0000-0000-0000EE030000}"/>
    <cellStyle name="Valuta 4 4" xfId="1007" xr:uid="{00000000-0005-0000-0000-0000EF030000}"/>
    <cellStyle name="Valuta 4 5" xfId="1008" xr:uid="{00000000-0005-0000-0000-0000F0030000}"/>
    <cellStyle name="Valuta 4 6" xfId="1009" xr:uid="{00000000-0005-0000-0000-0000F1030000}"/>
    <cellStyle name="Valuta 5" xfId="1010" xr:uid="{00000000-0005-0000-0000-0000F2030000}"/>
    <cellStyle name="Valuta 6" xfId="1011" xr:uid="{00000000-0005-0000-0000-0000F3030000}"/>
    <cellStyle name="Valuta 6 2" xfId="1012" xr:uid="{00000000-0005-0000-0000-0000F4030000}"/>
    <cellStyle name="Valuta 7" xfId="1013" xr:uid="{00000000-0005-0000-0000-0000F5030000}"/>
    <cellStyle name="Valuta 7 2" xfId="1014" xr:uid="{00000000-0005-0000-0000-0000F6030000}"/>
    <cellStyle name="Valuta 7 3" xfId="1015" xr:uid="{00000000-0005-0000-0000-0000F7030000}"/>
    <cellStyle name="Valuta 8" xfId="1016" xr:uid="{00000000-0005-0000-0000-0000F8030000}"/>
    <cellStyle name="Valuta 9" xfId="1017" xr:uid="{00000000-0005-0000-0000-0000F9030000}"/>
    <cellStyle name="Verklarende tekst 10" xfId="1018" xr:uid="{00000000-0005-0000-0000-0000FA030000}"/>
    <cellStyle name="Verklarende tekst 11" xfId="1019" xr:uid="{00000000-0005-0000-0000-0000FB030000}"/>
    <cellStyle name="Verklarende tekst 12" xfId="1020" xr:uid="{00000000-0005-0000-0000-0000FC030000}"/>
    <cellStyle name="Verklarende tekst 13" xfId="1021" xr:uid="{00000000-0005-0000-0000-0000FD030000}"/>
    <cellStyle name="Verklarende tekst 14" xfId="1022" xr:uid="{00000000-0005-0000-0000-0000FE030000}"/>
    <cellStyle name="Verklarende tekst 15" xfId="1023" xr:uid="{00000000-0005-0000-0000-0000FF030000}"/>
    <cellStyle name="Verklarende tekst 16" xfId="1024" xr:uid="{00000000-0005-0000-0000-000000040000}"/>
    <cellStyle name="Verklarende tekst 2" xfId="1025" xr:uid="{00000000-0005-0000-0000-000001040000}"/>
    <cellStyle name="Verklarende tekst 3" xfId="1026" xr:uid="{00000000-0005-0000-0000-000002040000}"/>
    <cellStyle name="Verklarende tekst 4" xfId="1027" xr:uid="{00000000-0005-0000-0000-000003040000}"/>
    <cellStyle name="Verklarende tekst 5" xfId="1028" xr:uid="{00000000-0005-0000-0000-000004040000}"/>
    <cellStyle name="Verklarende tekst 6" xfId="1029" xr:uid="{00000000-0005-0000-0000-000005040000}"/>
    <cellStyle name="Verklarende tekst 7" xfId="1030" xr:uid="{00000000-0005-0000-0000-000006040000}"/>
    <cellStyle name="Verklarende tekst 8" xfId="1031" xr:uid="{00000000-0005-0000-0000-000007040000}"/>
    <cellStyle name="Verklarende tekst 9" xfId="1032" xr:uid="{00000000-0005-0000-0000-000008040000}"/>
    <cellStyle name="Waarschuwingstekst 10" xfId="1033" xr:uid="{00000000-0005-0000-0000-000009040000}"/>
    <cellStyle name="Waarschuwingstekst 11" xfId="1034" xr:uid="{00000000-0005-0000-0000-00000A040000}"/>
    <cellStyle name="Waarschuwingstekst 12" xfId="1035" xr:uid="{00000000-0005-0000-0000-00000B040000}"/>
    <cellStyle name="Waarschuwingstekst 13" xfId="1036" xr:uid="{00000000-0005-0000-0000-00000C040000}"/>
    <cellStyle name="Waarschuwingstekst 14" xfId="1037" xr:uid="{00000000-0005-0000-0000-00000D040000}"/>
    <cellStyle name="Waarschuwingstekst 15" xfId="1038" xr:uid="{00000000-0005-0000-0000-00000E040000}"/>
    <cellStyle name="Waarschuwingstekst 16" xfId="1039" xr:uid="{00000000-0005-0000-0000-00000F040000}"/>
    <cellStyle name="Waarschuwingstekst 2" xfId="1040" xr:uid="{00000000-0005-0000-0000-000010040000}"/>
    <cellStyle name="Waarschuwingstekst 3" xfId="1041" xr:uid="{00000000-0005-0000-0000-000011040000}"/>
    <cellStyle name="Waarschuwingstekst 4" xfId="1042" xr:uid="{00000000-0005-0000-0000-000012040000}"/>
    <cellStyle name="Waarschuwingstekst 5" xfId="1043" xr:uid="{00000000-0005-0000-0000-000013040000}"/>
    <cellStyle name="Waarschuwingstekst 6" xfId="1044" xr:uid="{00000000-0005-0000-0000-000014040000}"/>
    <cellStyle name="Waarschuwingstekst 7" xfId="1045" xr:uid="{00000000-0005-0000-0000-000015040000}"/>
    <cellStyle name="Waarschuwingstekst 8" xfId="1046" xr:uid="{00000000-0005-0000-0000-000016040000}"/>
    <cellStyle name="Waarschuwingstekst 9" xfId="1047" xr:uid="{00000000-0005-0000-0000-00001704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3399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4</xdr:row>
      <xdr:rowOff>133350</xdr:rowOff>
    </xdr:from>
    <xdr:to>
      <xdr:col>6</xdr:col>
      <xdr:colOff>333375</xdr:colOff>
      <xdr:row>10</xdr:row>
      <xdr:rowOff>114300</xdr:rowOff>
    </xdr:to>
    <xdr:pic>
      <xdr:nvPicPr>
        <xdr:cNvPr id="2" name="Afbeelding 1" descr="Home | Gemeente Venray">
          <a:extLst>
            <a:ext uri="{FF2B5EF4-FFF2-40B4-BE49-F238E27FC236}">
              <a16:creationId xmlns:a16="http://schemas.microsoft.com/office/drawing/2014/main" id="{28C274CA-7145-6BA0-17FA-578E3BDE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19150"/>
          <a:ext cx="45148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38"/>
  <sheetViews>
    <sheetView workbookViewId="0">
      <selection activeCell="Q9" sqref="Q9"/>
    </sheetView>
  </sheetViews>
  <sheetFormatPr defaultRowHeight="13.5" x14ac:dyDescent="0.25"/>
  <cols>
    <col min="1" max="1" width="2.85546875" customWidth="1"/>
    <col min="2" max="2" width="12.7109375" customWidth="1"/>
    <col min="3" max="3" width="27.5703125" bestFit="1" customWidth="1"/>
    <col min="4" max="4" width="12.7109375" customWidth="1"/>
    <col min="5" max="5" width="4.140625" customWidth="1"/>
  </cols>
  <sheetData>
    <row r="12" spans="2:7" ht="20.25" x14ac:dyDescent="0.3">
      <c r="B12" s="55" t="s">
        <v>148</v>
      </c>
      <c r="C12" s="55"/>
      <c r="D12" s="55"/>
      <c r="E12" s="55"/>
      <c r="F12" s="55"/>
      <c r="G12" s="55"/>
    </row>
    <row r="17" spans="1:7" ht="77.25" customHeight="1" x14ac:dyDescent="0.25">
      <c r="A17" s="54" t="s">
        <v>14</v>
      </c>
      <c r="B17" s="54"/>
      <c r="C17" s="54"/>
      <c r="D17" s="54"/>
      <c r="E17" s="54"/>
      <c r="F17" s="54"/>
      <c r="G17" s="54"/>
    </row>
    <row r="18" spans="1:7" ht="37.5" customHeight="1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 t="s">
        <v>15</v>
      </c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 t="s">
        <v>16</v>
      </c>
      <c r="C23" s="5"/>
      <c r="D23" s="5"/>
      <c r="E23" s="5"/>
      <c r="F23" s="5"/>
      <c r="G23" s="5"/>
    </row>
    <row r="28" spans="1:7" x14ac:dyDescent="0.25">
      <c r="B28" s="3" t="s">
        <v>8</v>
      </c>
    </row>
    <row r="29" spans="1:7" x14ac:dyDescent="0.25">
      <c r="B29" s="5" t="s">
        <v>146</v>
      </c>
    </row>
    <row r="30" spans="1:7" x14ac:dyDescent="0.25">
      <c r="B30" s="5" t="s">
        <v>147</v>
      </c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</sheetData>
  <mergeCells count="2">
    <mergeCell ref="A17:G17"/>
    <mergeCell ref="B12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3"/>
  <sheetViews>
    <sheetView showGridLines="0" tabSelected="1" zoomScaleNormal="100" workbookViewId="0">
      <selection activeCell="C1" sqref="C1:E1"/>
    </sheetView>
  </sheetViews>
  <sheetFormatPr defaultRowHeight="14.25" x14ac:dyDescent="0.3"/>
  <cols>
    <col min="1" max="1" width="11" style="42" customWidth="1"/>
    <col min="2" max="2" width="109.85546875" customWidth="1"/>
    <col min="3" max="3" width="14.5703125" customWidth="1"/>
    <col min="4" max="4" width="10.42578125" bestFit="1" customWidth="1"/>
    <col min="5" max="5" width="31.28515625" customWidth="1"/>
    <col min="6" max="6" width="42.7109375" style="15" bestFit="1" customWidth="1"/>
    <col min="7" max="7" width="38.7109375" customWidth="1"/>
    <col min="8" max="8" width="9.42578125" bestFit="1" customWidth="1"/>
  </cols>
  <sheetData>
    <row r="1" spans="1:9" ht="24" customHeight="1" x14ac:dyDescent="0.3">
      <c r="A1" s="14" t="s">
        <v>149</v>
      </c>
      <c r="C1" s="56" t="s">
        <v>7</v>
      </c>
      <c r="D1" s="56"/>
      <c r="E1" s="56"/>
      <c r="G1" s="15"/>
      <c r="H1" s="15"/>
      <c r="I1" s="15"/>
    </row>
    <row r="2" spans="1:9" ht="24" customHeight="1" x14ac:dyDescent="0.3">
      <c r="A2" s="59" t="s">
        <v>27</v>
      </c>
      <c r="B2" s="60"/>
      <c r="C2" s="16" t="s">
        <v>11</v>
      </c>
      <c r="D2" s="16" t="s">
        <v>10</v>
      </c>
      <c r="E2" s="16" t="s">
        <v>0</v>
      </c>
      <c r="G2" s="15"/>
      <c r="H2" s="15"/>
      <c r="I2" s="15"/>
    </row>
    <row r="3" spans="1:9" ht="16.5" x14ac:dyDescent="0.3">
      <c r="A3" s="17" t="s">
        <v>17</v>
      </c>
      <c r="B3" s="18" t="s">
        <v>124</v>
      </c>
      <c r="C3" s="7">
        <v>0</v>
      </c>
      <c r="D3" s="19">
        <f>((5+5)*7)*(2/3)</f>
        <v>46.666666666666664</v>
      </c>
      <c r="E3" s="8">
        <f t="shared" ref="E3:E10" si="0">C3*D3</f>
        <v>0</v>
      </c>
      <c r="F3" s="20"/>
      <c r="G3" s="15"/>
      <c r="H3" s="15"/>
      <c r="I3" s="15"/>
    </row>
    <row r="4" spans="1:9" ht="16.5" x14ac:dyDescent="0.3">
      <c r="A4" s="17" t="s">
        <v>18</v>
      </c>
      <c r="B4" s="18" t="s">
        <v>125</v>
      </c>
      <c r="C4" s="7">
        <v>0</v>
      </c>
      <c r="D4" s="19">
        <f>((5+5)*7)*(1/3)</f>
        <v>23.333333333333332</v>
      </c>
      <c r="E4" s="8">
        <f t="shared" si="0"/>
        <v>0</v>
      </c>
      <c r="F4" s="20"/>
      <c r="G4" s="15"/>
      <c r="H4" s="15"/>
      <c r="I4" s="15"/>
    </row>
    <row r="5" spans="1:9" x14ac:dyDescent="0.3">
      <c r="A5" s="17" t="s">
        <v>19</v>
      </c>
      <c r="B5" s="18" t="s">
        <v>80</v>
      </c>
      <c r="C5" s="7">
        <v>0</v>
      </c>
      <c r="D5" s="19">
        <f>(5+5)*7</f>
        <v>70</v>
      </c>
      <c r="E5" s="8">
        <f t="shared" si="0"/>
        <v>0</v>
      </c>
      <c r="F5" s="20"/>
      <c r="G5" s="15"/>
      <c r="H5" s="15"/>
      <c r="I5" s="15"/>
    </row>
    <row r="6" spans="1:9" ht="16.5" x14ac:dyDescent="0.3">
      <c r="A6" s="17" t="s">
        <v>20</v>
      </c>
      <c r="B6" s="18" t="s">
        <v>126</v>
      </c>
      <c r="C6" s="7">
        <v>0</v>
      </c>
      <c r="D6" s="19">
        <f>40*(2/3)</f>
        <v>26.666666666666664</v>
      </c>
      <c r="E6" s="8">
        <f t="shared" si="0"/>
        <v>0</v>
      </c>
      <c r="F6" s="20"/>
      <c r="G6" s="15"/>
      <c r="H6" s="15"/>
      <c r="I6" s="15"/>
    </row>
    <row r="7" spans="1:9" ht="16.5" x14ac:dyDescent="0.3">
      <c r="A7" s="17" t="s">
        <v>21</v>
      </c>
      <c r="B7" s="18" t="s">
        <v>127</v>
      </c>
      <c r="C7" s="7">
        <v>0</v>
      </c>
      <c r="D7" s="19">
        <f>40*(1/3)</f>
        <v>13.333333333333332</v>
      </c>
      <c r="E7" s="8">
        <f t="shared" si="0"/>
        <v>0</v>
      </c>
      <c r="F7" s="20"/>
      <c r="G7" s="15"/>
      <c r="H7" s="15"/>
      <c r="I7" s="15"/>
    </row>
    <row r="8" spans="1:9" x14ac:dyDescent="0.3">
      <c r="A8" s="17" t="s">
        <v>24</v>
      </c>
      <c r="B8" s="21" t="s">
        <v>128</v>
      </c>
      <c r="C8" s="7">
        <v>0</v>
      </c>
      <c r="D8" s="19">
        <v>40</v>
      </c>
      <c r="E8" s="8">
        <f t="shared" si="0"/>
        <v>0</v>
      </c>
      <c r="F8" s="20"/>
      <c r="G8" s="15"/>
      <c r="H8" s="4"/>
      <c r="I8" s="15"/>
    </row>
    <row r="9" spans="1:9" x14ac:dyDescent="0.3">
      <c r="A9" s="17" t="s">
        <v>25</v>
      </c>
      <c r="B9" s="18" t="s">
        <v>129</v>
      </c>
      <c r="C9" s="7">
        <v>0</v>
      </c>
      <c r="D9" s="19">
        <f>((5*7)+35)*(2/3)</f>
        <v>46.666666666666664</v>
      </c>
      <c r="E9" s="8">
        <f t="shared" si="0"/>
        <v>0</v>
      </c>
      <c r="F9" s="20"/>
      <c r="G9" s="15"/>
      <c r="H9" s="15"/>
      <c r="I9" s="15"/>
    </row>
    <row r="10" spans="1:9" x14ac:dyDescent="0.3">
      <c r="A10" s="17" t="s">
        <v>26</v>
      </c>
      <c r="B10" s="18" t="s">
        <v>130</v>
      </c>
      <c r="C10" s="7">
        <v>0</v>
      </c>
      <c r="D10" s="19">
        <f>((5*7)+35)*(1/3)</f>
        <v>23.333333333333332</v>
      </c>
      <c r="E10" s="8">
        <f t="shared" si="0"/>
        <v>0</v>
      </c>
      <c r="F10" s="20"/>
      <c r="G10" s="15"/>
      <c r="H10" s="15"/>
      <c r="I10" s="15"/>
    </row>
    <row r="11" spans="1:9" x14ac:dyDescent="0.3">
      <c r="A11" s="17" t="s">
        <v>31</v>
      </c>
      <c r="B11" s="21" t="s">
        <v>22</v>
      </c>
      <c r="C11" s="7">
        <v>0</v>
      </c>
      <c r="D11" s="19">
        <f>7</f>
        <v>7</v>
      </c>
      <c r="E11" s="8">
        <f t="shared" ref="E11:E14" si="1">C11*D11</f>
        <v>0</v>
      </c>
      <c r="G11" s="22"/>
      <c r="H11" s="15"/>
      <c r="I11" s="15"/>
    </row>
    <row r="12" spans="1:9" x14ac:dyDescent="0.3">
      <c r="A12" s="17" t="s">
        <v>32</v>
      </c>
      <c r="B12" s="21" t="s">
        <v>23</v>
      </c>
      <c r="C12" s="7">
        <v>0</v>
      </c>
      <c r="D12" s="23">
        <f>5*7</f>
        <v>35</v>
      </c>
      <c r="E12" s="8">
        <f t="shared" si="1"/>
        <v>0</v>
      </c>
      <c r="F12" s="20"/>
      <c r="G12" s="15"/>
      <c r="H12" s="15"/>
      <c r="I12" s="15"/>
    </row>
    <row r="13" spans="1:9" x14ac:dyDescent="0.3">
      <c r="A13" s="17" t="s">
        <v>33</v>
      </c>
      <c r="B13" s="24" t="s">
        <v>131</v>
      </c>
      <c r="C13" s="7">
        <v>0</v>
      </c>
      <c r="D13" s="19">
        <f>5*7</f>
        <v>35</v>
      </c>
      <c r="E13" s="8">
        <f t="shared" si="1"/>
        <v>0</v>
      </c>
      <c r="G13" s="15"/>
      <c r="H13" s="15"/>
      <c r="I13" s="15"/>
    </row>
    <row r="14" spans="1:9" x14ac:dyDescent="0.3">
      <c r="A14" s="25" t="s">
        <v>34</v>
      </c>
      <c r="B14" s="26" t="s">
        <v>152</v>
      </c>
      <c r="C14" s="7">
        <v>0</v>
      </c>
      <c r="D14" s="27">
        <v>15</v>
      </c>
      <c r="E14" s="13">
        <f t="shared" si="1"/>
        <v>0</v>
      </c>
      <c r="G14" s="15"/>
      <c r="H14" s="15"/>
      <c r="I14" s="15"/>
    </row>
    <row r="15" spans="1:9" ht="16.5" customHeight="1" x14ac:dyDescent="0.3">
      <c r="A15" s="28"/>
      <c r="B15" s="29" t="s">
        <v>1</v>
      </c>
      <c r="C15" s="57" t="s">
        <v>29</v>
      </c>
      <c r="D15" s="58"/>
      <c r="E15" s="6">
        <f>SUM(E3:E14)</f>
        <v>0</v>
      </c>
      <c r="F15" s="20"/>
      <c r="G15" s="15"/>
      <c r="H15" s="15"/>
      <c r="I15" s="15"/>
    </row>
    <row r="16" spans="1:9" ht="16.5" x14ac:dyDescent="0.3">
      <c r="A16" s="30"/>
      <c r="B16" s="31"/>
      <c r="C16" s="31"/>
      <c r="D16" s="31"/>
      <c r="E16" s="1"/>
      <c r="G16" s="15"/>
      <c r="H16" s="15"/>
      <c r="I16" s="15"/>
    </row>
    <row r="17" spans="1:9" ht="22.9" customHeight="1" x14ac:dyDescent="0.3">
      <c r="A17" s="61" t="s">
        <v>28</v>
      </c>
      <c r="B17" s="60"/>
      <c r="C17" s="16" t="s">
        <v>12</v>
      </c>
      <c r="D17" s="16" t="s">
        <v>10</v>
      </c>
      <c r="E17" s="16" t="s">
        <v>0</v>
      </c>
      <c r="G17" s="32"/>
      <c r="H17" s="15"/>
      <c r="I17" s="15"/>
    </row>
    <row r="18" spans="1:9" ht="28.5" x14ac:dyDescent="0.3">
      <c r="A18" s="17" t="s">
        <v>35</v>
      </c>
      <c r="B18" s="18" t="s">
        <v>81</v>
      </c>
      <c r="C18" s="7">
        <v>0</v>
      </c>
      <c r="D18" s="33">
        <f>4*7</f>
        <v>28</v>
      </c>
      <c r="E18" s="8">
        <f>C18*D18</f>
        <v>0</v>
      </c>
      <c r="G18" s="15"/>
      <c r="H18" s="15"/>
      <c r="I18" s="15"/>
    </row>
    <row r="19" spans="1:9" ht="28.5" x14ac:dyDescent="0.3">
      <c r="A19" s="17" t="s">
        <v>36</v>
      </c>
      <c r="B19" s="18" t="s">
        <v>82</v>
      </c>
      <c r="C19" s="7">
        <v>0</v>
      </c>
      <c r="D19" s="19">
        <f>1*7</f>
        <v>7</v>
      </c>
      <c r="E19" s="8">
        <f>C19*D19</f>
        <v>0</v>
      </c>
      <c r="G19" s="15"/>
      <c r="H19" s="15"/>
      <c r="I19" s="15"/>
    </row>
    <row r="20" spans="1:9" ht="34.5" customHeight="1" x14ac:dyDescent="0.3">
      <c r="A20" s="17" t="s">
        <v>37</v>
      </c>
      <c r="B20" s="18" t="s">
        <v>83</v>
      </c>
      <c r="C20" s="7">
        <v>0</v>
      </c>
      <c r="D20" s="19">
        <v>35</v>
      </c>
      <c r="E20" s="8">
        <f>C20*D20</f>
        <v>0</v>
      </c>
      <c r="G20" s="15"/>
      <c r="H20" s="15"/>
      <c r="I20" s="15"/>
    </row>
    <row r="21" spans="1:9" ht="28.5" x14ac:dyDescent="0.3">
      <c r="A21" s="17" t="s">
        <v>38</v>
      </c>
      <c r="B21" s="18" t="s">
        <v>84</v>
      </c>
      <c r="C21" s="7">
        <v>0</v>
      </c>
      <c r="D21" s="19">
        <v>35</v>
      </c>
      <c r="E21" s="8">
        <f>C21*D21</f>
        <v>0</v>
      </c>
      <c r="G21" s="15"/>
      <c r="H21" s="15"/>
      <c r="I21" s="15"/>
    </row>
    <row r="22" spans="1:9" x14ac:dyDescent="0.3">
      <c r="A22" s="17" t="s">
        <v>39</v>
      </c>
      <c r="B22" s="18" t="s">
        <v>46</v>
      </c>
      <c r="C22" s="7">
        <v>0</v>
      </c>
      <c r="D22" s="19">
        <v>5</v>
      </c>
      <c r="E22" s="8">
        <f>C22*D22</f>
        <v>0</v>
      </c>
      <c r="G22" s="15"/>
      <c r="H22" s="15"/>
      <c r="I22" s="15"/>
    </row>
    <row r="23" spans="1:9" x14ac:dyDescent="0.3">
      <c r="A23" s="17" t="s">
        <v>40</v>
      </c>
      <c r="B23" s="34" t="s">
        <v>135</v>
      </c>
      <c r="C23" s="10">
        <v>0</v>
      </c>
      <c r="D23" s="19">
        <f>2*7</f>
        <v>14</v>
      </c>
      <c r="E23" s="9">
        <f t="shared" ref="E23" si="2">C23*D23</f>
        <v>0</v>
      </c>
      <c r="G23" s="15"/>
      <c r="H23" s="15"/>
      <c r="I23" s="15"/>
    </row>
    <row r="24" spans="1:9" x14ac:dyDescent="0.3">
      <c r="A24" s="17" t="s">
        <v>41</v>
      </c>
      <c r="B24" s="18" t="s">
        <v>136</v>
      </c>
      <c r="C24" s="10">
        <v>0</v>
      </c>
      <c r="D24" s="19">
        <v>500</v>
      </c>
      <c r="E24" s="9">
        <f t="shared" ref="E24:E27" si="3">C24*D24</f>
        <v>0</v>
      </c>
      <c r="F24" s="20"/>
      <c r="G24" s="15"/>
      <c r="H24" s="15"/>
      <c r="I24" s="15"/>
    </row>
    <row r="25" spans="1:9" x14ac:dyDescent="0.3">
      <c r="A25" s="17" t="s">
        <v>43</v>
      </c>
      <c r="B25" s="18" t="s">
        <v>137</v>
      </c>
      <c r="C25" s="10">
        <v>0</v>
      </c>
      <c r="D25" s="19">
        <v>400</v>
      </c>
      <c r="E25" s="9">
        <f t="shared" si="3"/>
        <v>0</v>
      </c>
      <c r="G25" s="15"/>
      <c r="H25" s="15"/>
      <c r="I25" s="15"/>
    </row>
    <row r="26" spans="1:9" x14ac:dyDescent="0.3">
      <c r="A26" s="25" t="s">
        <v>44</v>
      </c>
      <c r="B26" s="21" t="s">
        <v>154</v>
      </c>
      <c r="C26" s="10">
        <v>0</v>
      </c>
      <c r="D26" s="19">
        <v>200</v>
      </c>
      <c r="E26" s="9">
        <f t="shared" si="3"/>
        <v>0</v>
      </c>
      <c r="G26" s="15"/>
      <c r="H26" s="15"/>
      <c r="I26" s="15"/>
    </row>
    <row r="27" spans="1:9" x14ac:dyDescent="0.3">
      <c r="A27" s="25" t="s">
        <v>45</v>
      </c>
      <c r="B27" s="21" t="s">
        <v>155</v>
      </c>
      <c r="C27" s="10">
        <v>0</v>
      </c>
      <c r="D27" s="19">
        <v>2000</v>
      </c>
      <c r="E27" s="9">
        <f t="shared" si="3"/>
        <v>0</v>
      </c>
      <c r="G27" s="15"/>
      <c r="H27" s="15"/>
      <c r="I27" s="15"/>
    </row>
    <row r="28" spans="1:9" x14ac:dyDescent="0.3">
      <c r="A28" s="25" t="s">
        <v>132</v>
      </c>
      <c r="B28" s="21" t="s">
        <v>156</v>
      </c>
      <c r="C28" s="10">
        <v>0</v>
      </c>
      <c r="D28" s="19">
        <v>300</v>
      </c>
      <c r="E28" s="9">
        <f t="shared" ref="E28:E31" si="4">C28*D28</f>
        <v>0</v>
      </c>
      <c r="G28" s="15"/>
      <c r="H28" s="15"/>
      <c r="I28" s="15"/>
    </row>
    <row r="29" spans="1:9" x14ac:dyDescent="0.3">
      <c r="A29" s="25" t="s">
        <v>133</v>
      </c>
      <c r="B29" s="21" t="s">
        <v>157</v>
      </c>
      <c r="C29" s="10">
        <v>0</v>
      </c>
      <c r="D29" s="19">
        <v>200</v>
      </c>
      <c r="E29" s="9">
        <f t="shared" si="4"/>
        <v>0</v>
      </c>
      <c r="G29" s="15"/>
      <c r="H29" s="15"/>
      <c r="I29" s="15"/>
    </row>
    <row r="30" spans="1:9" x14ac:dyDescent="0.3">
      <c r="A30" s="17" t="s">
        <v>134</v>
      </c>
      <c r="B30" s="35" t="s">
        <v>138</v>
      </c>
      <c r="C30" s="10">
        <v>0</v>
      </c>
      <c r="D30" s="19">
        <v>15</v>
      </c>
      <c r="E30" s="9">
        <f t="shared" si="4"/>
        <v>0</v>
      </c>
      <c r="G30" s="15"/>
      <c r="H30" s="15"/>
      <c r="I30" s="15"/>
    </row>
    <row r="31" spans="1:9" x14ac:dyDescent="0.3">
      <c r="A31" s="17" t="s">
        <v>151</v>
      </c>
      <c r="B31" s="18" t="s">
        <v>42</v>
      </c>
      <c r="C31" s="10">
        <v>0</v>
      </c>
      <c r="D31" s="19">
        <v>300</v>
      </c>
      <c r="E31" s="9">
        <f t="shared" si="4"/>
        <v>0</v>
      </c>
      <c r="G31" s="15"/>
      <c r="H31" s="15"/>
      <c r="I31" s="15"/>
    </row>
    <row r="32" spans="1:9" x14ac:dyDescent="0.3">
      <c r="A32" s="17" t="s">
        <v>153</v>
      </c>
      <c r="B32" s="36" t="s">
        <v>13</v>
      </c>
      <c r="C32" s="10">
        <v>0</v>
      </c>
      <c r="D32" s="19">
        <v>5</v>
      </c>
      <c r="E32" s="9">
        <f t="shared" ref="E32" si="5">C32*D32</f>
        <v>0</v>
      </c>
      <c r="G32" s="15"/>
      <c r="H32" s="15"/>
      <c r="I32" s="15"/>
    </row>
    <row r="33" spans="1:9" x14ac:dyDescent="0.3">
      <c r="A33" s="28"/>
      <c r="B33" s="15"/>
      <c r="C33" s="57" t="s">
        <v>30</v>
      </c>
      <c r="D33" s="67"/>
      <c r="E33" s="11">
        <f>SUM(E18:E32)</f>
        <v>0</v>
      </c>
      <c r="F33" s="20"/>
      <c r="G33" s="15"/>
      <c r="H33" s="15"/>
      <c r="I33" s="15"/>
    </row>
    <row r="34" spans="1:9" x14ac:dyDescent="0.3">
      <c r="A34" s="28"/>
      <c r="B34" s="15"/>
      <c r="C34" s="2"/>
      <c r="D34" s="2"/>
      <c r="E34" s="2"/>
      <c r="F34" s="20"/>
      <c r="G34" s="15"/>
      <c r="H34" s="15"/>
      <c r="I34" s="15"/>
    </row>
    <row r="35" spans="1:9" ht="24" customHeight="1" x14ac:dyDescent="0.3">
      <c r="A35" s="64" t="s">
        <v>2</v>
      </c>
      <c r="B35" s="65"/>
      <c r="C35" s="65"/>
      <c r="D35" s="65"/>
      <c r="E35" s="37"/>
    </row>
    <row r="36" spans="1:9" x14ac:dyDescent="0.3">
      <c r="A36" s="68" t="str">
        <f>C15</f>
        <v>Totaal levering perceel 1A</v>
      </c>
      <c r="B36" s="69"/>
      <c r="C36" s="69"/>
      <c r="D36" s="70"/>
      <c r="E36" s="38">
        <f>E15</f>
        <v>0</v>
      </c>
    </row>
    <row r="37" spans="1:9" x14ac:dyDescent="0.3">
      <c r="A37" s="68" t="str">
        <f>C33</f>
        <v>Totaal plaatsing perceel 1B</v>
      </c>
      <c r="B37" s="69"/>
      <c r="C37" s="69"/>
      <c r="D37" s="70"/>
      <c r="E37" s="39">
        <f>E33</f>
        <v>0</v>
      </c>
    </row>
    <row r="38" spans="1:9" ht="18.75" x14ac:dyDescent="0.3">
      <c r="A38" s="66" t="s">
        <v>78</v>
      </c>
      <c r="B38" s="66"/>
      <c r="C38" s="66"/>
      <c r="D38" s="66"/>
      <c r="E38" s="40">
        <f>SUM(E36:E37)</f>
        <v>0</v>
      </c>
    </row>
    <row r="40" spans="1:9" x14ac:dyDescent="0.3">
      <c r="A40" s="63" t="s">
        <v>5</v>
      </c>
      <c r="B40" s="63"/>
    </row>
    <row r="42" spans="1:9" ht="71.25" customHeight="1" x14ac:dyDescent="0.3">
      <c r="A42" s="62" t="s">
        <v>6</v>
      </c>
      <c r="B42" s="62"/>
      <c r="C42" s="62"/>
      <c r="D42" s="62"/>
      <c r="E42" s="62"/>
      <c r="G42" s="41"/>
    </row>
    <row r="53" spans="3:3" x14ac:dyDescent="0.3">
      <c r="C53" s="43"/>
    </row>
  </sheetData>
  <sheetProtection algorithmName="SHA-512" hashValue="rS6LDyx5FCLUk8w20y1/u9ATaazOZL3bwwl5Dhc0cajADZxAsz2pgvsIAHizKdl3OfZ4rh45RoGGxfJ+jgh1/g==" saltValue="Ck2ngrNlFXsabIVwvYu1bw==" spinCount="100000" sheet="1" objects="1" scenarios="1"/>
  <mergeCells count="11">
    <mergeCell ref="C1:E1"/>
    <mergeCell ref="C15:D15"/>
    <mergeCell ref="A2:B2"/>
    <mergeCell ref="A17:B17"/>
    <mergeCell ref="A42:E42"/>
    <mergeCell ref="A40:B40"/>
    <mergeCell ref="A35:D35"/>
    <mergeCell ref="A38:D38"/>
    <mergeCell ref="C33:D33"/>
    <mergeCell ref="A37:D37"/>
    <mergeCell ref="A36:D36"/>
  </mergeCells>
  <phoneticPr fontId="29" type="noConversion"/>
  <pageMargins left="0.70866141732283472" right="0.70866141732283472" top="0.74803149606299213" bottom="0.62992125984251968" header="0.31496062992125984" footer="0.23622047244094491"/>
  <pageSetup paperSize="9" scale="73" fitToHeight="12" orientation="landscape" r:id="rId1"/>
  <headerFooter>
    <oddHeader>&amp;L&amp;"Century Gothic,Vet"&amp;14&amp;F&amp;R&amp;"Century Gothic,Vet"&amp;14&amp;A</oddHeader>
    <oddFooter>&amp;L&amp;8&amp;F
Afdrukdatum: &amp;D
Pagina &amp;P van &amp;N&amp;R&amp;"Century Gothic,Vet"United Quality&amp;"Century Gothic,Standaard"
&amp;"Century Gothic,Cursief"&amp;8"Advies en Aanbesteding in Afval en Automotive"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FC63-A24C-40D6-B0D8-1AACF2BB6A98}">
  <sheetPr>
    <pageSetUpPr fitToPage="1"/>
  </sheetPr>
  <dimension ref="A1:H64"/>
  <sheetViews>
    <sheetView showGridLines="0" zoomScaleNormal="100" workbookViewId="0">
      <selection activeCell="D7" sqref="D7"/>
    </sheetView>
  </sheetViews>
  <sheetFormatPr defaultRowHeight="14.25" x14ac:dyDescent="0.3"/>
  <cols>
    <col min="1" max="1" width="11" style="42" customWidth="1"/>
    <col min="2" max="2" width="123.140625" customWidth="1"/>
    <col min="3" max="3" width="14.5703125" customWidth="1"/>
    <col min="4" max="4" width="11.7109375" customWidth="1"/>
    <col min="5" max="5" width="35.7109375" customWidth="1"/>
    <col min="6" max="6" width="59" style="15" customWidth="1"/>
    <col min="7" max="7" width="62.5703125" bestFit="1" customWidth="1"/>
  </cols>
  <sheetData>
    <row r="1" spans="1:8" ht="24" customHeight="1" x14ac:dyDescent="0.3">
      <c r="A1" s="14" t="s">
        <v>150</v>
      </c>
      <c r="C1" s="82" t="s">
        <v>160</v>
      </c>
      <c r="D1" s="82"/>
      <c r="E1" s="82"/>
      <c r="G1" s="15"/>
      <c r="H1" s="15"/>
    </row>
    <row r="2" spans="1:8" ht="24" customHeight="1" x14ac:dyDescent="0.3">
      <c r="A2" s="59" t="s">
        <v>47</v>
      </c>
      <c r="B2" s="60"/>
      <c r="C2" s="16" t="s">
        <v>11</v>
      </c>
      <c r="D2" s="16" t="s">
        <v>10</v>
      </c>
      <c r="E2" s="16" t="s">
        <v>0</v>
      </c>
      <c r="G2" s="15"/>
      <c r="H2" s="15"/>
    </row>
    <row r="3" spans="1:8" ht="24" customHeight="1" x14ac:dyDescent="0.3">
      <c r="A3" s="73" t="s">
        <v>95</v>
      </c>
      <c r="B3" s="74"/>
      <c r="C3" s="44"/>
      <c r="D3" s="44"/>
      <c r="E3" s="45"/>
      <c r="G3" s="15"/>
      <c r="H3" s="15"/>
    </row>
    <row r="4" spans="1:8" x14ac:dyDescent="0.3">
      <c r="A4" s="17" t="s">
        <v>48</v>
      </c>
      <c r="B4" s="24" t="s">
        <v>139</v>
      </c>
      <c r="C4" s="7">
        <v>0</v>
      </c>
      <c r="D4" s="19">
        <f>(75*2*7)+(5*2*7)+(5*2*6)+(5*2*5)+(5*2*4)+(5*2*3)+(5*2*2)+(5*2*1)</f>
        <v>1330</v>
      </c>
      <c r="E4" s="8">
        <f t="shared" ref="E4:E10" si="0">C4*D4</f>
        <v>0</v>
      </c>
      <c r="G4" s="15"/>
      <c r="H4" s="15"/>
    </row>
    <row r="5" spans="1:8" x14ac:dyDescent="0.3">
      <c r="A5" s="17" t="s">
        <v>49</v>
      </c>
      <c r="B5" s="24" t="s">
        <v>106</v>
      </c>
      <c r="C5" s="7">
        <v>0</v>
      </c>
      <c r="D5" s="19">
        <f>5*7</f>
        <v>35</v>
      </c>
      <c r="E5" s="8">
        <f t="shared" si="0"/>
        <v>0</v>
      </c>
      <c r="G5" s="15"/>
      <c r="H5" s="15"/>
    </row>
    <row r="6" spans="1:8" x14ac:dyDescent="0.3">
      <c r="A6" s="17" t="s">
        <v>50</v>
      </c>
      <c r="B6" s="24" t="s">
        <v>107</v>
      </c>
      <c r="C6" s="7">
        <v>0</v>
      </c>
      <c r="D6" s="19">
        <f>(75*4*7)+(5*4*7)+(5*4*6)+(5*4*5)+(5*4*4)+(5*4*3)+(5*4*2)+(5*4*1)</f>
        <v>2660</v>
      </c>
      <c r="E6" s="8">
        <f t="shared" si="0"/>
        <v>0</v>
      </c>
      <c r="F6" s="46"/>
      <c r="G6" s="15"/>
      <c r="H6" s="15"/>
    </row>
    <row r="7" spans="1:8" x14ac:dyDescent="0.3">
      <c r="A7" s="17" t="s">
        <v>51</v>
      </c>
      <c r="B7" s="24" t="s">
        <v>140</v>
      </c>
      <c r="C7" s="7">
        <v>0</v>
      </c>
      <c r="D7" s="19">
        <f>(40*2*7)+(5*2*7)+(5*2*6)+(5*2*5)+(5*2*4)+(5*2*3)+(5*2*2)+(5*2*1)</f>
        <v>840</v>
      </c>
      <c r="E7" s="8">
        <f t="shared" si="0"/>
        <v>0</v>
      </c>
      <c r="F7" s="46"/>
      <c r="G7" s="15"/>
      <c r="H7" s="15"/>
    </row>
    <row r="8" spans="1:8" x14ac:dyDescent="0.3">
      <c r="A8" s="17" t="s">
        <v>52</v>
      </c>
      <c r="B8" s="24" t="s">
        <v>105</v>
      </c>
      <c r="C8" s="7">
        <v>0</v>
      </c>
      <c r="D8" s="19">
        <f>5*7</f>
        <v>35</v>
      </c>
      <c r="E8" s="8">
        <f t="shared" si="0"/>
        <v>0</v>
      </c>
      <c r="F8" s="46"/>
      <c r="G8" s="15"/>
      <c r="H8" s="15"/>
    </row>
    <row r="9" spans="1:8" x14ac:dyDescent="0.3">
      <c r="A9" s="17" t="s">
        <v>53</v>
      </c>
      <c r="B9" s="24" t="s">
        <v>104</v>
      </c>
      <c r="C9" s="7">
        <v>0</v>
      </c>
      <c r="D9" s="19">
        <f>(40*4*7)+(5*4*7)+(5*4*6)+(5*4*5)+(5*4*4)+(5*4*3)+(5*4*2)+(5*4*1)</f>
        <v>1680</v>
      </c>
      <c r="E9" s="8">
        <f t="shared" si="0"/>
        <v>0</v>
      </c>
      <c r="F9" s="46"/>
      <c r="G9" s="15"/>
      <c r="H9" s="15"/>
    </row>
    <row r="10" spans="1:8" x14ac:dyDescent="0.3">
      <c r="A10" s="25" t="s">
        <v>54</v>
      </c>
      <c r="B10" s="26" t="s">
        <v>159</v>
      </c>
      <c r="C10" s="7">
        <v>0</v>
      </c>
      <c r="D10" s="19">
        <v>50</v>
      </c>
      <c r="E10" s="8">
        <f t="shared" si="0"/>
        <v>0</v>
      </c>
      <c r="F10" s="46"/>
      <c r="G10" s="15"/>
      <c r="H10" s="15"/>
    </row>
    <row r="11" spans="1:8" x14ac:dyDescent="0.3">
      <c r="A11" s="73" t="s">
        <v>108</v>
      </c>
      <c r="B11" s="74"/>
      <c r="C11" s="44"/>
      <c r="D11" s="44"/>
      <c r="E11" s="45"/>
      <c r="G11" s="15"/>
      <c r="H11" s="15"/>
    </row>
    <row r="12" spans="1:8" ht="14.25" customHeight="1" x14ac:dyDescent="0.3">
      <c r="A12" s="17" t="s">
        <v>55</v>
      </c>
      <c r="B12" s="26" t="s">
        <v>89</v>
      </c>
      <c r="C12" s="7">
        <v>0</v>
      </c>
      <c r="D12" s="19">
        <f>(10*7)+(10*6)+(10*5)+(10*4)+(10*3)+(10*2)+(10*1)</f>
        <v>280</v>
      </c>
      <c r="E12" s="8">
        <f>C12*D12</f>
        <v>0</v>
      </c>
      <c r="F12" s="76"/>
      <c r="G12" s="77"/>
      <c r="H12" s="15"/>
    </row>
    <row r="13" spans="1:8" ht="14.25" customHeight="1" x14ac:dyDescent="0.3">
      <c r="A13" s="17" t="s">
        <v>56</v>
      </c>
      <c r="B13" s="26" t="s">
        <v>90</v>
      </c>
      <c r="C13" s="7">
        <v>0</v>
      </c>
      <c r="D13" s="19">
        <f>(5*7)+(5*6)+(5*5)+(5*4)+(5*3)+(5*2)+(5*1)</f>
        <v>140</v>
      </c>
      <c r="E13" s="8">
        <f>C13*D13</f>
        <v>0</v>
      </c>
      <c r="F13" s="76"/>
      <c r="G13" s="77"/>
      <c r="H13" s="15"/>
    </row>
    <row r="14" spans="1:8" ht="14.25" customHeight="1" x14ac:dyDescent="0.3">
      <c r="A14" s="73" t="s">
        <v>109</v>
      </c>
      <c r="B14" s="74"/>
      <c r="C14" s="44"/>
      <c r="D14" s="44"/>
      <c r="E14" s="45"/>
      <c r="F14" s="76"/>
      <c r="G14" s="77"/>
      <c r="H14" s="15"/>
    </row>
    <row r="15" spans="1:8" ht="14.25" customHeight="1" x14ac:dyDescent="0.3">
      <c r="A15" s="17" t="s">
        <v>87</v>
      </c>
      <c r="B15" s="26" t="s">
        <v>91</v>
      </c>
      <c r="C15" s="7">
        <v>0</v>
      </c>
      <c r="D15" s="19">
        <f>70+65+60+55+50+45+40</f>
        <v>385</v>
      </c>
      <c r="E15" s="8">
        <f>C15*D15</f>
        <v>0</v>
      </c>
      <c r="F15" s="76"/>
      <c r="G15" s="77"/>
      <c r="H15" s="15"/>
    </row>
    <row r="16" spans="1:8" ht="14.25" customHeight="1" x14ac:dyDescent="0.3">
      <c r="A16" s="17" t="s">
        <v>57</v>
      </c>
      <c r="B16" s="26" t="s">
        <v>92</v>
      </c>
      <c r="C16" s="7">
        <v>0</v>
      </c>
      <c r="D16" s="19">
        <f>35+30+25+20+15+10+5</f>
        <v>140</v>
      </c>
      <c r="E16" s="8">
        <f>C16*D16</f>
        <v>0</v>
      </c>
      <c r="F16" s="47"/>
      <c r="G16" s="47"/>
      <c r="H16" s="15"/>
    </row>
    <row r="17" spans="1:8" ht="14.25" customHeight="1" x14ac:dyDescent="0.3">
      <c r="A17" s="73" t="s">
        <v>9</v>
      </c>
      <c r="B17" s="74"/>
      <c r="C17" s="44"/>
      <c r="D17" s="44"/>
      <c r="E17" s="45"/>
      <c r="F17" s="47"/>
      <c r="G17" s="15"/>
      <c r="H17" s="15"/>
    </row>
    <row r="18" spans="1:8" ht="14.25" customHeight="1" x14ac:dyDescent="0.3">
      <c r="A18" s="17" t="s">
        <v>58</v>
      </c>
      <c r="B18" s="26" t="s">
        <v>65</v>
      </c>
      <c r="C18" s="7">
        <v>0</v>
      </c>
      <c r="D18" s="19">
        <f>5*7</f>
        <v>35</v>
      </c>
      <c r="E18" s="8">
        <f>C18*D18</f>
        <v>0</v>
      </c>
      <c r="F18" s="46"/>
      <c r="G18" s="15"/>
      <c r="H18" s="15"/>
    </row>
    <row r="19" spans="1:8" ht="14.25" customHeight="1" x14ac:dyDescent="0.3">
      <c r="A19" s="17" t="s">
        <v>59</v>
      </c>
      <c r="B19" s="26" t="s">
        <v>88</v>
      </c>
      <c r="C19" s="7">
        <v>0</v>
      </c>
      <c r="D19" s="19">
        <v>20</v>
      </c>
      <c r="E19" s="8">
        <f>C19*D19</f>
        <v>0</v>
      </c>
      <c r="G19" s="15"/>
      <c r="H19" s="15"/>
    </row>
    <row r="20" spans="1:8" ht="14.25" customHeight="1" x14ac:dyDescent="0.3">
      <c r="A20" s="17" t="s">
        <v>60</v>
      </c>
      <c r="B20" s="24" t="s">
        <v>141</v>
      </c>
      <c r="C20" s="7">
        <v>0</v>
      </c>
      <c r="D20" s="19">
        <v>20</v>
      </c>
      <c r="E20" s="8">
        <f>C20*D20</f>
        <v>0</v>
      </c>
      <c r="G20" s="15"/>
      <c r="H20" s="15"/>
    </row>
    <row r="21" spans="1:8" x14ac:dyDescent="0.3">
      <c r="A21" s="73" t="s">
        <v>93</v>
      </c>
      <c r="B21" s="74"/>
      <c r="C21" s="44"/>
      <c r="D21" s="44"/>
      <c r="E21" s="45"/>
      <c r="G21" s="48"/>
      <c r="H21" s="15"/>
    </row>
    <row r="22" spans="1:8" ht="14.25" customHeight="1" x14ac:dyDescent="0.3">
      <c r="A22" s="17" t="s">
        <v>61</v>
      </c>
      <c r="B22" s="24" t="s">
        <v>142</v>
      </c>
      <c r="C22" s="7">
        <v>0</v>
      </c>
      <c r="D22" s="19">
        <f>5*2*7</f>
        <v>70</v>
      </c>
      <c r="E22" s="8">
        <f>C22*D22</f>
        <v>0</v>
      </c>
      <c r="G22" s="48"/>
      <c r="H22" s="15"/>
    </row>
    <row r="23" spans="1:8" x14ac:dyDescent="0.3">
      <c r="A23" s="17" t="s">
        <v>62</v>
      </c>
      <c r="B23" s="24" t="s">
        <v>103</v>
      </c>
      <c r="C23" s="7">
        <v>0</v>
      </c>
      <c r="D23" s="19">
        <v>10</v>
      </c>
      <c r="E23" s="8">
        <f>C23*D23</f>
        <v>0</v>
      </c>
      <c r="F23" s="46"/>
      <c r="G23" s="48"/>
      <c r="H23" s="15"/>
    </row>
    <row r="24" spans="1:8" ht="14.25" customHeight="1" x14ac:dyDescent="0.3">
      <c r="A24" s="17" t="s">
        <v>63</v>
      </c>
      <c r="B24" s="24" t="s">
        <v>102</v>
      </c>
      <c r="C24" s="7">
        <v>0</v>
      </c>
      <c r="D24" s="19">
        <f>5*4*7</f>
        <v>140</v>
      </c>
      <c r="E24" s="8">
        <f>C24*D24</f>
        <v>0</v>
      </c>
      <c r="G24" s="48"/>
      <c r="H24" s="15"/>
    </row>
    <row r="25" spans="1:8" ht="14.25" customHeight="1" x14ac:dyDescent="0.3">
      <c r="A25" s="71" t="s">
        <v>94</v>
      </c>
      <c r="B25" s="72"/>
      <c r="C25" s="44"/>
      <c r="D25" s="44"/>
      <c r="E25" s="45"/>
      <c r="G25" s="48"/>
      <c r="H25" s="15"/>
    </row>
    <row r="26" spans="1:8" ht="14.25" customHeight="1" x14ac:dyDescent="0.3">
      <c r="A26" s="17" t="s">
        <v>64</v>
      </c>
      <c r="B26" s="24" t="s">
        <v>143</v>
      </c>
      <c r="C26" s="7">
        <v>0</v>
      </c>
      <c r="D26" s="19">
        <f>5*1*7</f>
        <v>35</v>
      </c>
      <c r="E26" s="8">
        <f>C26*D26</f>
        <v>0</v>
      </c>
      <c r="G26" s="48"/>
      <c r="H26" s="15"/>
    </row>
    <row r="27" spans="1:8" x14ac:dyDescent="0.3">
      <c r="A27" s="71" t="s">
        <v>85</v>
      </c>
      <c r="B27" s="72"/>
      <c r="C27" s="44"/>
      <c r="D27" s="44"/>
      <c r="E27" s="45"/>
      <c r="G27" s="48"/>
      <c r="H27" s="15"/>
    </row>
    <row r="28" spans="1:8" x14ac:dyDescent="0.3">
      <c r="A28" s="17" t="s">
        <v>66</v>
      </c>
      <c r="B28" s="24" t="s">
        <v>101</v>
      </c>
      <c r="C28" s="7">
        <v>0</v>
      </c>
      <c r="D28" s="19">
        <f>80*2*7</f>
        <v>1120</v>
      </c>
      <c r="E28" s="8">
        <f>C28*D28</f>
        <v>0</v>
      </c>
      <c r="G28" s="48"/>
      <c r="H28" s="15"/>
    </row>
    <row r="29" spans="1:8" x14ac:dyDescent="0.3">
      <c r="A29" s="17" t="s">
        <v>67</v>
      </c>
      <c r="B29" s="24" t="s">
        <v>100</v>
      </c>
      <c r="C29" s="7">
        <v>0</v>
      </c>
      <c r="D29" s="19">
        <f>5*7</f>
        <v>35</v>
      </c>
      <c r="E29" s="8">
        <f>C29*D29</f>
        <v>0</v>
      </c>
      <c r="F29" s="46"/>
      <c r="G29" s="48"/>
      <c r="H29" s="15"/>
    </row>
    <row r="30" spans="1:8" x14ac:dyDescent="0.3">
      <c r="A30" s="17" t="s">
        <v>68</v>
      </c>
      <c r="B30" s="24" t="s">
        <v>99</v>
      </c>
      <c r="C30" s="7">
        <v>0</v>
      </c>
      <c r="D30" s="19">
        <f>80*4*7</f>
        <v>2240</v>
      </c>
      <c r="E30" s="8">
        <f>C30*D30</f>
        <v>0</v>
      </c>
      <c r="G30" s="48"/>
      <c r="H30" s="15"/>
    </row>
    <row r="31" spans="1:8" x14ac:dyDescent="0.3">
      <c r="A31" s="17" t="s">
        <v>69</v>
      </c>
      <c r="B31" s="24" t="s">
        <v>98</v>
      </c>
      <c r="C31" s="7">
        <v>0</v>
      </c>
      <c r="D31" s="27">
        <f>80*(12/2)*7</f>
        <v>3360</v>
      </c>
      <c r="E31" s="8">
        <f>C31*D31</f>
        <v>0</v>
      </c>
      <c r="G31" s="48"/>
      <c r="H31" s="15"/>
    </row>
    <row r="32" spans="1:8" x14ac:dyDescent="0.3">
      <c r="A32" s="71" t="s">
        <v>86</v>
      </c>
      <c r="B32" s="72"/>
      <c r="C32" s="44"/>
      <c r="D32" s="44"/>
      <c r="E32" s="45"/>
      <c r="G32" s="48"/>
      <c r="H32" s="15"/>
    </row>
    <row r="33" spans="1:8" x14ac:dyDescent="0.3">
      <c r="A33" s="17" t="s">
        <v>70</v>
      </c>
      <c r="B33" s="24" t="s">
        <v>96</v>
      </c>
      <c r="C33" s="7">
        <v>0</v>
      </c>
      <c r="D33" s="19">
        <f>80*7</f>
        <v>560</v>
      </c>
      <c r="E33" s="8">
        <f>C33*D33</f>
        <v>0</v>
      </c>
      <c r="H33" s="15"/>
    </row>
    <row r="34" spans="1:8" x14ac:dyDescent="0.3">
      <c r="A34" s="71" t="s">
        <v>97</v>
      </c>
      <c r="B34" s="72"/>
      <c r="C34" s="44"/>
      <c r="D34" s="44"/>
      <c r="E34" s="45"/>
      <c r="H34" s="15"/>
    </row>
    <row r="35" spans="1:8" x14ac:dyDescent="0.3">
      <c r="A35" s="17" t="s">
        <v>73</v>
      </c>
      <c r="B35" s="24" t="s">
        <v>110</v>
      </c>
      <c r="C35" s="7">
        <v>0</v>
      </c>
      <c r="D35" s="19">
        <f>50*4*7</f>
        <v>1400</v>
      </c>
      <c r="E35" s="8">
        <f>C35*D35</f>
        <v>0</v>
      </c>
      <c r="H35" s="15"/>
    </row>
    <row r="36" spans="1:8" ht="34.5" customHeight="1" x14ac:dyDescent="0.3">
      <c r="A36" s="73" t="s">
        <v>122</v>
      </c>
      <c r="B36" s="74"/>
      <c r="C36" s="74"/>
      <c r="D36" s="74"/>
      <c r="E36" s="75"/>
      <c r="G36" s="48"/>
      <c r="H36" s="15"/>
    </row>
    <row r="37" spans="1:8" x14ac:dyDescent="0.3">
      <c r="A37" s="17" t="s">
        <v>74</v>
      </c>
      <c r="B37" s="49" t="s">
        <v>112</v>
      </c>
      <c r="C37" s="7">
        <v>0</v>
      </c>
      <c r="D37" s="19">
        <v>20</v>
      </c>
      <c r="E37" s="8">
        <f t="shared" ref="E37" si="1">C37*D37</f>
        <v>0</v>
      </c>
      <c r="G37" s="50"/>
      <c r="H37" s="15"/>
    </row>
    <row r="38" spans="1:8" x14ac:dyDescent="0.3">
      <c r="A38" s="17" t="s">
        <v>76</v>
      </c>
      <c r="B38" s="51" t="s">
        <v>114</v>
      </c>
      <c r="C38" s="7">
        <v>0</v>
      </c>
      <c r="D38" s="19">
        <v>20</v>
      </c>
      <c r="E38" s="8">
        <f t="shared" ref="E38:E45" si="2">C38*D38</f>
        <v>0</v>
      </c>
      <c r="F38" s="20"/>
      <c r="G38" s="48"/>
      <c r="H38" s="15"/>
    </row>
    <row r="39" spans="1:8" x14ac:dyDescent="0.3">
      <c r="A39" s="17" t="s">
        <v>77</v>
      </c>
      <c r="B39" s="51" t="s">
        <v>113</v>
      </c>
      <c r="C39" s="7">
        <v>0</v>
      </c>
      <c r="D39" s="19">
        <v>20</v>
      </c>
      <c r="E39" s="8">
        <f t="shared" si="2"/>
        <v>0</v>
      </c>
      <c r="F39" s="22"/>
      <c r="G39" s="48"/>
      <c r="H39" s="15"/>
    </row>
    <row r="40" spans="1:8" x14ac:dyDescent="0.3">
      <c r="A40" s="17" t="s">
        <v>116</v>
      </c>
      <c r="B40" s="51" t="s">
        <v>111</v>
      </c>
      <c r="C40" s="7">
        <v>0</v>
      </c>
      <c r="D40" s="19">
        <v>20</v>
      </c>
      <c r="E40" s="8">
        <f t="shared" si="2"/>
        <v>0</v>
      </c>
      <c r="G40" s="52"/>
      <c r="H40" s="15"/>
    </row>
    <row r="41" spans="1:8" x14ac:dyDescent="0.3">
      <c r="A41" s="17" t="s">
        <v>117</v>
      </c>
      <c r="B41" s="51" t="s">
        <v>71</v>
      </c>
      <c r="C41" s="7">
        <v>0</v>
      </c>
      <c r="D41" s="19">
        <v>20</v>
      </c>
      <c r="E41" s="8">
        <f t="shared" si="2"/>
        <v>0</v>
      </c>
      <c r="G41" s="52"/>
      <c r="H41" s="15"/>
    </row>
    <row r="42" spans="1:8" x14ac:dyDescent="0.3">
      <c r="A42" s="17" t="s">
        <v>118</v>
      </c>
      <c r="B42" s="51" t="s">
        <v>115</v>
      </c>
      <c r="C42" s="7">
        <v>0</v>
      </c>
      <c r="D42" s="19">
        <v>100</v>
      </c>
      <c r="E42" s="8">
        <f t="shared" ref="E42" si="3">C42*D42</f>
        <v>0</v>
      </c>
      <c r="G42" s="52"/>
      <c r="H42" s="15"/>
    </row>
    <row r="43" spans="1:8" x14ac:dyDescent="0.3">
      <c r="A43" s="17" t="s">
        <v>119</v>
      </c>
      <c r="B43" s="53" t="s">
        <v>4</v>
      </c>
      <c r="C43" s="7">
        <v>0</v>
      </c>
      <c r="D43" s="19">
        <v>20</v>
      </c>
      <c r="E43" s="8">
        <f t="shared" si="2"/>
        <v>0</v>
      </c>
      <c r="G43" s="52"/>
      <c r="H43" s="15"/>
    </row>
    <row r="44" spans="1:8" x14ac:dyDescent="0.3">
      <c r="A44" s="17" t="s">
        <v>120</v>
      </c>
      <c r="B44" s="53" t="s">
        <v>3</v>
      </c>
      <c r="C44" s="7">
        <v>0</v>
      </c>
      <c r="D44" s="19">
        <v>20</v>
      </c>
      <c r="E44" s="8">
        <f t="shared" si="2"/>
        <v>0</v>
      </c>
      <c r="G44" s="52"/>
      <c r="H44" s="15"/>
    </row>
    <row r="45" spans="1:8" x14ac:dyDescent="0.3">
      <c r="A45" s="17" t="s">
        <v>121</v>
      </c>
      <c r="B45" s="51" t="s">
        <v>72</v>
      </c>
      <c r="C45" s="7">
        <v>0</v>
      </c>
      <c r="D45" s="19">
        <v>20</v>
      </c>
      <c r="E45" s="8">
        <f t="shared" si="2"/>
        <v>0</v>
      </c>
      <c r="G45" s="52"/>
    </row>
    <row r="46" spans="1:8" x14ac:dyDescent="0.3">
      <c r="A46" s="17" t="s">
        <v>123</v>
      </c>
      <c r="B46" s="51" t="s">
        <v>75</v>
      </c>
      <c r="C46" s="7">
        <v>0</v>
      </c>
      <c r="D46" s="19">
        <v>50</v>
      </c>
      <c r="E46" s="8">
        <f t="shared" ref="E46" si="4">C46*D46</f>
        <v>0</v>
      </c>
    </row>
    <row r="47" spans="1:8" ht="34.5" customHeight="1" x14ac:dyDescent="0.3">
      <c r="A47" s="71" t="s">
        <v>144</v>
      </c>
      <c r="B47" s="72"/>
      <c r="C47" s="44"/>
      <c r="D47" s="44"/>
      <c r="E47" s="45"/>
    </row>
    <row r="48" spans="1:8" ht="18" customHeight="1" x14ac:dyDescent="0.3">
      <c r="A48" s="17" t="s">
        <v>158</v>
      </c>
      <c r="B48" s="49" t="s">
        <v>145</v>
      </c>
      <c r="C48" s="7">
        <v>0</v>
      </c>
      <c r="D48" s="19">
        <f>115*10</f>
        <v>1150</v>
      </c>
      <c r="E48" s="8">
        <f t="shared" ref="E48" si="5">C48*D48</f>
        <v>0</v>
      </c>
    </row>
    <row r="49" spans="1:5" ht="18" x14ac:dyDescent="0.3">
      <c r="A49" s="79" t="s">
        <v>79</v>
      </c>
      <c r="B49" s="80"/>
      <c r="C49" s="80"/>
      <c r="D49" s="81"/>
      <c r="E49" s="12">
        <f>SUM(E4:E48)</f>
        <v>0</v>
      </c>
    </row>
    <row r="51" spans="1:5" x14ac:dyDescent="0.3">
      <c r="A51" s="78" t="s">
        <v>5</v>
      </c>
      <c r="B51" s="78"/>
    </row>
    <row r="53" spans="1:5" ht="88.5" customHeight="1" x14ac:dyDescent="0.3">
      <c r="A53" s="62" t="s">
        <v>6</v>
      </c>
      <c r="B53" s="62"/>
      <c r="C53" s="62"/>
      <c r="D53" s="62"/>
      <c r="E53" s="62"/>
    </row>
    <row r="64" spans="1:5" x14ac:dyDescent="0.3">
      <c r="C64" s="43"/>
    </row>
  </sheetData>
  <sheetProtection algorithmName="SHA-512" hashValue="biVoRKBw6FIVBuxlqHPhIAzayDgmoqSVj/61iBXr/ze9G7rhYCYtrHCyZR7btrdFBmo8G2wD1QMxcdhi9NwBCQ==" saltValue="1S6yAsuCOmWousdCItRNMA==" spinCount="100000" sheet="1" objects="1" scenarios="1"/>
  <mergeCells count="17">
    <mergeCell ref="C1:E1"/>
    <mergeCell ref="A2:B2"/>
    <mergeCell ref="A11:B11"/>
    <mergeCell ref="A14:B14"/>
    <mergeCell ref="A21:B21"/>
    <mergeCell ref="A17:B17"/>
    <mergeCell ref="A3:B3"/>
    <mergeCell ref="A34:B34"/>
    <mergeCell ref="A36:E36"/>
    <mergeCell ref="F12:G15"/>
    <mergeCell ref="A51:B51"/>
    <mergeCell ref="A53:E53"/>
    <mergeCell ref="A49:D49"/>
    <mergeCell ref="A32:B32"/>
    <mergeCell ref="A27:B27"/>
    <mergeCell ref="A47:B47"/>
    <mergeCell ref="A25:B25"/>
  </mergeCells>
  <phoneticPr fontId="29" type="noConversion"/>
  <pageMargins left="0.70866141732283472" right="0.70866141732283472" top="0.74803149606299213" bottom="0.62992125984251968" header="0.31496062992125984" footer="0.23622047244094491"/>
  <pageSetup paperSize="9" scale="64" fitToHeight="12" orientation="landscape" r:id="rId1"/>
  <headerFooter>
    <oddHeader>&amp;L&amp;"Century Gothic,Vet"&amp;14&amp;F&amp;R&amp;"Century Gothic,Vet"&amp;14&amp;A</oddHeader>
    <oddFooter>&amp;L&amp;8&amp;F
Afdrukdatum: &amp;D
Pagina &amp;P van &amp;N&amp;R&amp;"Century Gothic,Vet"United Quality&amp;"Century Gothic,Standaard"
&amp;"Century Gothic,Cursief"&amp;8"Advies en Aanbesteding in Afval en Automotive"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0B799A2-29D5-4F66-9E51-BF408676E1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D6F7A-45DE-4460-A7BB-FE77EF441D2B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0fa31202-d9fb-4648-a67c-fa3815d3b5cb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EEA209E0-E157-483C-9833-370F7D8E4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6D47AC-372E-4947-B3B4-95392656F63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</vt:lpstr>
      <vt:lpstr>P1 Prijsinvulformulier OGC</vt:lpstr>
      <vt:lpstr>P2 Prijsinvulformulier WORK</vt:lpstr>
      <vt:lpstr>'P1 Prijsinvulformulier OGC'!Afdrukbereik</vt:lpstr>
      <vt:lpstr>'P2 Prijsinvulformulier WORK'!Afdrukbereik</vt:lpstr>
      <vt:lpstr>Voorblad!Afdrukbereik</vt:lpstr>
      <vt:lpstr>'P1 Prijsinvulformulier OGC'!Afdruktitels</vt:lpstr>
      <vt:lpstr>'P2 Prijsinvulformulier WORK'!Afdruktitels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2025-10-13T20:27:32Z</cp:lastPrinted>
  <dcterms:created xsi:type="dcterms:W3CDTF">2010-09-06T08:43:15Z</dcterms:created>
  <dcterms:modified xsi:type="dcterms:W3CDTF">2026-01-09T09:11:42Z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Admin Tredion</vt:lpwstr>
  </property>
  <property fmtid="{D5CDD505-2E9C-101B-9397-08002B2CF9AE}" pid="3" name="display_urn:schemas-microsoft-com:office:office#Author">
    <vt:lpwstr>Admin Tredion</vt:lpwstr>
  </property>
  <property fmtid="{D5CDD505-2E9C-101B-9397-08002B2CF9AE}" pid="4" name="Order">
    <vt:lpwstr>1009600.00000000</vt:lpwstr>
  </property>
  <property fmtid="{D5CDD505-2E9C-101B-9397-08002B2CF9AE}" pid="5" name="MediaServiceImageTags">
    <vt:lpwstr/>
  </property>
  <property fmtid="{D5CDD505-2E9C-101B-9397-08002B2CF9AE}" pid="6" name="ContentTypeId">
    <vt:lpwstr>0x0101008E517A8EC6B0334C881D0B8D01593304</vt:lpwstr>
  </property>
  <property fmtid="{D5CDD505-2E9C-101B-9397-08002B2CF9AE}" pid="7" name="MSIP_Label_e5b43322-9a68-4cb9-a33f-603c6c78137c_Enabled">
    <vt:lpwstr>true</vt:lpwstr>
  </property>
  <property fmtid="{D5CDD505-2E9C-101B-9397-08002B2CF9AE}" pid="8" name="MSIP_Label_e5b43322-9a68-4cb9-a33f-603c6c78137c_SetDate">
    <vt:lpwstr>2025-10-14T10:55:24Z</vt:lpwstr>
  </property>
  <property fmtid="{D5CDD505-2E9C-101B-9397-08002B2CF9AE}" pid="9" name="MSIP_Label_e5b43322-9a68-4cb9-a33f-603c6c78137c_Method">
    <vt:lpwstr>Standard</vt:lpwstr>
  </property>
  <property fmtid="{D5CDD505-2E9C-101B-9397-08002B2CF9AE}" pid="10" name="MSIP_Label_e5b43322-9a68-4cb9-a33f-603c6c78137c_Name">
    <vt:lpwstr>Organisatievertrouwelijk</vt:lpwstr>
  </property>
  <property fmtid="{D5CDD505-2E9C-101B-9397-08002B2CF9AE}" pid="11" name="MSIP_Label_e5b43322-9a68-4cb9-a33f-603c6c78137c_SiteId">
    <vt:lpwstr>45eaa7ee-31fa-4d26-baad-5e03c031a9ec</vt:lpwstr>
  </property>
  <property fmtid="{D5CDD505-2E9C-101B-9397-08002B2CF9AE}" pid="12" name="MSIP_Label_e5b43322-9a68-4cb9-a33f-603c6c78137c_ActionId">
    <vt:lpwstr>cd465fb9-efa1-4d7a-be01-41e358baf822</vt:lpwstr>
  </property>
  <property fmtid="{D5CDD505-2E9C-101B-9397-08002B2CF9AE}" pid="13" name="MSIP_Label_e5b43322-9a68-4cb9-a33f-603c6c78137c_ContentBits">
    <vt:lpwstr>0</vt:lpwstr>
  </property>
  <property fmtid="{D5CDD505-2E9C-101B-9397-08002B2CF9AE}" pid="14" name="MSIP_Label_e5b43322-9a68-4cb9-a33f-603c6c78137c_Tag">
    <vt:lpwstr>10, 3, 0, 1</vt:lpwstr>
  </property>
</Properties>
</file>