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BWRM AZC-Barneveld/02 Specificatie/01 Aanvraag/02 Definitief/"/>
    </mc:Choice>
  </mc:AlternateContent>
  <xr:revisionPtr revIDLastSave="9" documentId="8_{FEC1A882-4085-4C11-87F1-4C5611125F0D}" xr6:coauthVersionLast="47" xr6:coauthVersionMax="47" xr10:uidLastSave="{865C9D68-9179-4E0A-8E7F-FD067A5C85B8}"/>
  <bookViews>
    <workbookView xWindow="28680" yWindow="-2550" windowWidth="29040" windowHeight="16440" xr2:uid="{DF0E1FF8-D446-436C-92FC-44F5174AFDAA}"/>
  </bookViews>
  <sheets>
    <sheet name="GOW__-DM-CO2-PM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M15" i="1" s="1"/>
  <c r="N14" i="1"/>
  <c r="N13" i="1"/>
  <c r="M14" i="1" l="1"/>
  <c r="M13" i="1"/>
  <c r="C44" i="1" l="1"/>
  <c r="B40" i="1"/>
  <c r="A39" i="1"/>
  <c r="J35" i="1"/>
  <c r="C33" i="1"/>
  <c r="B31" i="1"/>
  <c r="F21" i="1"/>
  <c r="B21" i="1"/>
  <c r="N20" i="1"/>
  <c r="N19" i="1"/>
  <c r="N18" i="1"/>
  <c r="N17" i="1"/>
  <c r="N16" i="1"/>
  <c r="N12" i="1"/>
  <c r="N11" i="1"/>
  <c r="N10" i="1"/>
  <c r="N9" i="1"/>
  <c r="N8" i="1"/>
  <c r="B5" i="1"/>
  <c r="A4" i="1"/>
  <c r="L15" i="1" l="1"/>
  <c r="H14" i="1"/>
  <c r="D13" i="1"/>
  <c r="F14" i="1"/>
  <c r="F15" i="1"/>
  <c r="F13" i="1"/>
  <c r="J15" i="1"/>
  <c r="H15" i="1"/>
  <c r="D14" i="1"/>
  <c r="J14" i="1"/>
  <c r="D15" i="1"/>
  <c r="L13" i="1"/>
  <c r="J13" i="1"/>
  <c r="L14" i="1"/>
  <c r="H13" i="1"/>
  <c r="L20" i="1"/>
  <c r="J20" i="1"/>
  <c r="H20" i="1"/>
  <c r="F20" i="1"/>
  <c r="D20" i="1"/>
  <c r="L19" i="1"/>
  <c r="J19" i="1"/>
  <c r="H19" i="1"/>
  <c r="F19" i="1"/>
  <c r="D19" i="1"/>
  <c r="L18" i="1"/>
  <c r="J18" i="1"/>
  <c r="H18" i="1"/>
  <c r="F18" i="1"/>
  <c r="D18" i="1"/>
  <c r="M18" i="1" s="1"/>
  <c r="L17" i="1"/>
  <c r="J17" i="1"/>
  <c r="H17" i="1"/>
  <c r="F17" i="1"/>
  <c r="D17" i="1"/>
  <c r="L16" i="1"/>
  <c r="J16" i="1"/>
  <c r="H16" i="1"/>
  <c r="F16" i="1"/>
  <c r="D16" i="1"/>
  <c r="L12" i="1"/>
  <c r="J12" i="1"/>
  <c r="H12" i="1"/>
  <c r="F12" i="1"/>
  <c r="D12" i="1"/>
  <c r="M12" i="1" s="1"/>
  <c r="L11" i="1"/>
  <c r="J11" i="1"/>
  <c r="H11" i="1"/>
  <c r="F11" i="1"/>
  <c r="D11" i="1"/>
  <c r="L10" i="1"/>
  <c r="J10" i="1"/>
  <c r="H10" i="1"/>
  <c r="F10" i="1"/>
  <c r="D10" i="1"/>
  <c r="L9" i="1"/>
  <c r="J9" i="1"/>
  <c r="H9" i="1"/>
  <c r="F9" i="1"/>
  <c r="D9" i="1"/>
  <c r="L8" i="1"/>
  <c r="J8" i="1"/>
  <c r="H8" i="1"/>
  <c r="F8" i="1"/>
  <c r="D8" i="1"/>
  <c r="N21" i="1"/>
  <c r="M21" i="1" s="1"/>
  <c r="M10" i="1" l="1"/>
  <c r="M20" i="1"/>
  <c r="M9" i="1"/>
  <c r="M11" i="1"/>
  <c r="M17" i="1"/>
  <c r="M19" i="1"/>
  <c r="F47" i="1"/>
  <c r="C36" i="1"/>
  <c r="M8" i="1"/>
  <c r="M16" i="1"/>
</calcChain>
</file>

<file path=xl/sharedStrings.xml><?xml version="1.0" encoding="utf-8"?>
<sst xmlns="http://schemas.openxmlformats.org/spreadsheetml/2006/main" count="68" uniqueCount="59">
  <si>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</si>
  <si>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</si>
  <si>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</si>
  <si>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</si>
  <si>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</si>
  <si>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</si>
  <si>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</si>
  <si>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</si>
  <si>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</si>
  <si>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</si>
  <si>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</si>
  <si>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</si>
  <si>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</si>
  <si>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</si>
  <si>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</si>
  <si>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</si>
  <si>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</si>
  <si>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</si>
  <si>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</si>
  <si>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</si>
  <si>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</si>
  <si>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</si>
  <si>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</si>
  <si>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</si>
  <si>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</si>
  <si>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</si>
  <si>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</si>
  <si>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</si>
  <si>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</si>
  <si>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</si>
  <si>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</si>
  <si>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</si>
  <si>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</si>
  <si>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</si>
  <si>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</si>
  <si>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</si>
  <si>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</si>
  <si>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</si>
  <si>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</si>
  <si>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</si>
  <si>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</si>
  <si>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</si>
  <si>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K.1a</t>
  </si>
  <si>
    <t>Aanneemsom</t>
  </si>
  <si>
    <t>K.1b</t>
  </si>
  <si>
    <t>Totaal fictieve korting voor K.1</t>
  </si>
  <si>
    <t>K.2</t>
  </si>
  <si>
    <t>mini kraan (&lt;5ton)</t>
  </si>
  <si>
    <t>midi kraan (&gt;5ton)</t>
  </si>
  <si>
    <t>mobile graafmachine</t>
  </si>
  <si>
    <t>mini shovel (&lt;5ton)</t>
  </si>
  <si>
    <t>shovel (&gt;5ton)</t>
  </si>
  <si>
    <t>hydraulische rupskraan</t>
  </si>
  <si>
    <t>vrachtwagen, zelfladend</t>
  </si>
  <si>
    <t>trilplaat, groot</t>
  </si>
  <si>
    <t>trilplaat, klein</t>
  </si>
  <si>
    <t>wakkerstamper</t>
  </si>
  <si>
    <t>BWRM AZC-Barnveld (CIV-6240-B01)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</si>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</sst>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44" fontId="6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9" fontId="9" fillId="0" borderId="1" xfId="0" applyNumberFormat="1" applyFont="1" applyBorder="1" applyAlignment="1">
      <alignment horizontal="center" vertical="center"/>
    </xf>
    <xf numFmtId="44" fontId="8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2" xfId="0" applyFont="1" applyBorder="1" applyAlignment="1">
      <alignment horizontal="left" vertical="center"/>
    </xf>
    <xf numFmtId="9" fontId="10" fillId="0" borderId="1" xfId="1" applyFont="1" applyFill="1" applyBorder="1" applyAlignment="1" applyProtection="1">
      <alignment horizontal="center" vertical="center"/>
    </xf>
    <xf numFmtId="0" fontId="5" fillId="0" borderId="11" xfId="0" applyFont="1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vertical="top"/>
    </xf>
    <xf numFmtId="164" fontId="15" fillId="0" borderId="0" xfId="0" applyNumberFormat="1" applyFont="1" applyAlignment="1">
      <alignment horizontal="left"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4" fontId="4" fillId="4" borderId="33" xfId="0" applyNumberFormat="1" applyFont="1" applyFill="1" applyBorder="1" applyAlignment="1">
      <alignment vertical="center" wrapText="1"/>
    </xf>
    <xf numFmtId="44" fontId="4" fillId="4" borderId="34" xfId="0" applyNumberFormat="1" applyFont="1" applyFill="1" applyBorder="1" applyAlignment="1">
      <alignment vertical="center" wrapText="1"/>
    </xf>
    <xf numFmtId="44" fontId="4" fillId="4" borderId="16" xfId="0" applyNumberFormat="1" applyFont="1" applyFill="1" applyBorder="1" applyAlignment="1">
      <alignment vertical="center" wrapText="1"/>
    </xf>
    <xf numFmtId="44" fontId="4" fillId="4" borderId="17" xfId="0" applyNumberFormat="1" applyFont="1" applyFill="1" applyBorder="1" applyAlignment="1">
      <alignment vertical="center" wrapText="1"/>
    </xf>
    <xf numFmtId="0" fontId="13" fillId="5" borderId="0" xfId="0" applyFont="1" applyFill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3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27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0" xfId="1" applyFont="1" applyFill="1" applyBorder="1" applyAlignment="1" applyProtection="1">
      <alignment horizontal="center" vertical="center"/>
      <protection locked="0"/>
    </xf>
    <xf numFmtId="44" fontId="8" fillId="4" borderId="1" xfId="0" applyNumberFormat="1" applyFont="1" applyFill="1" applyBorder="1" applyAlignment="1">
      <alignment vertical="center" wrapText="1"/>
    </xf>
    <xf numFmtId="44" fontId="8" fillId="4" borderId="13" xfId="0" applyNumberFormat="1" applyFont="1" applyFill="1" applyBorder="1" applyAlignment="1">
      <alignment vertical="center" wrapText="1"/>
    </xf>
    <xf numFmtId="44" fontId="8" fillId="4" borderId="16" xfId="0" applyNumberFormat="1" applyFont="1" applyFill="1" applyBorder="1" applyAlignment="1">
      <alignment vertical="center" wrapText="1"/>
    </xf>
    <xf numFmtId="44" fontId="8" fillId="4" borderId="17" xfId="0" applyNumberFormat="1" applyFont="1" applyFill="1" applyBorder="1" applyAlignment="1">
      <alignment vertical="center" wrapText="1"/>
    </xf>
    <xf numFmtId="0" fontId="2" fillId="0" borderId="9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>
      <alignment vertical="center"/>
    </xf>
    <xf numFmtId="44" fontId="8" fillId="4" borderId="13" xfId="0" applyNumberFormat="1" applyFont="1" applyFill="1" applyBorder="1" applyAlignment="1">
      <alignment vertical="center"/>
    </xf>
    <xf numFmtId="44" fontId="8" fillId="4" borderId="16" xfId="0" applyNumberFormat="1" applyFont="1" applyFill="1" applyBorder="1" applyAlignment="1">
      <alignment vertical="center"/>
    </xf>
    <xf numFmtId="44" fontId="8" fillId="4" borderId="17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right" vertical="center"/>
    </xf>
    <xf numFmtId="44" fontId="8" fillId="4" borderId="19" xfId="0" applyNumberFormat="1" applyFont="1" applyFill="1" applyBorder="1" applyAlignment="1">
      <alignment vertical="center" wrapText="1"/>
    </xf>
    <xf numFmtId="44" fontId="8" fillId="4" borderId="20" xfId="0" applyNumberFormat="1" applyFont="1" applyFill="1" applyBorder="1" applyAlignment="1">
      <alignment vertical="center" wrapText="1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46</xdr:row>
      <xdr:rowOff>0</xdr:rowOff>
    </xdr:from>
    <xdr:to>
      <xdr:col>13</xdr:col>
      <xdr:colOff>685800</xdr:colOff>
      <xdr:row>47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25470682-5018-4DF9-B760-B9256B68F749}"/>
            </a:ext>
          </a:extLst>
        </xdr:cNvPr>
        <xdr:cNvSpPr/>
      </xdr:nvSpPr>
      <xdr:spPr>
        <a:xfrm>
          <a:off x="11649075" y="7581900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369-A834-4579-B402-AB0F1C645AF3}">
  <sheetPr>
    <pageSetUpPr fitToPage="1"/>
  </sheetPr>
  <dimension ref="A1:N60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6.7109375" customWidth="1"/>
    <col min="14" max="14" width="12.85546875" bestFit="1" customWidth="1"/>
  </cols>
  <sheetData>
    <row r="1" spans="1:14" ht="15.75" x14ac:dyDescent="0.2">
      <c r="A1" s="1" t="s">
        <v>42</v>
      </c>
      <c r="B1" s="100" t="s">
        <v>1</v>
      </c>
      <c r="C1" s="101"/>
      <c r="D1" s="101"/>
      <c r="E1" s="2"/>
      <c r="F1" s="110" t="s">
        <v>57</v>
      </c>
      <c r="G1" s="110"/>
      <c r="H1" s="110"/>
      <c r="I1" s="110"/>
      <c r="J1" s="110"/>
      <c r="K1" s="110"/>
      <c r="L1" s="110"/>
      <c r="M1" s="2"/>
      <c r="N1" s="3"/>
    </row>
    <row r="2" spans="1:14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3"/>
      <c r="N2" s="3"/>
    </row>
    <row r="3" spans="1:14" ht="15" x14ac:dyDescent="0.2">
      <c r="A3" s="8" t="s">
        <v>43</v>
      </c>
      <c r="B3" s="102">
        <v>0</v>
      </c>
      <c r="C3" s="102"/>
      <c r="D3" s="6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4" t="str">
        <f>CONCATENATE("Percentage van de ",$A$3)</f>
        <v>Percentage van de Aanneemsom</v>
      </c>
      <c r="B4" s="54"/>
      <c r="C4" s="10">
        <v>0.1</v>
      </c>
      <c r="D4" s="6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">
      <c r="A5" s="9" t="s">
        <v>2</v>
      </c>
      <c r="B5" s="11">
        <f>$B$3*C4</f>
        <v>0</v>
      </c>
      <c r="C5" s="103" t="s">
        <v>3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3"/>
    </row>
    <row r="6" spans="1:14" ht="38.25" x14ac:dyDescent="0.2">
      <c r="A6" s="7"/>
      <c r="B6" s="104" t="s">
        <v>4</v>
      </c>
      <c r="C6" s="12" t="s">
        <v>5</v>
      </c>
      <c r="D6" s="106" t="s">
        <v>6</v>
      </c>
      <c r="E6" s="12" t="s">
        <v>7</v>
      </c>
      <c r="F6" s="106" t="s">
        <v>6</v>
      </c>
      <c r="G6" s="12" t="s">
        <v>8</v>
      </c>
      <c r="H6" s="106" t="s">
        <v>6</v>
      </c>
      <c r="I6" s="12" t="s">
        <v>9</v>
      </c>
      <c r="J6" s="106" t="s">
        <v>6</v>
      </c>
      <c r="K6" s="12" t="s">
        <v>10</v>
      </c>
      <c r="L6" s="106" t="s">
        <v>6</v>
      </c>
      <c r="M6" s="104" t="s">
        <v>11</v>
      </c>
      <c r="N6" s="3"/>
    </row>
    <row r="7" spans="1:14" x14ac:dyDescent="0.2">
      <c r="A7" s="3"/>
      <c r="B7" s="105"/>
      <c r="C7" s="13">
        <v>1</v>
      </c>
      <c r="D7" s="107"/>
      <c r="E7" s="13">
        <v>0.45</v>
      </c>
      <c r="F7" s="107"/>
      <c r="G7" s="13">
        <v>1</v>
      </c>
      <c r="H7" s="107"/>
      <c r="I7" s="13">
        <v>0.25</v>
      </c>
      <c r="J7" s="107"/>
      <c r="K7" s="13">
        <v>0</v>
      </c>
      <c r="L7" s="107"/>
      <c r="M7" s="105"/>
      <c r="N7" s="3"/>
    </row>
    <row r="8" spans="1:14" x14ac:dyDescent="0.2">
      <c r="A8" s="14" t="s">
        <v>47</v>
      </c>
      <c r="B8" s="15">
        <v>0.05</v>
      </c>
      <c r="C8" s="16">
        <v>0</v>
      </c>
      <c r="D8" s="17">
        <f t="shared" ref="D8:D20" si="0">$B$5*$C$7*$B8*$C8</f>
        <v>0</v>
      </c>
      <c r="E8" s="16">
        <v>0</v>
      </c>
      <c r="F8" s="17">
        <f t="shared" ref="F8:F20" si="1">$B$5*$E$7*$B8*$E8</f>
        <v>0</v>
      </c>
      <c r="G8" s="16">
        <v>0</v>
      </c>
      <c r="H8" s="17">
        <f>$B$5*$G$7*$B8*$G8</f>
        <v>0</v>
      </c>
      <c r="I8" s="16">
        <v>0</v>
      </c>
      <c r="J8" s="17">
        <f>$B$5*$I$7*$B8*$I8</f>
        <v>0</v>
      </c>
      <c r="K8" s="16">
        <v>0</v>
      </c>
      <c r="L8" s="17">
        <f>$B$5*$K$7*$B8*$K8</f>
        <v>0</v>
      </c>
      <c r="M8" s="18" t="str">
        <f t="shared" ref="M8:M20" si="2">IF(N8="geen 100%","geen 100%",SUM(D8+F8+H8+J8+L8))</f>
        <v>geen 100%</v>
      </c>
      <c r="N8" s="19" t="str">
        <f t="shared" ref="N8:N20" si="3">IF(B8=0%,"n.v.t.",IF(SUM(C8+E8+G8+I8+K8)&lt;&gt;100%,"geen 100%","100% ingevuld"))</f>
        <v>geen 100%</v>
      </c>
    </row>
    <row r="9" spans="1:14" x14ac:dyDescent="0.2">
      <c r="A9" s="14" t="s">
        <v>48</v>
      </c>
      <c r="B9" s="15">
        <v>0.05</v>
      </c>
      <c r="C9" s="16">
        <v>0</v>
      </c>
      <c r="D9" s="17">
        <f t="shared" si="0"/>
        <v>0</v>
      </c>
      <c r="E9" s="16">
        <v>0</v>
      </c>
      <c r="F9" s="17">
        <f t="shared" si="1"/>
        <v>0</v>
      </c>
      <c r="G9" s="16">
        <v>0</v>
      </c>
      <c r="H9" s="17">
        <f t="shared" ref="H9:H20" si="4">$B$5*$G$7*$B9*$G9</f>
        <v>0</v>
      </c>
      <c r="I9" s="16">
        <v>0</v>
      </c>
      <c r="J9" s="17">
        <f t="shared" ref="J9:J20" si="5">$B$5*$I$7*$B9*$I9</f>
        <v>0</v>
      </c>
      <c r="K9" s="16">
        <v>0</v>
      </c>
      <c r="L9" s="17">
        <f t="shared" ref="L9:L20" si="6">$B$5*$K$7*$B9*$K9</f>
        <v>0</v>
      </c>
      <c r="M9" s="18" t="str">
        <f t="shared" si="2"/>
        <v>geen 100%</v>
      </c>
      <c r="N9" s="19" t="str">
        <f t="shared" si="3"/>
        <v>geen 100%</v>
      </c>
    </row>
    <row r="10" spans="1:14" x14ac:dyDescent="0.2">
      <c r="A10" s="14" t="s">
        <v>49</v>
      </c>
      <c r="B10" s="15">
        <v>0.15</v>
      </c>
      <c r="C10" s="16">
        <v>0</v>
      </c>
      <c r="D10" s="17">
        <f t="shared" si="0"/>
        <v>0</v>
      </c>
      <c r="E10" s="16">
        <v>0</v>
      </c>
      <c r="F10" s="17">
        <f t="shared" si="1"/>
        <v>0</v>
      </c>
      <c r="G10" s="16">
        <v>0</v>
      </c>
      <c r="H10" s="17">
        <f t="shared" si="4"/>
        <v>0</v>
      </c>
      <c r="I10" s="16">
        <v>0</v>
      </c>
      <c r="J10" s="17">
        <f t="shared" si="5"/>
        <v>0</v>
      </c>
      <c r="K10" s="16">
        <v>0</v>
      </c>
      <c r="L10" s="17">
        <f t="shared" si="6"/>
        <v>0</v>
      </c>
      <c r="M10" s="18" t="str">
        <f t="shared" si="2"/>
        <v>geen 100%</v>
      </c>
      <c r="N10" s="19" t="str">
        <f t="shared" si="3"/>
        <v>geen 100%</v>
      </c>
    </row>
    <row r="11" spans="1:14" x14ac:dyDescent="0.2">
      <c r="A11" s="14" t="s">
        <v>52</v>
      </c>
      <c r="B11" s="15">
        <v>0.15</v>
      </c>
      <c r="C11" s="16">
        <v>0</v>
      </c>
      <c r="D11" s="17">
        <f t="shared" si="0"/>
        <v>0</v>
      </c>
      <c r="E11" s="16">
        <v>0</v>
      </c>
      <c r="F11" s="17">
        <f t="shared" si="1"/>
        <v>0</v>
      </c>
      <c r="G11" s="16">
        <v>0</v>
      </c>
      <c r="H11" s="17">
        <f t="shared" si="4"/>
        <v>0</v>
      </c>
      <c r="I11" s="16">
        <v>0</v>
      </c>
      <c r="J11" s="17">
        <f t="shared" si="5"/>
        <v>0</v>
      </c>
      <c r="K11" s="16">
        <v>0</v>
      </c>
      <c r="L11" s="17">
        <f t="shared" si="6"/>
        <v>0</v>
      </c>
      <c r="M11" s="18" t="str">
        <f t="shared" si="2"/>
        <v>geen 100%</v>
      </c>
      <c r="N11" s="19" t="str">
        <f t="shared" si="3"/>
        <v>geen 100%</v>
      </c>
    </row>
    <row r="12" spans="1:14" x14ac:dyDescent="0.2">
      <c r="A12" s="14" t="s">
        <v>50</v>
      </c>
      <c r="B12" s="15">
        <v>0.05</v>
      </c>
      <c r="C12" s="16">
        <v>0</v>
      </c>
      <c r="D12" s="17">
        <f t="shared" si="0"/>
        <v>0</v>
      </c>
      <c r="E12" s="16">
        <v>0</v>
      </c>
      <c r="F12" s="17">
        <f t="shared" si="1"/>
        <v>0</v>
      </c>
      <c r="G12" s="16">
        <v>0</v>
      </c>
      <c r="H12" s="17">
        <f t="shared" si="4"/>
        <v>0</v>
      </c>
      <c r="I12" s="16">
        <v>0</v>
      </c>
      <c r="J12" s="17">
        <f t="shared" si="5"/>
        <v>0</v>
      </c>
      <c r="K12" s="16">
        <v>0</v>
      </c>
      <c r="L12" s="17">
        <f t="shared" si="6"/>
        <v>0</v>
      </c>
      <c r="M12" s="18" t="str">
        <f t="shared" si="2"/>
        <v>geen 100%</v>
      </c>
      <c r="N12" s="19" t="str">
        <f t="shared" si="3"/>
        <v>geen 100%</v>
      </c>
    </row>
    <row r="13" spans="1:14" x14ac:dyDescent="0.2">
      <c r="A13" s="14" t="s">
        <v>51</v>
      </c>
      <c r="B13" s="15">
        <v>0.15</v>
      </c>
      <c r="C13" s="16">
        <v>0</v>
      </c>
      <c r="D13" s="17">
        <f t="shared" si="0"/>
        <v>0</v>
      </c>
      <c r="E13" s="16">
        <v>0</v>
      </c>
      <c r="F13" s="17">
        <f t="shared" si="1"/>
        <v>0</v>
      </c>
      <c r="G13" s="16">
        <v>0</v>
      </c>
      <c r="H13" s="17">
        <f t="shared" si="4"/>
        <v>0</v>
      </c>
      <c r="I13" s="16">
        <v>0</v>
      </c>
      <c r="J13" s="17">
        <f t="shared" si="5"/>
        <v>0</v>
      </c>
      <c r="K13" s="16">
        <v>0</v>
      </c>
      <c r="L13" s="17">
        <f t="shared" si="6"/>
        <v>0</v>
      </c>
      <c r="M13" s="18" t="str">
        <f t="shared" ref="M13:M15" si="7">IF(N13="geen 100%","geen 100%",SUM(D13+F13+H13+J13+L13))</f>
        <v>geen 100%</v>
      </c>
      <c r="N13" s="19" t="str">
        <f t="shared" ref="N13:N15" si="8">IF(B13=0%,"n.v.t.",IF(SUM(C13+E13+G13+I13+K13)&lt;&gt;100%,"geen 100%","100% ingevuld"))</f>
        <v>geen 100%</v>
      </c>
    </row>
    <row r="14" spans="1:14" x14ac:dyDescent="0.2">
      <c r="A14" s="14" t="s">
        <v>53</v>
      </c>
      <c r="B14" s="15">
        <v>0.15</v>
      </c>
      <c r="C14" s="16">
        <v>0</v>
      </c>
      <c r="D14" s="17">
        <f t="shared" si="0"/>
        <v>0</v>
      </c>
      <c r="E14" s="16">
        <v>0</v>
      </c>
      <c r="F14" s="17">
        <f t="shared" si="1"/>
        <v>0</v>
      </c>
      <c r="G14" s="16">
        <v>0</v>
      </c>
      <c r="H14" s="17">
        <f t="shared" si="4"/>
        <v>0</v>
      </c>
      <c r="I14" s="16">
        <v>0</v>
      </c>
      <c r="J14" s="17">
        <f t="shared" si="5"/>
        <v>0</v>
      </c>
      <c r="K14" s="16">
        <v>0</v>
      </c>
      <c r="L14" s="17">
        <f t="shared" si="6"/>
        <v>0</v>
      </c>
      <c r="M14" s="18" t="str">
        <f t="shared" si="7"/>
        <v>geen 100%</v>
      </c>
      <c r="N14" s="19" t="str">
        <f t="shared" si="8"/>
        <v>geen 100%</v>
      </c>
    </row>
    <row r="15" spans="1:14" x14ac:dyDescent="0.2">
      <c r="A15" s="14" t="s">
        <v>55</v>
      </c>
      <c r="B15" s="15">
        <v>0.05</v>
      </c>
      <c r="C15" s="16">
        <v>0</v>
      </c>
      <c r="D15" s="17">
        <f t="shared" si="0"/>
        <v>0</v>
      </c>
      <c r="E15" s="16">
        <v>0</v>
      </c>
      <c r="F15" s="17">
        <f t="shared" si="1"/>
        <v>0</v>
      </c>
      <c r="G15" s="16">
        <v>0</v>
      </c>
      <c r="H15" s="17">
        <f t="shared" si="4"/>
        <v>0</v>
      </c>
      <c r="I15" s="16">
        <v>0</v>
      </c>
      <c r="J15" s="17">
        <f t="shared" si="5"/>
        <v>0</v>
      </c>
      <c r="K15" s="16">
        <v>0</v>
      </c>
      <c r="L15" s="17">
        <f t="shared" si="6"/>
        <v>0</v>
      </c>
      <c r="M15" s="18" t="str">
        <f t="shared" si="7"/>
        <v>geen 100%</v>
      </c>
      <c r="N15" s="19" t="str">
        <f t="shared" si="8"/>
        <v>geen 100%</v>
      </c>
    </row>
    <row r="16" spans="1:14" x14ac:dyDescent="0.2">
      <c r="A16" s="14" t="s">
        <v>54</v>
      </c>
      <c r="B16" s="15">
        <v>0.1</v>
      </c>
      <c r="C16" s="16">
        <v>0</v>
      </c>
      <c r="D16" s="17">
        <f t="shared" si="0"/>
        <v>0</v>
      </c>
      <c r="E16" s="16">
        <v>0</v>
      </c>
      <c r="F16" s="17">
        <f t="shared" si="1"/>
        <v>0</v>
      </c>
      <c r="G16" s="16">
        <v>0</v>
      </c>
      <c r="H16" s="17">
        <f t="shared" si="4"/>
        <v>0</v>
      </c>
      <c r="I16" s="16">
        <v>0</v>
      </c>
      <c r="J16" s="17">
        <f t="shared" si="5"/>
        <v>0</v>
      </c>
      <c r="K16" s="16">
        <v>0</v>
      </c>
      <c r="L16" s="17">
        <f t="shared" si="6"/>
        <v>0</v>
      </c>
      <c r="M16" s="18" t="str">
        <f t="shared" si="2"/>
        <v>geen 100%</v>
      </c>
      <c r="N16" s="19" t="str">
        <f t="shared" si="3"/>
        <v>geen 100%</v>
      </c>
    </row>
    <row r="17" spans="1:14" x14ac:dyDescent="0.2">
      <c r="A17" s="14" t="s">
        <v>56</v>
      </c>
      <c r="B17" s="15">
        <v>0.1</v>
      </c>
      <c r="C17" s="16">
        <v>0</v>
      </c>
      <c r="D17" s="17">
        <f t="shared" si="0"/>
        <v>0</v>
      </c>
      <c r="E17" s="16">
        <v>0</v>
      </c>
      <c r="F17" s="17">
        <f t="shared" si="1"/>
        <v>0</v>
      </c>
      <c r="G17" s="16">
        <v>0</v>
      </c>
      <c r="H17" s="17">
        <f t="shared" si="4"/>
        <v>0</v>
      </c>
      <c r="I17" s="16">
        <v>0</v>
      </c>
      <c r="J17" s="17">
        <f t="shared" si="5"/>
        <v>0</v>
      </c>
      <c r="K17" s="16">
        <v>0</v>
      </c>
      <c r="L17" s="17">
        <f t="shared" si="6"/>
        <v>0</v>
      </c>
      <c r="M17" s="18" t="str">
        <f t="shared" si="2"/>
        <v>geen 100%</v>
      </c>
      <c r="N17" s="19" t="str">
        <f t="shared" si="3"/>
        <v>geen 100%</v>
      </c>
    </row>
    <row r="18" spans="1:14" hidden="1" x14ac:dyDescent="0.2">
      <c r="A18" s="14" t="s">
        <v>12</v>
      </c>
      <c r="B18" s="15">
        <v>0</v>
      </c>
      <c r="C18" s="16">
        <v>0</v>
      </c>
      <c r="D18" s="17">
        <f t="shared" si="0"/>
        <v>0</v>
      </c>
      <c r="E18" s="16">
        <v>0</v>
      </c>
      <c r="F18" s="17">
        <f t="shared" si="1"/>
        <v>0</v>
      </c>
      <c r="G18" s="16">
        <v>0</v>
      </c>
      <c r="H18" s="17">
        <f t="shared" si="4"/>
        <v>0</v>
      </c>
      <c r="I18" s="16">
        <v>0</v>
      </c>
      <c r="J18" s="17">
        <f t="shared" si="5"/>
        <v>0</v>
      </c>
      <c r="K18" s="16">
        <v>0</v>
      </c>
      <c r="L18" s="17">
        <f t="shared" si="6"/>
        <v>0</v>
      </c>
      <c r="M18" s="18">
        <f t="shared" si="2"/>
        <v>0</v>
      </c>
      <c r="N18" s="19" t="str">
        <f t="shared" si="3"/>
        <v>n.v.t.</v>
      </c>
    </row>
    <row r="19" spans="1:14" hidden="1" x14ac:dyDescent="0.2">
      <c r="A19" s="14" t="s">
        <v>13</v>
      </c>
      <c r="B19" s="15">
        <v>0</v>
      </c>
      <c r="C19" s="16">
        <v>0</v>
      </c>
      <c r="D19" s="17">
        <f t="shared" si="0"/>
        <v>0</v>
      </c>
      <c r="E19" s="16">
        <v>0</v>
      </c>
      <c r="F19" s="17">
        <f t="shared" si="1"/>
        <v>0</v>
      </c>
      <c r="G19" s="16">
        <v>0</v>
      </c>
      <c r="H19" s="17">
        <f t="shared" si="4"/>
        <v>0</v>
      </c>
      <c r="I19" s="16">
        <v>0</v>
      </c>
      <c r="J19" s="17">
        <f t="shared" si="5"/>
        <v>0</v>
      </c>
      <c r="K19" s="16">
        <v>0</v>
      </c>
      <c r="L19" s="17">
        <f t="shared" si="6"/>
        <v>0</v>
      </c>
      <c r="M19" s="18">
        <f t="shared" si="2"/>
        <v>0</v>
      </c>
      <c r="N19" s="19" t="str">
        <f t="shared" si="3"/>
        <v>n.v.t.</v>
      </c>
    </row>
    <row r="20" spans="1:14" hidden="1" x14ac:dyDescent="0.2">
      <c r="A20" s="14" t="s">
        <v>14</v>
      </c>
      <c r="B20" s="15">
        <v>0</v>
      </c>
      <c r="C20" s="16">
        <v>0</v>
      </c>
      <c r="D20" s="17">
        <f t="shared" si="0"/>
        <v>0</v>
      </c>
      <c r="E20" s="16">
        <v>0</v>
      </c>
      <c r="F20" s="17">
        <f t="shared" si="1"/>
        <v>0</v>
      </c>
      <c r="G20" s="16">
        <v>0</v>
      </c>
      <c r="H20" s="17">
        <f t="shared" si="4"/>
        <v>0</v>
      </c>
      <c r="I20" s="16">
        <v>0</v>
      </c>
      <c r="J20" s="17">
        <f t="shared" si="5"/>
        <v>0</v>
      </c>
      <c r="K20" s="16">
        <v>0</v>
      </c>
      <c r="L20" s="17">
        <f t="shared" si="6"/>
        <v>0</v>
      </c>
      <c r="M20" s="18">
        <f t="shared" si="2"/>
        <v>0</v>
      </c>
      <c r="N20" s="19" t="str">
        <f t="shared" si="3"/>
        <v>n.v.t.</v>
      </c>
    </row>
    <row r="21" spans="1:14" ht="15" x14ac:dyDescent="0.2">
      <c r="A21" s="20" t="s">
        <v>15</v>
      </c>
      <c r="B21" s="21">
        <f>SUM(B8:B20)</f>
        <v>1</v>
      </c>
      <c r="C21" s="3"/>
      <c r="D21" s="3"/>
      <c r="E21" s="3"/>
      <c r="F21" s="108" t="str">
        <f xml:space="preserve"> CONCATENATE("Totaal fictieve korting ",$B$1," ",A6)</f>
        <v xml:space="preserve">Totaal fictieve korting 'Inzet duurzaam materieel' </v>
      </c>
      <c r="G21" s="109"/>
      <c r="H21" s="109"/>
      <c r="I21" s="109"/>
      <c r="J21" s="109"/>
      <c r="K21" s="109"/>
      <c r="L21" s="109"/>
      <c r="M21" s="22" t="str">
        <f>IF(B21=0,0,IF($B$3=0,CONCATENATE($A$3," invullen"),IF(N21="geen 100%","geen 100%",SUM(M8:M20))))</f>
        <v>Aanneemsom invullen</v>
      </c>
      <c r="N21" s="19" t="str">
        <f>IF(B21=0,"n.v.t.",IF(OR(SUM(B8:B20)=0,N8="geen 100%",N9="geen 100%",N10="geen 100%",N11="geen 100%",N12="geen 100%",N16="geen 100%",N17="geen 100%",N18="geen 100%",N19="geen 100%",N20="geen 100%"),"geen 100%","100% ingevuld"))</f>
        <v>geen 100%</v>
      </c>
    </row>
    <row r="22" spans="1:14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3"/>
      <c r="L22" s="3"/>
      <c r="M22" s="3"/>
      <c r="N22" s="3"/>
    </row>
    <row r="23" spans="1:14" x14ac:dyDescent="0.2">
      <c r="A23" s="81" t="s">
        <v>16</v>
      </c>
      <c r="B23" s="82"/>
      <c r="C23" s="82"/>
      <c r="D23" s="82"/>
      <c r="E23" s="8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2">
      <c r="A24" s="81" t="s">
        <v>17</v>
      </c>
      <c r="B24" s="82"/>
      <c r="C24" s="82"/>
      <c r="D24" s="82"/>
      <c r="E24" s="83"/>
      <c r="F24" s="23"/>
      <c r="G24" s="3"/>
      <c r="H24" s="3"/>
      <c r="I24" s="3"/>
      <c r="J24" s="3"/>
      <c r="K24" s="3"/>
      <c r="L24" s="3"/>
      <c r="M24" s="3"/>
      <c r="N24" s="3"/>
    </row>
    <row r="25" spans="1:14" x14ac:dyDescent="0.2">
      <c r="A25" s="81" t="s">
        <v>18</v>
      </c>
      <c r="B25" s="82"/>
      <c r="C25" s="82"/>
      <c r="D25" s="82"/>
      <c r="E25" s="83"/>
      <c r="F25" s="23"/>
      <c r="G25" s="23"/>
      <c r="H25" s="23"/>
      <c r="I25" s="23"/>
      <c r="J25" s="23"/>
      <c r="K25" s="3"/>
      <c r="L25" s="3"/>
      <c r="M25" s="3"/>
      <c r="N25" s="3"/>
    </row>
    <row r="26" spans="1:14" x14ac:dyDescent="0.2">
      <c r="A26" s="81" t="s">
        <v>19</v>
      </c>
      <c r="B26" s="82"/>
      <c r="C26" s="82"/>
      <c r="D26" s="82"/>
      <c r="E26" s="83"/>
      <c r="F26" s="23"/>
      <c r="G26" s="23"/>
      <c r="H26" s="23"/>
      <c r="I26" s="23"/>
      <c r="J26" s="3"/>
      <c r="K26" s="3"/>
      <c r="L26" s="3"/>
      <c r="M26" s="3"/>
      <c r="N26" s="3"/>
    </row>
    <row r="27" spans="1:14" x14ac:dyDescent="0.2">
      <c r="A27" s="81" t="s">
        <v>20</v>
      </c>
      <c r="B27" s="82"/>
      <c r="C27" s="82"/>
      <c r="D27" s="82"/>
      <c r="E27" s="83"/>
      <c r="F27" s="23"/>
      <c r="G27" s="23"/>
      <c r="H27" s="23"/>
      <c r="I27" s="23"/>
      <c r="J27" s="3"/>
      <c r="K27" s="3"/>
      <c r="L27" s="3"/>
      <c r="M27" s="3"/>
      <c r="N27" s="3"/>
    </row>
    <row r="28" spans="1:14" ht="13.5" thickBo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75" customHeight="1" x14ac:dyDescent="0.2">
      <c r="A29" s="24" t="s">
        <v>44</v>
      </c>
      <c r="B29" s="78" t="s">
        <v>21</v>
      </c>
      <c r="C29" s="79"/>
      <c r="D29" s="80"/>
      <c r="E29" s="3"/>
      <c r="F29" s="84" t="s">
        <v>22</v>
      </c>
      <c r="G29" s="25" t="s">
        <v>23</v>
      </c>
      <c r="H29" s="26" t="s">
        <v>6</v>
      </c>
      <c r="I29" s="3"/>
      <c r="J29" s="3"/>
    </row>
    <row r="30" spans="1:14" x14ac:dyDescent="0.2">
      <c r="A30" s="87" t="s">
        <v>24</v>
      </c>
      <c r="B30" s="88"/>
      <c r="C30" s="27">
        <v>0.1</v>
      </c>
      <c r="D30" s="28"/>
      <c r="E30" s="3"/>
      <c r="F30" s="85"/>
      <c r="G30" s="25">
        <v>5</v>
      </c>
      <c r="H30" s="29">
        <v>1</v>
      </c>
      <c r="I30" s="3"/>
      <c r="J30" s="3"/>
    </row>
    <row r="31" spans="1:14" ht="12.75" customHeight="1" x14ac:dyDescent="0.2">
      <c r="A31" s="30" t="s">
        <v>2</v>
      </c>
      <c r="B31" s="31">
        <f>$B$3*C30</f>
        <v>0</v>
      </c>
      <c r="C31" s="68" t="s">
        <v>25</v>
      </c>
      <c r="D31" s="69"/>
      <c r="E31" s="3"/>
      <c r="F31" s="85"/>
      <c r="G31" s="25">
        <v>4</v>
      </c>
      <c r="H31" s="29">
        <v>0.8</v>
      </c>
      <c r="I31" s="3"/>
      <c r="J31" s="3"/>
      <c r="K31" s="3"/>
      <c r="L31" s="3"/>
      <c r="M31" s="3"/>
      <c r="N31" s="3"/>
    </row>
    <row r="32" spans="1:14" x14ac:dyDescent="0.2">
      <c r="A32" s="32"/>
      <c r="B32" s="3"/>
      <c r="C32" s="68"/>
      <c r="D32" s="69"/>
      <c r="E32" s="3"/>
      <c r="F32" s="85"/>
      <c r="G32" s="25">
        <v>3</v>
      </c>
      <c r="H32" s="29">
        <v>0.5</v>
      </c>
      <c r="I32" s="3"/>
      <c r="J32" s="3"/>
      <c r="K32" s="3"/>
      <c r="L32" s="3"/>
      <c r="M32" s="3"/>
      <c r="N32" s="3"/>
    </row>
    <row r="33" spans="1:14" ht="12.75" customHeight="1" x14ac:dyDescent="0.2">
      <c r="A33" s="70" t="s">
        <v>26</v>
      </c>
      <c r="B33" s="89" t="s">
        <v>0</v>
      </c>
      <c r="C33" s="91" t="str">
        <f>IF($B$3=0,CONCATENATE($A$3," invullen"),IF(B33="Maak keuze","Niveau invullen",INDEX(G30:H35,IF(B33=G30,1,IF(B33=G31,2,IF(B33=G32,3,IF(B33=G33,4,IF(B33=G34,5,6))))),2)*B31))</f>
        <v>Aanneemsom invullen</v>
      </c>
      <c r="D33" s="92"/>
      <c r="E33" s="3"/>
      <c r="F33" s="85"/>
      <c r="G33" s="25">
        <v>2</v>
      </c>
      <c r="H33" s="29">
        <v>0</v>
      </c>
      <c r="I33" s="3"/>
      <c r="J33" s="3"/>
      <c r="K33" s="3"/>
      <c r="L33" s="3"/>
      <c r="M33" s="3"/>
      <c r="N33" s="3"/>
    </row>
    <row r="34" spans="1:14" ht="12.75" customHeight="1" thickBot="1" x14ac:dyDescent="0.25">
      <c r="A34" s="71"/>
      <c r="B34" s="90"/>
      <c r="C34" s="93"/>
      <c r="D34" s="94"/>
      <c r="E34" s="3"/>
      <c r="F34" s="85"/>
      <c r="G34" s="25">
        <v>1</v>
      </c>
      <c r="H34" s="29">
        <v>0</v>
      </c>
      <c r="I34" s="3"/>
      <c r="J34" s="95" t="s">
        <v>27</v>
      </c>
      <c r="K34" s="95"/>
      <c r="L34" s="95"/>
      <c r="M34" s="95"/>
      <c r="N34" s="95"/>
    </row>
    <row r="35" spans="1:14" ht="13.5" thickBot="1" x14ac:dyDescent="0.25">
      <c r="A35" s="19"/>
      <c r="B35" s="3"/>
      <c r="C35" s="3"/>
      <c r="D35" s="3"/>
      <c r="E35" s="3"/>
      <c r="F35" s="86"/>
      <c r="G35" s="25" t="s">
        <v>28</v>
      </c>
      <c r="H35" s="29">
        <v>0</v>
      </c>
      <c r="I35" s="3"/>
      <c r="J35" s="95" t="str">
        <f>CONCATENATE("Totaal fictieve korting ",$A$1," + ",$A$29," + ",$A$38)</f>
        <v>Totaal fictieve korting K.1a + K.1b + K.2</v>
      </c>
      <c r="K35" s="95"/>
      <c r="L35" s="95"/>
      <c r="M35" s="95"/>
      <c r="N35" s="95"/>
    </row>
    <row r="36" spans="1:14" ht="15.75" thickBot="1" x14ac:dyDescent="0.25">
      <c r="A36" s="96" t="s">
        <v>45</v>
      </c>
      <c r="B36" s="97"/>
      <c r="C36" s="98" t="str">
        <f>IF($B$3=0,CONCATENATE($A$3," invullen"),IF(OR(M21="GEEN 100%",M21="Niet geldig",B33="Maak keuze"),"Nog niet goed ingevuld",M21+C33))</f>
        <v>Aanneemsom invullen</v>
      </c>
      <c r="D36" s="99"/>
      <c r="E36" s="3"/>
      <c r="F36" s="3"/>
      <c r="G36" s="3"/>
      <c r="H36" s="3"/>
      <c r="I36" s="52" t="s">
        <v>29</v>
      </c>
      <c r="J36" s="52"/>
      <c r="K36" s="52"/>
      <c r="L36" s="52"/>
      <c r="M36" s="52"/>
      <c r="N36" s="52"/>
    </row>
    <row r="37" spans="1:14" ht="13.5" thickBot="1" x14ac:dyDescent="0.25">
      <c r="A37" s="3"/>
      <c r="B37" s="3"/>
      <c r="C37" s="3"/>
      <c r="D37" s="3"/>
      <c r="E37" s="3"/>
      <c r="F37" s="3"/>
      <c r="G37" s="3"/>
      <c r="H37" s="3"/>
      <c r="I37" s="55" t="s">
        <v>30</v>
      </c>
      <c r="J37" s="56"/>
      <c r="K37" s="42"/>
      <c r="L37" s="42"/>
      <c r="M37" s="42"/>
      <c r="N37" s="42"/>
    </row>
    <row r="38" spans="1:14" ht="13.5" customHeight="1" x14ac:dyDescent="0.2">
      <c r="A38" s="24" t="s">
        <v>46</v>
      </c>
      <c r="B38" s="78" t="s">
        <v>31</v>
      </c>
      <c r="C38" s="79"/>
      <c r="D38" s="80"/>
      <c r="E38" s="3"/>
      <c r="F38" s="3"/>
      <c r="G38" s="3"/>
      <c r="H38" s="3"/>
      <c r="I38" s="57"/>
      <c r="J38" s="58"/>
      <c r="K38" s="42"/>
      <c r="L38" s="42"/>
      <c r="M38" s="42"/>
      <c r="N38" s="42"/>
    </row>
    <row r="39" spans="1:14" x14ac:dyDescent="0.2">
      <c r="A39" s="53" t="str">
        <f>CONCATENATE("Percentage van de ",$A$3)</f>
        <v>Percentage van de Aanneemsom</v>
      </c>
      <c r="B39" s="54"/>
      <c r="C39" s="27">
        <v>0.15</v>
      </c>
      <c r="D39" s="28"/>
      <c r="E39" s="3"/>
      <c r="F39" s="3"/>
      <c r="G39" s="3"/>
      <c r="H39" s="3"/>
      <c r="I39" s="55" t="s">
        <v>32</v>
      </c>
      <c r="J39" s="56"/>
      <c r="K39" s="42"/>
      <c r="L39" s="42"/>
      <c r="M39" s="42"/>
      <c r="N39" s="42"/>
    </row>
    <row r="40" spans="1:14" ht="15.75" customHeight="1" x14ac:dyDescent="0.2">
      <c r="A40" s="33" t="s">
        <v>2</v>
      </c>
      <c r="B40" s="11">
        <f>$B$3*C39</f>
        <v>0</v>
      </c>
      <c r="C40" s="3"/>
      <c r="D40" s="34"/>
      <c r="E40" s="3"/>
      <c r="F40" s="3"/>
      <c r="G40" s="3"/>
      <c r="H40" s="3"/>
      <c r="I40" s="57"/>
      <c r="J40" s="58"/>
      <c r="K40" s="42"/>
      <c r="L40" s="42"/>
      <c r="M40" s="42"/>
      <c r="N40" s="42"/>
    </row>
    <row r="41" spans="1:14" x14ac:dyDescent="0.2">
      <c r="A41" s="59" t="s">
        <v>33</v>
      </c>
      <c r="B41" s="60"/>
      <c r="C41" s="27">
        <v>0.75</v>
      </c>
      <c r="D41" s="34"/>
      <c r="E41" s="3"/>
      <c r="F41" s="3"/>
      <c r="G41" s="3"/>
      <c r="H41" s="3"/>
      <c r="I41" s="55" t="s">
        <v>34</v>
      </c>
      <c r="J41" s="56"/>
      <c r="K41" s="63"/>
      <c r="L41" s="63"/>
      <c r="M41" s="63"/>
      <c r="N41" s="63"/>
    </row>
    <row r="42" spans="1:14" ht="12.75" customHeight="1" x14ac:dyDescent="0.2">
      <c r="A42" s="64" t="s">
        <v>35</v>
      </c>
      <c r="B42" s="65"/>
      <c r="C42" s="68" t="s">
        <v>36</v>
      </c>
      <c r="D42" s="69"/>
      <c r="E42" s="3"/>
      <c r="F42" s="3"/>
      <c r="G42" s="3"/>
      <c r="H42" s="3"/>
      <c r="I42" s="61"/>
      <c r="J42" s="62"/>
      <c r="K42" s="63"/>
      <c r="L42" s="63"/>
      <c r="M42" s="63"/>
      <c r="N42" s="63"/>
    </row>
    <row r="43" spans="1:14" ht="12.75" customHeight="1" x14ac:dyDescent="0.2">
      <c r="A43" s="66"/>
      <c r="B43" s="67"/>
      <c r="C43" s="68"/>
      <c r="D43" s="69"/>
      <c r="E43" s="3"/>
      <c r="F43" s="3"/>
      <c r="G43" s="3"/>
      <c r="H43" s="3"/>
      <c r="I43" s="61"/>
      <c r="J43" s="62"/>
      <c r="K43" s="63"/>
      <c r="L43" s="63"/>
      <c r="M43" s="63"/>
      <c r="N43" s="63"/>
    </row>
    <row r="44" spans="1:14" x14ac:dyDescent="0.2">
      <c r="A44" s="70" t="s">
        <v>37</v>
      </c>
      <c r="B44" s="72" t="s">
        <v>0</v>
      </c>
      <c r="C44" s="74" t="str">
        <f>IF($B$3=0,CONCATENATE($A$3," invullen"),IF(B44="Maak keuze","Percentage invullen",IF(B3=0,"Nog niet goed ingevuld",$B$3*B44*$C$39*(100%-((100%-B44)/(100%-$C$41))))))</f>
        <v>Aanneemsom invullen</v>
      </c>
      <c r="D44" s="75"/>
      <c r="E44" s="3"/>
      <c r="F44" s="3"/>
      <c r="G44" s="3"/>
      <c r="H44" s="3"/>
      <c r="I44" s="61"/>
      <c r="J44" s="62"/>
      <c r="K44" s="63"/>
      <c r="L44" s="63"/>
      <c r="M44" s="63"/>
      <c r="N44" s="63"/>
    </row>
    <row r="45" spans="1:14" ht="15.75" customHeight="1" thickBot="1" x14ac:dyDescent="0.25">
      <c r="A45" s="71"/>
      <c r="B45" s="73"/>
      <c r="C45" s="76"/>
      <c r="D45" s="77"/>
      <c r="E45" s="3"/>
      <c r="F45" s="3"/>
      <c r="G45" s="3"/>
      <c r="H45" s="3"/>
      <c r="I45" s="57"/>
      <c r="J45" s="58"/>
      <c r="K45" s="63"/>
      <c r="L45" s="63"/>
      <c r="M45" s="63"/>
      <c r="N45" s="63"/>
    </row>
    <row r="46" spans="1:14" ht="13.5" thickBot="1" x14ac:dyDescent="0.25">
      <c r="A46" s="3"/>
      <c r="B46" s="3"/>
      <c r="C46" s="3"/>
      <c r="D46" s="3"/>
      <c r="E46" s="3"/>
      <c r="F46" s="3"/>
      <c r="G46" s="3"/>
      <c r="H46" s="3"/>
      <c r="I46" s="40" t="s">
        <v>38</v>
      </c>
      <c r="J46" s="41"/>
      <c r="K46" s="42"/>
      <c r="L46" s="42"/>
      <c r="M46" s="42"/>
      <c r="N46" s="42"/>
    </row>
    <row r="47" spans="1:14" ht="12.75" customHeight="1" x14ac:dyDescent="0.2">
      <c r="A47" s="3"/>
      <c r="B47" s="43" t="s">
        <v>27</v>
      </c>
      <c r="C47" s="44"/>
      <c r="D47" s="44"/>
      <c r="E47" s="44"/>
      <c r="F47" s="47" t="str">
        <f>IF($B$3=0,CONCATENATE($A$3," invullen"),IF(OR(M21="geen 100%",B33="Maak keuze",B44="Maak keuze",B44&lt;C41),"Nog niet goed ingevuld",IF(B47="Evaluatieprijs",B3-C36-C44,C36+C44)))</f>
        <v>Aanneemsom invullen</v>
      </c>
      <c r="G47" s="48"/>
      <c r="H47" s="3"/>
      <c r="I47" s="35"/>
      <c r="J47" s="35"/>
      <c r="K47" s="35"/>
      <c r="L47" s="35"/>
      <c r="M47" s="36" t="s">
        <v>39</v>
      </c>
      <c r="N47" s="37" t="s">
        <v>58</v>
      </c>
    </row>
    <row r="48" spans="1:14" ht="13.5" customHeight="1" thickBot="1" x14ac:dyDescent="0.25">
      <c r="A48" s="3"/>
      <c r="B48" s="45"/>
      <c r="C48" s="46"/>
      <c r="D48" s="46"/>
      <c r="E48" s="46"/>
      <c r="F48" s="49"/>
      <c r="G48" s="50"/>
      <c r="H48" s="3"/>
      <c r="I48" s="51" t="s">
        <v>40</v>
      </c>
      <c r="J48" s="51"/>
      <c r="K48" s="51"/>
      <c r="L48" s="35"/>
      <c r="M48" s="38" t="s">
        <v>41</v>
      </c>
      <c r="N48" s="39">
        <v>45902</v>
      </c>
    </row>
    <row r="49" spans="1:1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</sheetData>
  <sheetProtection algorithmName="SHA-512" hashValue="gCA+02IxSVJF2wgbSNoo2DGPiI92AeCCGkNr+gKGZDlVU312La7Z8D6gTkH/CYjLM1eDZYGOtrp06BCPHspJew==" saltValue="e+XdjfP5VXTkbXdBUkVmkg==" spinCount="100000" sheet="1" selectLockedCells="1"/>
  <mergeCells count="49">
    <mergeCell ref="L6:L7"/>
    <mergeCell ref="M6:M7"/>
    <mergeCell ref="F21:L21"/>
    <mergeCell ref="A23:E23"/>
    <mergeCell ref="A24:E24"/>
    <mergeCell ref="B6:B7"/>
    <mergeCell ref="D6:D7"/>
    <mergeCell ref="F6:F7"/>
    <mergeCell ref="H6:H7"/>
    <mergeCell ref="J6:J7"/>
    <mergeCell ref="B1:D1"/>
    <mergeCell ref="F1:L1"/>
    <mergeCell ref="B3:C3"/>
    <mergeCell ref="A4:B4"/>
    <mergeCell ref="C5:M5"/>
    <mergeCell ref="J34:N34"/>
    <mergeCell ref="J35:N35"/>
    <mergeCell ref="A36:B36"/>
    <mergeCell ref="C36:D36"/>
    <mergeCell ref="A25:E25"/>
    <mergeCell ref="A26:E26"/>
    <mergeCell ref="A27:E27"/>
    <mergeCell ref="B29:D29"/>
    <mergeCell ref="F29:F35"/>
    <mergeCell ref="A30:B30"/>
    <mergeCell ref="C31:D32"/>
    <mergeCell ref="A33:A34"/>
    <mergeCell ref="B33:B34"/>
    <mergeCell ref="C33:D34"/>
    <mergeCell ref="I36:N36"/>
    <mergeCell ref="A39:B39"/>
    <mergeCell ref="I39:J40"/>
    <mergeCell ref="K39:N40"/>
    <mergeCell ref="A41:B41"/>
    <mergeCell ref="I41:J45"/>
    <mergeCell ref="K41:N45"/>
    <mergeCell ref="A42:B43"/>
    <mergeCell ref="C42:D43"/>
    <mergeCell ref="A44:A45"/>
    <mergeCell ref="B44:B45"/>
    <mergeCell ref="C44:D45"/>
    <mergeCell ref="I37:J38"/>
    <mergeCell ref="K37:N38"/>
    <mergeCell ref="B38:D38"/>
    <mergeCell ref="I46:J46"/>
    <mergeCell ref="K46:N46"/>
    <mergeCell ref="B47:E48"/>
    <mergeCell ref="F47:G48"/>
    <mergeCell ref="I48:K48"/>
  </mergeCells>
  <conditionalFormatting sqref="A1:A3 A29 A36 A38">
    <cfRule type="cellIs" dxfId="16" priority="1" operator="equal">
      <formula>"Maak keuze"</formula>
    </cfRule>
  </conditionalFormatting>
  <conditionalFormatting sqref="A4 A39">
    <cfRule type="cellIs" dxfId="15" priority="7" operator="equal">
      <formula>"Percentage van de Maak keuze"</formula>
    </cfRule>
  </conditionalFormatting>
  <conditionalFormatting sqref="A8:A20">
    <cfRule type="beginsWith" dxfId="14" priority="4" operator="beginsWith" text="Machine">
      <formula>LEFT(A8,LEN("Machine"))="Machine"</formula>
    </cfRule>
  </conditionalFormatting>
  <conditionalFormatting sqref="B5 B31 B40">
    <cfRule type="cellIs" dxfId="13" priority="13" operator="equal">
      <formula>0</formula>
    </cfRule>
  </conditionalFormatting>
  <conditionalFormatting sqref="B8:B20">
    <cfRule type="cellIs" dxfId="12" priority="5" operator="equal">
      <formula>0</formula>
    </cfRule>
  </conditionalFormatting>
  <conditionalFormatting sqref="B21">
    <cfRule type="cellIs" dxfId="11" priority="8" operator="notEqual">
      <formula>100%</formula>
    </cfRule>
  </conditionalFormatting>
  <conditionalFormatting sqref="B47:E48">
    <cfRule type="containsText" dxfId="10" priority="6" operator="containsText" text="Maak keuze">
      <formula>NOT(ISERROR(SEARCH("Maak keuze",B47)))</formula>
    </cfRule>
  </conditionalFormatting>
  <conditionalFormatting sqref="C4 C30 C39 C41">
    <cfRule type="cellIs" dxfId="9" priority="3" operator="equal">
      <formula>0</formula>
    </cfRule>
  </conditionalFormatting>
  <conditionalFormatting sqref="C36 C44 F47">
    <cfRule type="cellIs" dxfId="8" priority="14" operator="equal">
      <formula>"Nog niet goed ingevuld"</formula>
    </cfRule>
  </conditionalFormatting>
  <conditionalFormatting sqref="C44">
    <cfRule type="expression" dxfId="7" priority="17">
      <formula>B44="Maak keuze"</formula>
    </cfRule>
  </conditionalFormatting>
  <conditionalFormatting sqref="C33:D34">
    <cfRule type="expression" dxfId="6" priority="16">
      <formula>B33="Maak keuze"</formula>
    </cfRule>
  </conditionalFormatting>
  <conditionalFormatting sqref="F1:L2">
    <cfRule type="beginsWith" dxfId="5" priority="2" operator="beginsWith" text="Onderwerp">
      <formula>LEFT(F1,LEN("Onderwerp"))="Onderwerp"</formula>
    </cfRule>
  </conditionalFormatting>
  <conditionalFormatting sqref="M8:M21">
    <cfRule type="cellIs" dxfId="4" priority="15" operator="equal">
      <formula>"geen 100%"</formula>
    </cfRule>
  </conditionalFormatting>
  <conditionalFormatting sqref="M21 C33 C36 C44 F47">
    <cfRule type="cellIs" dxfId="3" priority="9" operator="equal">
      <formula>"Maak keuze invullen"</formula>
    </cfRule>
    <cfRule type="cellIs" dxfId="2" priority="10" operator="equal">
      <formula>"aanneemsom invullen"</formula>
    </cfRule>
    <cfRule type="cellIs" dxfId="1" priority="11" operator="equal">
      <formula>"inschrijfsom invullen"</formula>
    </cfRule>
    <cfRule type="cellIs" dxfId="0" priority="12" operator="equal">
      <formula>"totaalprijs invullen"</formula>
    </cfRule>
  </conditionalFormatting>
  <dataValidations count="17">
    <dataValidation type="list" allowBlank="1" showInputMessage="1" showErrorMessage="1" sqref="B47:E48" xr:uid="{B6C5E4CE-BA66-4D64-9445-3E618B3F79B4}">
      <formula1>$J$34:$J$35</formula1>
    </dataValidation>
    <dataValidation type="list" allowBlank="1" showInputMessage="1" showErrorMessage="1" error="Percentage voldoet niet aan de eisen" sqref="B44" xr:uid="{495083A1-80D8-4289-9923-C818A5D010E0}">
      <formula1>"Maak keuze,75%,76%,77%,78%,79%,80%,81%,82%,83%,84%,85%,86%,87%,88%,89%,90%,91%,92%,93%,94%,95%,96%,97%,98%,99%,100%"</formula1>
    </dataValidation>
    <dataValidation type="list" allowBlank="1" showInputMessage="1" showErrorMessage="1" sqref="A3" xr:uid="{3344178C-4C1E-4FE2-ADA5-2AB5A61810E7}">
      <formula1>"Maak keuze,Aanneemsom,Inschrijfsom,Totaalprijs"</formula1>
    </dataValidation>
    <dataValidation type="list" allowBlank="1" showInputMessage="1" showErrorMessage="1" sqref="A1:A2 A29 A38" xr:uid="{433A8453-F8F3-465E-840D-71B113AB3557}">
      <formula1>"Maak keuze,K.1,K.2,K.3,K.4,K.5,K.6,K.1a,K.1b,K.2a,K.2b,K.3a,K.3b,K.4a,K.4b,K.5a,K.5b,K.6a,K.6b,"</formula1>
    </dataValidation>
    <dataValidation type="list" allowBlank="1" showInputMessage="1" showErrorMessage="1" sqref="B33:B34" xr:uid="{7E01E498-ADA9-4075-AD1C-F3AF30990D91}">
      <formula1>"Maak keuze,5,4,3,2,1,Geen certificaat"</formula1>
    </dataValidation>
    <dataValidation type="list" allowBlank="1" showInputMessage="1" showErrorMessage="1" sqref="A36:B36" xr:uid="{79AAFD1F-2428-4EAC-8384-7B9FB79AB0E2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qref="A8" xr:uid="{F77A2B00-FAD1-4F3E-9508-23BC9784852C}">
      <formula1>"Machine 1"</formula1>
    </dataValidation>
    <dataValidation type="list" allowBlank="1" showInputMessage="1" sqref="A9" xr:uid="{87CC9658-3E6C-4A39-84F3-206157697A4B}">
      <formula1>"Machine 2"</formula1>
    </dataValidation>
    <dataValidation type="list" allowBlank="1" showInputMessage="1" sqref="A10" xr:uid="{4CE94E3D-02FD-4CB6-8969-42785FAAF6A0}">
      <formula1>"Machine 3"</formula1>
    </dataValidation>
    <dataValidation type="list" allowBlank="1" showInputMessage="1" sqref="A11" xr:uid="{E4B3168F-F8F8-4D94-990E-9A2BF74BC3E5}">
      <formula1>"Machine 4"</formula1>
    </dataValidation>
    <dataValidation type="list" allowBlank="1" showInputMessage="1" sqref="A12:A15" xr:uid="{04BBEA34-E216-41B5-B1E7-6ED40E1D549E}">
      <formula1>"Machine 5"</formula1>
    </dataValidation>
    <dataValidation type="list" allowBlank="1" showInputMessage="1" sqref="A16" xr:uid="{5ABACB28-9BD5-411F-AFCC-D81A23CC4639}">
      <formula1>"Machine 6"</formula1>
    </dataValidation>
    <dataValidation type="list" allowBlank="1" showInputMessage="1" sqref="A17" xr:uid="{BE90EE07-3164-4C0E-AA16-FDCB2D49972F}">
      <formula1>"Machine 7"</formula1>
    </dataValidation>
    <dataValidation type="list" allowBlank="1" showInputMessage="1" sqref="A18" xr:uid="{AF172674-7C92-49B7-972A-79BE98AC96A0}">
      <formula1>"Machine 8"</formula1>
    </dataValidation>
    <dataValidation type="list" allowBlank="1" showInputMessage="1" sqref="A19" xr:uid="{541C00B9-58A8-45BC-9C69-EE661FDCA2AF}">
      <formula1>"Machine 9"</formula1>
    </dataValidation>
    <dataValidation type="list" allowBlank="1" showInputMessage="1" sqref="A20" xr:uid="{6B2EDF51-9D4F-46A5-954E-8421EC901192}">
      <formula1>"Machine 10"</formula1>
    </dataValidation>
    <dataValidation type="list" allowBlank="1" showInputMessage="1" sqref="F1:L2" xr:uid="{BE59D06F-290C-4261-B511-D7B1B9D467AA}">
      <formula1>"Onderwerp (besteknr)"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402412-0061-4BB1-BD6C-CE28559FA7E0}">
  <ds:schemaRefs>
    <ds:schemaRef ds:uri="http://schemas.microsoft.com/office/2006/metadata/properties"/>
    <ds:schemaRef ds:uri="http://www.w3.org/XML/1998/namespace"/>
    <ds:schemaRef ds:uri="ebeaf7aa-9b33-4abc-bc0f-b926eb6c1d69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57370B39-562D-4469-83C7-96C557F249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0872F7-08E7-4F8A-A851-5CAB44F599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2025-08-26T13:45:05Z</dcterms:created>
  <dcterms:modified xsi:type="dcterms:W3CDTF">2025-09-02T14:50:51Z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