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drawings/drawing2.xml" ContentType="application/vnd.openxmlformats-officedocument.drawing+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drawings/drawing3.xml" ContentType="application/vnd.openxmlformats-officedocument.drawing+xml"/>
  <Override PartName="/xl/ink/ink21.xml" ContentType="application/inkml+xml"/>
  <Override PartName="/xl/ink/ink22.xml" ContentType="application/inkml+xml"/>
  <Override PartName="/xl/drawings/drawing4.xml" ContentType="application/vnd.openxmlformats-officedocument.drawing+xml"/>
  <Override PartName="/xl/ink/ink23.xml" ContentType="application/inkml+xml"/>
  <Override PartName="/xl/drawings/drawing5.xml" ContentType="application/vnd.openxmlformats-officedocument.drawing+xml"/>
  <Override PartName="/xl/drawings/drawing6.xml" ContentType="application/vnd.openxmlformats-officedocument.drawing+xml"/>
  <Override PartName="/xl/ink/ink24.xml" ContentType="application/inkml+xml"/>
  <Override PartName="/xl/drawings/drawing7.xml" ContentType="application/vnd.openxmlformats-officedocument.drawing+xml"/>
  <Override PartName="/xl/ink/ink25.xml" ContentType="application/inkml+xml"/>
  <Override PartName="/xl/drawings/drawing8.xml" ContentType="application/vnd.openxmlformats-officedocument.drawing+xml"/>
  <Override PartName="/xl/ink/ink26.xml" ContentType="application/inkml+xml"/>
  <Override PartName="/xl/ink/ink27.xml" ContentType="application/inkml+xml"/>
  <Override PartName="/xl/ink/ink28.xml" ContentType="application/inkml+xml"/>
  <Override PartName="/xl/ink/ink29.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J:\Inkoop\Projecten\03. GWW\Groenaanleg Spoorzone contract 4 I240200004\02 Specificatie\02 NvI\03 Definitief\"/>
    </mc:Choice>
  </mc:AlternateContent>
  <xr:revisionPtr revIDLastSave="0" documentId="8_{70453EDB-46E4-4961-AACE-19C246A3EB1E}" xr6:coauthVersionLast="47" xr6:coauthVersionMax="47" xr10:uidLastSave="{00000000-0000-0000-0000-000000000000}"/>
  <bookViews>
    <workbookView xWindow="-110" yWindow="-110" windowWidth="25820" windowHeight="13900" activeTab="6" xr2:uid="{00000000-000D-0000-FFFF-FFFF00000000}"/>
  </bookViews>
  <sheets>
    <sheet name="P1 LVB-heuvel" sheetId="6" r:id="rId1"/>
    <sheet name="P1 LVB &amp; Noordstrook" sheetId="7" r:id="rId2"/>
    <sheet name="P1 LVB-Noord" sheetId="9" r:id="rId3"/>
    <sheet name="P2 Stationsplein P&amp;R" sheetId="1" r:id="rId4"/>
    <sheet name="P2 Frisopark" sheetId="4" r:id="rId5"/>
    <sheet name="P3 Noordplein" sheetId="3" r:id="rId6"/>
    <sheet name="P3 Zuidplein" sheetId="2" r:id="rId7"/>
    <sheet name="LVB-Lint" sheetId="11" state="hidden" r:id="rId8"/>
  </sheets>
  <definedNames>
    <definedName name="_xlnm.Print_Area" localSheetId="1">'P1 LVB &amp; Noordstrook'!$A$12:$N$95</definedName>
    <definedName name="_xlnm.Print_Area" localSheetId="0">'P1 LVB-heuvel'!$A$1:$N$55</definedName>
    <definedName name="_xlnm.Print_Area" localSheetId="2">'P1 LVB-Noord'!$A$1:$N$39</definedName>
    <definedName name="_xlnm.Print_Area" localSheetId="4">'P2 Frisopark'!$A$1:$N$43</definedName>
    <definedName name="_xlnm.Print_Area" localSheetId="3">'P2 Stationsplein P&amp;R'!$A$1:$M$53</definedName>
    <definedName name="_xlnm.Print_Area" localSheetId="5">'P3 Noordplein'!$A$1:$N$69</definedName>
    <definedName name="_xlnm.Print_Area" localSheetId="6">'P3 Zuidplein'!$A$1:$N$84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0" i="7" l="1"/>
  <c r="P24" i="2"/>
  <c r="P23" i="3"/>
  <c r="P41" i="4"/>
  <c r="O53" i="1"/>
  <c r="P22" i="9"/>
  <c r="P23" i="9"/>
  <c r="P24" i="9"/>
  <c r="P25" i="9"/>
  <c r="P26" i="9"/>
  <c r="P27" i="9"/>
  <c r="P28" i="9"/>
  <c r="P29" i="9"/>
  <c r="P30" i="9"/>
  <c r="P38" i="9"/>
  <c r="P19" i="7"/>
  <c r="P20" i="7"/>
  <c r="P21" i="7"/>
  <c r="P22" i="7"/>
  <c r="P23" i="7"/>
  <c r="P24" i="7"/>
  <c r="P25" i="7"/>
  <c r="P26" i="7"/>
  <c r="P35" i="7"/>
  <c r="P36" i="7"/>
  <c r="P37" i="7"/>
  <c r="P38" i="7"/>
  <c r="P39" i="7"/>
  <c r="P40" i="7"/>
  <c r="P41" i="7"/>
  <c r="P42" i="7"/>
  <c r="P33" i="6"/>
  <c r="P34" i="6"/>
  <c r="P35" i="6"/>
  <c r="P36" i="6"/>
  <c r="P37" i="6"/>
  <c r="P25" i="6"/>
  <c r="P26" i="6"/>
  <c r="P27" i="6"/>
  <c r="P28" i="6"/>
  <c r="P29" i="6"/>
  <c r="P30" i="6"/>
  <c r="P20" i="6"/>
  <c r="P14" i="6"/>
  <c r="P15" i="6"/>
  <c r="P16" i="6"/>
  <c r="P17" i="6"/>
  <c r="P18" i="6"/>
  <c r="P98" i="7"/>
  <c r="P99" i="7"/>
  <c r="P100" i="7"/>
  <c r="L97" i="7"/>
  <c r="L96" i="7"/>
  <c r="L95" i="7" l="1"/>
  <c r="P96" i="7"/>
  <c r="L83" i="2"/>
  <c r="P83" i="2" s="1"/>
  <c r="P85" i="2" s="1"/>
  <c r="P71" i="3" s="1"/>
  <c r="L50" i="3"/>
  <c r="P40" i="9"/>
  <c r="P97" i="7"/>
  <c r="P95" i="7"/>
  <c r="P15" i="4"/>
  <c r="K39" i="11"/>
  <c r="O39" i="11"/>
  <c r="O41" i="11"/>
  <c r="L57" i="11"/>
  <c r="P57" i="11"/>
  <c r="L54" i="11"/>
  <c r="P54" i="11"/>
  <c r="D48" i="11"/>
  <c r="L48" i="11"/>
  <c r="P48" i="11"/>
  <c r="D45" i="11"/>
  <c r="L45" i="11"/>
  <c r="P45" i="11"/>
  <c r="P46" i="11"/>
  <c r="L33" i="11"/>
  <c r="P33" i="11"/>
  <c r="L32" i="11"/>
  <c r="P32" i="11"/>
  <c r="L31" i="11"/>
  <c r="P31" i="11"/>
  <c r="L30" i="11"/>
  <c r="P30" i="11"/>
  <c r="L29" i="11"/>
  <c r="P29" i="11"/>
  <c r="L28" i="11"/>
  <c r="P28" i="11"/>
  <c r="D18" i="11"/>
  <c r="L15" i="11"/>
  <c r="P13" i="11"/>
  <c r="P15" i="11"/>
  <c r="O52" i="1"/>
  <c r="L24" i="9"/>
  <c r="L25" i="9"/>
  <c r="L26" i="9"/>
  <c r="L27" i="9"/>
  <c r="L28" i="9"/>
  <c r="L29" i="9"/>
  <c r="L30" i="9"/>
  <c r="L31" i="9"/>
  <c r="L23" i="9"/>
  <c r="P31" i="9"/>
  <c r="L38" i="9"/>
  <c r="L18" i="9"/>
  <c r="P16" i="9"/>
  <c r="P15" i="9"/>
  <c r="P14" i="9"/>
  <c r="P13" i="9"/>
  <c r="L25" i="11"/>
  <c r="P25" i="11"/>
  <c r="L24" i="11"/>
  <c r="P24" i="11"/>
  <c r="L23" i="11"/>
  <c r="P23" i="11"/>
  <c r="L22" i="11"/>
  <c r="P22" i="11"/>
  <c r="L21" i="11"/>
  <c r="P21" i="11"/>
  <c r="L20" i="11"/>
  <c r="P20" i="11"/>
  <c r="L19" i="11"/>
  <c r="L33" i="9"/>
  <c r="P33" i="9"/>
  <c r="P19" i="9"/>
  <c r="L35" i="11"/>
  <c r="P19" i="11"/>
  <c r="P35" i="11"/>
  <c r="L60" i="2"/>
  <c r="L61" i="2"/>
  <c r="L63" i="2"/>
  <c r="L64" i="2"/>
  <c r="L66" i="2"/>
  <c r="L67" i="2"/>
  <c r="L68" i="2"/>
  <c r="L70" i="2"/>
  <c r="L34" i="6"/>
  <c r="L48" i="7"/>
  <c r="P50" i="3"/>
  <c r="L57" i="3"/>
  <c r="L58" i="3"/>
  <c r="L30" i="2"/>
  <c r="L22" i="3"/>
  <c r="L60" i="3"/>
  <c r="K30" i="1"/>
  <c r="L43" i="2"/>
  <c r="P43" i="2"/>
  <c r="L80" i="7"/>
  <c r="L83" i="7"/>
  <c r="L74" i="2"/>
  <c r="P46" i="7"/>
  <c r="P29" i="7"/>
  <c r="P30" i="7"/>
  <c r="P31" i="7"/>
  <c r="P32" i="7"/>
  <c r="P43" i="7"/>
  <c r="P19" i="3"/>
  <c r="P27" i="3"/>
  <c r="P29" i="3" s="1"/>
  <c r="P34" i="3"/>
  <c r="P27" i="2"/>
  <c r="P28" i="2"/>
  <c r="P35" i="2"/>
  <c r="P74" i="2"/>
  <c r="P76" i="2" s="1"/>
  <c r="P18" i="2"/>
  <c r="P19" i="2"/>
  <c r="P17" i="2"/>
  <c r="P16" i="2"/>
  <c r="P15" i="2"/>
  <c r="P14" i="2"/>
  <c r="P13" i="2"/>
  <c r="P18" i="3"/>
  <c r="P17" i="3"/>
  <c r="P16" i="3"/>
  <c r="P15" i="3"/>
  <c r="P14" i="3"/>
  <c r="P13" i="3"/>
  <c r="P17" i="4"/>
  <c r="P16" i="4"/>
  <c r="P14" i="4"/>
  <c r="P13" i="4"/>
  <c r="P18" i="7"/>
  <c r="O46" i="1"/>
  <c r="O28" i="1"/>
  <c r="O27" i="1"/>
  <c r="O19" i="1"/>
  <c r="O20" i="1"/>
  <c r="O18" i="1"/>
  <c r="O17" i="1"/>
  <c r="O16" i="1"/>
  <c r="O15" i="1"/>
  <c r="O14" i="1"/>
  <c r="O13" i="1"/>
  <c r="K22" i="1"/>
  <c r="P48" i="7"/>
  <c r="P37" i="2"/>
  <c r="P38" i="3"/>
  <c r="P22" i="2"/>
  <c r="P22" i="3"/>
  <c r="P23" i="2"/>
  <c r="O30" i="1"/>
  <c r="L87" i="7"/>
  <c r="L35" i="6"/>
  <c r="L36" i="6"/>
  <c r="L37" i="6"/>
  <c r="L38" i="6"/>
  <c r="L33" i="6"/>
  <c r="P24" i="3"/>
  <c r="D23" i="6"/>
  <c r="L24" i="6"/>
  <c r="L25" i="6"/>
  <c r="L26" i="6"/>
  <c r="L27" i="6"/>
  <c r="L28" i="6"/>
  <c r="L30" i="6"/>
  <c r="L29" i="6"/>
  <c r="D46" i="6"/>
  <c r="D44" i="6"/>
  <c r="L40" i="6"/>
  <c r="P13" i="6"/>
  <c r="O40" i="1"/>
  <c r="O42" i="1"/>
  <c r="K45" i="1"/>
  <c r="L19" i="4"/>
  <c r="E50" i="3"/>
  <c r="L35" i="3"/>
  <c r="P61" i="2"/>
  <c r="P62" i="2"/>
  <c r="P63" i="2"/>
  <c r="P64" i="2"/>
  <c r="P65" i="2"/>
  <c r="P66" i="2"/>
  <c r="P67" i="2"/>
  <c r="P68" i="2"/>
  <c r="P60" i="2"/>
  <c r="L89" i="7"/>
  <c r="P35" i="3"/>
  <c r="P37" i="3"/>
  <c r="P38" i="2"/>
  <c r="P39" i="2"/>
  <c r="L37" i="3"/>
  <c r="P70" i="2"/>
  <c r="O45" i="1"/>
  <c r="O48" i="1"/>
  <c r="K48" i="1"/>
  <c r="L30" i="4"/>
  <c r="P30" i="4"/>
  <c r="L31" i="4"/>
  <c r="P31" i="4"/>
  <c r="L32" i="4"/>
  <c r="P32" i="4"/>
  <c r="L33" i="4"/>
  <c r="P33" i="4"/>
  <c r="L34" i="4"/>
  <c r="P34" i="4"/>
  <c r="L29" i="4"/>
  <c r="P29" i="4"/>
  <c r="L25" i="4"/>
  <c r="L27" i="4"/>
  <c r="P27" i="4"/>
  <c r="L26" i="4"/>
  <c r="P26" i="4"/>
  <c r="P57" i="3"/>
  <c r="K34" i="1"/>
  <c r="O34" i="1"/>
  <c r="L52" i="2"/>
  <c r="P52" i="2"/>
  <c r="P54" i="2" s="1"/>
  <c r="P61" i="3" s="1"/>
  <c r="L45" i="2"/>
  <c r="P45" i="2"/>
  <c r="K33" i="1"/>
  <c r="P70" i="7"/>
  <c r="P71" i="7"/>
  <c r="P72" i="7"/>
  <c r="P73" i="7"/>
  <c r="P74" i="7"/>
  <c r="L62" i="7"/>
  <c r="P62" i="7"/>
  <c r="L63" i="7"/>
  <c r="P63" i="7"/>
  <c r="L64" i="7"/>
  <c r="P64" i="7"/>
  <c r="L65" i="7"/>
  <c r="P65" i="7"/>
  <c r="L66" i="7"/>
  <c r="P66" i="7"/>
  <c r="L69" i="7"/>
  <c r="P69" i="7"/>
  <c r="P61" i="7"/>
  <c r="L53" i="7"/>
  <c r="P53" i="7"/>
  <c r="L54" i="7"/>
  <c r="P54" i="7"/>
  <c r="L55" i="7"/>
  <c r="P55" i="7"/>
  <c r="P56" i="7"/>
  <c r="L57" i="7"/>
  <c r="P57" i="7"/>
  <c r="L58" i="7"/>
  <c r="P58" i="7"/>
  <c r="L52" i="7"/>
  <c r="L46" i="6"/>
  <c r="L20" i="6"/>
  <c r="P52" i="7"/>
  <c r="P76" i="7"/>
  <c r="L76" i="7"/>
  <c r="P39" i="3"/>
  <c r="O33" i="1"/>
  <c r="O36" i="1"/>
  <c r="K36" i="1"/>
  <c r="P25" i="4"/>
  <c r="L36" i="4"/>
  <c r="P24" i="6"/>
  <c r="L44" i="6"/>
  <c r="P38" i="6"/>
  <c r="P40" i="6"/>
  <c r="L42" i="4"/>
  <c r="P81" i="7"/>
  <c r="P83" i="7" s="1"/>
  <c r="L92" i="7"/>
  <c r="P92" i="7"/>
  <c r="L21" i="2"/>
  <c r="L67" i="3"/>
  <c r="P67" i="3"/>
  <c r="P70" i="3" s="1"/>
  <c r="L44" i="2"/>
  <c r="P44" i="2"/>
  <c r="L42" i="2"/>
  <c r="L47" i="2"/>
  <c r="K52" i="1"/>
  <c r="L40" i="4"/>
  <c r="P40" i="4"/>
  <c r="P58" i="3"/>
  <c r="L42" i="3"/>
  <c r="P42" i="3"/>
  <c r="P44" i="3"/>
  <c r="P42" i="2"/>
  <c r="P47" i="2"/>
  <c r="P45" i="3"/>
  <c r="P46" i="3"/>
  <c r="P48" i="2"/>
  <c r="P49" i="2"/>
  <c r="P36" i="4" l="1"/>
  <c r="O22" i="1"/>
  <c r="P20" i="4" s="1"/>
  <c r="P19" i="4"/>
  <c r="O23" i="1" s="1"/>
  <c r="P60" i="3"/>
  <c r="P55" i="2" s="1"/>
  <c r="P56" i="2" s="1"/>
  <c r="P53" i="3"/>
  <c r="P52" i="3"/>
  <c r="P77" i="2" s="1"/>
  <c r="P78" i="2" s="1"/>
  <c r="P30" i="2"/>
  <c r="P86" i="2"/>
  <c r="P72" i="3" s="1"/>
  <c r="P31" i="2"/>
  <c r="O24" i="1" l="1"/>
  <c r="P21" i="4"/>
  <c r="P30" i="3"/>
  <c r="P31" i="3" s="1"/>
  <c r="P62" i="3"/>
  <c r="P54" i="3"/>
  <c r="P32" i="2"/>
  <c r="P87" i="2"/>
</calcChain>
</file>

<file path=xl/sharedStrings.xml><?xml version="1.0" encoding="utf-8"?>
<sst xmlns="http://schemas.openxmlformats.org/spreadsheetml/2006/main" count="1289" uniqueCount="370">
  <si>
    <t>Royal HaskoningDHV</t>
  </si>
  <si>
    <t>Project: Beplantingslijst station Ede</t>
  </si>
  <si>
    <t>Datum:</t>
  </si>
  <si>
    <t>Projectnummer: BE8557-111-108</t>
  </si>
  <si>
    <t>Documentnummer: I&amp;B_BE8557_O014_D1.0</t>
  </si>
  <si>
    <t>Code</t>
  </si>
  <si>
    <t>Soort</t>
  </si>
  <si>
    <t>Opmerkingen</t>
  </si>
  <si>
    <t>Opper-
vlakte
(m²)</t>
  </si>
  <si>
    <t>Lengte (m1)</t>
  </si>
  <si>
    <t>Plant-
afstand (m)</t>
  </si>
  <si>
    <t>Rand afstand (m)</t>
  </si>
  <si>
    <t>Stuks
(m²)</t>
  </si>
  <si>
    <t>Kwaliteit</t>
  </si>
  <si>
    <t>Opmerking kwaliteit</t>
  </si>
  <si>
    <t>Plantverband</t>
  </si>
  <si>
    <t>Aantal
stuks</t>
  </si>
  <si>
    <t>omtrek stam/hoogte plant/potmaat</t>
  </si>
  <si>
    <t>Nederlandse
naam</t>
  </si>
  <si>
    <t>eenheidsprijs</t>
  </si>
  <si>
    <t>Totaal prijs</t>
  </si>
  <si>
    <t>Bomen</t>
  </si>
  <si>
    <t xml:space="preserve">Nieuwe bomen </t>
  </si>
  <si>
    <t>BP</t>
  </si>
  <si>
    <t>Betula pendula</t>
  </si>
  <si>
    <t>Dr. Kl. Niet vrij uitgroeiende boom 4x verplant</t>
  </si>
  <si>
    <t>conform Afbeelding 5.28 handboek bomen</t>
  </si>
  <si>
    <t>Solitair</t>
  </si>
  <si>
    <t xml:space="preserve">18-20 </t>
  </si>
  <si>
    <t>Ruwe berk</t>
  </si>
  <si>
    <t>Qr</t>
  </si>
  <si>
    <t>Quercus robur</t>
  </si>
  <si>
    <t>Zomereik</t>
  </si>
  <si>
    <t>Qp</t>
  </si>
  <si>
    <t>Quercus petraea</t>
  </si>
  <si>
    <t>Wintereik</t>
  </si>
  <si>
    <t>Ps</t>
  </si>
  <si>
    <t>Pinus sylvestris</t>
  </si>
  <si>
    <t xml:space="preserve">20-25 </t>
  </si>
  <si>
    <t>Grove den</t>
  </si>
  <si>
    <t>Sa</t>
  </si>
  <si>
    <t>Sorbus aucuparia</t>
  </si>
  <si>
    <t>Lijsterbes</t>
  </si>
  <si>
    <t>meerstammig</t>
  </si>
  <si>
    <t>Dr. Kl. Meerstammig opgeknipt (H&gt;2,00m)</t>
  </si>
  <si>
    <t>B 300 - 400, H 550 - 600, 6 x v.dk</t>
  </si>
  <si>
    <t xml:space="preserve">         </t>
  </si>
  <si>
    <t>TOTAAL</t>
  </si>
  <si>
    <t>Inschrijfprijs bestekpost 120010</t>
  </si>
  <si>
    <t xml:space="preserve"> </t>
  </si>
  <si>
    <t>Heesters middelhoog</t>
  </si>
  <si>
    <t>HH2</t>
  </si>
  <si>
    <t>laag gemengd struweel</t>
  </si>
  <si>
    <t xml:space="preserve">Rubus fruticosus L </t>
  </si>
  <si>
    <t>Driehoeksverband</t>
  </si>
  <si>
    <t>C1,5</t>
  </si>
  <si>
    <t>Braam</t>
  </si>
  <si>
    <t xml:space="preserve">Rubus caesius  </t>
  </si>
  <si>
    <t>wortelgoed leverbaar</t>
  </si>
  <si>
    <t>Dauwbraam</t>
  </si>
  <si>
    <t xml:space="preserve">Cytisus scoparius </t>
  </si>
  <si>
    <t>C2</t>
  </si>
  <si>
    <t>Brem</t>
  </si>
  <si>
    <t>Genista anglica</t>
  </si>
  <si>
    <t>Stekelbrem</t>
  </si>
  <si>
    <t>Ulex europaeus</t>
  </si>
  <si>
    <t>Maat 30-40 C1,5</t>
  </si>
  <si>
    <t>Gaspeldoorn</t>
  </si>
  <si>
    <t>Frangula alnus</t>
  </si>
  <si>
    <t>Maat 80-100 1+2 struik</t>
  </si>
  <si>
    <t>Vuilboom</t>
  </si>
  <si>
    <t>Ilex aquifolium</t>
  </si>
  <si>
    <t>Maat 50-60 met kluit</t>
  </si>
  <si>
    <t>Hulst</t>
  </si>
  <si>
    <t>HH4</t>
  </si>
  <si>
    <t>Rosa canina</t>
  </si>
  <si>
    <t>Maat 60-80 1+1 2-3 tak</t>
  </si>
  <si>
    <t>Hondsroos</t>
  </si>
  <si>
    <t xml:space="preserve">Rosa tomentella </t>
  </si>
  <si>
    <t>C3</t>
  </si>
  <si>
    <t>Beklierde heggenroos</t>
  </si>
  <si>
    <t xml:space="preserve">Rosa rubiginosa </t>
  </si>
  <si>
    <t>Maat 60-100 1+1, 2-3tak</t>
  </si>
  <si>
    <t>Egelantier</t>
  </si>
  <si>
    <t>Inschrijfprijs bestekpost 121010</t>
  </si>
  <si>
    <t>Gras</t>
  </si>
  <si>
    <t>gram per m²</t>
  </si>
  <si>
    <t>Aantal kg</t>
  </si>
  <si>
    <t>Kruidenrijk grasland</t>
  </si>
  <si>
    <t>G Sh</t>
  </si>
  <si>
    <t>Schraal grasland, soorten als: Buntgras, Kleine klaver, Zandblauwtje, Klein tasjeskruid, Dwergviltkruid, Fijn schapengras, Zandstruisgras, etc.</t>
  </si>
  <si>
    <t>aanvoer autogeen zaad vanaf WFC</t>
  </si>
  <si>
    <t>Inschrijfprijs bestekpost 127010</t>
  </si>
  <si>
    <t>G Fi</t>
  </si>
  <si>
    <t>Leefgebied bijzondere flora en insecten. Droge en schrale vegetaties soorten als; Buntgras, Kleine klaver, Zandblauwtje, Klein tasjeskruid, Dwergviltkruid, Fijn schapengras, Zandstruisgras, etc.</t>
  </si>
  <si>
    <t>Totaalprijs</t>
  </si>
  <si>
    <t>Droge deel</t>
  </si>
  <si>
    <t>25-30</t>
  </si>
  <si>
    <t>20-25</t>
  </si>
  <si>
    <t>Cb</t>
  </si>
  <si>
    <t>Carpinus betulus</t>
  </si>
  <si>
    <t>30-35</t>
  </si>
  <si>
    <t>Haagbeuk</t>
  </si>
  <si>
    <t>B 350 - 450, H 750 - 800, 6 x v.dk</t>
  </si>
  <si>
    <t xml:space="preserve">Wadi </t>
  </si>
  <si>
    <t>Bpu</t>
  </si>
  <si>
    <t>Betula pubescens</t>
  </si>
  <si>
    <t>Zachte berk</t>
  </si>
  <si>
    <t>Bn</t>
  </si>
  <si>
    <t>Betula nigra</t>
  </si>
  <si>
    <t>Zwarte berk</t>
  </si>
  <si>
    <t>Ul</t>
  </si>
  <si>
    <t>Ulmus laevis</t>
  </si>
  <si>
    <t>Fladderiep</t>
  </si>
  <si>
    <t>Ag</t>
  </si>
  <si>
    <t>Alnus glutinosa</t>
  </si>
  <si>
    <t>Zwarte els</t>
  </si>
  <si>
    <t xml:space="preserve">Fruitbomen </t>
  </si>
  <si>
    <t>MdN</t>
  </si>
  <si>
    <t>Malus d. 'Notarisappel'</t>
  </si>
  <si>
    <t>Dr. Kl. Hoogstam</t>
  </si>
  <si>
    <t>appelboom ‘Notarisappel’</t>
  </si>
  <si>
    <t>MLP</t>
  </si>
  <si>
    <t>Malus d. 'Lunterse Pippeling'</t>
  </si>
  <si>
    <t>Appelboom 'Lunterse Pippeling'</t>
  </si>
  <si>
    <t>PcC</t>
  </si>
  <si>
    <t xml:space="preserve">Pyrus c. 'Conference' </t>
  </si>
  <si>
    <t>Perenboom 'Conference'</t>
  </si>
  <si>
    <t>PcCo</t>
  </si>
  <si>
    <t>Pyrus c. 'Concorde'</t>
  </si>
  <si>
    <t>Perenboom 'Concorde'</t>
  </si>
  <si>
    <t>PaV</t>
  </si>
  <si>
    <t>Prunus a. ‘Varikse Zwarte’</t>
  </si>
  <si>
    <t>Kersenboom 'Varikse Zwarte'</t>
  </si>
  <si>
    <t>PaE</t>
  </si>
  <si>
    <t>Prunus a. 'Early Rivers'</t>
  </si>
  <si>
    <t>Kersenboom 'Early Rivers'</t>
  </si>
  <si>
    <t>PaB</t>
  </si>
  <si>
    <t>Prunus a. 'Biggareau Napoleon'</t>
  </si>
  <si>
    <t>Kersenboom 'Bigarreau Napoléon'</t>
  </si>
  <si>
    <t>PdR</t>
  </si>
  <si>
    <t>Prunus d. 'Reine Claude Verte'</t>
  </si>
  <si>
    <t>Pruimenboom 'Reine Claude Verte'</t>
  </si>
  <si>
    <t>PdV</t>
  </si>
  <si>
    <t>Prunus d. '(Köningin) Victoria'</t>
  </si>
  <si>
    <t>Pruimenboom 'Victoria' ('Köningin Victoria')</t>
  </si>
  <si>
    <t>Laanbomen</t>
  </si>
  <si>
    <t>Inschrijfprijs bestekpost 254110</t>
  </si>
  <si>
    <t>HH3</t>
  </si>
  <si>
    <t>Inschrijfprijs bestekpost 254310</t>
  </si>
  <si>
    <t>Hagen</t>
  </si>
  <si>
    <t xml:space="preserve">bestaande scheerheg verplaatsen en aanvullen </t>
  </si>
  <si>
    <t>H Fs</t>
  </si>
  <si>
    <t>Fagus sylvatica 1,00 m hoog</t>
  </si>
  <si>
    <t>dubbele rij</t>
  </si>
  <si>
    <t>wortelgoed  1+1</t>
  </si>
  <si>
    <t>verschovenverband</t>
  </si>
  <si>
    <t>maat 100-120</t>
  </si>
  <si>
    <t>Beukenhaag</t>
  </si>
  <si>
    <t>LvA</t>
  </si>
  <si>
    <t>Ligustrum vulgare 'Atrovirens'</t>
  </si>
  <si>
    <t>kant en klaarhaag</t>
  </si>
  <si>
    <t>hoogte 150</t>
  </si>
  <si>
    <t>Wilde liguster</t>
  </si>
  <si>
    <t>Inschrijfprijs bestekpost 254210</t>
  </si>
  <si>
    <t>Bloemrijk grasland</t>
  </si>
  <si>
    <t>G5</t>
  </si>
  <si>
    <t>Bloemrijk bermenmengsel G5. Soortenlijst G5-mengsel
Achillea millefolium, Centaurea jacea, Crepis capillaris, Hypericum perforatum, Hypochaeris radicata, Leucanthemum vulgare, Linaria vulgaris, Lotus corniculatus var., corniculatus, Lotus pedunculatus, Plantago lanceolata, Prunella vulgaris, Ranunculus acris, Rhinanthus angustifolius, Rhinanthus minor, Rumex acetosa, Scorzoneroides autumnalis, Silene dioica, Trifolium pratense, Vicia cracca</t>
  </si>
  <si>
    <t>inheems autochtoon zaad</t>
  </si>
  <si>
    <t>recreatie gras</t>
  </si>
  <si>
    <t>G</t>
  </si>
  <si>
    <t>RecreaMaster Iseed</t>
  </si>
  <si>
    <t>5 gr/m2</t>
  </si>
  <si>
    <t>Inschrijfprijs bestekpost 254430 - G5 mengsel</t>
  </si>
  <si>
    <t>plantverband</t>
  </si>
  <si>
    <t xml:space="preserve">nieuwe bomen </t>
  </si>
  <si>
    <t xml:space="preserve">Bp </t>
  </si>
  <si>
    <t>BpO</t>
  </si>
  <si>
    <t>Betula pendula 'Obelisk'</t>
  </si>
  <si>
    <t>Zuilberk</t>
  </si>
  <si>
    <t>BpF</t>
  </si>
  <si>
    <t>Betula pendula 'Fastigiata'</t>
  </si>
  <si>
    <t>in plantenbak</t>
  </si>
  <si>
    <t>CbP</t>
  </si>
  <si>
    <t>Carpinus betulus 'Purpurea'</t>
  </si>
  <si>
    <t>haagbeuk</t>
  </si>
  <si>
    <t xml:space="preserve">             </t>
  </si>
  <si>
    <t>Inschrijfprijs bestekpost 320010 - Stationsplein</t>
  </si>
  <si>
    <t>Inschrijfprijs bestekpost 320010 -Frisopark</t>
  </si>
  <si>
    <t>Inschrijfprijs bestekpost 320010 - Totaal</t>
  </si>
  <si>
    <t>Solitaire heester</t>
  </si>
  <si>
    <t>Fa</t>
  </si>
  <si>
    <t>Dr. Kl. 5-7 tak solitair</t>
  </si>
  <si>
    <t>hoogte 150-200</t>
  </si>
  <si>
    <t>Al</t>
  </si>
  <si>
    <t>Amelanchier lamarckii</t>
  </si>
  <si>
    <t>B 200-300, H 350-400 6 x v. dk</t>
  </si>
  <si>
    <t>Krentenboompje</t>
  </si>
  <si>
    <t>Inschrijfprijs bestekpost 322010</t>
  </si>
  <si>
    <t>Vaste planten</t>
  </si>
  <si>
    <t>PaH</t>
  </si>
  <si>
    <t>Deschampsia cespitosa 'Goldtau'  </t>
  </si>
  <si>
    <t>ruwe smele</t>
  </si>
  <si>
    <t>Pg1</t>
  </si>
  <si>
    <t>Prairie Garden, mengsel 
blauw/paars/wit/geel/groen</t>
  </si>
  <si>
    <t>leverancier Lageschaar Vaste planten</t>
  </si>
  <si>
    <t>Mengsel 60% Amethyst 40% Sulfur 
gemengd aanbrengen
Biologisch gekweekt</t>
  </si>
  <si>
    <t>nader uit te werken, samen met leverancier</t>
  </si>
  <si>
    <t>-</t>
  </si>
  <si>
    <t>Inschrijfprijs bestekpost 325010</t>
  </si>
  <si>
    <t>nieuwe scheerheg langs fietspad station</t>
  </si>
  <si>
    <t>Ligusterhaag</t>
  </si>
  <si>
    <t>Inschrijfprijs bestekpost 324010</t>
  </si>
  <si>
    <t>Muurbeplanting</t>
  </si>
  <si>
    <t>Hedera helix</t>
  </si>
  <si>
    <t>100-125 C2 gebonden</t>
  </si>
  <si>
    <t>Klimop</t>
  </si>
  <si>
    <t>Lonicera periclymenum</t>
  </si>
  <si>
    <t>80-100 C1,5</t>
  </si>
  <si>
    <t>Kamperfoelie</t>
  </si>
  <si>
    <t>Inschrijfprijs bestekpost 323010</t>
  </si>
  <si>
    <t>Inschrijfprijs bestekpost 327020</t>
  </si>
  <si>
    <t>Bp</t>
  </si>
  <si>
    <t>Pa</t>
  </si>
  <si>
    <t>Prunus avium</t>
  </si>
  <si>
    <t>Zoete kers</t>
  </si>
  <si>
    <t>Inschrijfprijs bestekpost 320010 - Frisopark</t>
  </si>
  <si>
    <t>Hoge heestes</t>
  </si>
  <si>
    <t>HHR1</t>
  </si>
  <si>
    <t>Bosplantsoen rand</t>
  </si>
  <si>
    <t>Calluna vulgaris</t>
  </si>
  <si>
    <t>strooisel</t>
  </si>
  <si>
    <t>strooisel met zaad</t>
  </si>
  <si>
    <t>Struikheide</t>
  </si>
  <si>
    <t>Genista pilosa</t>
  </si>
  <si>
    <t>Kruipbrem</t>
  </si>
  <si>
    <t>Rosa rubiginosa</t>
  </si>
  <si>
    <t>HH1</t>
  </si>
  <si>
    <t>Bosplantsoen</t>
  </si>
  <si>
    <t>Inschrijfprijs bestekpost 321010</t>
  </si>
  <si>
    <t>Pac</t>
  </si>
  <si>
    <t xml:space="preserve">Prunus ‘Accolade’ </t>
  </si>
  <si>
    <t>Sierkers</t>
  </si>
  <si>
    <t>Tp</t>
  </si>
  <si>
    <t>Tilia patyphyllos</t>
  </si>
  <si>
    <t>Zomerlinde</t>
  </si>
  <si>
    <t>Tc</t>
  </si>
  <si>
    <t>Tilia cordata</t>
  </si>
  <si>
    <t>Winterlinde</t>
  </si>
  <si>
    <t>Inschrijfprijs bestekpost 520010 - Noorplein</t>
  </si>
  <si>
    <t>Inschrijfprijs bestekpost 520010 -Zuidplein</t>
  </si>
  <si>
    <t>Inschrijfprijs bestekpost 520010 - Totaal</t>
  </si>
  <si>
    <t>AL</t>
  </si>
  <si>
    <t>Inschrijfprijs bestekpost 522010 - Noorplein</t>
  </si>
  <si>
    <t>Inschrijfprijs bestekpost 522010 - Zuidplein</t>
  </si>
  <si>
    <t>Inschrijfprijs bestekpost 522010 - Totaal</t>
  </si>
  <si>
    <t>Rc</t>
  </si>
  <si>
    <t>hoogte 100-125</t>
  </si>
  <si>
    <t>Vd</t>
  </si>
  <si>
    <t>Viburnum davidii</t>
  </si>
  <si>
    <t>Dr. Kl.</t>
  </si>
  <si>
    <t>driehoeksverband</t>
  </si>
  <si>
    <t>potmaat C3, hoogte 30-40</t>
  </si>
  <si>
    <t>Sneeuwbal</t>
  </si>
  <si>
    <t>Inschrijfprijs bestekpost 523020 - Noordplein</t>
  </si>
  <si>
    <t>Inschrijfprijs bestekpost 523020 - Zuidplein</t>
  </si>
  <si>
    <t>Inschrijfprijs bestekpost 523020 - Totaal</t>
  </si>
  <si>
    <t>Lage heesters</t>
  </si>
  <si>
    <t>Bd</t>
  </si>
  <si>
    <t xml:space="preserve">Buddleja davidii free petite ‘Tutti fruitti’ </t>
  </si>
  <si>
    <t>potmaat C5, hoogte 40-50</t>
  </si>
  <si>
    <t>Dwergvlinderstruik</t>
  </si>
  <si>
    <t>Inschrijfprijs bestekpost 523010 - Noordplein</t>
  </si>
  <si>
    <t>Inschrijfprijs bestekpost 523010 - Zuidplein</t>
  </si>
  <si>
    <t>Inschrijfprijs bestekpost 523010 - Totaal</t>
  </si>
  <si>
    <t xml:space="preserve">nieuwe scheerheg rondom fietsenstalling </t>
  </si>
  <si>
    <t>Inschrijfprijs bestekpost 524010 - Noordplein</t>
  </si>
  <si>
    <t>Inschrijfprijs bestekpost 524010 - Zuidplein</t>
  </si>
  <si>
    <t>Inschrijfprijs bestekpost 524010 - Totaal</t>
  </si>
  <si>
    <t>LmM</t>
  </si>
  <si>
    <t xml:space="preserve">Liriope muscari 'Moneymaker' </t>
  </si>
  <si>
    <t>potmaat P9</t>
  </si>
  <si>
    <t>Leliegras</t>
  </si>
  <si>
    <t>Pg2</t>
  </si>
  <si>
    <t>Prairie Garden mengsel, kleurstelling; paars, wit, blauw, roze en groen</t>
  </si>
  <si>
    <t>Inschrijfprijs bestekpost 525010 - Noordplein</t>
  </si>
  <si>
    <t>Inschrijfprijs bestekpost 525010 - Zuidplein</t>
  </si>
  <si>
    <t>Inschrijfprijs bestekpost 525010 - Totaal</t>
  </si>
  <si>
    <t>Recreatie gras</t>
  </si>
  <si>
    <t>M5</t>
  </si>
  <si>
    <t>Bloemrijk gazon 'Nectar onder het maaimes' M5 Bellis perennis, Cardamine pratensis, Crepis capillaris, Erodium cicutarium, Hypochaeris radicata, Lotus corniculatus var. , corniculatus, Medicago lupulina, Plantago lanceolata,  Prunella vulgaris, Ranunculus repens, Rumex acetosella, Scorzoneroides autumnalis, Trifolium dubium, Trifolium pratense, Trifolium repens FG, Veronica chamaedrys.</t>
  </si>
  <si>
    <t>Wilde kers</t>
  </si>
  <si>
    <t>Prunus ‘Accolade’</t>
  </si>
  <si>
    <t>Sierkers 'Accolade'</t>
  </si>
  <si>
    <t>Inschrijfprijs bestekpost 520010 - Zuidplein</t>
  </si>
  <si>
    <t xml:space="preserve">    </t>
  </si>
  <si>
    <t>Inschrijfprijs bestekpost 520010 -Noordplein</t>
  </si>
  <si>
    <t>Inschrijfprijs bestekpost 522010 - Noordplein</t>
  </si>
  <si>
    <t xml:space="preserve">Lage heesters </t>
  </si>
  <si>
    <t>Ds</t>
  </si>
  <si>
    <t>Diervilla splendens</t>
  </si>
  <si>
    <t>potmaat C1,5, hoogte 30-40</t>
  </si>
  <si>
    <t>Diervilla</t>
  </si>
  <si>
    <t>Hypericum calycinum</t>
  </si>
  <si>
    <t>Hc</t>
  </si>
  <si>
    <t>Herfsttooi</t>
  </si>
  <si>
    <t>Prairie Garden, mengsel paars/wit/geel/groen</t>
  </si>
  <si>
    <t>Dit mengsel samenstellen bestaande uit de verhouding: 60% Amethyst mengsel  en 40% Sulfur mengsel. Gemengd in het plantvak aanbrengen
Biologisch gekweekt</t>
  </si>
  <si>
    <t>exacte typen en hoeveelheden planten te bepalen door leverancier</t>
  </si>
  <si>
    <t>HH 5</t>
  </si>
  <si>
    <t>Viburnum opulus 'Compactum'</t>
  </si>
  <si>
    <t>Maat 40-50 C2</t>
  </si>
  <si>
    <t>Gelderse roos</t>
  </si>
  <si>
    <t>Euonymus europaeus</t>
  </si>
  <si>
    <t>Maat 60-80 1+2 struik</t>
  </si>
  <si>
    <t>Kardinaalsmuts</t>
  </si>
  <si>
    <t>Corylus avellana</t>
  </si>
  <si>
    <t>Hazelaar</t>
  </si>
  <si>
    <t>Maat 80-100 C1,5</t>
  </si>
  <si>
    <t>Cornus sanquinea</t>
  </si>
  <si>
    <t>Rode kornoelje</t>
  </si>
  <si>
    <t>Cornus mas</t>
  </si>
  <si>
    <t>Gele kornoelje</t>
  </si>
  <si>
    <t>Inschrijfprijs bestekpost 521010</t>
  </si>
  <si>
    <t xml:space="preserve">nieuwe scheerheg tussen fietspad en perron </t>
  </si>
  <si>
    <t>LVB- Noord</t>
  </si>
  <si>
    <t>Dr. Kl. Vrij uitgroeiende boom 4x verplant</t>
  </si>
  <si>
    <t>Inschrijfprijs bestekpost 620010 - Totaal</t>
  </si>
  <si>
    <t>HH6</t>
  </si>
  <si>
    <t>Juniperus communis</t>
  </si>
  <si>
    <t>Jeneverbes</t>
  </si>
  <si>
    <t>Prunus spinosa</t>
  </si>
  <si>
    <t>Sleedoorn</t>
  </si>
  <si>
    <t>Inschrijfprijs bestekpost 623020 - Totaal</t>
  </si>
  <si>
    <t>B101</t>
  </si>
  <si>
    <t>B101 Zandblauwtjesmengsel , Biodivers (of gelijkwaardig)
Samenstelling: 
Buntgras (Corynephorus canescens),  Fijn schapengras (Festuca liformis).
Gewone spurrie (Spergula arvensis), Gewone veldbies (Luzula campestris), 
Gewone zandmuur (Arenaria serphyllifolia), Gewoon biggenkruid (Hypochaeris radicata), Gewoon duizendblad (Achillea millefolium),Gewoon struisgras (Agrostris capillaris), Grasklokje (Campanula rotundifolia), Grasmuur (Stellaria graminea), Hazenpootje (Trifolium arvense), Hazenzegge (Carex ovalis), Kleine ratelaar (Rhinanthus minor), Mannetjesereprijs (Veronica o_x001E_cinalis), Muizenoor (Pilosella o_x001E_cinarum), Rood zwenkgras (Festuca rubra), Sint Janskruid (Hypericum perforatum), Stijve ogentroost (Euphrasia stricta), Struikhei (Calluna vulgaris), Tandjesgras (Danthonia decumbens), Tormentil (Potentilla erecta),  Viltganzerik (Potentilla argentea), Vogelpootje (Ornithopus perpusillus),  Zandblauwtje (Jasione montana), Zandzegge (Carex arenaria), Zilverhaver (Aira caryophyllea)</t>
  </si>
  <si>
    <t>Heidemengsel</t>
  </si>
  <si>
    <t>HM</t>
  </si>
  <si>
    <t>Gebiedseigen mengsel ter beschikking gestelde door de Opdrachtgever</t>
  </si>
  <si>
    <t>Langzaam verkeer route - Lint</t>
  </si>
  <si>
    <t>G Sp</t>
  </si>
  <si>
    <t xml:space="preserve">Leefgebied spoorkrekel oude ballastbed. Aanwezige vegetatie intact laten en vegetatie kan zich hier spontaan ontwikkelen. Dominante te behouden en ontwikkelen vegetaties zijn hier:  </t>
  </si>
  <si>
    <t>a) korstmos-buntgrasvegetaties</t>
  </si>
  <si>
    <t>b) vegetaties met zandblauwtje en/of schapenzuring</t>
  </si>
  <si>
    <t>c) droge heide met brem</t>
  </si>
  <si>
    <t>d) vegetaties met veel open zandige plekken</t>
  </si>
  <si>
    <t>maat 30-40 C3</t>
  </si>
  <si>
    <t>aanvoer autogeen zaad vanaf WFC. Wordt TBS door OG.</t>
  </si>
  <si>
    <t>Inschrijfprijs bestekpost 627010 - Totaal</t>
  </si>
  <si>
    <t>Inschrijfprijs bestekpost 527010 - Noordplein</t>
  </si>
  <si>
    <t>Inschrijfprijs bestekpost 527010 - Zuidplein</t>
  </si>
  <si>
    <t>Inschrijfprijs bestekpost 527010 - Totaal</t>
  </si>
  <si>
    <t>G + MG1</t>
  </si>
  <si>
    <t>G 5 gr/m2 | 90%</t>
  </si>
  <si>
    <t>MG-1 5 gr/m2 | 10%</t>
  </si>
  <si>
    <t>RecreaMaster Iseed + 10% Bloemengazonmengsel MG-1, Medigran</t>
  </si>
  <si>
    <t>Inschrijfprijs bestekpost 254440 - G mengsel</t>
  </si>
  <si>
    <t>Inschrijfprijs bestekpost 254450 - MG-1 mengsel</t>
  </si>
  <si>
    <t>inheems autochtoon zaad, leverancier Cruydt-Hoeck o.g.</t>
  </si>
  <si>
    <t>Leverancier Cruydt-Hoeck o.g.</t>
  </si>
  <si>
    <t>Onderdeel langzaam verkeer route - Heuvel PERCEEL 1</t>
  </si>
  <si>
    <t>Onderdeel Noordstrook PERCEEL 1</t>
  </si>
  <si>
    <t>P1</t>
  </si>
  <si>
    <t>Onderdeel Zuidplein PERCEEL 3</t>
  </si>
  <si>
    <t>Onderdeel Noordplein PERCEEL 3</t>
  </si>
  <si>
    <t>Onderdeel Frisopark PERCEEL 2</t>
  </si>
  <si>
    <t>Onderdeel Stationsplein - busplein - P&amp;R PERCEEL 2</t>
  </si>
  <si>
    <t>gemiddeld 3 rijen</t>
  </si>
  <si>
    <t>na aanplant terug knippen tot 150 cm</t>
  </si>
  <si>
    <t>Maat 150-175 3 tak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</si>
</sst>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d/mmm/yy;@"/>
    <numFmt numFmtId="165" formatCode="0.0"/>
    <numFmt numFmtId="166" formatCode="&quot;€&quot;\ #,##0.00"/>
  </numFmts>
  <fonts count="21" x14ac:knownFonts="1">
    <font>
      <sz val="10"/>
      <color rgb="FF000000"/>
      <name val="Arial"/>
      <family val="2"/>
    </font>
    <font>
      <sz val="11"/>
      <color theme="1"/>
      <name val="Calibri"/>
      <family val="2"/>
      <scheme val="minor"/>
    </font>
    <font>
      <sz val="11"/>
      <color theme="1"/>
      <name val="Calibri"/>
      <family val="2"/>
      <scheme val="minor"/>
    </font>
    <font>
      <sz val="9"/>
      <name val="Arial"/>
      <family val="2"/>
    </font>
    <font>
      <sz val="10"/>
      <name val="Calibri"/>
      <family val="2"/>
      <scheme val="minor"/>
    </font>
    <font>
      <b/>
      <sz val="10"/>
      <name val="Calibri"/>
      <family val="2"/>
      <scheme val="minor"/>
    </font>
    <font>
      <b/>
      <sz val="11"/>
      <color rgb="FF000000"/>
      <name val="Arial"/>
      <family val="2"/>
    </font>
    <font>
      <i/>
      <sz val="10"/>
      <name val="Calibri"/>
      <family val="2"/>
    </font>
    <font>
      <sz val="10"/>
      <name val="Calibri"/>
      <family val="2"/>
    </font>
    <font>
      <i/>
      <sz val="10"/>
      <name val="Calibri"/>
      <family val="2"/>
      <scheme val="minor"/>
    </font>
    <font>
      <i/>
      <sz val="10"/>
      <color rgb="FF000000"/>
      <name val="Arial"/>
      <family val="2"/>
    </font>
    <font>
      <sz val="10"/>
      <color rgb="FF000000"/>
      <name val="Calibri"/>
      <family val="2"/>
      <scheme val="minor"/>
    </font>
    <font>
      <sz val="10"/>
      <color rgb="FF000000"/>
      <name val="Calibri"/>
      <family val="2"/>
    </font>
    <font>
      <sz val="10"/>
      <color rgb="FFFF0000"/>
      <name val="Arial"/>
      <family val="2"/>
    </font>
    <font>
      <sz val="8"/>
      <name val="Arial"/>
      <family val="2"/>
    </font>
    <font>
      <sz val="10"/>
      <color theme="1"/>
      <name val="Calibri"/>
      <family val="2"/>
      <scheme val="minor"/>
    </font>
    <font>
      <sz val="8"/>
      <name val="Calibri"/>
      <family val="2"/>
      <scheme val="minor"/>
    </font>
    <font>
      <b/>
      <sz val="11"/>
      <color rgb="FF000000"/>
      <name val="Calibri"/>
      <family val="2"/>
      <scheme val="minor"/>
    </font>
    <font>
      <i/>
      <sz val="10"/>
      <color rgb="FF000000"/>
      <name val="Calibri"/>
      <family val="2"/>
      <scheme val="minor"/>
    </font>
    <font>
      <b/>
      <sz val="10"/>
      <color rgb="FFFF0000"/>
      <name val="Calibri"/>
      <family val="2"/>
      <scheme val="minor"/>
    </font>
    <font>
      <sz val="1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4">
    <xf numFmtId="0" fontId="0" fillId="0" borderId="0"/>
    <xf numFmtId="9" fontId="2" fillId="0" borderId="0" applyFont="0" applyFill="0" applyBorder="0" applyAlignment="0" applyProtection="0"/>
    <xf numFmtId="0" fontId="3" fillId="0" borderId="0"/>
    <xf numFmtId="9" fontId="1" fillId="0" borderId="0" applyFont="0" applyFill="0" applyBorder="0" applyAlignment="0" applyProtection="0"/>
  </cellStyleXfs>
  <cellXfs count="298">
    <xf numFmtId="0" fontId="0" fillId="0" borderId="0" xfId="0"/>
    <xf numFmtId="0" fontId="4" fillId="0" borderId="0" xfId="2" applyFont="1" applyAlignment="1">
      <alignment horizontal="left" vertical="center"/>
    </xf>
    <xf numFmtId="0" fontId="4" fillId="0" borderId="0" xfId="0" applyFont="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center" vertical="center"/>
    </xf>
    <xf numFmtId="164" fontId="4" fillId="0" borderId="0" xfId="0" applyNumberFormat="1" applyFont="1" applyAlignment="1">
      <alignment horizontal="center" vertical="center"/>
    </xf>
    <xf numFmtId="0" fontId="4" fillId="0" borderId="0" xfId="0" applyFont="1" applyAlignment="1">
      <alignment horizontal="center" vertical="center"/>
    </xf>
    <xf numFmtId="49" fontId="4" fillId="0" borderId="0" xfId="2" applyNumberFormat="1" applyFont="1" applyAlignment="1">
      <alignment horizontal="left" vertical="center"/>
    </xf>
    <xf numFmtId="0" fontId="4" fillId="0" borderId="0" xfId="2" applyFont="1" applyAlignment="1">
      <alignment horizontal="right" vertical="center"/>
    </xf>
    <xf numFmtId="2" fontId="4" fillId="0" borderId="0" xfId="0" applyNumberFormat="1" applyFont="1" applyAlignment="1">
      <alignment vertical="center"/>
    </xf>
    <xf numFmtId="165" fontId="4" fillId="0" borderId="0" xfId="0" applyNumberFormat="1" applyFont="1" applyAlignment="1">
      <alignment vertical="center"/>
    </xf>
    <xf numFmtId="0" fontId="4"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6" fillId="0" borderId="0" xfId="0" applyFont="1"/>
    <xf numFmtId="0" fontId="5" fillId="2" borderId="1" xfId="0" applyFont="1" applyFill="1" applyBorder="1" applyAlignment="1">
      <alignment horizontal="left" vertical="center"/>
    </xf>
    <xf numFmtId="0" fontId="4" fillId="2" borderId="1" xfId="0" applyFont="1" applyFill="1" applyBorder="1" applyAlignment="1">
      <alignment horizontal="left" vertical="center"/>
    </xf>
    <xf numFmtId="1"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0" fillId="2" borderId="0" xfId="0" applyFill="1"/>
    <xf numFmtId="3" fontId="4" fillId="2" borderId="1" xfId="0" quotePrefix="1" applyNumberFormat="1" applyFont="1" applyFill="1" applyBorder="1" applyAlignment="1">
      <alignment horizontal="center" vertical="center"/>
    </xf>
    <xf numFmtId="2" fontId="4" fillId="2" borderId="1" xfId="0" quotePrefix="1" applyNumberFormat="1" applyFont="1" applyFill="1" applyBorder="1" applyAlignment="1">
      <alignment horizontal="center" vertical="center"/>
    </xf>
    <xf numFmtId="1" fontId="4" fillId="2" borderId="1" xfId="0" quotePrefix="1" applyNumberFormat="1" applyFont="1" applyFill="1" applyBorder="1" applyAlignment="1">
      <alignment horizontal="center" vertical="center"/>
    </xf>
    <xf numFmtId="0" fontId="5" fillId="3" borderId="1" xfId="0" applyFont="1" applyFill="1" applyBorder="1" applyAlignment="1">
      <alignment horizontal="left" vertical="center"/>
    </xf>
    <xf numFmtId="3" fontId="4" fillId="2" borderId="1" xfId="0" applyNumberFormat="1" applyFont="1" applyFill="1" applyBorder="1" applyAlignment="1">
      <alignment horizontal="center" vertical="center"/>
    </xf>
    <xf numFmtId="2" fontId="4" fillId="2" borderId="1" xfId="0" applyNumberFormat="1" applyFont="1" applyFill="1" applyBorder="1" applyAlignment="1">
      <alignment horizontal="center" vertical="center"/>
    </xf>
    <xf numFmtId="0" fontId="9" fillId="2" borderId="1" xfId="0" applyFont="1" applyFill="1" applyBorder="1" applyAlignment="1">
      <alignment horizontal="left" vertical="center"/>
    </xf>
    <xf numFmtId="3" fontId="9" fillId="2" borderId="1"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1" fontId="9" fillId="2" borderId="1" xfId="0" applyNumberFormat="1" applyFont="1" applyFill="1" applyBorder="1" applyAlignment="1">
      <alignment horizontal="center" vertical="center"/>
    </xf>
    <xf numFmtId="0" fontId="10" fillId="2" borderId="0" xfId="0" applyFont="1" applyFill="1"/>
    <xf numFmtId="0" fontId="4" fillId="3" borderId="1" xfId="0" applyFont="1" applyFill="1" applyBorder="1" applyAlignment="1">
      <alignment horizontal="center" vertical="center" wrapText="1"/>
    </xf>
    <xf numFmtId="0" fontId="12" fillId="0" borderId="0" xfId="0" applyFont="1"/>
    <xf numFmtId="2" fontId="4" fillId="3" borderId="1"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0" fontId="0" fillId="3" borderId="0" xfId="0" applyFill="1"/>
    <xf numFmtId="0" fontId="10" fillId="0" borderId="0" xfId="0" applyFont="1"/>
    <xf numFmtId="0" fontId="0" fillId="0" borderId="0" xfId="0" applyAlignment="1">
      <alignment horizontal="center"/>
    </xf>
    <xf numFmtId="0" fontId="4" fillId="0" borderId="0" xfId="2" applyFont="1" applyAlignment="1">
      <alignment horizontal="center" vertical="center"/>
    </xf>
    <xf numFmtId="49" fontId="4" fillId="0" borderId="0" xfId="2" applyNumberFormat="1" applyFont="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left" vertical="center"/>
    </xf>
    <xf numFmtId="0" fontId="4" fillId="0" borderId="2" xfId="0" applyFont="1" applyBorder="1" applyAlignment="1">
      <alignment vertical="center"/>
    </xf>
    <xf numFmtId="3" fontId="4" fillId="0" borderId="2" xfId="0" applyNumberFormat="1" applyFont="1" applyBorder="1" applyAlignment="1">
      <alignment horizontal="center" vertical="center"/>
    </xf>
    <xf numFmtId="2" fontId="4" fillId="0" borderId="2" xfId="0" applyNumberFormat="1" applyFont="1" applyBorder="1" applyAlignment="1">
      <alignment horizontal="center" vertical="center"/>
    </xf>
    <xf numFmtId="1" fontId="4" fillId="0" borderId="2" xfId="0" applyNumberFormat="1" applyFont="1" applyBorder="1" applyAlignment="1">
      <alignment horizontal="center" vertical="center"/>
    </xf>
    <xf numFmtId="0" fontId="4" fillId="0" borderId="2" xfId="0" applyFont="1" applyBorder="1" applyAlignment="1">
      <alignment horizontal="left" vertical="center"/>
    </xf>
    <xf numFmtId="0" fontId="0" fillId="0" borderId="2" xfId="0" applyBorder="1"/>
    <xf numFmtId="0" fontId="4" fillId="0" borderId="2" xfId="2" applyFont="1" applyBorder="1" applyAlignment="1">
      <alignment horizontal="left" vertical="center" wrapText="1"/>
    </xf>
    <xf numFmtId="3" fontId="4" fillId="0" borderId="2" xfId="1" applyNumberFormat="1" applyFont="1" applyFill="1" applyBorder="1" applyAlignment="1">
      <alignment horizontal="center" vertical="center"/>
    </xf>
    <xf numFmtId="9" fontId="4" fillId="0" borderId="2" xfId="1" applyFont="1" applyFill="1" applyBorder="1" applyAlignment="1">
      <alignment horizontal="center" vertical="center"/>
    </xf>
    <xf numFmtId="0" fontId="4" fillId="0" borderId="2" xfId="0" applyFont="1" applyBorder="1" applyAlignment="1">
      <alignment horizontal="center" vertical="center" wrapText="1"/>
    </xf>
    <xf numFmtId="165" fontId="4" fillId="0" borderId="2" xfId="0" applyNumberFormat="1" applyFont="1" applyBorder="1" applyAlignment="1">
      <alignment horizontal="center" vertical="center"/>
    </xf>
    <xf numFmtId="9" fontId="4" fillId="0" borderId="2" xfId="0" applyNumberFormat="1" applyFont="1" applyBorder="1" applyAlignment="1">
      <alignment horizontal="left" vertical="center"/>
    </xf>
    <xf numFmtId="0" fontId="9" fillId="0" borderId="2" xfId="0" applyFont="1" applyBorder="1" applyAlignment="1">
      <alignment horizontal="left" vertical="center"/>
    </xf>
    <xf numFmtId="0" fontId="8" fillId="0" borderId="2" xfId="0" applyFont="1" applyBorder="1" applyAlignment="1">
      <alignment horizontal="left" vertical="center"/>
    </xf>
    <xf numFmtId="0" fontId="4" fillId="0" borderId="3" xfId="0" applyFont="1" applyBorder="1" applyAlignment="1">
      <alignment horizontal="left" vertical="center"/>
    </xf>
    <xf numFmtId="2" fontId="4" fillId="0" borderId="3" xfId="0" applyNumberFormat="1" applyFont="1" applyBorder="1" applyAlignment="1">
      <alignment horizontal="center" vertical="center"/>
    </xf>
    <xf numFmtId="0" fontId="4" fillId="0" borderId="3" xfId="0" applyFont="1" applyBorder="1" applyAlignment="1">
      <alignment horizontal="center" vertical="center"/>
    </xf>
    <xf numFmtId="1" fontId="4" fillId="0" borderId="3" xfId="0" applyNumberFormat="1"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2" fontId="4" fillId="0" borderId="5" xfId="0" applyNumberFormat="1" applyFont="1" applyBorder="1" applyAlignment="1">
      <alignment horizontal="center" vertical="center" wrapText="1"/>
    </xf>
    <xf numFmtId="165" fontId="4" fillId="0" borderId="5" xfId="0" applyNumberFormat="1" applyFont="1" applyBorder="1" applyAlignment="1">
      <alignment horizontal="center" vertical="center" wrapText="1"/>
    </xf>
    <xf numFmtId="0" fontId="5" fillId="0" borderId="5" xfId="0" applyFont="1" applyBorder="1" applyAlignment="1">
      <alignment horizontal="left" vertical="center"/>
    </xf>
    <xf numFmtId="0" fontId="7" fillId="0" borderId="4" xfId="0" applyFont="1" applyBorder="1" applyAlignment="1">
      <alignment horizontal="left" vertical="center"/>
    </xf>
    <xf numFmtId="0" fontId="4" fillId="0" borderId="4" xfId="0" applyFont="1" applyBorder="1" applyAlignment="1">
      <alignment vertical="center"/>
    </xf>
    <xf numFmtId="3" fontId="4" fillId="0" borderId="4" xfId="0" applyNumberFormat="1" applyFont="1" applyBorder="1" applyAlignment="1">
      <alignment horizontal="center" vertical="center"/>
    </xf>
    <xf numFmtId="2" fontId="4"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3" fontId="4" fillId="0" borderId="6" xfId="0" applyNumberFormat="1" applyFont="1" applyBorder="1" applyAlignment="1">
      <alignment horizontal="center" vertical="center"/>
    </xf>
    <xf numFmtId="2" fontId="4" fillId="0" borderId="6" xfId="0" applyNumberFormat="1" applyFont="1" applyBorder="1" applyAlignment="1">
      <alignment horizontal="center" vertical="center"/>
    </xf>
    <xf numFmtId="0" fontId="4" fillId="0" borderId="6" xfId="0" applyFont="1" applyBorder="1" applyAlignment="1">
      <alignment horizontal="center" vertical="center"/>
    </xf>
    <xf numFmtId="1" fontId="4" fillId="0" borderId="6" xfId="0" applyNumberFormat="1" applyFont="1" applyBorder="1" applyAlignment="1">
      <alignment horizontal="center" vertical="center"/>
    </xf>
    <xf numFmtId="9" fontId="4" fillId="0" borderId="4" xfId="0" applyNumberFormat="1" applyFont="1" applyBorder="1" applyAlignment="1">
      <alignment horizontal="left" vertical="center"/>
    </xf>
    <xf numFmtId="0" fontId="9" fillId="0" borderId="6" xfId="0" applyFont="1" applyBorder="1" applyAlignment="1">
      <alignment horizontal="left" vertical="center"/>
    </xf>
    <xf numFmtId="0" fontId="9" fillId="0" borderId="4" xfId="0" applyFont="1" applyBorder="1" applyAlignment="1">
      <alignment horizontal="left" vertical="center"/>
    </xf>
    <xf numFmtId="0" fontId="0" fillId="0" borderId="6" xfId="0" applyBorder="1"/>
    <xf numFmtId="0" fontId="0" fillId="0" borderId="4" xfId="0" applyBorder="1"/>
    <xf numFmtId="0" fontId="5" fillId="0" borderId="6" xfId="0" applyFont="1" applyBorder="1" applyAlignment="1">
      <alignment horizontal="left" vertical="center"/>
    </xf>
    <xf numFmtId="0" fontId="11" fillId="0" borderId="4" xfId="0" applyFont="1" applyBorder="1"/>
    <xf numFmtId="0" fontId="4" fillId="0" borderId="2" xfId="0" quotePrefix="1" applyFont="1" applyBorder="1" applyAlignment="1">
      <alignment horizontal="left" vertical="center"/>
    </xf>
    <xf numFmtId="0" fontId="4" fillId="0" borderId="4" xfId="2" applyFont="1" applyBorder="1" applyAlignment="1">
      <alignment horizontal="left" vertical="center" wrapText="1"/>
    </xf>
    <xf numFmtId="0" fontId="8" fillId="0" borderId="4" xfId="0" applyFont="1" applyBorder="1" applyAlignment="1">
      <alignment horizontal="left" vertical="center"/>
    </xf>
    <xf numFmtId="1" fontId="4" fillId="0" borderId="2" xfId="0" quotePrefix="1" applyNumberFormat="1" applyFont="1" applyBorder="1" applyAlignment="1">
      <alignment horizontal="center" vertical="center"/>
    </xf>
    <xf numFmtId="0" fontId="4" fillId="0" borderId="2" xfId="0" quotePrefix="1" applyFont="1" applyBorder="1" applyAlignment="1">
      <alignment horizontal="center" vertical="center"/>
    </xf>
    <xf numFmtId="9" fontId="11" fillId="0" borderId="2" xfId="1" applyFont="1" applyFill="1" applyBorder="1" applyAlignment="1">
      <alignment horizontal="left"/>
    </xf>
    <xf numFmtId="0" fontId="4" fillId="0" borderId="6" xfId="2" applyFont="1" applyBorder="1" applyAlignment="1">
      <alignment horizontal="left" vertical="center" wrapText="1"/>
    </xf>
    <xf numFmtId="0" fontId="4" fillId="0" borderId="6" xfId="0" applyFont="1" applyBorder="1" applyAlignment="1">
      <alignment vertical="center"/>
    </xf>
    <xf numFmtId="3" fontId="4" fillId="0" borderId="6" xfId="1" applyNumberFormat="1" applyFont="1" applyFill="1" applyBorder="1" applyAlignment="1">
      <alignment horizontal="center" vertical="center"/>
    </xf>
    <xf numFmtId="9" fontId="4" fillId="0" borderId="6" xfId="1" applyFont="1" applyFill="1" applyBorder="1" applyAlignment="1">
      <alignment horizontal="center" vertical="center"/>
    </xf>
    <xf numFmtId="0" fontId="4" fillId="0" borderId="6" xfId="0" applyFont="1" applyBorder="1" applyAlignment="1">
      <alignment horizontal="center" vertical="center" wrapText="1"/>
    </xf>
    <xf numFmtId="165" fontId="4" fillId="0" borderId="6" xfId="0" applyNumberFormat="1" applyFont="1" applyBorder="1" applyAlignment="1">
      <alignment horizontal="center" vertical="center"/>
    </xf>
    <xf numFmtId="0" fontId="4" fillId="0" borderId="5" xfId="0" applyFont="1" applyBorder="1" applyAlignment="1">
      <alignment horizontal="left" vertical="center"/>
    </xf>
    <xf numFmtId="9" fontId="11" fillId="0" borderId="5" xfId="1" applyFont="1" applyFill="1" applyBorder="1" applyAlignment="1">
      <alignment horizontal="left"/>
    </xf>
    <xf numFmtId="2" fontId="4" fillId="0" borderId="5" xfId="0" applyNumberFormat="1" applyFont="1" applyBorder="1" applyAlignment="1">
      <alignment horizontal="center" vertical="center"/>
    </xf>
    <xf numFmtId="1" fontId="4" fillId="0" borderId="5" xfId="0" applyNumberFormat="1" applyFont="1" applyBorder="1" applyAlignment="1">
      <alignment horizontal="center" vertical="center"/>
    </xf>
    <xf numFmtId="9" fontId="4" fillId="0" borderId="5" xfId="0" applyNumberFormat="1" applyFont="1" applyBorder="1" applyAlignment="1">
      <alignment horizontal="left" vertical="center"/>
    </xf>
    <xf numFmtId="3" fontId="4" fillId="0" borderId="5" xfId="0" applyNumberFormat="1" applyFont="1" applyBorder="1" applyAlignment="1">
      <alignment horizontal="center" vertical="center"/>
    </xf>
    <xf numFmtId="0" fontId="4" fillId="0" borderId="2" xfId="0" applyFont="1" applyBorder="1" applyAlignment="1">
      <alignment horizontal="left" vertical="center" wrapText="1"/>
    </xf>
    <xf numFmtId="0" fontId="13" fillId="0" borderId="0" xfId="0" applyFont="1"/>
    <xf numFmtId="0" fontId="11" fillId="0" borderId="5" xfId="0" applyFont="1" applyBorder="1"/>
    <xf numFmtId="0" fontId="8" fillId="0" borderId="5" xfId="0" applyFont="1" applyBorder="1" applyAlignment="1">
      <alignment horizontal="left" vertical="center"/>
    </xf>
    <xf numFmtId="1" fontId="4" fillId="0" borderId="8" xfId="0" applyNumberFormat="1" applyFont="1" applyBorder="1" applyAlignment="1">
      <alignment horizontal="center" vertical="center"/>
    </xf>
    <xf numFmtId="0" fontId="4" fillId="0" borderId="6" xfId="0" applyFont="1" applyBorder="1" applyAlignment="1">
      <alignment horizontal="left" vertical="center" wrapText="1"/>
    </xf>
    <xf numFmtId="0" fontId="4" fillId="0" borderId="5" xfId="2" applyFont="1" applyBorder="1" applyAlignment="1">
      <alignment horizontal="left" vertical="center" wrapText="1"/>
    </xf>
    <xf numFmtId="0" fontId="4" fillId="0" borderId="5" xfId="0" applyFont="1" applyBorder="1" applyAlignment="1">
      <alignment vertical="center"/>
    </xf>
    <xf numFmtId="3" fontId="4" fillId="0" borderId="5" xfId="1" applyNumberFormat="1" applyFont="1" applyFill="1" applyBorder="1" applyAlignment="1">
      <alignment horizontal="center" vertical="center"/>
    </xf>
    <xf numFmtId="9" fontId="4" fillId="0" borderId="5" xfId="1" applyFont="1" applyFill="1" applyBorder="1" applyAlignment="1">
      <alignment horizontal="center" vertical="center"/>
    </xf>
    <xf numFmtId="165" fontId="4" fillId="0" borderId="5" xfId="0" applyNumberFormat="1" applyFont="1" applyBorder="1" applyAlignment="1">
      <alignment horizontal="center" vertical="center"/>
    </xf>
    <xf numFmtId="9" fontId="4" fillId="0" borderId="4" xfId="0" applyNumberFormat="1" applyFont="1" applyBorder="1" applyAlignment="1">
      <alignment horizontal="center" vertical="center"/>
    </xf>
    <xf numFmtId="9" fontId="11" fillId="0" borderId="6" xfId="1" applyFont="1" applyFill="1" applyBorder="1" applyAlignment="1">
      <alignment horizontal="left"/>
    </xf>
    <xf numFmtId="9" fontId="4" fillId="0" borderId="6" xfId="0" applyNumberFormat="1" applyFont="1" applyBorder="1" applyAlignment="1">
      <alignment horizontal="center" vertical="center"/>
    </xf>
    <xf numFmtId="1" fontId="4" fillId="0" borderId="2" xfId="0" quotePrefix="1" applyNumberFormat="1" applyFont="1" applyBorder="1" applyAlignment="1">
      <alignment horizontal="center" vertical="center" wrapText="1"/>
    </xf>
    <xf numFmtId="0" fontId="0" fillId="0" borderId="0" xfId="0" applyAlignment="1">
      <alignment horizontal="center" vertical="center"/>
    </xf>
    <xf numFmtId="0" fontId="9" fillId="0" borderId="5" xfId="0" applyFont="1" applyBorder="1" applyAlignment="1">
      <alignment horizontal="left" vertical="center"/>
    </xf>
    <xf numFmtId="0" fontId="0" fillId="0" borderId="5" xfId="0" applyBorder="1"/>
    <xf numFmtId="1" fontId="4" fillId="0" borderId="6" xfId="0" quotePrefix="1" applyNumberFormat="1" applyFont="1" applyBorder="1" applyAlignment="1">
      <alignment horizontal="center" vertical="center"/>
    </xf>
    <xf numFmtId="1" fontId="4" fillId="0" borderId="6" xfId="0" quotePrefix="1" applyNumberFormat="1" applyFont="1" applyBorder="1" applyAlignment="1">
      <alignment horizontal="center" vertical="center" wrapText="1"/>
    </xf>
    <xf numFmtId="0" fontId="4" fillId="0" borderId="6" xfId="0" quotePrefix="1" applyFont="1" applyBorder="1" applyAlignment="1">
      <alignment horizontal="center" vertical="center"/>
    </xf>
    <xf numFmtId="0" fontId="4" fillId="0" borderId="6" xfId="0" quotePrefix="1" applyFont="1" applyBorder="1" applyAlignment="1">
      <alignment horizontal="left" vertical="center"/>
    </xf>
    <xf numFmtId="0" fontId="11" fillId="0" borderId="2" xfId="0" applyFont="1" applyBorder="1"/>
    <xf numFmtId="0" fontId="4" fillId="2" borderId="11" xfId="0" applyFont="1" applyFill="1" applyBorder="1" applyAlignment="1">
      <alignment horizontal="center" vertical="center"/>
    </xf>
    <xf numFmtId="0" fontId="4" fillId="0" borderId="12" xfId="0" applyFont="1" applyBorder="1" applyAlignment="1">
      <alignment horizontal="center" vertical="center"/>
    </xf>
    <xf numFmtId="9" fontId="4" fillId="0" borderId="2" xfId="0" applyNumberFormat="1" applyFont="1" applyBorder="1" applyAlignment="1">
      <alignment horizontal="center" vertical="center"/>
    </xf>
    <xf numFmtId="0" fontId="5" fillId="0" borderId="4" xfId="0" applyFont="1" applyBorder="1" applyAlignment="1">
      <alignment horizontal="left" vertical="center"/>
    </xf>
    <xf numFmtId="1" fontId="4" fillId="0" borderId="13" xfId="0" applyNumberFormat="1" applyFont="1" applyBorder="1" applyAlignment="1">
      <alignment horizontal="center" vertical="center"/>
    </xf>
    <xf numFmtId="0" fontId="15" fillId="0" borderId="2" xfId="0" applyFont="1" applyBorder="1" applyAlignment="1">
      <alignment horizontal="left" vertical="top" wrapText="1"/>
    </xf>
    <xf numFmtId="0" fontId="4" fillId="0" borderId="9"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0" xfId="0" applyFont="1"/>
    <xf numFmtId="0" fontId="11" fillId="0" borderId="14" xfId="0" applyFont="1" applyBorder="1"/>
    <xf numFmtId="0" fontId="11" fillId="0" borderId="9" xfId="0" applyFont="1" applyBorder="1"/>
    <xf numFmtId="166" fontId="11" fillId="0" borderId="2" xfId="0" applyNumberFormat="1" applyFont="1" applyBorder="1"/>
    <xf numFmtId="0" fontId="11" fillId="0" borderId="3" xfId="0" applyFont="1" applyBorder="1"/>
    <xf numFmtId="9" fontId="11" fillId="0" borderId="3" xfId="1" applyFont="1" applyFill="1" applyBorder="1" applyAlignment="1">
      <alignment horizontal="left"/>
    </xf>
    <xf numFmtId="0" fontId="4" fillId="2" borderId="2" xfId="0" applyFont="1" applyFill="1" applyBorder="1" applyAlignment="1">
      <alignment horizontal="left" vertical="center"/>
    </xf>
    <xf numFmtId="0" fontId="9" fillId="2" borderId="2" xfId="0" applyFont="1" applyFill="1" applyBorder="1" applyAlignment="1">
      <alignment horizontal="left" vertical="center"/>
    </xf>
    <xf numFmtId="166" fontId="4" fillId="0" borderId="2" xfId="0" applyNumberFormat="1" applyFont="1" applyBorder="1" applyAlignment="1">
      <alignment horizontal="right" vertical="center"/>
    </xf>
    <xf numFmtId="166" fontId="11" fillId="0" borderId="6" xfId="0" applyNumberFormat="1" applyFont="1" applyBorder="1"/>
    <xf numFmtId="3" fontId="0" fillId="0" borderId="0" xfId="0" applyNumberFormat="1"/>
    <xf numFmtId="0" fontId="11" fillId="0" borderId="6" xfId="0" applyFont="1" applyBorder="1"/>
    <xf numFmtId="0" fontId="17" fillId="0" borderId="0" xfId="0" applyFont="1"/>
    <xf numFmtId="0" fontId="11" fillId="3" borderId="0" xfId="0" applyFont="1" applyFill="1"/>
    <xf numFmtId="0" fontId="11" fillId="2" borderId="0" xfId="0" applyFont="1" applyFill="1"/>
    <xf numFmtId="0" fontId="18" fillId="0" borderId="0" xfId="0" applyFont="1"/>
    <xf numFmtId="0" fontId="18" fillId="2" borderId="0" xfId="0" applyFont="1" applyFill="1"/>
    <xf numFmtId="0" fontId="11" fillId="0" borderId="2" xfId="0" applyFont="1" applyBorder="1" applyAlignment="1">
      <alignment wrapText="1"/>
    </xf>
    <xf numFmtId="0" fontId="11" fillId="0" borderId="6" xfId="0" applyFont="1" applyBorder="1" applyAlignment="1">
      <alignment horizontal="center" vertical="center"/>
    </xf>
    <xf numFmtId="0" fontId="11" fillId="0" borderId="14" xfId="0" applyFont="1" applyBorder="1" applyAlignment="1">
      <alignment wrapText="1"/>
    </xf>
    <xf numFmtId="166" fontId="19" fillId="0" borderId="2" xfId="0" applyNumberFormat="1" applyFont="1" applyBorder="1"/>
    <xf numFmtId="166" fontId="19" fillId="0" borderId="3" xfId="0" applyNumberFormat="1" applyFont="1" applyBorder="1" applyAlignment="1">
      <alignment horizontal="right" vertical="center"/>
    </xf>
    <xf numFmtId="0" fontId="15" fillId="0" borderId="6" xfId="0" applyFont="1" applyBorder="1" applyAlignment="1">
      <alignment horizontal="left" vertical="top" wrapText="1"/>
    </xf>
    <xf numFmtId="166" fontId="19" fillId="0" borderId="2" xfId="0" applyNumberFormat="1" applyFont="1" applyBorder="1" applyAlignment="1">
      <alignment horizontal="right" vertical="center"/>
    </xf>
    <xf numFmtId="9" fontId="4" fillId="0" borderId="5" xfId="0" applyNumberFormat="1" applyFont="1" applyBorder="1" applyAlignment="1">
      <alignment horizontal="center" vertical="center"/>
    </xf>
    <xf numFmtId="165" fontId="0" fillId="0" borderId="0" xfId="0" applyNumberFormat="1"/>
    <xf numFmtId="0" fontId="4" fillId="0" borderId="15" xfId="0" applyFont="1" applyBorder="1" applyAlignment="1">
      <alignment horizontal="left" vertical="center"/>
    </xf>
    <xf numFmtId="166" fontId="11" fillId="0" borderId="16" xfId="0" applyNumberFormat="1" applyFont="1" applyBorder="1"/>
    <xf numFmtId="0" fontId="19" fillId="0" borderId="13" xfId="0" applyFont="1" applyBorder="1" applyAlignment="1">
      <alignment horizontal="center" vertical="center"/>
    </xf>
    <xf numFmtId="0" fontId="19" fillId="0" borderId="21" xfId="0" applyFont="1" applyBorder="1" applyAlignment="1">
      <alignment horizontal="center" vertical="center"/>
    </xf>
    <xf numFmtId="166" fontId="19" fillId="0" borderId="5" xfId="0" applyNumberFormat="1" applyFont="1" applyBorder="1" applyAlignment="1">
      <alignment horizontal="right" vertical="center"/>
    </xf>
    <xf numFmtId="9" fontId="4" fillId="0" borderId="6" xfId="0" applyNumberFormat="1" applyFont="1" applyBorder="1" applyAlignment="1">
      <alignment horizontal="left" vertical="center"/>
    </xf>
    <xf numFmtId="0" fontId="4" fillId="0" borderId="5" xfId="0" applyFont="1" applyBorder="1" applyAlignment="1">
      <alignment horizontal="left" vertical="center" wrapText="1"/>
    </xf>
    <xf numFmtId="0" fontId="4" fillId="4" borderId="2" xfId="0" applyFont="1" applyFill="1" applyBorder="1" applyAlignment="1">
      <alignment horizontal="center" vertical="center"/>
    </xf>
    <xf numFmtId="1" fontId="4" fillId="4" borderId="2" xfId="0" applyNumberFormat="1" applyFont="1" applyFill="1" applyBorder="1" applyAlignment="1">
      <alignment horizontal="center" vertical="center"/>
    </xf>
    <xf numFmtId="1" fontId="4" fillId="4" borderId="4" xfId="0" applyNumberFormat="1" applyFont="1" applyFill="1" applyBorder="1" applyAlignment="1">
      <alignment horizontal="center" vertical="center"/>
    </xf>
    <xf numFmtId="1" fontId="4" fillId="0" borderId="2" xfId="0" applyNumberFormat="1" applyFont="1" applyBorder="1" applyAlignment="1">
      <alignment horizontal="center" vertical="top"/>
    </xf>
    <xf numFmtId="1" fontId="20" fillId="0" borderId="2" xfId="0" applyNumberFormat="1" applyFont="1" applyBorder="1" applyAlignment="1">
      <alignment horizontal="center" vertical="center"/>
    </xf>
    <xf numFmtId="166" fontId="11" fillId="0" borderId="6" xfId="0" applyNumberFormat="1" applyFont="1" applyBorder="1" applyAlignment="1">
      <alignment horizontal="center" vertical="center"/>
    </xf>
    <xf numFmtId="0" fontId="20" fillId="0" borderId="4" xfId="0" applyFont="1" applyBorder="1" applyAlignment="1">
      <alignment horizontal="center" vertical="center"/>
    </xf>
    <xf numFmtId="0" fontId="20" fillId="0" borderId="6" xfId="0" applyFont="1" applyBorder="1" applyAlignment="1">
      <alignment horizontal="center" vertical="center"/>
    </xf>
    <xf numFmtId="0" fontId="20" fillId="0" borderId="2" xfId="0" applyFont="1" applyBorder="1" applyAlignment="1">
      <alignment horizontal="center" vertical="center"/>
    </xf>
    <xf numFmtId="0" fontId="4" fillId="0" borderId="1" xfId="0" applyFont="1" applyBorder="1" applyAlignment="1">
      <alignment horizontal="left" vertical="center"/>
    </xf>
    <xf numFmtId="2"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9" fontId="11" fillId="0" borderId="4" xfId="3" applyFont="1" applyFill="1" applyBorder="1" applyAlignment="1">
      <alignment horizontal="center"/>
    </xf>
    <xf numFmtId="9" fontId="11" fillId="0" borderId="2" xfId="3" applyFont="1" applyFill="1" applyBorder="1" applyAlignment="1">
      <alignment horizontal="center"/>
    </xf>
    <xf numFmtId="1" fontId="4" fillId="0" borderId="1" xfId="0" applyNumberFormat="1" applyFont="1" applyBorder="1" applyAlignment="1">
      <alignment horizontal="center" vertical="center"/>
    </xf>
    <xf numFmtId="166" fontId="19" fillId="0" borderId="1" xfId="0" applyNumberFormat="1" applyFont="1" applyBorder="1" applyAlignment="1">
      <alignment horizontal="right" vertical="center"/>
    </xf>
    <xf numFmtId="0" fontId="11" fillId="0" borderId="5" xfId="0" applyFont="1" applyBorder="1" applyAlignment="1">
      <alignment wrapText="1"/>
    </xf>
    <xf numFmtId="166" fontId="11" fillId="0" borderId="5" xfId="0" applyNumberFormat="1" applyFont="1" applyBorder="1"/>
    <xf numFmtId="0" fontId="11" fillId="0" borderId="1" xfId="0" applyFont="1" applyBorder="1"/>
    <xf numFmtId="0" fontId="0" fillId="0" borderId="1" xfId="0" applyBorder="1"/>
    <xf numFmtId="0" fontId="8" fillId="0" borderId="6" xfId="0" applyFont="1" applyBorder="1" applyAlignment="1">
      <alignment horizontal="left" vertical="center"/>
    </xf>
    <xf numFmtId="0" fontId="8" fillId="0" borderId="1" xfId="0" applyFont="1" applyBorder="1" applyAlignment="1">
      <alignment horizontal="left"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3" fontId="4" fillId="4" borderId="4" xfId="0" applyNumberFormat="1" applyFont="1" applyFill="1" applyBorder="1" applyAlignment="1">
      <alignment horizontal="center" vertical="center"/>
    </xf>
    <xf numFmtId="0" fontId="11" fillId="4" borderId="2" xfId="0" applyFont="1" applyFill="1" applyBorder="1" applyAlignment="1">
      <alignment horizontal="center" vertical="center"/>
    </xf>
    <xf numFmtId="3" fontId="4" fillId="4" borderId="2" xfId="0" applyNumberFormat="1" applyFont="1" applyFill="1" applyBorder="1" applyAlignment="1">
      <alignment horizontal="center" vertical="center"/>
    </xf>
    <xf numFmtId="166" fontId="19" fillId="0" borderId="0" xfId="0" applyNumberFormat="1" applyFont="1" applyAlignment="1">
      <alignment horizontal="right" vertical="center"/>
    </xf>
    <xf numFmtId="0" fontId="9" fillId="4" borderId="4" xfId="0" applyFont="1" applyFill="1" applyBorder="1" applyAlignment="1">
      <alignment horizontal="left" vertical="center"/>
    </xf>
    <xf numFmtId="0" fontId="4" fillId="4" borderId="4" xfId="0" applyFont="1" applyFill="1" applyBorder="1" applyAlignment="1">
      <alignment horizontal="left" vertical="center"/>
    </xf>
    <xf numFmtId="2" fontId="4" fillId="4" borderId="4" xfId="0" applyNumberFormat="1" applyFont="1" applyFill="1" applyBorder="1" applyAlignment="1">
      <alignment horizontal="center" vertical="center"/>
    </xf>
    <xf numFmtId="0" fontId="4" fillId="4" borderId="4" xfId="0" applyFont="1" applyFill="1" applyBorder="1" applyAlignment="1">
      <alignment horizontal="center" vertical="center"/>
    </xf>
    <xf numFmtId="0" fontId="4" fillId="4" borderId="2" xfId="0" applyFont="1" applyFill="1" applyBorder="1" applyAlignment="1">
      <alignment horizontal="left" vertical="center"/>
    </xf>
    <xf numFmtId="166" fontId="11" fillId="4" borderId="2" xfId="0" applyNumberFormat="1" applyFont="1" applyFill="1" applyBorder="1"/>
    <xf numFmtId="0" fontId="4" fillId="4" borderId="6" xfId="0" applyFont="1" applyFill="1" applyBorder="1" applyAlignment="1">
      <alignment horizontal="left" vertical="center"/>
    </xf>
    <xf numFmtId="3" fontId="4" fillId="4" borderId="6" xfId="0" applyNumberFormat="1" applyFont="1" applyFill="1" applyBorder="1" applyAlignment="1">
      <alignment horizontal="center" vertical="center"/>
    </xf>
    <xf numFmtId="1" fontId="4" fillId="4" borderId="6" xfId="0" applyNumberFormat="1" applyFont="1" applyFill="1" applyBorder="1" applyAlignment="1">
      <alignment horizontal="center" vertical="center"/>
    </xf>
    <xf numFmtId="0" fontId="4" fillId="4" borderId="6" xfId="0" applyFont="1" applyFill="1" applyBorder="1" applyAlignment="1">
      <alignment horizontal="center" vertical="center"/>
    </xf>
    <xf numFmtId="0" fontId="4" fillId="4" borderId="15" xfId="0" applyFont="1" applyFill="1" applyBorder="1" applyAlignment="1">
      <alignment horizontal="left" vertical="center"/>
    </xf>
    <xf numFmtId="166" fontId="11" fillId="4" borderId="16" xfId="0" applyNumberFormat="1" applyFont="1" applyFill="1" applyBorder="1"/>
    <xf numFmtId="166" fontId="19" fillId="4" borderId="2" xfId="0" applyNumberFormat="1" applyFont="1" applyFill="1" applyBorder="1" applyAlignment="1">
      <alignment horizontal="right" vertical="center"/>
    </xf>
    <xf numFmtId="0" fontId="0" fillId="4" borderId="0" xfId="0" applyFill="1"/>
    <xf numFmtId="0" fontId="0" fillId="0" borderId="1" xfId="0" applyBorder="1" applyAlignment="1">
      <alignment horizontal="center"/>
    </xf>
    <xf numFmtId="0" fontId="0" fillId="0" borderId="1" xfId="0" applyBorder="1" applyAlignment="1">
      <alignment wrapText="1"/>
    </xf>
    <xf numFmtId="9" fontId="11" fillId="0" borderId="2" xfId="1" applyFont="1" applyFill="1" applyBorder="1" applyAlignment="1">
      <alignment horizontal="center"/>
    </xf>
    <xf numFmtId="1" fontId="4" fillId="0" borderId="7" xfId="0" applyNumberFormat="1" applyFont="1" applyBorder="1" applyAlignment="1">
      <alignment horizontal="center" vertical="center"/>
    </xf>
    <xf numFmtId="0" fontId="11" fillId="0" borderId="0" xfId="0" applyFont="1" applyAlignment="1">
      <alignment horizontal="center" wrapText="1"/>
    </xf>
    <xf numFmtId="0" fontId="11" fillId="0" borderId="2" xfId="0" applyFont="1" applyBorder="1" applyAlignment="1">
      <alignment horizontal="center"/>
    </xf>
    <xf numFmtId="0" fontId="11" fillId="0" borderId="0" xfId="0" applyFont="1" applyAlignment="1">
      <alignment horizontal="center" vertical="center"/>
    </xf>
    <xf numFmtId="0" fontId="15" fillId="0" borderId="2" xfId="0" applyFont="1" applyBorder="1" applyAlignment="1">
      <alignment horizontal="center" vertical="top" wrapText="1"/>
    </xf>
    <xf numFmtId="1" fontId="11" fillId="0" borderId="0" xfId="0" applyNumberFormat="1" applyFont="1"/>
    <xf numFmtId="0" fontId="16" fillId="0" borderId="5" xfId="0" applyFont="1" applyBorder="1" applyAlignment="1">
      <alignment horizontal="left" vertical="center" wrapText="1"/>
    </xf>
    <xf numFmtId="3" fontId="4" fillId="0" borderId="0" xfId="0" applyNumberFormat="1" applyFont="1" applyAlignment="1">
      <alignment horizontal="center" vertical="center"/>
    </xf>
    <xf numFmtId="0" fontId="4" fillId="0" borderId="14" xfId="0" applyFont="1" applyBorder="1" applyAlignment="1">
      <alignment horizontal="left" vertical="center"/>
    </xf>
    <xf numFmtId="0" fontId="4" fillId="0" borderId="14" xfId="0" applyFont="1" applyBorder="1" applyAlignment="1">
      <alignment horizontal="left" vertical="center" wrapText="1"/>
    </xf>
    <xf numFmtId="3" fontId="4" fillId="0" borderId="14" xfId="0" applyNumberFormat="1" applyFont="1" applyBorder="1" applyAlignment="1">
      <alignment horizontal="center" vertical="center"/>
    </xf>
    <xf numFmtId="2" fontId="4" fillId="0" borderId="14" xfId="0" applyNumberFormat="1" applyFont="1" applyBorder="1" applyAlignment="1">
      <alignment horizontal="center" vertical="center"/>
    </xf>
    <xf numFmtId="0" fontId="4" fillId="0" borderId="14" xfId="0" applyFont="1" applyBorder="1" applyAlignment="1">
      <alignment horizontal="center" vertical="center"/>
    </xf>
    <xf numFmtId="1" fontId="4" fillId="0" borderId="14" xfId="0" applyNumberFormat="1" applyFont="1" applyBorder="1" applyAlignment="1">
      <alignment horizontal="center" vertical="center"/>
    </xf>
    <xf numFmtId="1" fontId="4" fillId="0" borderId="9" xfId="0" applyNumberFormat="1" applyFont="1" applyBorder="1" applyAlignment="1">
      <alignment horizontal="center" vertical="center"/>
    </xf>
    <xf numFmtId="166" fontId="4" fillId="0" borderId="9" xfId="0" applyNumberFormat="1" applyFont="1" applyBorder="1" applyAlignment="1">
      <alignment horizontal="right" vertical="center"/>
    </xf>
    <xf numFmtId="0" fontId="4" fillId="0" borderId="3" xfId="0" applyFont="1" applyBorder="1" applyAlignment="1">
      <alignment horizontal="left" vertical="center" wrapText="1"/>
    </xf>
    <xf numFmtId="3" fontId="4" fillId="0" borderId="3" xfId="0" applyNumberFormat="1" applyFont="1" applyBorder="1" applyAlignment="1">
      <alignment horizontal="center" vertical="center"/>
    </xf>
    <xf numFmtId="1" fontId="4" fillId="0" borderId="2" xfId="0" applyNumberFormat="1" applyFont="1" applyBorder="1" applyAlignment="1">
      <alignment horizontal="center" vertical="center" wrapText="1"/>
    </xf>
    <xf numFmtId="0" fontId="11" fillId="0" borderId="6" xfId="0" applyFont="1" applyBorder="1" applyAlignment="1">
      <alignment wrapText="1"/>
    </xf>
    <xf numFmtId="2" fontId="11" fillId="0" borderId="3" xfId="0" applyNumberFormat="1" applyFont="1" applyBorder="1" applyAlignment="1">
      <alignment horizontal="center"/>
    </xf>
    <xf numFmtId="0" fontId="11" fillId="0" borderId="3" xfId="0" applyFont="1" applyBorder="1" applyAlignment="1">
      <alignment horizontal="center"/>
    </xf>
    <xf numFmtId="166" fontId="19" fillId="0" borderId="1" xfId="0" applyNumberFormat="1" applyFont="1" applyBorder="1"/>
    <xf numFmtId="2" fontId="11" fillId="0" borderId="0" xfId="0" applyNumberFormat="1" applyFont="1"/>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11" xfId="0" applyFont="1" applyBorder="1" applyAlignment="1">
      <alignment horizontal="center" vertical="center"/>
    </xf>
    <xf numFmtId="0" fontId="19" fillId="0" borderId="23" xfId="0" applyFont="1" applyBorder="1" applyAlignment="1">
      <alignment horizontal="center" vertical="center"/>
    </xf>
    <xf numFmtId="0" fontId="19" fillId="0" borderId="1" xfId="0" applyFont="1" applyBorder="1" applyAlignment="1">
      <alignment horizontal="center" vertical="center"/>
    </xf>
    <xf numFmtId="166" fontId="4" fillId="0" borderId="6" xfId="0" applyNumberFormat="1" applyFont="1" applyBorder="1" applyAlignment="1">
      <alignment horizontal="center" vertical="center"/>
    </xf>
    <xf numFmtId="166" fontId="4" fillId="0" borderId="20" xfId="0" applyNumberFormat="1" applyFont="1" applyBorder="1" applyAlignment="1">
      <alignment horizontal="center" vertical="center"/>
    </xf>
    <xf numFmtId="1" fontId="4" fillId="0" borderId="6" xfId="0" applyNumberFormat="1" applyFont="1" applyBorder="1" applyAlignment="1">
      <alignment horizontal="center" vertical="center" wrapText="1"/>
    </xf>
    <xf numFmtId="1" fontId="4" fillId="0" borderId="20" xfId="0" applyNumberFormat="1" applyFont="1" applyBorder="1" applyAlignment="1">
      <alignment horizontal="center" vertical="center" wrapText="1"/>
    </xf>
    <xf numFmtId="0" fontId="4" fillId="0" borderId="6" xfId="0" applyFont="1" applyBorder="1" applyAlignment="1">
      <alignment horizontal="center" vertical="center"/>
    </xf>
    <xf numFmtId="0" fontId="4" fillId="0" borderId="20" xfId="0" applyFont="1" applyBorder="1" applyAlignment="1">
      <alignment horizontal="center" vertical="center"/>
    </xf>
    <xf numFmtId="165" fontId="4" fillId="0" borderId="6" xfId="0" applyNumberFormat="1" applyFont="1" applyBorder="1" applyAlignment="1">
      <alignment horizontal="center" vertical="center"/>
    </xf>
    <xf numFmtId="165" fontId="4" fillId="0" borderId="20" xfId="0" applyNumberFormat="1" applyFont="1" applyBorder="1" applyAlignment="1">
      <alignment horizontal="center" vertical="center"/>
    </xf>
    <xf numFmtId="0" fontId="16" fillId="0" borderId="6" xfId="0" applyFont="1" applyBorder="1" applyAlignment="1">
      <alignment horizontal="left" vertical="center" wrapText="1"/>
    </xf>
    <xf numFmtId="0" fontId="16" fillId="0" borderId="20" xfId="0" applyFont="1" applyBorder="1" applyAlignment="1">
      <alignment horizontal="left" vertical="center" wrapText="1"/>
    </xf>
    <xf numFmtId="9" fontId="4" fillId="0" borderId="6" xfId="0" applyNumberFormat="1" applyFont="1" applyBorder="1" applyAlignment="1">
      <alignment horizontal="center" vertical="center"/>
    </xf>
    <xf numFmtId="9" fontId="4" fillId="0" borderId="20" xfId="0" applyNumberFormat="1" applyFont="1" applyBorder="1" applyAlignment="1">
      <alignment horizontal="center" vertical="center"/>
    </xf>
    <xf numFmtId="3" fontId="4" fillId="0" borderId="5" xfId="0" applyNumberFormat="1" applyFont="1" applyBorder="1" applyAlignment="1">
      <alignment horizontal="center" vertical="center"/>
    </xf>
    <xf numFmtId="3" fontId="4" fillId="0" borderId="20" xfId="0" applyNumberFormat="1" applyFont="1" applyBorder="1" applyAlignment="1">
      <alignment horizontal="center" vertical="center"/>
    </xf>
    <xf numFmtId="2" fontId="4" fillId="0" borderId="6" xfId="0" applyNumberFormat="1" applyFont="1" applyBorder="1" applyAlignment="1">
      <alignment horizontal="center" vertical="center"/>
    </xf>
    <xf numFmtId="2" fontId="4" fillId="0" borderId="20" xfId="0" applyNumberFormat="1"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top" wrapText="1"/>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19" fillId="0" borderId="17" xfId="0" applyFont="1" applyBorder="1" applyAlignment="1">
      <alignment horizontal="center" vertical="center"/>
    </xf>
    <xf numFmtId="0" fontId="19" fillId="0" borderId="19"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0" xfId="0" applyFont="1" applyBorder="1" applyAlignment="1">
      <alignment horizontal="center" vertical="center" wrapText="1"/>
    </xf>
    <xf numFmtId="2" fontId="4" fillId="0" borderId="10" xfId="0" applyNumberFormat="1" applyFont="1" applyBorder="1" applyAlignment="1">
      <alignment horizontal="center" vertical="center" wrapText="1"/>
    </xf>
    <xf numFmtId="2" fontId="4" fillId="0" borderId="13" xfId="0" applyNumberFormat="1" applyFont="1" applyBorder="1" applyAlignment="1">
      <alignment horizontal="center" vertical="center" wrapText="1"/>
    </xf>
    <xf numFmtId="2" fontId="4" fillId="0" borderId="22" xfId="0" applyNumberFormat="1" applyFont="1" applyBorder="1" applyAlignment="1">
      <alignment horizontal="center" vertical="center" wrapText="1"/>
    </xf>
    <xf numFmtId="0" fontId="0" fillId="0" borderId="1" xfId="0" applyBorder="1" applyAlignment="1">
      <alignment horizontal="center"/>
    </xf>
    <xf numFmtId="0" fontId="4" fillId="0" borderId="1" xfId="0" applyFont="1" applyBorder="1" applyAlignment="1">
      <alignment horizontal="center" vertical="center"/>
    </xf>
    <xf numFmtId="1" fontId="4" fillId="0" borderId="5" xfId="0" applyNumberFormat="1" applyFont="1" applyBorder="1" applyAlignment="1">
      <alignment horizontal="center" vertical="center" wrapText="1"/>
    </xf>
    <xf numFmtId="165" fontId="4" fillId="0" borderId="5" xfId="0" applyNumberFormat="1" applyFont="1" applyBorder="1" applyAlignment="1">
      <alignment horizontal="center" vertical="center"/>
    </xf>
    <xf numFmtId="0" fontId="1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20" xfId="0" applyFont="1" applyBorder="1" applyAlignment="1">
      <alignment horizontal="center" vertical="center" wrapText="1"/>
    </xf>
    <xf numFmtId="9" fontId="4" fillId="0" borderId="6" xfId="0" applyNumberFormat="1" applyFont="1" applyBorder="1" applyAlignment="1">
      <alignment horizontal="center" vertical="center" wrapText="1"/>
    </xf>
    <xf numFmtId="9" fontId="4" fillId="0" borderId="5" xfId="0" applyNumberFormat="1" applyFont="1" applyBorder="1" applyAlignment="1">
      <alignment horizontal="center" vertical="center" wrapText="1"/>
    </xf>
    <xf numFmtId="9" fontId="4" fillId="0" borderId="2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166" fontId="11" fillId="0" borderId="6" xfId="0" applyNumberFormat="1" applyFont="1" applyBorder="1" applyAlignment="1">
      <alignment horizontal="center" vertical="center"/>
    </xf>
    <xf numFmtId="166" fontId="11" fillId="0" borderId="5" xfId="0" applyNumberFormat="1" applyFont="1" applyBorder="1" applyAlignment="1">
      <alignment horizontal="center" vertical="center"/>
    </xf>
    <xf numFmtId="166" fontId="11" fillId="0" borderId="20" xfId="0" applyNumberFormat="1" applyFont="1" applyBorder="1" applyAlignment="1">
      <alignment horizontal="center" vertical="center"/>
    </xf>
    <xf numFmtId="9" fontId="4" fillId="0" borderId="5" xfId="0" applyNumberFormat="1" applyFont="1" applyBorder="1" applyAlignment="1">
      <alignment horizontal="center" vertical="center"/>
    </xf>
    <xf numFmtId="2" fontId="4" fillId="0" borderId="5" xfId="0" applyNumberFormat="1" applyFont="1" applyBorder="1" applyAlignment="1">
      <alignment horizontal="center" vertical="center"/>
    </xf>
    <xf numFmtId="166" fontId="11" fillId="0" borderId="10" xfId="0" applyNumberFormat="1" applyFont="1" applyBorder="1" applyAlignment="1">
      <alignment horizontal="center" vertical="center"/>
    </xf>
    <xf numFmtId="166" fontId="11" fillId="0" borderId="13" xfId="0" applyNumberFormat="1" applyFont="1" applyBorder="1" applyAlignment="1">
      <alignment horizontal="center" vertical="center"/>
    </xf>
    <xf numFmtId="0" fontId="19" fillId="4" borderId="15" xfId="0" applyFont="1" applyFill="1" applyBorder="1" applyAlignment="1">
      <alignment horizontal="center" vertical="center"/>
    </xf>
    <xf numFmtId="0" fontId="19" fillId="4" borderId="16" xfId="0" applyFont="1" applyFill="1" applyBorder="1" applyAlignment="1">
      <alignment horizontal="center" vertical="center"/>
    </xf>
  </cellXfs>
  <cellStyles count="4">
    <cellStyle name="Procent" xfId="1" builtinId="5"/>
    <cellStyle name="Procent 2" xfId="3" xr:uid="{8B84EDD2-AA44-408D-B9AE-B0BEDDC3E6A7}"/>
    <cellStyle name="Standaard" xfId="0" builtinId="0" customBuiltin="1"/>
    <cellStyle name="Standaard_20141023-269295-Bs Kwaliteitsimpuls Chaamse Beken-Concept 0"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ustomXml" Target="../ink/ink1.xml"/><Relationship Id="rId1" Type="http://schemas.openxmlformats.org/officeDocument/2006/relationships/image" Target="../media/image1.png"/><Relationship Id="rId4" Type="http://schemas.openxmlformats.org/officeDocument/2006/relationships/customXml" Target="../ink/ink2.xml"/></Relationships>
</file>

<file path=xl/drawings/_rels/drawing2.xml.rels><?xml version="1.0" encoding="UTF-8" standalone="yes"?>
<Relationships xmlns="http://schemas.openxmlformats.org/package/2006/relationships"><Relationship Id="rId8" Type="http://schemas.openxmlformats.org/officeDocument/2006/relationships/customXml" Target="../ink/ink7.xml"/><Relationship Id="rId13" Type="http://schemas.openxmlformats.org/officeDocument/2006/relationships/customXml" Target="../ink/ink12.xml"/><Relationship Id="rId18" Type="http://schemas.openxmlformats.org/officeDocument/2006/relationships/customXml" Target="../ink/ink17.xml"/><Relationship Id="rId3" Type="http://schemas.openxmlformats.org/officeDocument/2006/relationships/image" Target="../media/image4.png"/><Relationship Id="rId21" Type="http://schemas.openxmlformats.org/officeDocument/2006/relationships/customXml" Target="../ink/ink20.xml"/><Relationship Id="rId7" Type="http://schemas.openxmlformats.org/officeDocument/2006/relationships/customXml" Target="../ink/ink6.xml"/><Relationship Id="rId12" Type="http://schemas.openxmlformats.org/officeDocument/2006/relationships/customXml" Target="../ink/ink11.xml"/><Relationship Id="rId17" Type="http://schemas.openxmlformats.org/officeDocument/2006/relationships/customXml" Target="../ink/ink16.xml"/><Relationship Id="rId16" Type="http://schemas.openxmlformats.org/officeDocument/2006/relationships/customXml" Target="../ink/ink15.xml"/><Relationship Id="rId20" Type="http://schemas.openxmlformats.org/officeDocument/2006/relationships/customXml" Target="../ink/ink19.xml"/><Relationship Id="rId1" Type="http://schemas.openxmlformats.org/officeDocument/2006/relationships/customXml" Target="../ink/ink3.xml"/><Relationship Id="rId6" Type="http://schemas.openxmlformats.org/officeDocument/2006/relationships/customXml" Target="../ink/ink5.xml"/><Relationship Id="rId11" Type="http://schemas.openxmlformats.org/officeDocument/2006/relationships/customXml" Target="../ink/ink10.xml"/><Relationship Id="rId5" Type="http://schemas.openxmlformats.org/officeDocument/2006/relationships/image" Target="../media/image1.png"/><Relationship Id="rId15" Type="http://schemas.openxmlformats.org/officeDocument/2006/relationships/customXml" Target="../ink/ink14.xml"/><Relationship Id="rId10" Type="http://schemas.openxmlformats.org/officeDocument/2006/relationships/customXml" Target="../ink/ink9.xml"/><Relationship Id="rId19" Type="http://schemas.openxmlformats.org/officeDocument/2006/relationships/customXml" Target="../ink/ink18.xml"/><Relationship Id="rId4" Type="http://schemas.openxmlformats.org/officeDocument/2006/relationships/customXml" Target="../ink/ink4.xml"/><Relationship Id="rId9" Type="http://schemas.openxmlformats.org/officeDocument/2006/relationships/customXml" Target="../ink/ink8.xml"/><Relationship Id="rId14" Type="http://schemas.openxmlformats.org/officeDocument/2006/relationships/customXml" Target="../ink/ink13.xml"/><Relationship Id="rId22"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customXml" Target="../ink/ink21.xml"/><Relationship Id="rId1" Type="http://schemas.openxmlformats.org/officeDocument/2006/relationships/image" Target="../media/image2.png"/><Relationship Id="rId5" Type="http://schemas.openxmlformats.org/officeDocument/2006/relationships/image" Target="../media/image40.png"/><Relationship Id="rId4" Type="http://schemas.openxmlformats.org/officeDocument/2006/relationships/customXml" Target="../ink/ink22.xml"/></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customXml" Target="../ink/ink23.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customXml" Target="../ink/ink24.xml"/><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customXml" Target="../ink/ink25.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image" Target="../media/image20.png"/><Relationship Id="rId7" Type="http://schemas.openxmlformats.org/officeDocument/2006/relationships/customXml" Target="../ink/ink28.xml"/><Relationship Id="rId2" Type="http://schemas.openxmlformats.org/officeDocument/2006/relationships/customXml" Target="../ink/ink26.xml"/><Relationship Id="rId1" Type="http://schemas.openxmlformats.org/officeDocument/2006/relationships/image" Target="../media/image2.png"/><Relationship Id="rId6" Type="http://schemas.openxmlformats.org/officeDocument/2006/relationships/image" Target="../media/image1.png"/><Relationship Id="rId5" Type="http://schemas.openxmlformats.org/officeDocument/2006/relationships/image" Target="../media/image40.png"/><Relationship Id="rId4" Type="http://schemas.openxmlformats.org/officeDocument/2006/relationships/customXml" Target="../ink/ink27.xml"/><Relationship Id="rId9" Type="http://schemas.openxmlformats.org/officeDocument/2006/relationships/customXml" Target="../ink/ink29.xml"/></Relationships>
</file>

<file path=xl/drawings/drawing1.xml><?xml version="1.0" encoding="utf-8"?>
<xdr:wsDr xmlns:xdr="http://schemas.openxmlformats.org/drawingml/2006/spreadsheetDrawing" xmlns:a="http://schemas.openxmlformats.org/drawingml/2006/main">
  <xdr:twoCellAnchor editAs="oneCell">
    <xdr:from>
      <xdr:col>6</xdr:col>
      <xdr:colOff>1905</xdr:colOff>
      <xdr:row>0</xdr:row>
      <xdr:rowOff>85725</xdr:rowOff>
    </xdr:from>
    <xdr:to>
      <xdr:col>8</xdr:col>
      <xdr:colOff>352965</xdr:colOff>
      <xdr:row>4</xdr:row>
      <xdr:rowOff>142240</xdr:rowOff>
    </xdr:to>
    <xdr:pic>
      <xdr:nvPicPr>
        <xdr:cNvPr id="2" name="Afbeelding 2">
          <a:extLst>
            <a:ext uri="{FF2B5EF4-FFF2-40B4-BE49-F238E27FC236}">
              <a16:creationId xmlns:a16="http://schemas.microsoft.com/office/drawing/2014/main" id="{69226884-2022-4DC8-8ADF-F1C1C8549E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2630" y="85725"/>
          <a:ext cx="1548670" cy="733425"/>
        </a:xfrm>
        <a:prstGeom prst="rect">
          <a:avLst/>
        </a:prstGeom>
      </xdr:spPr>
    </xdr:pic>
    <xdr:clientData/>
  </xdr:twoCellAnchor>
  <xdr:twoCellAnchor editAs="oneCell">
    <xdr:from>
      <xdr:col>2</xdr:col>
      <xdr:colOff>423240</xdr:colOff>
      <xdr:row>12</xdr:row>
      <xdr:rowOff>109095</xdr:rowOff>
    </xdr:from>
    <xdr:to>
      <xdr:col>2</xdr:col>
      <xdr:colOff>454080</xdr:colOff>
      <xdr:row>12</xdr:row>
      <xdr:rowOff>111360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t 2">
              <a:extLst>
                <a:ext uri="{FF2B5EF4-FFF2-40B4-BE49-F238E27FC236}">
                  <a16:creationId xmlns:a16="http://schemas.microsoft.com/office/drawing/2014/main" id="{F455A07C-0622-6736-45B1-C513AF6548D1}"/>
                </a:ext>
              </a:extLst>
            </xdr14:cNvPr>
            <xdr14:cNvContentPartPr/>
          </xdr14:nvContentPartPr>
          <xdr14:nvPr macro=""/>
          <xdr14:xfrm>
            <a:off x="3547440" y="2518920"/>
            <a:ext cx="360" cy="360"/>
          </xdr14:xfrm>
        </xdr:contentPart>
      </mc:Choice>
      <mc:Fallback xmlns="">
        <xdr:pic>
          <xdr:nvPicPr>
            <xdr:cNvPr id="3" name="Inkt 2">
              <a:extLst>
                <a:ext uri="{FF2B5EF4-FFF2-40B4-BE49-F238E27FC236}">
                  <a16:creationId xmlns:a16="http://schemas.microsoft.com/office/drawing/2014/main" id="{F455A07C-0622-6736-45B1-C513AF6548D1}"/>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twoCellAnchor>
  <xdr:oneCellAnchor>
    <xdr:from>
      <xdr:col>2</xdr:col>
      <xdr:colOff>423240</xdr:colOff>
      <xdr:row>17</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t 3">
              <a:extLst>
                <a:ext uri="{FF2B5EF4-FFF2-40B4-BE49-F238E27FC236}">
                  <a16:creationId xmlns:a16="http://schemas.microsoft.com/office/drawing/2014/main" id="{00A1A2F9-1F34-4A64-A2B7-99F6FDBB57F5}"/>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423240</xdr:colOff>
      <xdr:row>0</xdr:row>
      <xdr:rowOff>0</xdr:rowOff>
    </xdr:from>
    <xdr:to>
      <xdr:col>2</xdr:col>
      <xdr:colOff>435030</xdr:colOff>
      <xdr:row>0</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t 2">
              <a:extLst>
                <a:ext uri="{FF2B5EF4-FFF2-40B4-BE49-F238E27FC236}">
                  <a16:creationId xmlns:a16="http://schemas.microsoft.com/office/drawing/2014/main" id="{71FECA70-93AF-458C-BE8B-4C8C01F31087}"/>
                </a:ext>
              </a:extLst>
            </xdr14:cNvPr>
            <xdr14:cNvContentPartPr/>
          </xdr14:nvContentPartPr>
          <xdr14:nvPr macro=""/>
          <xdr14:xfrm>
            <a:off x="3547440" y="2518920"/>
            <a:ext cx="360" cy="360"/>
          </xdr14:xfrm>
        </xdr:contentPart>
      </mc:Choice>
      <mc:Fallback xmlns="">
        <xdr:pic>
          <xdr:nvPicPr>
            <xdr:cNvPr id="3" name="Inkt 2">
              <a:extLst>
                <a:ext uri="{FF2B5EF4-FFF2-40B4-BE49-F238E27FC236}">
                  <a16:creationId xmlns:a16="http://schemas.microsoft.com/office/drawing/2014/main" id="{F455A07C-0622-6736-45B1-C513AF6548D1}"/>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twoCellAnchor>
  <xdr:oneCellAnchor>
    <xdr:from>
      <xdr:col>2</xdr:col>
      <xdr:colOff>423240</xdr:colOff>
      <xdr:row>0</xdr:row>
      <xdr:rowOff>0</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t 3">
              <a:extLst>
                <a:ext uri="{FF2B5EF4-FFF2-40B4-BE49-F238E27FC236}">
                  <a16:creationId xmlns:a16="http://schemas.microsoft.com/office/drawing/2014/main" id="{74D92EF9-DA94-4EC1-86FD-72366784C666}"/>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twoCellAnchor editAs="oneCell">
    <xdr:from>
      <xdr:col>6</xdr:col>
      <xdr:colOff>1905</xdr:colOff>
      <xdr:row>0</xdr:row>
      <xdr:rowOff>85725</xdr:rowOff>
    </xdr:from>
    <xdr:to>
      <xdr:col>8</xdr:col>
      <xdr:colOff>254540</xdr:colOff>
      <xdr:row>5</xdr:row>
      <xdr:rowOff>12065</xdr:rowOff>
    </xdr:to>
    <xdr:pic>
      <xdr:nvPicPr>
        <xdr:cNvPr id="5" name="Afbeelding 2">
          <a:extLst>
            <a:ext uri="{FF2B5EF4-FFF2-40B4-BE49-F238E27FC236}">
              <a16:creationId xmlns:a16="http://schemas.microsoft.com/office/drawing/2014/main" id="{D9BD738B-FAD1-416E-A379-F46CFBA1575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257925" y="85725"/>
          <a:ext cx="1563910" cy="756285"/>
        </a:xfrm>
        <a:prstGeom prst="rect">
          <a:avLst/>
        </a:prstGeom>
      </xdr:spPr>
    </xdr:pic>
    <xdr:clientData/>
  </xdr:twoCellAnchor>
  <xdr:twoCellAnchor editAs="oneCell">
    <xdr:from>
      <xdr:col>2</xdr:col>
      <xdr:colOff>423240</xdr:colOff>
      <xdr:row>17</xdr:row>
      <xdr:rowOff>109095</xdr:rowOff>
    </xdr:from>
    <xdr:to>
      <xdr:col>2</xdr:col>
      <xdr:colOff>435030</xdr:colOff>
      <xdr:row>17</xdr:row>
      <xdr:rowOff>110725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t 5">
              <a:extLst>
                <a:ext uri="{FF2B5EF4-FFF2-40B4-BE49-F238E27FC236}">
                  <a16:creationId xmlns:a16="http://schemas.microsoft.com/office/drawing/2014/main" id="{6A6877DC-B303-4A92-A022-440051EFF11F}"/>
                </a:ext>
              </a:extLst>
            </xdr14:cNvPr>
            <xdr14:cNvContentPartPr/>
          </xdr14:nvContentPartPr>
          <xdr14:nvPr macro=""/>
          <xdr14:xfrm>
            <a:off x="3547440" y="2518920"/>
            <a:ext cx="360" cy="360"/>
          </xdr14:xfrm>
        </xdr:contentPart>
      </mc:Choice>
      <mc:Fallback xmlns="">
        <xdr:pic>
          <xdr:nvPicPr>
            <xdr:cNvPr id="3" name="Inkt 2">
              <a:extLst>
                <a:ext uri="{FF2B5EF4-FFF2-40B4-BE49-F238E27FC236}">
                  <a16:creationId xmlns:a16="http://schemas.microsoft.com/office/drawing/2014/main" id="{F455A07C-0622-6736-45B1-C513AF6548D1}"/>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twoCellAnchor>
  <xdr:oneCellAnchor>
    <xdr:from>
      <xdr:col>2</xdr:col>
      <xdr:colOff>423240</xdr:colOff>
      <xdr:row>23</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t 6">
              <a:extLst>
                <a:ext uri="{FF2B5EF4-FFF2-40B4-BE49-F238E27FC236}">
                  <a16:creationId xmlns:a16="http://schemas.microsoft.com/office/drawing/2014/main" id="{799FF3C1-E689-4423-B712-296D73F5A255}"/>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26</xdr:row>
      <xdr:rowOff>0</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t 7">
              <a:extLst>
                <a:ext uri="{FF2B5EF4-FFF2-40B4-BE49-F238E27FC236}">
                  <a16:creationId xmlns:a16="http://schemas.microsoft.com/office/drawing/2014/main" id="{F528EDDE-4C8E-491A-BCF6-2EBEA6FB74ED}"/>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24</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t 8">
              <a:extLst>
                <a:ext uri="{FF2B5EF4-FFF2-40B4-BE49-F238E27FC236}">
                  <a16:creationId xmlns:a16="http://schemas.microsoft.com/office/drawing/2014/main" id="{37FBEC13-04C7-4037-A3B3-0C27C3344AFB}"/>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22</xdr:row>
      <xdr:rowOff>0</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t 9">
              <a:extLst>
                <a:ext uri="{FF2B5EF4-FFF2-40B4-BE49-F238E27FC236}">
                  <a16:creationId xmlns:a16="http://schemas.microsoft.com/office/drawing/2014/main" id="{D0ABE4E6-E64F-4BA3-B11B-3EAAEED540F3}"/>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26</xdr:row>
      <xdr:rowOff>0</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1" name="Inkt 10">
              <a:extLst>
                <a:ext uri="{FF2B5EF4-FFF2-40B4-BE49-F238E27FC236}">
                  <a16:creationId xmlns:a16="http://schemas.microsoft.com/office/drawing/2014/main" id="{31100CC5-C576-400C-9CB1-E75309DB1433}"/>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34</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2" name="Inkt 11">
              <a:extLst>
                <a:ext uri="{FF2B5EF4-FFF2-40B4-BE49-F238E27FC236}">
                  <a16:creationId xmlns:a16="http://schemas.microsoft.com/office/drawing/2014/main" id="{8054B9DB-9036-4D70-BEEC-0166971902F6}"/>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35</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3" name="Inkt 12">
              <a:extLst>
                <a:ext uri="{FF2B5EF4-FFF2-40B4-BE49-F238E27FC236}">
                  <a16:creationId xmlns:a16="http://schemas.microsoft.com/office/drawing/2014/main" id="{56D5AE8E-9979-4311-9A22-FCB664490537}"/>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36</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4" name="Inkt 13">
              <a:extLst>
                <a:ext uri="{FF2B5EF4-FFF2-40B4-BE49-F238E27FC236}">
                  <a16:creationId xmlns:a16="http://schemas.microsoft.com/office/drawing/2014/main" id="{367290DB-477F-4BC2-A5B6-C6590B8447D9}"/>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37</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5" name="Inkt 14">
              <a:extLst>
                <a:ext uri="{FF2B5EF4-FFF2-40B4-BE49-F238E27FC236}">
                  <a16:creationId xmlns:a16="http://schemas.microsoft.com/office/drawing/2014/main" id="{4E93FB0C-F4C0-45CD-8B7A-2790701C24C2}"/>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38</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6" name="Inkt 15">
              <a:extLst>
                <a:ext uri="{FF2B5EF4-FFF2-40B4-BE49-F238E27FC236}">
                  <a16:creationId xmlns:a16="http://schemas.microsoft.com/office/drawing/2014/main" id="{3EAB343F-EBA9-4AFA-AC37-6E661C687454}"/>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39</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7" name="Inkt 16">
              <a:extLst>
                <a:ext uri="{FF2B5EF4-FFF2-40B4-BE49-F238E27FC236}">
                  <a16:creationId xmlns:a16="http://schemas.microsoft.com/office/drawing/2014/main" id="{D8109D36-B7C8-4B7E-88CC-06945DA0F324}"/>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40</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8" name="Inkt 17">
              <a:extLst>
                <a:ext uri="{FF2B5EF4-FFF2-40B4-BE49-F238E27FC236}">
                  <a16:creationId xmlns:a16="http://schemas.microsoft.com/office/drawing/2014/main" id="{796DF876-6428-4316-A9A0-6C0EC232E619}"/>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41</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9" name="Inkt 18">
              <a:extLst>
                <a:ext uri="{FF2B5EF4-FFF2-40B4-BE49-F238E27FC236}">
                  <a16:creationId xmlns:a16="http://schemas.microsoft.com/office/drawing/2014/main" id="{90A90745-B9D6-46FF-99A6-4C7632F8603E}"/>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42</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20" name="Inkt 19">
              <a:extLst>
                <a:ext uri="{FF2B5EF4-FFF2-40B4-BE49-F238E27FC236}">
                  <a16:creationId xmlns:a16="http://schemas.microsoft.com/office/drawing/2014/main" id="{789B57F9-8B27-48B2-9A19-5927C3571FCB}"/>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oneCellAnchor>
    <xdr:from>
      <xdr:col>2</xdr:col>
      <xdr:colOff>423240</xdr:colOff>
      <xdr:row>49</xdr:row>
      <xdr:rowOff>0</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2" name="Inkt 9">
              <a:extLst>
                <a:ext uri="{FF2B5EF4-FFF2-40B4-BE49-F238E27FC236}">
                  <a16:creationId xmlns:a16="http://schemas.microsoft.com/office/drawing/2014/main" id="{D690A6F7-E937-419F-A11F-87100E2AA5DD}"/>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3"/>
            <a:stretch>
              <a:fillRect/>
            </a:stretch>
          </xdr:blipFill>
          <xdr:spPr>
            <a:xfrm>
              <a:off x="3538440" y="2510280"/>
              <a:ext cx="18000" cy="18000"/>
            </a:xfrm>
            <a:prstGeom prst="rect">
              <a:avLst/>
            </a:prstGeom>
          </xdr:spPr>
        </xdr:pic>
      </mc:Fallback>
    </mc:AlternateContent>
    <xdr:clientData/>
  </xdr:oneCellAnchor>
  <xdr:twoCellAnchor editAs="oneCell">
    <xdr:from>
      <xdr:col>7</xdr:col>
      <xdr:colOff>259080</xdr:colOff>
      <xdr:row>5</xdr:row>
      <xdr:rowOff>133350</xdr:rowOff>
    </xdr:from>
    <xdr:to>
      <xdr:col>8</xdr:col>
      <xdr:colOff>1111790</xdr:colOff>
      <xdr:row>10</xdr:row>
      <xdr:rowOff>55245</xdr:rowOff>
    </xdr:to>
    <xdr:pic>
      <xdr:nvPicPr>
        <xdr:cNvPr id="21" name="Afbeelding 2">
          <a:extLst>
            <a:ext uri="{FF2B5EF4-FFF2-40B4-BE49-F238E27FC236}">
              <a16:creationId xmlns:a16="http://schemas.microsoft.com/office/drawing/2014/main" id="{CA5F2CE9-324A-4449-8C60-CB2B0257FD7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917055" y="133350"/>
          <a:ext cx="1544860" cy="739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259080</xdr:colOff>
      <xdr:row>0</xdr:row>
      <xdr:rowOff>133350</xdr:rowOff>
    </xdr:from>
    <xdr:to>
      <xdr:col>8</xdr:col>
      <xdr:colOff>1111790</xdr:colOff>
      <xdr:row>5</xdr:row>
      <xdr:rowOff>31115</xdr:rowOff>
    </xdr:to>
    <xdr:pic>
      <xdr:nvPicPr>
        <xdr:cNvPr id="2" name="Afbeelding 2">
          <a:extLst>
            <a:ext uri="{FF2B5EF4-FFF2-40B4-BE49-F238E27FC236}">
              <a16:creationId xmlns:a16="http://schemas.microsoft.com/office/drawing/2014/main" id="{AEF0D564-93A6-431F-A2CF-820ED90502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78980" y="133350"/>
          <a:ext cx="1565815" cy="769620"/>
        </a:xfrm>
        <a:prstGeom prst="rect">
          <a:avLst/>
        </a:prstGeom>
      </xdr:spPr>
    </xdr:pic>
    <xdr:clientData/>
  </xdr:twoCellAnchor>
  <xdr:twoCellAnchor editAs="oneCell">
    <xdr:from>
      <xdr:col>10</xdr:col>
      <xdr:colOff>666600</xdr:colOff>
      <xdr:row>21</xdr:row>
      <xdr:rowOff>126390</xdr:rowOff>
    </xdr:from>
    <xdr:to>
      <xdr:col>10</xdr:col>
      <xdr:colOff>677035</xdr:colOff>
      <xdr:row>21</xdr:row>
      <xdr:rowOff>131640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t 2">
              <a:extLst>
                <a:ext uri="{FF2B5EF4-FFF2-40B4-BE49-F238E27FC236}">
                  <a16:creationId xmlns:a16="http://schemas.microsoft.com/office/drawing/2014/main" id="{70EA8149-66BE-438E-9A20-9200B838AA88}"/>
                </a:ext>
              </a:extLst>
            </xdr14:cNvPr>
            <xdr14:cNvContentPartPr/>
          </xdr14:nvContentPartPr>
          <xdr14:nvPr macro=""/>
          <xdr14:xfrm>
            <a:off x="8820000" y="4603140"/>
            <a:ext cx="360" cy="1440"/>
          </xdr14:xfrm>
        </xdr:contentPart>
      </mc:Choice>
      <mc:Fallback xmlns="">
        <xdr:pic>
          <xdr:nvPicPr>
            <xdr:cNvPr id="2" name="Inkt 1">
              <a:extLst>
                <a:ext uri="{FF2B5EF4-FFF2-40B4-BE49-F238E27FC236}">
                  <a16:creationId xmlns:a16="http://schemas.microsoft.com/office/drawing/2014/main" id="{41793795-D0AC-4E8F-558E-8C57B20947C6}"/>
                </a:ext>
              </a:extLst>
            </xdr:cNvPr>
            <xdr:cNvPicPr/>
          </xdr:nvPicPr>
          <xdr:blipFill>
            <a:blip xmlns:r="http://schemas.openxmlformats.org/officeDocument/2006/relationships" r:embed="rId3"/>
            <a:stretch>
              <a:fillRect/>
            </a:stretch>
          </xdr:blipFill>
          <xdr:spPr>
            <a:xfrm>
              <a:off x="8811360" y="4594140"/>
              <a:ext cx="18000" cy="19080"/>
            </a:xfrm>
            <a:prstGeom prst="rect">
              <a:avLst/>
            </a:prstGeom>
          </xdr:spPr>
        </xdr:pic>
      </mc:Fallback>
    </mc:AlternateContent>
    <xdr:clientData/>
  </xdr:twoCellAnchor>
  <xdr:oneCellAnchor>
    <xdr:from>
      <xdr:col>2</xdr:col>
      <xdr:colOff>423240</xdr:colOff>
      <xdr:row>12</xdr:row>
      <xdr:rowOff>109095</xdr:rowOff>
    </xdr:from>
    <xdr:ext cx="15600" cy="1545"/>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t 2">
              <a:extLst>
                <a:ext uri="{FF2B5EF4-FFF2-40B4-BE49-F238E27FC236}">
                  <a16:creationId xmlns:a16="http://schemas.microsoft.com/office/drawing/2014/main" id="{8F2AE7A7-018A-47B3-8DA8-8B77086118E2}"/>
                </a:ext>
              </a:extLst>
            </xdr14:cNvPr>
            <xdr14:cNvContentPartPr/>
          </xdr14:nvContentPartPr>
          <xdr14:nvPr macro=""/>
          <xdr14:xfrm>
            <a:off x="3547440" y="2518920"/>
            <a:ext cx="360" cy="360"/>
          </xdr14:xfrm>
        </xdr:contentPart>
      </mc:Choice>
      <mc:Fallback xmlns="">
        <xdr:pic>
          <xdr:nvPicPr>
            <xdr:cNvPr id="3" name="Inkt 2">
              <a:extLst>
                <a:ext uri="{FF2B5EF4-FFF2-40B4-BE49-F238E27FC236}">
                  <a16:creationId xmlns:a16="http://schemas.microsoft.com/office/drawing/2014/main" id="{F455A07C-0622-6736-45B1-C513AF6548D1}"/>
                </a:ext>
              </a:extLst>
            </xdr:cNvPr>
            <xdr:cNvPicPr/>
          </xdr:nvPicPr>
          <xdr:blipFill>
            <a:blip xmlns:r="http://schemas.openxmlformats.org/officeDocument/2006/relationships" r:embed="rId5"/>
            <a:stretch>
              <a:fillRect/>
            </a:stretch>
          </xdr:blipFill>
          <xdr:spPr>
            <a:xfrm>
              <a:off x="3538440" y="2510280"/>
              <a:ext cx="18000" cy="18000"/>
            </a:xfrm>
            <a:prstGeom prst="rect">
              <a:avLst/>
            </a:prstGeom>
          </xdr:spPr>
        </xdr:pic>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478155</xdr:colOff>
      <xdr:row>0</xdr:row>
      <xdr:rowOff>76200</xdr:rowOff>
    </xdr:from>
    <xdr:to>
      <xdr:col>8</xdr:col>
      <xdr:colOff>150400</xdr:colOff>
      <xdr:row>4</xdr:row>
      <xdr:rowOff>152400</xdr:rowOff>
    </xdr:to>
    <xdr:pic>
      <xdr:nvPicPr>
        <xdr:cNvPr id="3" name="Afbeelding 2">
          <a:extLst>
            <a:ext uri="{FF2B5EF4-FFF2-40B4-BE49-F238E27FC236}">
              <a16:creationId xmlns:a16="http://schemas.microsoft.com/office/drawing/2014/main" id="{EEE9915D-5F54-49FF-AF5B-CE18851E4A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74205" y="76200"/>
          <a:ext cx="1548670" cy="752475"/>
        </a:xfrm>
        <a:prstGeom prst="rect">
          <a:avLst/>
        </a:prstGeom>
      </xdr:spPr>
    </xdr:pic>
    <xdr:clientData/>
  </xdr:twoCellAnchor>
  <xdr:twoCellAnchor editAs="oneCell">
    <xdr:from>
      <xdr:col>10</xdr:col>
      <xdr:colOff>318750</xdr:colOff>
      <xdr:row>27</xdr:row>
      <xdr:rowOff>88665</xdr:rowOff>
    </xdr:from>
    <xdr:to>
      <xdr:col>10</xdr:col>
      <xdr:colOff>326730</xdr:colOff>
      <xdr:row>27</xdr:row>
      <xdr:rowOff>96645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2" name="Inkt 1">
              <a:extLst>
                <a:ext uri="{FF2B5EF4-FFF2-40B4-BE49-F238E27FC236}">
                  <a16:creationId xmlns:a16="http://schemas.microsoft.com/office/drawing/2014/main" id="{1D26B0A2-4CDF-C4EA-24A6-A10DD8DA691D}"/>
                </a:ext>
              </a:extLst>
            </xdr14:cNvPr>
            <xdr14:cNvContentPartPr/>
          </xdr14:nvContentPartPr>
          <xdr14:nvPr macro=""/>
          <xdr14:xfrm>
            <a:off x="10929600" y="3012840"/>
            <a:ext cx="360" cy="360"/>
          </xdr14:xfrm>
        </xdr:contentPart>
      </mc:Choice>
      <mc:Fallback xmlns="">
        <xdr:pic>
          <xdr:nvPicPr>
            <xdr:cNvPr id="2" name="Inkt 1">
              <a:extLst>
                <a:ext uri="{FF2B5EF4-FFF2-40B4-BE49-F238E27FC236}">
                  <a16:creationId xmlns:a16="http://schemas.microsoft.com/office/drawing/2014/main" id="{1D26B0A2-4CDF-C4EA-24A6-A10DD8DA691D}"/>
                </a:ext>
              </a:extLst>
            </xdr:cNvPr>
            <xdr:cNvPicPr/>
          </xdr:nvPicPr>
          <xdr:blipFill>
            <a:blip xmlns:r="http://schemas.openxmlformats.org/officeDocument/2006/relationships" r:embed="rId3"/>
            <a:stretch>
              <a:fillRect/>
            </a:stretch>
          </xdr:blipFill>
          <xdr:spPr>
            <a:xfrm>
              <a:off x="10920600" y="3003840"/>
              <a:ext cx="18000" cy="1800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87630</xdr:colOff>
      <xdr:row>0</xdr:row>
      <xdr:rowOff>142875</xdr:rowOff>
    </xdr:from>
    <xdr:to>
      <xdr:col>8</xdr:col>
      <xdr:colOff>438055</xdr:colOff>
      <xdr:row>5</xdr:row>
      <xdr:rowOff>38100</xdr:rowOff>
    </xdr:to>
    <xdr:pic>
      <xdr:nvPicPr>
        <xdr:cNvPr id="2" name="Afbeelding 2">
          <a:extLst>
            <a:ext uri="{FF2B5EF4-FFF2-40B4-BE49-F238E27FC236}">
              <a16:creationId xmlns:a16="http://schemas.microsoft.com/office/drawing/2014/main" id="{B86B9915-2601-4DA2-8040-1CF52722C6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8355" y="142875"/>
          <a:ext cx="1548670" cy="7334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173355</xdr:colOff>
      <xdr:row>0</xdr:row>
      <xdr:rowOff>85725</xdr:rowOff>
    </xdr:from>
    <xdr:to>
      <xdr:col>8</xdr:col>
      <xdr:colOff>1000665</xdr:colOff>
      <xdr:row>4</xdr:row>
      <xdr:rowOff>142240</xdr:rowOff>
    </xdr:to>
    <xdr:pic>
      <xdr:nvPicPr>
        <xdr:cNvPr id="2" name="Afbeelding 2">
          <a:extLst>
            <a:ext uri="{FF2B5EF4-FFF2-40B4-BE49-F238E27FC236}">
              <a16:creationId xmlns:a16="http://schemas.microsoft.com/office/drawing/2014/main" id="{71FFEB11-4633-4B16-8F54-37F84EBA18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64630" y="85725"/>
          <a:ext cx="1548670" cy="733425"/>
        </a:xfrm>
        <a:prstGeom prst="rect">
          <a:avLst/>
        </a:prstGeom>
      </xdr:spPr>
    </xdr:pic>
    <xdr:clientData/>
  </xdr:twoCellAnchor>
  <xdr:twoCellAnchor editAs="oneCell">
    <xdr:from>
      <xdr:col>10</xdr:col>
      <xdr:colOff>666600</xdr:colOff>
      <xdr:row>33</xdr:row>
      <xdr:rowOff>126390</xdr:rowOff>
    </xdr:from>
    <xdr:to>
      <xdr:col>10</xdr:col>
      <xdr:colOff>677120</xdr:colOff>
      <xdr:row>33</xdr:row>
      <xdr:rowOff>135450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t 2">
              <a:extLst>
                <a:ext uri="{FF2B5EF4-FFF2-40B4-BE49-F238E27FC236}">
                  <a16:creationId xmlns:a16="http://schemas.microsoft.com/office/drawing/2014/main" id="{BFD19DD8-9601-4EEE-8993-AFA2B8822DD5}"/>
                </a:ext>
              </a:extLst>
            </xdr14:cNvPr>
            <xdr14:cNvContentPartPr/>
          </xdr14:nvContentPartPr>
          <xdr14:nvPr macro=""/>
          <xdr14:xfrm>
            <a:off x="8820000" y="4603140"/>
            <a:ext cx="360" cy="1440"/>
          </xdr14:xfrm>
        </xdr:contentPart>
      </mc:Choice>
      <mc:Fallback xmlns="">
        <xdr:pic>
          <xdr:nvPicPr>
            <xdr:cNvPr id="3" name="Inkt 2">
              <a:extLst>
                <a:ext uri="{FF2B5EF4-FFF2-40B4-BE49-F238E27FC236}">
                  <a16:creationId xmlns:a16="http://schemas.microsoft.com/office/drawing/2014/main" id="{BFD19DD8-9601-4EEE-8993-AFA2B8822DD5}"/>
                </a:ext>
              </a:extLst>
            </xdr:cNvPr>
            <xdr:cNvPicPr/>
          </xdr:nvPicPr>
          <xdr:blipFill>
            <a:blip xmlns:r="http://schemas.openxmlformats.org/officeDocument/2006/relationships" r:embed="rId3"/>
            <a:stretch>
              <a:fillRect/>
            </a:stretch>
          </xdr:blipFill>
          <xdr:spPr>
            <a:xfrm>
              <a:off x="8811360" y="4594140"/>
              <a:ext cx="18000" cy="19080"/>
            </a:xfrm>
            <a:prstGeom prst="rect">
              <a:avLst/>
            </a:prstGeom>
          </xdr:spPr>
        </xdr:pic>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259080</xdr:colOff>
      <xdr:row>0</xdr:row>
      <xdr:rowOff>133350</xdr:rowOff>
    </xdr:from>
    <xdr:to>
      <xdr:col>8</xdr:col>
      <xdr:colOff>1114965</xdr:colOff>
      <xdr:row>5</xdr:row>
      <xdr:rowOff>27940</xdr:rowOff>
    </xdr:to>
    <xdr:pic>
      <xdr:nvPicPr>
        <xdr:cNvPr id="5" name="Afbeelding 2">
          <a:extLst>
            <a:ext uri="{FF2B5EF4-FFF2-40B4-BE49-F238E27FC236}">
              <a16:creationId xmlns:a16="http://schemas.microsoft.com/office/drawing/2014/main" id="{A11246CA-51FE-44F8-BA67-0AE33D3A74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0355" y="133350"/>
          <a:ext cx="1548670" cy="733425"/>
        </a:xfrm>
        <a:prstGeom prst="rect">
          <a:avLst/>
        </a:prstGeom>
      </xdr:spPr>
    </xdr:pic>
    <xdr:clientData/>
  </xdr:twoCellAnchor>
  <xdr:twoCellAnchor editAs="oneCell">
    <xdr:from>
      <xdr:col>10</xdr:col>
      <xdr:colOff>666600</xdr:colOff>
      <xdr:row>34</xdr:row>
      <xdr:rowOff>126390</xdr:rowOff>
    </xdr:from>
    <xdr:to>
      <xdr:col>10</xdr:col>
      <xdr:colOff>677120</xdr:colOff>
      <xdr:row>34</xdr:row>
      <xdr:rowOff>135450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2" name="Inkt 1">
              <a:extLst>
                <a:ext uri="{FF2B5EF4-FFF2-40B4-BE49-F238E27FC236}">
                  <a16:creationId xmlns:a16="http://schemas.microsoft.com/office/drawing/2014/main" id="{41793795-D0AC-4E8F-558E-8C57B20947C6}"/>
                </a:ext>
              </a:extLst>
            </xdr14:cNvPr>
            <xdr14:cNvContentPartPr/>
          </xdr14:nvContentPartPr>
          <xdr14:nvPr macro=""/>
          <xdr14:xfrm>
            <a:off x="8820000" y="4603140"/>
            <a:ext cx="360" cy="1440"/>
          </xdr14:xfrm>
        </xdr:contentPart>
      </mc:Choice>
      <mc:Fallback xmlns="">
        <xdr:pic>
          <xdr:nvPicPr>
            <xdr:cNvPr id="2" name="Inkt 1">
              <a:extLst>
                <a:ext uri="{FF2B5EF4-FFF2-40B4-BE49-F238E27FC236}">
                  <a16:creationId xmlns:a16="http://schemas.microsoft.com/office/drawing/2014/main" id="{41793795-D0AC-4E8F-558E-8C57B20947C6}"/>
                </a:ext>
              </a:extLst>
            </xdr:cNvPr>
            <xdr:cNvPicPr/>
          </xdr:nvPicPr>
          <xdr:blipFill>
            <a:blip xmlns:r="http://schemas.openxmlformats.org/officeDocument/2006/relationships" r:embed="rId3"/>
            <a:stretch>
              <a:fillRect/>
            </a:stretch>
          </xdr:blipFill>
          <xdr:spPr>
            <a:xfrm>
              <a:off x="8811360" y="4594140"/>
              <a:ext cx="18000" cy="19080"/>
            </a:xfrm>
            <a:prstGeom prst="rect">
              <a:avLst/>
            </a:prstGeom>
          </xdr:spPr>
        </xdr:pic>
      </mc:Fallback>
    </mc:AlternateContent>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259080</xdr:colOff>
      <xdr:row>0</xdr:row>
      <xdr:rowOff>133350</xdr:rowOff>
    </xdr:from>
    <xdr:to>
      <xdr:col>9</xdr:col>
      <xdr:colOff>584740</xdr:colOff>
      <xdr:row>5</xdr:row>
      <xdr:rowOff>43815</xdr:rowOff>
    </xdr:to>
    <xdr:pic>
      <xdr:nvPicPr>
        <xdr:cNvPr id="2" name="Afbeelding 2">
          <a:extLst>
            <a:ext uri="{FF2B5EF4-FFF2-40B4-BE49-F238E27FC236}">
              <a16:creationId xmlns:a16="http://schemas.microsoft.com/office/drawing/2014/main" id="{54FB4B44-3A88-492B-9E0D-4F750478F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7055" y="133350"/>
          <a:ext cx="1544860" cy="748665"/>
        </a:xfrm>
        <a:prstGeom prst="rect">
          <a:avLst/>
        </a:prstGeom>
      </xdr:spPr>
    </xdr:pic>
    <xdr:clientData/>
  </xdr:twoCellAnchor>
  <xdr:twoCellAnchor editAs="oneCell">
    <xdr:from>
      <xdr:col>10</xdr:col>
      <xdr:colOff>666600</xdr:colOff>
      <xdr:row>16</xdr:row>
      <xdr:rowOff>126390</xdr:rowOff>
    </xdr:from>
    <xdr:to>
      <xdr:col>11</xdr:col>
      <xdr:colOff>7110</xdr:colOff>
      <xdr:row>16</xdr:row>
      <xdr:rowOff>131640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t 2">
              <a:extLst>
                <a:ext uri="{FF2B5EF4-FFF2-40B4-BE49-F238E27FC236}">
                  <a16:creationId xmlns:a16="http://schemas.microsoft.com/office/drawing/2014/main" id="{44F7179A-31E3-46D3-9075-E2785794D051}"/>
                </a:ext>
                <a:ext uri="{147F2762-F138-4A5C-976F-8EAC2B608ADB}">
                  <a16:predDERef xmlns:a16="http://schemas.microsoft.com/office/drawing/2014/main" pred="{54FB4B44-3A88-492B-9E0D-4F750478F0C6}"/>
                </a:ext>
              </a:extLst>
            </xdr14:cNvPr>
            <xdr14:cNvContentPartPr/>
          </xdr14:nvContentPartPr>
          <xdr14:nvPr macro=""/>
          <xdr14:xfrm>
            <a:off x="8820000" y="4603140"/>
            <a:ext cx="360" cy="1440"/>
          </xdr14:xfrm>
        </xdr:contentPart>
      </mc:Choice>
      <mc:Fallback xmlns="">
        <xdr:pic>
          <xdr:nvPicPr>
            <xdr:cNvPr id="2" name="Inkt 1">
              <a:extLst>
                <a:ext uri="{FF2B5EF4-FFF2-40B4-BE49-F238E27FC236}">
                  <a16:creationId xmlns:a16="http://schemas.microsoft.com/office/drawing/2014/main" id="{41793795-D0AC-4E8F-558E-8C57B20947C6}"/>
                </a:ext>
              </a:extLst>
            </xdr:cNvPr>
            <xdr:cNvPicPr/>
          </xdr:nvPicPr>
          <xdr:blipFill>
            <a:blip xmlns:r="http://schemas.openxmlformats.org/officeDocument/2006/relationships" r:embed="rId3"/>
            <a:stretch>
              <a:fillRect/>
            </a:stretch>
          </xdr:blipFill>
          <xdr:spPr>
            <a:xfrm>
              <a:off x="8811360" y="4594140"/>
              <a:ext cx="18000" cy="19080"/>
            </a:xfrm>
            <a:prstGeom prst="rect">
              <a:avLst/>
            </a:prstGeom>
          </xdr:spPr>
        </xdr:pic>
      </mc:Fallback>
    </mc:AlternateContent>
    <xdr:clientData/>
  </xdr:twoCellAnchor>
  <xdr:oneCellAnchor>
    <xdr:from>
      <xdr:col>2</xdr:col>
      <xdr:colOff>423240</xdr:colOff>
      <xdr:row>12</xdr:row>
      <xdr:rowOff>0</xdr:rowOff>
    </xdr:from>
    <xdr:ext cx="15600" cy="1545"/>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t 2">
              <a:extLst>
                <a:ext uri="{FF2B5EF4-FFF2-40B4-BE49-F238E27FC236}">
                  <a16:creationId xmlns:a16="http://schemas.microsoft.com/office/drawing/2014/main" id="{D54E7528-2B39-49E2-957B-E226912DE3E7}"/>
                </a:ext>
                <a:ext uri="{147F2762-F138-4A5C-976F-8EAC2B608ADB}">
                  <a16:predDERef xmlns:a16="http://schemas.microsoft.com/office/drawing/2014/main" pred="{44F7179A-31E3-46D3-9075-E2785794D051}"/>
                </a:ext>
              </a:extLst>
            </xdr14:cNvPr>
            <xdr14:cNvContentPartPr/>
          </xdr14:nvContentPartPr>
          <xdr14:nvPr macro=""/>
          <xdr14:xfrm>
            <a:off x="3547440" y="2518920"/>
            <a:ext cx="360" cy="360"/>
          </xdr14:xfrm>
        </xdr:contentPart>
      </mc:Choice>
      <mc:Fallback xmlns="">
        <xdr:pic>
          <xdr:nvPicPr>
            <xdr:cNvPr id="3" name="Inkt 2">
              <a:extLst>
                <a:ext uri="{FF2B5EF4-FFF2-40B4-BE49-F238E27FC236}">
                  <a16:creationId xmlns:a16="http://schemas.microsoft.com/office/drawing/2014/main" id="{F455A07C-0622-6736-45B1-C513AF6548D1}"/>
                </a:ext>
              </a:extLst>
            </xdr:cNvPr>
            <xdr:cNvPicPr/>
          </xdr:nvPicPr>
          <xdr:blipFill>
            <a:blip xmlns:r="http://schemas.openxmlformats.org/officeDocument/2006/relationships" r:embed="rId5"/>
            <a:stretch>
              <a:fillRect/>
            </a:stretch>
          </xdr:blipFill>
          <xdr:spPr>
            <a:xfrm>
              <a:off x="3538440" y="2510280"/>
              <a:ext cx="18000" cy="18000"/>
            </a:xfrm>
            <a:prstGeom prst="rect">
              <a:avLst/>
            </a:prstGeom>
          </xdr:spPr>
        </xdr:pic>
      </mc:Fallback>
    </mc:AlternateContent>
    <xdr:clientData/>
  </xdr:oneCellAnchor>
  <xdr:twoCellAnchor editAs="oneCell">
    <xdr:from>
      <xdr:col>6</xdr:col>
      <xdr:colOff>1905</xdr:colOff>
      <xdr:row>0</xdr:row>
      <xdr:rowOff>85725</xdr:rowOff>
    </xdr:from>
    <xdr:to>
      <xdr:col>8</xdr:col>
      <xdr:colOff>327565</xdr:colOff>
      <xdr:row>5</xdr:row>
      <xdr:rowOff>5715</xdr:rowOff>
    </xdr:to>
    <xdr:pic>
      <xdr:nvPicPr>
        <xdr:cNvPr id="5" name="Afbeelding 2">
          <a:extLst>
            <a:ext uri="{FF2B5EF4-FFF2-40B4-BE49-F238E27FC236}">
              <a16:creationId xmlns:a16="http://schemas.microsoft.com/office/drawing/2014/main" id="{29AD7245-F989-4956-B528-D4E8AC3B1537}"/>
            </a:ext>
            <a:ext uri="{147F2762-F138-4A5C-976F-8EAC2B608ADB}">
              <a16:predDERef xmlns:a16="http://schemas.microsoft.com/office/drawing/2014/main" pred="{D54E7528-2B39-49E2-957B-E226912DE3E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16955" y="85725"/>
          <a:ext cx="1544860" cy="758190"/>
        </a:xfrm>
        <a:prstGeom prst="rect">
          <a:avLst/>
        </a:prstGeom>
      </xdr:spPr>
    </xdr:pic>
    <xdr:clientData/>
  </xdr:twoCellAnchor>
  <xdr:twoCellAnchor editAs="oneCell">
    <xdr:from>
      <xdr:col>2</xdr:col>
      <xdr:colOff>423240</xdr:colOff>
      <xdr:row>12</xdr:row>
      <xdr:rowOff>0</xdr:rowOff>
    </xdr:from>
    <xdr:to>
      <xdr:col>2</xdr:col>
      <xdr:colOff>454080</xdr:colOff>
      <xdr:row>12</xdr:row>
      <xdr:rowOff>2265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t 2">
              <a:extLst>
                <a:ext uri="{FF2B5EF4-FFF2-40B4-BE49-F238E27FC236}">
                  <a16:creationId xmlns:a16="http://schemas.microsoft.com/office/drawing/2014/main" id="{B80D0B89-8EE3-41DD-8A67-7753BF4F6D41}"/>
                </a:ext>
                <a:ext uri="{147F2762-F138-4A5C-976F-8EAC2B608ADB}">
                  <a16:predDERef xmlns:a16="http://schemas.microsoft.com/office/drawing/2014/main" pred="{29AD7245-F989-4956-B528-D4E8AC3B1537}"/>
                </a:ext>
              </a:extLst>
            </xdr14:cNvPr>
            <xdr14:cNvContentPartPr/>
          </xdr14:nvContentPartPr>
          <xdr14:nvPr macro=""/>
          <xdr14:xfrm>
            <a:off x="3547440" y="2518920"/>
            <a:ext cx="360" cy="360"/>
          </xdr14:xfrm>
        </xdr:contentPart>
      </mc:Choice>
      <mc:Fallback xmlns="">
        <xdr:pic>
          <xdr:nvPicPr>
            <xdr:cNvPr id="3" name="Inkt 2">
              <a:extLst>
                <a:ext uri="{FF2B5EF4-FFF2-40B4-BE49-F238E27FC236}">
                  <a16:creationId xmlns:a16="http://schemas.microsoft.com/office/drawing/2014/main" id="{F455A07C-0622-6736-45B1-C513AF6548D1}"/>
                </a:ext>
              </a:extLst>
            </xdr:cNvPr>
            <xdr:cNvPicPr/>
          </xdr:nvPicPr>
          <xdr:blipFill>
            <a:blip xmlns:r="http://schemas.openxmlformats.org/officeDocument/2006/relationships" r:embed="rId8"/>
            <a:stretch>
              <a:fillRect/>
            </a:stretch>
          </xdr:blipFill>
          <xdr:spPr>
            <a:xfrm>
              <a:off x="3538440" y="2510280"/>
              <a:ext cx="18000" cy="18000"/>
            </a:xfrm>
            <a:prstGeom prst="rect">
              <a:avLst/>
            </a:prstGeom>
          </xdr:spPr>
        </xdr:pic>
      </mc:Fallback>
    </mc:AlternateContent>
    <xdr:clientData/>
  </xdr:twoCellAnchor>
  <xdr:oneCellAnchor>
    <xdr:from>
      <xdr:col>2</xdr:col>
      <xdr:colOff>423240</xdr:colOff>
      <xdr:row>12</xdr:row>
      <xdr:rowOff>109095</xdr:rowOff>
    </xdr:from>
    <xdr:ext cx="2265" cy="1545"/>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7" name="Inkt 3">
              <a:extLst>
                <a:ext uri="{FF2B5EF4-FFF2-40B4-BE49-F238E27FC236}">
                  <a16:creationId xmlns:a16="http://schemas.microsoft.com/office/drawing/2014/main" id="{648A183B-2B5A-4E91-B172-24237534A2E7}"/>
                </a:ext>
                <a:ext uri="{147F2762-F138-4A5C-976F-8EAC2B608ADB}">
                  <a16:predDERef xmlns:a16="http://schemas.microsoft.com/office/drawing/2014/main" pred="{B80D0B89-8EE3-41DD-8A67-7753BF4F6D41}"/>
                </a:ext>
              </a:extLst>
            </xdr14:cNvPr>
            <xdr14:cNvContentPartPr/>
          </xdr14:nvContentPartPr>
          <xdr14:nvPr macro=""/>
          <xdr14:xfrm>
            <a:off x="3547440" y="2518920"/>
            <a:ext cx="360" cy="360"/>
          </xdr14:xfrm>
        </xdr:contentPart>
      </mc:Choice>
      <mc:Fallback xmlns="">
        <xdr:pic>
          <xdr:nvPicPr>
            <xdr:cNvPr id="4" name="Inkt 3">
              <a:extLst>
                <a:ext uri="{FF2B5EF4-FFF2-40B4-BE49-F238E27FC236}">
                  <a16:creationId xmlns:a16="http://schemas.microsoft.com/office/drawing/2014/main" id="{00A1A2F9-1F34-4A64-A2B7-99F6FDBB57F5}"/>
                </a:ext>
              </a:extLst>
            </xdr:cNvPr>
            <xdr:cNvPicPr/>
          </xdr:nvPicPr>
          <xdr:blipFill>
            <a:blip xmlns:r="http://schemas.openxmlformats.org/officeDocument/2006/relationships" r:embed="rId8"/>
            <a:stretch>
              <a:fillRect/>
            </a:stretch>
          </xdr:blipFill>
          <xdr:spPr>
            <a:xfrm>
              <a:off x="3538440" y="251028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5T10:43:36.775"/>
    </inkml:context>
    <inkml:brush xml:id="br0">
      <inkml:brushProperty name="width" value="0.05" units="cm"/>
      <inkml:brushProperty name="height" value="0.05" units="cm"/>
    </inkml:brush>
  </inkml:definitions>
  <inkml:trace contextRef="#ctx0" brushRef="#br0">0 1 3040 0 0,'0'0'3276'0'0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6:58:54.731"/>
    </inkml:context>
    <inkml:brush xml:id="br0">
      <inkml:brushProperty name="width" value="0.05" units="cm"/>
      <inkml:brushProperty name="height" value="0.05" units="cm"/>
    </inkml:brush>
  </inkml:definitions>
  <inkml:trace contextRef="#ctx0" brushRef="#br0">0 1 3040 0 0,'0'0'3276'0'0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11"/>
    </inkml:context>
    <inkml:brush xml:id="br0">
      <inkml:brushProperty name="width" value="0.05" units="cm"/>
      <inkml:brushProperty name="height" value="0.05" units="cm"/>
    </inkml:brush>
  </inkml:definitions>
  <inkml:trace contextRef="#ctx0" brushRef="#br0">0 1 3040 0 0,'0'0'3276'0'0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13"/>
    </inkml:context>
    <inkml:brush xml:id="br0">
      <inkml:brushProperty name="width" value="0.05" units="cm"/>
      <inkml:brushProperty name="height" value="0.05" units="cm"/>
    </inkml:brush>
  </inkml:definitions>
  <inkml:trace contextRef="#ctx0" brushRef="#br0">0 1 3040 0 0,'0'0'3276'0'0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14"/>
    </inkml:context>
    <inkml:brush xml:id="br0">
      <inkml:brushProperty name="width" value="0.05" units="cm"/>
      <inkml:brushProperty name="height" value="0.05" units="cm"/>
    </inkml:brush>
  </inkml:definitions>
  <inkml:trace contextRef="#ctx0" brushRef="#br0">0 1 3040 0 0,'0'0'3276'0'0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16"/>
    </inkml:context>
    <inkml:brush xml:id="br0">
      <inkml:brushProperty name="width" value="0.05" units="cm"/>
      <inkml:brushProperty name="height" value="0.05" units="cm"/>
    </inkml:brush>
  </inkml:definitions>
  <inkml:trace contextRef="#ctx0" brushRef="#br0">0 1 3040 0 0,'0'0'3276'0'0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17"/>
    </inkml:context>
    <inkml:brush xml:id="br0">
      <inkml:brushProperty name="width" value="0.05" units="cm"/>
      <inkml:brushProperty name="height" value="0.05" units="cm"/>
    </inkml:brush>
  </inkml:definitions>
  <inkml:trace contextRef="#ctx0" brushRef="#br0">0 1 3040 0 0,'0'0'3276'0'0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19"/>
    </inkml:context>
    <inkml:brush xml:id="br0">
      <inkml:brushProperty name="width" value="0.05" units="cm"/>
      <inkml:brushProperty name="height" value="0.05" units="cm"/>
    </inkml:brush>
  </inkml:definitions>
  <inkml:trace contextRef="#ctx0" brushRef="#br0">0 1 3040 0 0,'0'0'3276'0'0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20"/>
    </inkml:context>
    <inkml:brush xml:id="br0">
      <inkml:brushProperty name="width" value="0.05" units="cm"/>
      <inkml:brushProperty name="height" value="0.05" units="cm"/>
    </inkml:brush>
  </inkml:definitions>
  <inkml:trace contextRef="#ctx0" brushRef="#br0">0 1 3040 0 0,'0'0'3276'0'0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22"/>
    </inkml:context>
    <inkml:brush xml:id="br0">
      <inkml:brushProperty name="width" value="0.05" units="cm"/>
      <inkml:brushProperty name="height" value="0.05" units="cm"/>
    </inkml:brush>
  </inkml:definitions>
  <inkml:trace contextRef="#ctx0" brushRef="#br0">0 1 3040 0 0,'0'0'3276'0'0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7:50:21.623"/>
    </inkml:context>
    <inkml:brush xml:id="br0">
      <inkml:brushProperty name="width" value="0.05" units="cm"/>
      <inkml:brushProperty name="height" value="0.05" units="cm"/>
    </inkml:brush>
  </inkml:definitions>
  <inkml:trace contextRef="#ctx0" brushRef="#br0">0 1 3040 0 0,'0'0'3276'0'0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5T10:43:52.779"/>
    </inkml:context>
    <inkml:brush xml:id="br0">
      <inkml:brushProperty name="width" value="0.05" units="cm"/>
      <inkml:brushProperty name="height" value="0.05" units="cm"/>
    </inkml:brush>
  </inkml:definitions>
  <inkml:trace contextRef="#ctx0" brushRef="#br0">0 1 3040 0 0,'0'0'3276'0'0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10-23T06:22:43.336"/>
    </inkml:context>
    <inkml:brush xml:id="br0">
      <inkml:brushProperty name="width" value="0.05" units="cm"/>
      <inkml:brushProperty name="height" value="0.05" units="cm"/>
    </inkml:brush>
  </inkml:definitions>
  <inkml:trace contextRef="#ctx0" brushRef="#br0">0 1 3040 0 0,'0'0'3276'0'0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8-20T09:44:49.286"/>
    </inkml:context>
    <inkml:brush xml:id="br0">
      <inkml:brushProperty name="width" value="0.05" units="cm"/>
      <inkml:brushProperty name="height" value="0.05" units="cm"/>
    </inkml:brush>
  </inkml:definitions>
  <inkml:trace contextRef="#ctx0" brushRef="#br0">1 4 4244 0 0,'0'0'4288'0'0,"0"-4"-6496"0"0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8-20T09:45:35.996"/>
    </inkml:context>
    <inkml:brush xml:id="br0">
      <inkml:brushProperty name="width" value="0.05" units="cm"/>
      <inkml:brushProperty name="height" value="0.05" units="cm"/>
    </inkml:brush>
  </inkml:definitions>
  <inkml:trace contextRef="#ctx0" brushRef="#br0">0 1 3040 0 0,'0'0'3276'0'0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09T10:15:11.027"/>
    </inkml:context>
    <inkml:brush xml:id="br0">
      <inkml:brushProperty name="width" value="0.05" units="cm"/>
      <inkml:brushProperty name="height" value="0.05" units="cm"/>
    </inkml:brush>
  </inkml:definitions>
  <inkml:trace contextRef="#ctx0" brushRef="#br0">0 0 444 0 0,'0'0'7017'0'0</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09T11:42:17.873"/>
    </inkml:context>
    <inkml:brush xml:id="br0">
      <inkml:brushProperty name="width" value="0.05" units="cm"/>
      <inkml:brushProperty name="height" value="0.05" units="cm"/>
    </inkml:brush>
  </inkml:definitions>
  <inkml:trace contextRef="#ctx0" brushRef="#br0">1 4 4244 0 0,'0'0'4288'0'0,"0"-4"-6496"0"0</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09T10:58:31.451"/>
    </inkml:context>
    <inkml:brush xml:id="br0">
      <inkml:brushProperty name="width" value="0.05" units="cm"/>
      <inkml:brushProperty name="height" value="0.05" units="cm"/>
    </inkml:brush>
  </inkml:definitions>
  <inkml:trace contextRef="#ctx0" brushRef="#br0">1 4 4244 0 0,'0'0'4288'0'0,"0"-4"-6496"0"0</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16T12:10:54.397"/>
    </inkml:context>
    <inkml:brush xml:id="br0">
      <inkml:brushProperty name="width" value="0.05" units="cm"/>
      <inkml:brushProperty name="height" value="0.05" units="cm"/>
    </inkml:brush>
  </inkml:definitions>
  <inkml:trace contextRef="#ctx0" brushRef="#br0">1 4 4244 0 0,'0'0'4288'0'0,"0"-4"-6496"0"0</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16T12:10:54.398"/>
    </inkml:context>
    <inkml:brush xml:id="br0">
      <inkml:brushProperty name="width" value="0.05" units="cm"/>
      <inkml:brushProperty name="height" value="0.05" units="cm"/>
    </inkml:brush>
  </inkml:definitions>
  <inkml:trace contextRef="#ctx0" brushRef="#br0">0 1 3040 0 0,'0'0'3276'0'0</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16T12:12:50.729"/>
    </inkml:context>
    <inkml:brush xml:id="br0">
      <inkml:brushProperty name="width" value="0.05" units="cm"/>
      <inkml:brushProperty name="height" value="0.05" units="cm"/>
    </inkml:brush>
  </inkml:definitions>
  <inkml:trace contextRef="#ctx0" brushRef="#br0">0 1 3040 0 0,'0'0'3276'0'0</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16T12:12:50.730"/>
    </inkml:context>
    <inkml:brush xml:id="br0">
      <inkml:brushProperty name="width" value="0.05" units="cm"/>
      <inkml:brushProperty name="height" value="0.05" units="cm"/>
    </inkml:brush>
  </inkml:definitions>
  <inkml:trace contextRef="#ctx0" brushRef="#br0">0 1 3040 0 0,'0'0'3276'0'0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5:50:33.368"/>
    </inkml:context>
    <inkml:brush xml:id="br0">
      <inkml:brushProperty name="width" value="0.05" units="cm"/>
      <inkml:brushProperty name="height" value="0.05" units="cm"/>
    </inkml:brush>
  </inkml:definitions>
  <inkml:trace contextRef="#ctx0" brushRef="#br0">0 1 3040 0 0,'0'0'3276'0'0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5:50:33.369"/>
    </inkml:context>
    <inkml:brush xml:id="br0">
      <inkml:brushProperty name="width" value="0.05" units="cm"/>
      <inkml:brushProperty name="height" value="0.05" units="cm"/>
    </inkml:brush>
  </inkml:definitions>
  <inkml:trace contextRef="#ctx0" brushRef="#br0">0 1 3040 0 0,'0'0'3276'0'0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5:57:00.233"/>
    </inkml:context>
    <inkml:brush xml:id="br0">
      <inkml:brushProperty name="width" value="0.05" units="cm"/>
      <inkml:brushProperty name="height" value="0.05" units="cm"/>
    </inkml:brush>
  </inkml:definitions>
  <inkml:trace contextRef="#ctx0" brushRef="#br0">0 1 3040 0 0,'0'0'3276'0'0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5:57:00.234"/>
    </inkml:context>
    <inkml:brush xml:id="br0">
      <inkml:brushProperty name="width" value="0.05" units="cm"/>
      <inkml:brushProperty name="height" value="0.05" units="cm"/>
    </inkml:brush>
  </inkml:definitions>
  <inkml:trace contextRef="#ctx0" brushRef="#br0">0 1 3040 0 0,'0'0'3276'0'0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6:05:16.930"/>
    </inkml:context>
    <inkml:brush xml:id="br0">
      <inkml:brushProperty name="width" value="0.05" units="cm"/>
      <inkml:brushProperty name="height" value="0.05" units="cm"/>
    </inkml:brush>
  </inkml:definitions>
  <inkml:trace contextRef="#ctx0" brushRef="#br0">0 1 3040 0 0,'0'0'3276'0'0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6:06:47.749"/>
    </inkml:context>
    <inkml:brush xml:id="br0">
      <inkml:brushProperty name="width" value="0.05" units="cm"/>
      <inkml:brushProperty name="height" value="0.05" units="cm"/>
    </inkml:brush>
  </inkml:definitions>
  <inkml:trace contextRef="#ctx0" brushRef="#br0">0 1 3040 0 0,'0'0'3276'0'0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9-16T06:50:48.955"/>
    </inkml:context>
    <inkml:brush xml:id="br0">
      <inkml:brushProperty name="width" value="0.05" units="cm"/>
      <inkml:brushProperty name="height" value="0.05" units="cm"/>
    </inkml:brush>
  </inkml:definitions>
  <inkml:trace contextRef="#ctx0" brushRef="#br0">0 1 3040 0 0,'0'0'3276'0'0</inkml:trace>
</inkm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D4083-BE12-438A-ABC1-ED27DE6EDFC9}">
  <sheetPr>
    <pageSetUpPr fitToPage="1"/>
  </sheetPr>
  <dimension ref="A1:BI47"/>
  <sheetViews>
    <sheetView zoomScale="70" zoomScaleNormal="70" workbookViewId="0">
      <selection activeCell="P40" sqref="P40"/>
    </sheetView>
  </sheetViews>
  <sheetFormatPr defaultColWidth="9.1796875" defaultRowHeight="13" x14ac:dyDescent="0.3"/>
  <cols>
    <col min="1" max="1" width="7.54296875" style="137" customWidth="1"/>
    <col min="2" max="2" width="38" style="137" customWidth="1"/>
    <col min="3" max="3" width="19" style="137" customWidth="1"/>
    <col min="4" max="5" width="9.1796875" style="137"/>
    <col min="6" max="7" width="8.81640625" style="137" customWidth="1"/>
    <col min="8" max="8" width="9.1796875" style="137"/>
    <col min="9" max="9" width="41.1796875" style="137" bestFit="1" customWidth="1"/>
    <col min="10" max="10" width="38.54296875" style="137" bestFit="1" customWidth="1"/>
    <col min="11" max="11" width="19.81640625" style="137" customWidth="1"/>
    <col min="12" max="12" width="9.1796875" style="137"/>
    <col min="13" max="13" width="29.1796875" style="137" customWidth="1"/>
    <col min="14" max="14" width="17.81640625" style="137" customWidth="1"/>
    <col min="15" max="15" width="17.26953125" style="137" customWidth="1"/>
    <col min="16" max="16" width="11.26953125" style="137" bestFit="1" customWidth="1"/>
    <col min="17" max="16384" width="9.1796875" style="137"/>
  </cols>
  <sheetData>
    <row r="1" spans="1:61" ht="14.5" x14ac:dyDescent="0.35">
      <c r="A1" s="149" t="s">
        <v>0</v>
      </c>
    </row>
    <row r="3" spans="1:61" x14ac:dyDescent="0.3">
      <c r="A3" s="1" t="s">
        <v>1</v>
      </c>
      <c r="B3" s="2"/>
      <c r="C3" s="2"/>
      <c r="D3" s="3"/>
      <c r="E3" s="4"/>
      <c r="F3" s="1"/>
      <c r="G3" s="1"/>
      <c r="H3" s="1"/>
      <c r="I3" s="1"/>
      <c r="K3" s="1"/>
      <c r="L3" s="1" t="s">
        <v>2</v>
      </c>
      <c r="M3" s="5">
        <v>45849</v>
      </c>
      <c r="N3" s="6"/>
    </row>
    <row r="4" spans="1:61" x14ac:dyDescent="0.3">
      <c r="A4" s="1" t="s">
        <v>3</v>
      </c>
      <c r="B4" s="8"/>
      <c r="C4" s="8"/>
      <c r="D4" s="1"/>
      <c r="E4" s="9"/>
      <c r="F4" s="7"/>
      <c r="G4" s="7"/>
      <c r="H4" s="10"/>
      <c r="I4" s="10"/>
      <c r="K4" s="10"/>
      <c r="L4" s="4"/>
      <c r="M4" s="4"/>
      <c r="N4" s="11"/>
    </row>
    <row r="5" spans="1:61" x14ac:dyDescent="0.3">
      <c r="A5" s="137" t="s">
        <v>4</v>
      </c>
      <c r="B5" s="8"/>
      <c r="C5" s="8"/>
      <c r="D5" s="1"/>
      <c r="E5" s="9"/>
      <c r="F5" s="7"/>
      <c r="G5" s="7"/>
      <c r="H5" s="10"/>
      <c r="I5" s="10"/>
      <c r="K5" s="10"/>
      <c r="L5" s="4"/>
      <c r="M5" s="4"/>
      <c r="N5" s="11"/>
    </row>
    <row r="6" spans="1:61" x14ac:dyDescent="0.3">
      <c r="A6" s="11"/>
      <c r="B6" s="3"/>
      <c r="C6" s="3"/>
      <c r="D6" s="9"/>
      <c r="E6" s="9"/>
      <c r="F6" s="11"/>
      <c r="G6" s="11"/>
      <c r="H6" s="10"/>
      <c r="I6" s="10"/>
      <c r="K6" s="10"/>
      <c r="L6" s="4"/>
      <c r="M6" s="4"/>
      <c r="N6" s="11"/>
    </row>
    <row r="7" spans="1:61" ht="39" x14ac:dyDescent="0.3">
      <c r="A7" s="12" t="s">
        <v>5</v>
      </c>
      <c r="B7" s="13" t="s">
        <v>6</v>
      </c>
      <c r="C7" s="13" t="s">
        <v>7</v>
      </c>
      <c r="D7" s="14" t="s">
        <v>8</v>
      </c>
      <c r="E7" s="14" t="s">
        <v>9</v>
      </c>
      <c r="F7" s="13" t="s">
        <v>10</v>
      </c>
      <c r="G7" s="13" t="s">
        <v>11</v>
      </c>
      <c r="H7" s="15" t="s">
        <v>12</v>
      </c>
      <c r="I7" s="15" t="s">
        <v>13</v>
      </c>
      <c r="J7" s="15" t="s">
        <v>14</v>
      </c>
      <c r="K7" s="15" t="s">
        <v>15</v>
      </c>
      <c r="L7" s="14" t="s">
        <v>16</v>
      </c>
      <c r="M7" s="14" t="s">
        <v>17</v>
      </c>
      <c r="N7" s="13" t="s">
        <v>18</v>
      </c>
      <c r="O7" s="135" t="s">
        <v>19</v>
      </c>
      <c r="P7" s="136" t="s">
        <v>20</v>
      </c>
    </row>
    <row r="8" spans="1:61" x14ac:dyDescent="0.3">
      <c r="A8" s="64"/>
      <c r="B8" s="65"/>
      <c r="C8" s="65"/>
      <c r="D8" s="66"/>
      <c r="E8" s="66"/>
      <c r="F8" s="65"/>
      <c r="G8" s="65"/>
      <c r="H8" s="67"/>
      <c r="I8" s="67"/>
      <c r="J8" s="67"/>
      <c r="K8" s="67"/>
      <c r="L8" s="66"/>
      <c r="M8" s="66"/>
      <c r="N8" s="65"/>
      <c r="O8" s="156"/>
      <c r="P8" s="138"/>
    </row>
    <row r="9" spans="1:61" s="150" customFormat="1" x14ac:dyDescent="0.3">
      <c r="A9" s="25" t="s">
        <v>360</v>
      </c>
      <c r="B9" s="34"/>
      <c r="C9" s="34"/>
      <c r="D9" s="36"/>
      <c r="E9" s="36"/>
      <c r="F9" s="34"/>
      <c r="G9" s="34"/>
      <c r="H9" s="37"/>
      <c r="I9" s="37"/>
      <c r="J9" s="37"/>
      <c r="K9" s="37"/>
      <c r="L9" s="36"/>
      <c r="M9" s="36"/>
      <c r="N9" s="34"/>
      <c r="O9" s="34"/>
      <c r="P9" s="34"/>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row>
    <row r="10" spans="1:61" x14ac:dyDescent="0.3">
      <c r="A10" s="68" t="s">
        <v>362</v>
      </c>
      <c r="B10" s="65"/>
      <c r="C10" s="65"/>
      <c r="D10" s="66"/>
      <c r="E10" s="66"/>
      <c r="F10" s="65"/>
      <c r="G10" s="65"/>
      <c r="H10" s="67"/>
      <c r="I10" s="67"/>
      <c r="J10" s="73"/>
      <c r="K10" s="67"/>
      <c r="L10" s="66"/>
      <c r="M10" s="66"/>
      <c r="N10" s="65"/>
      <c r="O10" s="107"/>
      <c r="P10" s="107"/>
    </row>
    <row r="11" spans="1:61" s="151" customFormat="1" ht="13.15" customHeight="1" x14ac:dyDescent="0.3">
      <c r="A11" s="17" t="s">
        <v>21</v>
      </c>
      <c r="B11" s="18"/>
      <c r="C11" s="18"/>
      <c r="D11" s="22"/>
      <c r="E11" s="23"/>
      <c r="F11" s="23"/>
      <c r="G11" s="23"/>
      <c r="H11" s="24"/>
      <c r="I11" s="24"/>
      <c r="J11" s="24"/>
      <c r="K11" s="24"/>
      <c r="L11" s="19"/>
      <c r="M11" s="20"/>
      <c r="N11" s="18"/>
      <c r="O11" s="18"/>
      <c r="P11" s="18"/>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7"/>
      <c r="AU11" s="137"/>
      <c r="AV11" s="137"/>
      <c r="AW11" s="137"/>
      <c r="AX11" s="137"/>
      <c r="AY11" s="137"/>
      <c r="AZ11" s="137"/>
      <c r="BA11" s="137"/>
      <c r="BB11" s="137"/>
      <c r="BC11" s="137"/>
      <c r="BD11" s="137"/>
      <c r="BE11" s="137"/>
      <c r="BF11" s="137"/>
      <c r="BG11" s="137"/>
      <c r="BH11" s="137"/>
      <c r="BI11" s="137"/>
    </row>
    <row r="12" spans="1:61" x14ac:dyDescent="0.3">
      <c r="A12" s="82" t="s">
        <v>22</v>
      </c>
      <c r="B12" s="70"/>
      <c r="C12" s="70"/>
      <c r="D12" s="71"/>
      <c r="E12" s="72"/>
      <c r="F12" s="63"/>
      <c r="G12" s="63"/>
      <c r="H12" s="73"/>
      <c r="I12" s="73"/>
      <c r="J12" s="73"/>
      <c r="K12" s="73"/>
      <c r="L12" s="73"/>
      <c r="M12" s="63"/>
      <c r="N12" s="74"/>
      <c r="O12" s="139"/>
      <c r="P12" s="139"/>
    </row>
    <row r="13" spans="1:61" x14ac:dyDescent="0.3">
      <c r="A13" s="49" t="s">
        <v>23</v>
      </c>
      <c r="B13" s="45" t="s">
        <v>24</v>
      </c>
      <c r="C13" s="45"/>
      <c r="D13" s="46"/>
      <c r="E13" s="47"/>
      <c r="F13" s="43"/>
      <c r="G13" s="43"/>
      <c r="H13" s="48"/>
      <c r="I13" s="48" t="s">
        <v>25</v>
      </c>
      <c r="J13" s="48" t="s">
        <v>26</v>
      </c>
      <c r="K13" s="48" t="s">
        <v>27</v>
      </c>
      <c r="L13" s="48">
        <v>12</v>
      </c>
      <c r="M13" s="43" t="s">
        <v>28</v>
      </c>
      <c r="N13" s="49" t="s">
        <v>29</v>
      </c>
      <c r="O13" s="140">
        <v>0</v>
      </c>
      <c r="P13" s="140">
        <f>L13*O13</f>
        <v>0</v>
      </c>
    </row>
    <row r="14" spans="1:61" x14ac:dyDescent="0.3">
      <c r="A14" s="49" t="s">
        <v>30</v>
      </c>
      <c r="B14" s="45" t="s">
        <v>31</v>
      </c>
      <c r="C14" s="127"/>
      <c r="D14" s="46"/>
      <c r="E14" s="47"/>
      <c r="F14" s="43"/>
      <c r="G14" s="43"/>
      <c r="H14" s="48"/>
      <c r="I14" s="48" t="s">
        <v>25</v>
      </c>
      <c r="J14" s="48" t="s">
        <v>26</v>
      </c>
      <c r="K14" s="48" t="s">
        <v>27</v>
      </c>
      <c r="L14" s="48">
        <v>6</v>
      </c>
      <c r="M14" s="43" t="s">
        <v>28</v>
      </c>
      <c r="N14" s="49" t="s">
        <v>32</v>
      </c>
      <c r="O14" s="140">
        <v>0</v>
      </c>
      <c r="P14" s="140">
        <f t="shared" ref="P14:P18" si="0">L14*O14</f>
        <v>0</v>
      </c>
    </row>
    <row r="15" spans="1:61" x14ac:dyDescent="0.3">
      <c r="A15" s="49" t="s">
        <v>33</v>
      </c>
      <c r="B15" s="45" t="s">
        <v>34</v>
      </c>
      <c r="C15" s="127"/>
      <c r="D15" s="46"/>
      <c r="E15" s="47"/>
      <c r="F15" s="43"/>
      <c r="G15" s="43"/>
      <c r="H15" s="48"/>
      <c r="I15" s="48" t="s">
        <v>25</v>
      </c>
      <c r="J15" s="48" t="s">
        <v>26</v>
      </c>
      <c r="K15" s="48" t="s">
        <v>27</v>
      </c>
      <c r="L15" s="48">
        <v>4</v>
      </c>
      <c r="M15" s="43" t="s">
        <v>28</v>
      </c>
      <c r="N15" s="49" t="s">
        <v>35</v>
      </c>
      <c r="O15" s="140">
        <v>0</v>
      </c>
      <c r="P15" s="140">
        <f t="shared" si="0"/>
        <v>0</v>
      </c>
    </row>
    <row r="16" spans="1:61" x14ac:dyDescent="0.3">
      <c r="A16" s="49" t="s">
        <v>36</v>
      </c>
      <c r="B16" s="45" t="s">
        <v>37</v>
      </c>
      <c r="C16" s="45"/>
      <c r="D16" s="46"/>
      <c r="E16" s="47"/>
      <c r="F16" s="43"/>
      <c r="G16" s="43"/>
      <c r="H16" s="48"/>
      <c r="I16" s="48" t="s">
        <v>25</v>
      </c>
      <c r="J16" s="48" t="s">
        <v>26</v>
      </c>
      <c r="K16" s="48" t="s">
        <v>27</v>
      </c>
      <c r="L16" s="102">
        <v>9</v>
      </c>
      <c r="M16" s="43" t="s">
        <v>38</v>
      </c>
      <c r="N16" s="49" t="s">
        <v>39</v>
      </c>
      <c r="O16" s="140">
        <v>0</v>
      </c>
      <c r="P16" s="140">
        <f t="shared" si="0"/>
        <v>0</v>
      </c>
    </row>
    <row r="17" spans="1:19" x14ac:dyDescent="0.3">
      <c r="A17" s="99" t="s">
        <v>40</v>
      </c>
      <c r="B17" s="99" t="s">
        <v>41</v>
      </c>
      <c r="C17" s="74"/>
      <c r="D17" s="71"/>
      <c r="E17" s="72"/>
      <c r="F17" s="63"/>
      <c r="G17" s="63"/>
      <c r="H17" s="73"/>
      <c r="I17" s="48" t="s">
        <v>25</v>
      </c>
      <c r="J17" s="48" t="s">
        <v>26</v>
      </c>
      <c r="K17" s="48" t="s">
        <v>27</v>
      </c>
      <c r="L17" s="63">
        <v>4</v>
      </c>
      <c r="M17" s="43" t="s">
        <v>28</v>
      </c>
      <c r="N17" s="99" t="s">
        <v>42</v>
      </c>
      <c r="O17" s="140">
        <v>0</v>
      </c>
      <c r="P17" s="140">
        <f t="shared" si="0"/>
        <v>0</v>
      </c>
    </row>
    <row r="18" spans="1:19" x14ac:dyDescent="0.3">
      <c r="A18" s="49" t="s">
        <v>23</v>
      </c>
      <c r="B18" s="45" t="s">
        <v>24</v>
      </c>
      <c r="C18" s="45" t="s">
        <v>43</v>
      </c>
      <c r="D18" s="46"/>
      <c r="E18" s="47"/>
      <c r="F18" s="43"/>
      <c r="G18" s="43"/>
      <c r="H18" s="48"/>
      <c r="I18" s="48" t="s">
        <v>44</v>
      </c>
      <c r="J18" s="48"/>
      <c r="K18" s="48" t="s">
        <v>27</v>
      </c>
      <c r="L18" s="48">
        <v>2</v>
      </c>
      <c r="M18" s="219" t="s">
        <v>45</v>
      </c>
      <c r="N18" s="49" t="s">
        <v>46</v>
      </c>
      <c r="O18" s="140">
        <v>0</v>
      </c>
      <c r="P18" s="140">
        <f t="shared" si="0"/>
        <v>0</v>
      </c>
    </row>
    <row r="19" spans="1:19" x14ac:dyDescent="0.3">
      <c r="A19" s="49"/>
      <c r="B19" s="45"/>
      <c r="C19" s="45"/>
      <c r="D19" s="46"/>
      <c r="E19" s="47"/>
      <c r="F19" s="43"/>
      <c r="G19" s="43"/>
      <c r="H19" s="48"/>
      <c r="I19" s="48"/>
      <c r="J19" s="48"/>
      <c r="K19" s="48"/>
      <c r="L19" s="102"/>
      <c r="M19" s="43"/>
      <c r="N19" s="49"/>
      <c r="O19" s="127"/>
      <c r="P19" s="127"/>
    </row>
    <row r="20" spans="1:19" x14ac:dyDescent="0.3">
      <c r="A20" s="44"/>
      <c r="B20" s="49"/>
      <c r="C20" s="49"/>
      <c r="D20" s="46"/>
      <c r="E20" s="47"/>
      <c r="F20" s="43"/>
      <c r="G20" s="43"/>
      <c r="H20" s="48"/>
      <c r="I20" s="48"/>
      <c r="J20" s="48"/>
      <c r="K20" s="44" t="s">
        <v>47</v>
      </c>
      <c r="L20" s="73">
        <f>SUM(L13:L19)</f>
        <v>37</v>
      </c>
      <c r="M20" s="43"/>
      <c r="N20" s="239" t="s">
        <v>48</v>
      </c>
      <c r="O20" s="240"/>
      <c r="P20" s="157">
        <f>SUM(P13:P18)</f>
        <v>0</v>
      </c>
    </row>
    <row r="21" spans="1:19" x14ac:dyDescent="0.3">
      <c r="A21" s="68"/>
      <c r="B21" s="99"/>
      <c r="C21" s="74"/>
      <c r="D21" s="71"/>
      <c r="E21" s="72"/>
      <c r="F21" s="63"/>
      <c r="G21" s="63"/>
      <c r="H21" s="73"/>
      <c r="I21" s="48"/>
      <c r="J21" s="48"/>
      <c r="K21" s="48"/>
      <c r="L21" s="73"/>
      <c r="M21" s="63"/>
      <c r="N21" s="59"/>
      <c r="O21" s="141"/>
      <c r="P21" s="141"/>
      <c r="Q21" s="137" t="s">
        <v>49</v>
      </c>
    </row>
    <row r="22" spans="1:19" x14ac:dyDescent="0.3">
      <c r="A22" s="17" t="s">
        <v>50</v>
      </c>
      <c r="B22" s="18"/>
      <c r="C22" s="18"/>
      <c r="D22" s="26"/>
      <c r="E22" s="27"/>
      <c r="F22" s="20"/>
      <c r="G22" s="20"/>
      <c r="H22" s="19"/>
      <c r="I22" s="19"/>
      <c r="J22" s="19"/>
      <c r="K22" s="19"/>
      <c r="L22" s="19"/>
      <c r="M22" s="20"/>
      <c r="N22" s="18"/>
      <c r="O22" s="18"/>
      <c r="P22" s="18"/>
    </row>
    <row r="23" spans="1:19" x14ac:dyDescent="0.3">
      <c r="A23" s="74" t="s">
        <v>51</v>
      </c>
      <c r="B23" s="137" t="s">
        <v>52</v>
      </c>
      <c r="C23" s="74"/>
      <c r="D23" s="71">
        <f>92+390+809+65</f>
        <v>1356</v>
      </c>
      <c r="E23" s="72"/>
      <c r="F23" s="63"/>
      <c r="G23" s="63"/>
      <c r="H23" s="63"/>
      <c r="I23" s="63"/>
      <c r="J23" s="43"/>
      <c r="K23" s="48"/>
      <c r="L23" s="73"/>
      <c r="M23" s="63"/>
      <c r="N23" s="139"/>
      <c r="O23" s="134"/>
      <c r="P23" s="134"/>
    </row>
    <row r="24" spans="1:19" x14ac:dyDescent="0.3">
      <c r="A24" s="74"/>
      <c r="B24" s="137" t="s">
        <v>53</v>
      </c>
      <c r="C24" s="116">
        <v>0.2</v>
      </c>
      <c r="D24" s="71"/>
      <c r="E24" s="72"/>
      <c r="G24" s="47"/>
      <c r="H24" s="176">
        <v>3</v>
      </c>
      <c r="I24" s="63"/>
      <c r="J24" s="43"/>
      <c r="K24" s="48" t="s">
        <v>54</v>
      </c>
      <c r="L24" s="73">
        <f>($D$23*C24)*H24</f>
        <v>813.59999999999991</v>
      </c>
      <c r="M24" s="63" t="s">
        <v>55</v>
      </c>
      <c r="N24" s="127" t="s">
        <v>56</v>
      </c>
      <c r="O24" s="140">
        <v>0</v>
      </c>
      <c r="P24" s="140">
        <f t="shared" ref="P24:P30" si="1">L24*O24</f>
        <v>0</v>
      </c>
    </row>
    <row r="25" spans="1:19" x14ac:dyDescent="0.3">
      <c r="A25" s="74"/>
      <c r="B25" s="74" t="s">
        <v>57</v>
      </c>
      <c r="C25" s="116">
        <v>0.1</v>
      </c>
      <c r="D25" s="71"/>
      <c r="E25" s="72"/>
      <c r="F25" s="43"/>
      <c r="G25" s="47"/>
      <c r="H25" s="176">
        <v>4</v>
      </c>
      <c r="I25" s="63"/>
      <c r="J25" s="43"/>
      <c r="K25" s="48" t="s">
        <v>54</v>
      </c>
      <c r="L25" s="73">
        <f t="shared" ref="L25:L30" si="2">($D$23*C25)*H25</f>
        <v>542.4</v>
      </c>
      <c r="M25" s="63" t="s">
        <v>58</v>
      </c>
      <c r="N25" s="127" t="s">
        <v>59</v>
      </c>
      <c r="O25" s="140">
        <v>0</v>
      </c>
      <c r="P25" s="140">
        <f t="shared" si="1"/>
        <v>0</v>
      </c>
      <c r="S25" s="220"/>
    </row>
    <row r="26" spans="1:19" x14ac:dyDescent="0.3">
      <c r="A26" s="74"/>
      <c r="B26" s="74" t="s">
        <v>60</v>
      </c>
      <c r="C26" s="116">
        <v>0.1</v>
      </c>
      <c r="D26" s="71"/>
      <c r="E26" s="72"/>
      <c r="F26" s="43"/>
      <c r="G26" s="47"/>
      <c r="H26" s="176">
        <v>4</v>
      </c>
      <c r="I26" s="63"/>
      <c r="J26" s="43"/>
      <c r="K26" s="48" t="s">
        <v>54</v>
      </c>
      <c r="L26" s="73">
        <f t="shared" si="2"/>
        <v>542.4</v>
      </c>
      <c r="M26" s="43" t="s">
        <v>61</v>
      </c>
      <c r="N26" s="127" t="s">
        <v>62</v>
      </c>
      <c r="O26" s="140">
        <v>0</v>
      </c>
      <c r="P26" s="140">
        <f t="shared" si="1"/>
        <v>0</v>
      </c>
    </row>
    <row r="27" spans="1:19" x14ac:dyDescent="0.3">
      <c r="A27" s="74"/>
      <c r="B27" s="74" t="s">
        <v>63</v>
      </c>
      <c r="C27" s="116">
        <v>0.2</v>
      </c>
      <c r="D27" s="71"/>
      <c r="E27" s="72"/>
      <c r="F27" s="43"/>
      <c r="G27" s="47"/>
      <c r="H27" s="176">
        <v>5</v>
      </c>
      <c r="I27" s="63"/>
      <c r="J27" s="43"/>
      <c r="K27" s="48" t="s">
        <v>54</v>
      </c>
      <c r="L27" s="73">
        <f t="shared" si="2"/>
        <v>1356</v>
      </c>
      <c r="M27" s="43" t="s">
        <v>55</v>
      </c>
      <c r="N27" s="127" t="s">
        <v>64</v>
      </c>
      <c r="O27" s="140">
        <v>0</v>
      </c>
      <c r="P27" s="140">
        <f t="shared" si="1"/>
        <v>0</v>
      </c>
    </row>
    <row r="28" spans="1:19" x14ac:dyDescent="0.3">
      <c r="A28" s="74"/>
      <c r="B28" s="74" t="s">
        <v>65</v>
      </c>
      <c r="C28" s="116">
        <v>0.2</v>
      </c>
      <c r="D28" s="71"/>
      <c r="E28" s="72"/>
      <c r="F28" s="43"/>
      <c r="G28" s="47"/>
      <c r="H28" s="176">
        <v>4</v>
      </c>
      <c r="I28" s="63"/>
      <c r="J28" s="43"/>
      <c r="K28" s="48" t="s">
        <v>54</v>
      </c>
      <c r="L28" s="73">
        <f t="shared" si="2"/>
        <v>1084.8</v>
      </c>
      <c r="M28" s="43" t="s">
        <v>66</v>
      </c>
      <c r="N28" s="127" t="s">
        <v>67</v>
      </c>
      <c r="O28" s="140">
        <v>0</v>
      </c>
      <c r="P28" s="140">
        <f t="shared" si="1"/>
        <v>0</v>
      </c>
    </row>
    <row r="29" spans="1:19" x14ac:dyDescent="0.3">
      <c r="A29" s="74"/>
      <c r="B29" s="74" t="s">
        <v>68</v>
      </c>
      <c r="C29" s="116">
        <v>0.15</v>
      </c>
      <c r="D29" s="71"/>
      <c r="E29" s="72"/>
      <c r="F29" s="43"/>
      <c r="G29" s="47"/>
      <c r="H29" s="176">
        <v>4</v>
      </c>
      <c r="I29" s="63"/>
      <c r="J29" s="43"/>
      <c r="K29" s="48" t="s">
        <v>54</v>
      </c>
      <c r="L29" s="73">
        <f t="shared" si="2"/>
        <v>813.6</v>
      </c>
      <c r="M29" s="43" t="s">
        <v>69</v>
      </c>
      <c r="N29" s="49" t="s">
        <v>70</v>
      </c>
      <c r="O29" s="140">
        <v>0</v>
      </c>
      <c r="P29" s="140">
        <f t="shared" si="1"/>
        <v>0</v>
      </c>
    </row>
    <row r="30" spans="1:19" x14ac:dyDescent="0.3">
      <c r="A30" s="74"/>
      <c r="B30" s="74" t="s">
        <v>71</v>
      </c>
      <c r="C30" s="116">
        <v>0.05</v>
      </c>
      <c r="D30" s="71"/>
      <c r="E30" s="72"/>
      <c r="F30" s="43"/>
      <c r="G30" s="47"/>
      <c r="H30" s="176">
        <v>4</v>
      </c>
      <c r="I30" s="63"/>
      <c r="J30" s="43"/>
      <c r="K30" s="48" t="s">
        <v>54</v>
      </c>
      <c r="L30" s="73">
        <f t="shared" si="2"/>
        <v>271.2</v>
      </c>
      <c r="M30" s="43" t="s">
        <v>72</v>
      </c>
      <c r="N30" s="49" t="s">
        <v>73</v>
      </c>
      <c r="O30" s="140">
        <v>0</v>
      </c>
      <c r="P30" s="140">
        <f t="shared" si="1"/>
        <v>0</v>
      </c>
    </row>
    <row r="31" spans="1:19" x14ac:dyDescent="0.3">
      <c r="A31" s="74"/>
      <c r="B31" s="74"/>
      <c r="C31" s="74"/>
      <c r="D31" s="71"/>
      <c r="E31" s="72"/>
      <c r="F31" s="63"/>
      <c r="G31" s="63"/>
      <c r="H31" s="63"/>
      <c r="I31" s="63"/>
      <c r="J31" s="43"/>
      <c r="K31" s="48"/>
      <c r="L31" s="73"/>
      <c r="M31" s="43"/>
      <c r="N31" s="49"/>
      <c r="O31" s="49"/>
      <c r="P31" s="49"/>
    </row>
    <row r="32" spans="1:19" x14ac:dyDescent="0.3">
      <c r="A32" s="74" t="s">
        <v>74</v>
      </c>
      <c r="B32" s="49"/>
      <c r="C32" s="92"/>
      <c r="D32" s="43">
        <v>126</v>
      </c>
      <c r="E32" s="47"/>
      <c r="F32" s="43"/>
      <c r="G32" s="47"/>
      <c r="H32" s="177"/>
      <c r="I32" s="43"/>
      <c r="J32" s="43"/>
      <c r="K32" s="48"/>
      <c r="L32" s="48"/>
      <c r="M32" s="78"/>
      <c r="N32" s="49"/>
      <c r="O32" s="127"/>
      <c r="P32" s="127"/>
    </row>
    <row r="33" spans="1:16" x14ac:dyDescent="0.3">
      <c r="A33" s="74"/>
      <c r="B33" s="127" t="s">
        <v>53</v>
      </c>
      <c r="C33" s="130">
        <v>0.1</v>
      </c>
      <c r="D33" s="46"/>
      <c r="E33" s="47"/>
      <c r="F33" s="43"/>
      <c r="G33" s="47"/>
      <c r="H33" s="176">
        <v>3</v>
      </c>
      <c r="I33" s="43"/>
      <c r="J33" s="43"/>
      <c r="K33" s="48" t="s">
        <v>54</v>
      </c>
      <c r="L33" s="73">
        <f>($D$32*C33)*H33</f>
        <v>37.800000000000004</v>
      </c>
      <c r="M33" s="63" t="s">
        <v>55</v>
      </c>
      <c r="N33" s="127" t="s">
        <v>56</v>
      </c>
      <c r="O33" s="140">
        <v>0</v>
      </c>
      <c r="P33" s="140">
        <f t="shared" ref="P33:P38" si="3">L33*O33</f>
        <v>0</v>
      </c>
    </row>
    <row r="34" spans="1:16" x14ac:dyDescent="0.3">
      <c r="A34" s="74"/>
      <c r="B34" s="49" t="s">
        <v>57</v>
      </c>
      <c r="C34" s="130">
        <v>0.1</v>
      </c>
      <c r="D34" s="46"/>
      <c r="E34" s="47"/>
      <c r="F34" s="43"/>
      <c r="G34" s="47"/>
      <c r="H34" s="176">
        <v>4</v>
      </c>
      <c r="I34" s="43"/>
      <c r="J34" s="43"/>
      <c r="K34" s="48" t="s">
        <v>54</v>
      </c>
      <c r="L34" s="73">
        <f>($D$32*C34)*H34</f>
        <v>50.400000000000006</v>
      </c>
      <c r="M34" s="63" t="s">
        <v>58</v>
      </c>
      <c r="N34" s="127" t="s">
        <v>59</v>
      </c>
      <c r="O34" s="140">
        <v>0</v>
      </c>
      <c r="P34" s="140">
        <f t="shared" si="3"/>
        <v>0</v>
      </c>
    </row>
    <row r="35" spans="1:16" x14ac:dyDescent="0.3">
      <c r="A35" s="74"/>
      <c r="B35" s="49" t="s">
        <v>65</v>
      </c>
      <c r="C35" s="130">
        <v>0.2</v>
      </c>
      <c r="D35" s="46"/>
      <c r="E35" s="47"/>
      <c r="F35" s="43"/>
      <c r="G35" s="47"/>
      <c r="H35" s="176">
        <v>4</v>
      </c>
      <c r="I35" s="43"/>
      <c r="J35" s="43"/>
      <c r="K35" s="48" t="s">
        <v>54</v>
      </c>
      <c r="L35" s="73">
        <f t="shared" ref="L35:L38" si="4">($D$32*C35)*H35</f>
        <v>100.80000000000001</v>
      </c>
      <c r="M35" s="43" t="s">
        <v>66</v>
      </c>
      <c r="N35" s="127" t="s">
        <v>67</v>
      </c>
      <c r="O35" s="140">
        <v>0</v>
      </c>
      <c r="P35" s="140">
        <f t="shared" si="3"/>
        <v>0</v>
      </c>
    </row>
    <row r="36" spans="1:16" x14ac:dyDescent="0.3">
      <c r="A36" s="75"/>
      <c r="B36" s="92" t="s">
        <v>75</v>
      </c>
      <c r="C36" s="130">
        <v>0.15</v>
      </c>
      <c r="D36" s="49"/>
      <c r="E36" s="47"/>
      <c r="F36" s="43"/>
      <c r="G36" s="47"/>
      <c r="H36" s="176">
        <v>5</v>
      </c>
      <c r="I36" s="43"/>
      <c r="J36" s="43"/>
      <c r="K36" s="48" t="s">
        <v>54</v>
      </c>
      <c r="L36" s="73">
        <f t="shared" si="4"/>
        <v>94.5</v>
      </c>
      <c r="M36" s="43" t="s">
        <v>76</v>
      </c>
      <c r="N36" s="49" t="s">
        <v>77</v>
      </c>
      <c r="O36" s="140">
        <v>0</v>
      </c>
      <c r="P36" s="140">
        <f t="shared" si="3"/>
        <v>0</v>
      </c>
    </row>
    <row r="37" spans="1:16" x14ac:dyDescent="0.3">
      <c r="A37" s="75"/>
      <c r="B37" s="92" t="s">
        <v>78</v>
      </c>
      <c r="C37" s="130">
        <v>0.25</v>
      </c>
      <c r="D37" s="127"/>
      <c r="E37" s="47"/>
      <c r="F37" s="43"/>
      <c r="G37" s="47"/>
      <c r="H37" s="176">
        <v>5</v>
      </c>
      <c r="I37" s="43"/>
      <c r="J37" s="43"/>
      <c r="K37" s="48" t="s">
        <v>54</v>
      </c>
      <c r="L37" s="73">
        <f t="shared" si="4"/>
        <v>157.5</v>
      </c>
      <c r="M37" s="43" t="s">
        <v>79</v>
      </c>
      <c r="N37" s="49" t="s">
        <v>80</v>
      </c>
      <c r="O37" s="140">
        <v>0</v>
      </c>
      <c r="P37" s="140">
        <f t="shared" si="3"/>
        <v>0</v>
      </c>
    </row>
    <row r="38" spans="1:16" x14ac:dyDescent="0.3">
      <c r="A38" s="75"/>
      <c r="B38" s="92" t="s">
        <v>81</v>
      </c>
      <c r="C38" s="130">
        <v>0.2</v>
      </c>
      <c r="D38" s="49"/>
      <c r="E38" s="47"/>
      <c r="F38" s="43"/>
      <c r="G38" s="47"/>
      <c r="H38" s="176">
        <v>5</v>
      </c>
      <c r="I38" s="43"/>
      <c r="J38" s="43"/>
      <c r="K38" s="48" t="s">
        <v>54</v>
      </c>
      <c r="L38" s="73">
        <f t="shared" si="4"/>
        <v>126.00000000000001</v>
      </c>
      <c r="M38" s="43" t="s">
        <v>82</v>
      </c>
      <c r="N38" s="49" t="s">
        <v>83</v>
      </c>
      <c r="O38" s="140">
        <v>0</v>
      </c>
      <c r="P38" s="140">
        <f t="shared" si="3"/>
        <v>0</v>
      </c>
    </row>
    <row r="39" spans="1:16" x14ac:dyDescent="0.3">
      <c r="A39" s="75"/>
      <c r="B39" s="49"/>
      <c r="C39" s="92"/>
      <c r="D39" s="49"/>
      <c r="E39" s="47"/>
      <c r="F39" s="43"/>
      <c r="G39" s="47"/>
      <c r="H39" s="43"/>
      <c r="I39" s="43"/>
      <c r="J39" s="43"/>
      <c r="K39" s="48"/>
      <c r="L39" s="48"/>
      <c r="M39" s="43"/>
      <c r="N39" s="49"/>
      <c r="O39" s="127"/>
      <c r="P39" s="127"/>
    </row>
    <row r="40" spans="1:16" x14ac:dyDescent="0.3">
      <c r="A40" s="99"/>
      <c r="B40" s="75"/>
      <c r="C40" s="117"/>
      <c r="D40" s="75"/>
      <c r="E40" s="77"/>
      <c r="F40" s="78"/>
      <c r="G40" s="77"/>
      <c r="H40" s="78"/>
      <c r="I40" s="78"/>
      <c r="J40" s="78"/>
      <c r="K40" s="44" t="s">
        <v>47</v>
      </c>
      <c r="L40" s="48">
        <f>SUM(L23:L39)</f>
        <v>5991</v>
      </c>
      <c r="M40" s="78"/>
      <c r="N40" s="239" t="s">
        <v>84</v>
      </c>
      <c r="O40" s="240"/>
      <c r="P40" s="158">
        <f>SUM(P24:P38)</f>
        <v>0</v>
      </c>
    </row>
    <row r="41" spans="1:16" x14ac:dyDescent="0.3">
      <c r="A41" s="99"/>
      <c r="B41" s="59"/>
      <c r="C41" s="142"/>
      <c r="D41" s="59"/>
      <c r="E41" s="60"/>
      <c r="F41" s="61"/>
      <c r="G41" s="60"/>
      <c r="H41" s="61"/>
      <c r="I41" s="61"/>
      <c r="J41" s="62"/>
      <c r="K41" s="62"/>
      <c r="M41" s="62"/>
      <c r="N41" s="64"/>
      <c r="O41" s="59"/>
    </row>
    <row r="42" spans="1:16" x14ac:dyDescent="0.3">
      <c r="A42" s="17" t="s">
        <v>85</v>
      </c>
      <c r="B42" s="18"/>
      <c r="C42" s="18"/>
      <c r="D42" s="26"/>
      <c r="E42" s="27"/>
      <c r="F42" s="20"/>
      <c r="G42" s="20"/>
      <c r="H42" s="20" t="s">
        <v>86</v>
      </c>
      <c r="I42" s="20"/>
      <c r="J42" s="20"/>
      <c r="K42" s="20"/>
      <c r="L42" s="20" t="s">
        <v>87</v>
      </c>
      <c r="M42" s="20"/>
      <c r="N42" s="18"/>
      <c r="O42" s="18"/>
      <c r="P42" s="18"/>
    </row>
    <row r="43" spans="1:16" x14ac:dyDescent="0.3">
      <c r="A43" s="82" t="s">
        <v>88</v>
      </c>
      <c r="B43" s="86"/>
      <c r="C43" s="74"/>
      <c r="D43" s="71"/>
      <c r="E43" s="72"/>
      <c r="F43" s="63"/>
      <c r="G43" s="63"/>
      <c r="H43" s="73"/>
      <c r="I43" s="73"/>
      <c r="J43" s="48"/>
      <c r="K43" s="73"/>
      <c r="L43" s="73"/>
      <c r="M43" s="63"/>
      <c r="N43" s="74"/>
      <c r="O43" s="74"/>
      <c r="P43" s="74"/>
    </row>
    <row r="44" spans="1:16" ht="52" x14ac:dyDescent="0.3">
      <c r="A44" s="75" t="s">
        <v>89</v>
      </c>
      <c r="B44" s="110" t="s">
        <v>90</v>
      </c>
      <c r="C44" s="110" t="s">
        <v>347</v>
      </c>
      <c r="D44" s="155">
        <f>580+410+192+151+530</f>
        <v>1863</v>
      </c>
      <c r="E44" s="77"/>
      <c r="F44" s="148"/>
      <c r="G44" s="148"/>
      <c r="H44" s="78">
        <v>2</v>
      </c>
      <c r="I44" s="78"/>
      <c r="J44" s="79"/>
      <c r="K44" s="78"/>
      <c r="L44" s="77">
        <f>D44*H44/1000</f>
        <v>3.726</v>
      </c>
      <c r="M44" s="78"/>
      <c r="N44" s="75"/>
      <c r="O44" s="146"/>
      <c r="P44" s="146"/>
    </row>
    <row r="45" spans="1:16" x14ac:dyDescent="0.3">
      <c r="A45" s="188"/>
      <c r="B45" s="188"/>
      <c r="C45" s="188"/>
      <c r="D45" s="181"/>
      <c r="E45" s="188"/>
      <c r="F45" s="188"/>
      <c r="G45" s="188"/>
      <c r="H45" s="188"/>
      <c r="I45" s="188"/>
      <c r="J45" s="184"/>
      <c r="K45" s="188"/>
      <c r="L45" s="188" t="s">
        <v>49</v>
      </c>
      <c r="M45" s="188"/>
      <c r="N45" s="241"/>
      <c r="O45" s="242"/>
      <c r="P45" s="185"/>
    </row>
    <row r="46" spans="1:16" ht="65" x14ac:dyDescent="0.3">
      <c r="A46" s="99" t="s">
        <v>93</v>
      </c>
      <c r="B46" s="186" t="s">
        <v>94</v>
      </c>
      <c r="C46" s="110" t="s">
        <v>347</v>
      </c>
      <c r="D46" s="104">
        <f>2025+141</f>
        <v>2166</v>
      </c>
      <c r="E46" s="107"/>
      <c r="F46" s="107"/>
      <c r="G46" s="107"/>
      <c r="H46" s="64">
        <v>1.5</v>
      </c>
      <c r="I46" s="64"/>
      <c r="J46" s="102"/>
      <c r="K46" s="64"/>
      <c r="L46" s="101">
        <f>D46*H46/1000</f>
        <v>3.2490000000000001</v>
      </c>
      <c r="M46" s="107"/>
      <c r="N46" s="107"/>
      <c r="O46" s="187"/>
      <c r="P46" s="187"/>
    </row>
    <row r="47" spans="1:16" x14ac:dyDescent="0.3">
      <c r="A47" s="188"/>
      <c r="B47" s="188"/>
      <c r="C47" s="188"/>
      <c r="D47" s="188"/>
      <c r="E47" s="188"/>
      <c r="F47" s="188"/>
      <c r="G47" s="188"/>
      <c r="H47" s="188"/>
      <c r="I47" s="188"/>
      <c r="J47" s="188"/>
      <c r="K47" s="188"/>
      <c r="L47" s="188"/>
      <c r="M47" s="188"/>
      <c r="N47" s="241"/>
      <c r="O47" s="242"/>
      <c r="P47" s="185"/>
    </row>
  </sheetData>
  <mergeCells count="4">
    <mergeCell ref="N20:O20"/>
    <mergeCell ref="N40:O40"/>
    <mergeCell ref="N45:O45"/>
    <mergeCell ref="N47:O47"/>
  </mergeCells>
  <pageMargins left="0.7" right="0.7" top="0.75" bottom="0.75" header="0.3" footer="0.3"/>
  <pageSetup paperSize="9"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790E2-43DD-4DD8-88F7-9193096C5EF0}">
  <sheetPr>
    <pageSetUpPr fitToPage="1"/>
  </sheetPr>
  <dimension ref="A1:BV103"/>
  <sheetViews>
    <sheetView topLeftCell="A6" zoomScale="70" zoomScaleNormal="70" workbookViewId="0">
      <pane ySplit="8" topLeftCell="A14" activePane="bottomLeft" state="frozen"/>
      <selection activeCell="A6" sqref="A6"/>
      <selection pane="bottomLeft" activeCell="M8" sqref="M8"/>
    </sheetView>
  </sheetViews>
  <sheetFormatPr defaultColWidth="9.1796875" defaultRowHeight="13" x14ac:dyDescent="0.3"/>
  <cols>
    <col min="1" max="1" width="7.54296875" style="137" customWidth="1"/>
    <col min="2" max="2" width="38" style="137" customWidth="1"/>
    <col min="3" max="3" width="19" style="137" customWidth="1"/>
    <col min="4" max="7" width="9.1796875" style="137"/>
    <col min="8" max="8" width="10.453125" style="137" bestFit="1" customWidth="1"/>
    <col min="9" max="9" width="44.26953125" style="137" customWidth="1"/>
    <col min="10" max="10" width="42.26953125" style="137" customWidth="1"/>
    <col min="11" max="11" width="20.7265625" style="137" customWidth="1"/>
    <col min="12" max="12" width="15.453125" style="137" customWidth="1"/>
    <col min="13" max="13" width="27.26953125" style="137" customWidth="1"/>
    <col min="14" max="14" width="28.453125" style="137" bestFit="1" customWidth="1"/>
    <col min="15" max="16" width="28.453125" style="137" customWidth="1"/>
    <col min="17" max="16384" width="9.1796875" style="137"/>
  </cols>
  <sheetData>
    <row r="1" spans="1:74" ht="14.5" x14ac:dyDescent="0.35">
      <c r="A1" s="149" t="s">
        <v>0</v>
      </c>
    </row>
    <row r="3" spans="1:74" x14ac:dyDescent="0.3">
      <c r="A3" s="1" t="s">
        <v>1</v>
      </c>
      <c r="B3" s="2"/>
      <c r="C3" s="2"/>
      <c r="D3" s="3"/>
      <c r="E3" s="4"/>
      <c r="F3" s="1"/>
      <c r="G3" s="1"/>
      <c r="H3" s="1"/>
      <c r="I3" s="1"/>
      <c r="K3" s="1"/>
      <c r="L3" s="1" t="s">
        <v>2</v>
      </c>
      <c r="M3" s="5">
        <v>45187</v>
      </c>
      <c r="N3" s="6"/>
      <c r="O3" s="6"/>
      <c r="P3" s="6"/>
    </row>
    <row r="4" spans="1:74" x14ac:dyDescent="0.3">
      <c r="A4" s="1" t="s">
        <v>3</v>
      </c>
      <c r="B4" s="8"/>
      <c r="C4" s="8"/>
      <c r="D4" s="1"/>
      <c r="E4" s="9"/>
      <c r="F4" s="7"/>
      <c r="G4" s="7"/>
      <c r="H4" s="10"/>
      <c r="I4" s="10"/>
      <c r="K4" s="10"/>
      <c r="L4" s="4"/>
      <c r="M4" s="4"/>
      <c r="N4" s="11"/>
      <c r="O4" s="11"/>
      <c r="P4" s="11"/>
    </row>
    <row r="5" spans="1:74" x14ac:dyDescent="0.3">
      <c r="A5" s="137" t="s">
        <v>4</v>
      </c>
      <c r="B5" s="8"/>
      <c r="C5" s="8"/>
      <c r="D5" s="1"/>
      <c r="E5" s="9"/>
      <c r="F5" s="7"/>
      <c r="G5" s="7"/>
      <c r="H5" s="10"/>
      <c r="I5" s="10"/>
      <c r="K5" s="10"/>
      <c r="L5" s="4"/>
      <c r="M5" s="4"/>
      <c r="N5" s="11"/>
      <c r="O5" s="11"/>
      <c r="P5" s="11"/>
    </row>
    <row r="6" spans="1:74" customFormat="1" ht="14" x14ac:dyDescent="0.3">
      <c r="A6" s="16" t="s">
        <v>0</v>
      </c>
    </row>
    <row r="7" spans="1:74" customFormat="1" ht="12.5" x14ac:dyDescent="0.25"/>
    <row r="8" spans="1:74" customFormat="1" x14ac:dyDescent="0.25">
      <c r="A8" s="1" t="s">
        <v>1</v>
      </c>
      <c r="B8" s="2"/>
      <c r="C8" s="2"/>
      <c r="D8" s="3"/>
      <c r="E8" s="4"/>
      <c r="F8" s="1"/>
      <c r="G8" s="1"/>
      <c r="H8" s="1"/>
      <c r="I8" s="1"/>
      <c r="K8" s="1"/>
      <c r="L8" s="1" t="s">
        <v>2</v>
      </c>
      <c r="M8" s="5">
        <v>45903</v>
      </c>
      <c r="N8" s="6"/>
      <c r="O8" s="6"/>
      <c r="P8" s="6"/>
    </row>
    <row r="9" spans="1:74" customFormat="1" x14ac:dyDescent="0.25">
      <c r="A9" s="1" t="s">
        <v>3</v>
      </c>
      <c r="B9" s="8"/>
      <c r="C9" s="8"/>
      <c r="D9" s="1"/>
      <c r="E9" s="9"/>
      <c r="F9" s="7"/>
      <c r="G9" s="7"/>
      <c r="H9" s="10"/>
      <c r="I9" s="10"/>
      <c r="K9" s="10"/>
      <c r="L9" s="4"/>
      <c r="M9" s="4"/>
      <c r="N9" s="11"/>
      <c r="O9" s="11"/>
      <c r="P9" s="11"/>
    </row>
    <row r="10" spans="1:74" customFormat="1" x14ac:dyDescent="0.3">
      <c r="A10" s="35" t="s">
        <v>4</v>
      </c>
      <c r="B10" s="8"/>
      <c r="C10" s="8"/>
      <c r="D10" s="1"/>
      <c r="E10" s="9"/>
      <c r="F10" s="7"/>
      <c r="G10" s="7"/>
      <c r="H10" s="10"/>
      <c r="I10" s="10"/>
      <c r="K10" s="10"/>
      <c r="L10" s="4"/>
      <c r="M10" s="4"/>
      <c r="N10" s="11"/>
      <c r="O10" s="11"/>
      <c r="P10" s="11"/>
    </row>
    <row r="11" spans="1:74" x14ac:dyDescent="0.3">
      <c r="A11" s="11"/>
      <c r="B11" s="3"/>
      <c r="C11" s="3"/>
      <c r="D11" s="9"/>
      <c r="E11" s="9"/>
      <c r="F11" s="11"/>
      <c r="G11" s="11"/>
      <c r="H11" s="10"/>
      <c r="I11" s="10"/>
      <c r="K11" s="10"/>
      <c r="L11" s="4"/>
      <c r="M11" s="4"/>
      <c r="N11" s="11"/>
      <c r="O11" s="11"/>
      <c r="P11" s="11"/>
    </row>
    <row r="12" spans="1:74" ht="39" x14ac:dyDescent="0.3">
      <c r="A12" s="12" t="s">
        <v>5</v>
      </c>
      <c r="B12" s="13" t="s">
        <v>6</v>
      </c>
      <c r="C12" s="13" t="s">
        <v>7</v>
      </c>
      <c r="D12" s="14" t="s">
        <v>8</v>
      </c>
      <c r="E12" s="14" t="s">
        <v>9</v>
      </c>
      <c r="F12" s="13" t="s">
        <v>10</v>
      </c>
      <c r="G12" s="13" t="s">
        <v>11</v>
      </c>
      <c r="H12" s="15" t="s">
        <v>12</v>
      </c>
      <c r="I12" s="15" t="s">
        <v>13</v>
      </c>
      <c r="J12" s="15" t="s">
        <v>14</v>
      </c>
      <c r="K12" s="15" t="s">
        <v>15</v>
      </c>
      <c r="L12" s="14" t="s">
        <v>16</v>
      </c>
      <c r="M12" s="14" t="s">
        <v>17</v>
      </c>
      <c r="N12" s="13" t="s">
        <v>18</v>
      </c>
      <c r="O12" s="135" t="s">
        <v>19</v>
      </c>
      <c r="P12" s="136" t="s">
        <v>95</v>
      </c>
    </row>
    <row r="13" spans="1:74" x14ac:dyDescent="0.3">
      <c r="A13" s="64"/>
      <c r="B13" s="65"/>
      <c r="C13" s="65"/>
      <c r="D13" s="66"/>
      <c r="E13" s="66"/>
      <c r="F13" s="65"/>
      <c r="G13" s="65"/>
      <c r="H13" s="67"/>
      <c r="I13" s="67"/>
      <c r="J13" s="67"/>
      <c r="K13" s="67"/>
      <c r="L13" s="66"/>
      <c r="M13" s="66"/>
      <c r="N13" s="65"/>
      <c r="O13" s="138"/>
      <c r="P13" s="138"/>
    </row>
    <row r="14" spans="1:74" s="150" customFormat="1" x14ac:dyDescent="0.3">
      <c r="A14" s="25" t="s">
        <v>361</v>
      </c>
      <c r="B14" s="34"/>
      <c r="C14" s="34"/>
      <c r="D14" s="36"/>
      <c r="E14" s="36"/>
      <c r="F14" s="34"/>
      <c r="G14" s="34"/>
      <c r="H14" s="37"/>
      <c r="I14" s="37"/>
      <c r="J14" s="37"/>
      <c r="K14" s="37"/>
      <c r="L14" s="36"/>
      <c r="M14" s="36"/>
      <c r="N14" s="34"/>
      <c r="O14" s="34"/>
      <c r="P14" s="34"/>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row>
    <row r="15" spans="1:74" x14ac:dyDescent="0.3">
      <c r="A15" s="68"/>
      <c r="B15" s="65"/>
      <c r="C15" s="65"/>
      <c r="D15" s="66"/>
      <c r="E15" s="66"/>
      <c r="F15" s="65"/>
      <c r="G15" s="65"/>
      <c r="H15" s="67"/>
      <c r="I15" s="67"/>
      <c r="J15" s="73"/>
      <c r="K15" s="67"/>
      <c r="L15" s="66"/>
      <c r="M15" s="66"/>
      <c r="N15" s="65"/>
      <c r="O15" s="107"/>
      <c r="P15" s="107"/>
    </row>
    <row r="16" spans="1:74" s="151" customFormat="1" x14ac:dyDescent="0.3">
      <c r="A16" s="17" t="s">
        <v>21</v>
      </c>
      <c r="B16" s="18"/>
      <c r="C16" s="18"/>
      <c r="D16" s="22"/>
      <c r="E16" s="23"/>
      <c r="F16" s="23"/>
      <c r="G16" s="23"/>
      <c r="H16" s="24"/>
      <c r="I16" s="24"/>
      <c r="J16" s="24"/>
      <c r="K16" s="24"/>
      <c r="L16" s="19"/>
      <c r="M16" s="20"/>
      <c r="N16" s="18"/>
      <c r="O16" s="18"/>
      <c r="P16" s="18"/>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c r="BV16" s="137"/>
    </row>
    <row r="17" spans="1:16" x14ac:dyDescent="0.3">
      <c r="A17" s="82" t="s">
        <v>96</v>
      </c>
      <c r="B17" s="70"/>
      <c r="C17" s="70"/>
      <c r="D17" s="71"/>
      <c r="E17" s="72"/>
      <c r="F17" s="63"/>
      <c r="G17" s="63"/>
      <c r="H17" s="73"/>
      <c r="I17" s="73"/>
      <c r="J17" s="73"/>
      <c r="K17" s="73"/>
      <c r="L17" s="73"/>
      <c r="M17" s="63"/>
      <c r="N17" s="74"/>
      <c r="O17" s="139"/>
      <c r="P17" s="139"/>
    </row>
    <row r="18" spans="1:16" x14ac:dyDescent="0.3">
      <c r="A18" s="49" t="s">
        <v>23</v>
      </c>
      <c r="B18" s="45" t="s">
        <v>24</v>
      </c>
      <c r="C18" s="45"/>
      <c r="D18" s="46"/>
      <c r="E18" s="47"/>
      <c r="F18" s="43"/>
      <c r="G18" s="43"/>
      <c r="H18" s="48"/>
      <c r="I18" s="48" t="s">
        <v>25</v>
      </c>
      <c r="J18" s="48" t="s">
        <v>26</v>
      </c>
      <c r="K18" s="48" t="s">
        <v>27</v>
      </c>
      <c r="L18" s="48">
        <v>22</v>
      </c>
      <c r="M18" s="43" t="s">
        <v>28</v>
      </c>
      <c r="N18" s="49" t="s">
        <v>29</v>
      </c>
      <c r="O18" s="140">
        <v>0</v>
      </c>
      <c r="P18" s="140">
        <f>L18*O18</f>
        <v>0</v>
      </c>
    </row>
    <row r="19" spans="1:16" x14ac:dyDescent="0.3">
      <c r="A19" s="49" t="s">
        <v>30</v>
      </c>
      <c r="B19" s="45" t="s">
        <v>31</v>
      </c>
      <c r="C19" s="127"/>
      <c r="D19" s="46"/>
      <c r="E19" s="47"/>
      <c r="F19" s="43"/>
      <c r="G19" s="43"/>
      <c r="H19" s="48"/>
      <c r="I19" s="48" t="s">
        <v>25</v>
      </c>
      <c r="J19" s="48" t="s">
        <v>26</v>
      </c>
      <c r="K19" s="48" t="s">
        <v>27</v>
      </c>
      <c r="L19" s="48">
        <v>6</v>
      </c>
      <c r="M19" s="43" t="s">
        <v>97</v>
      </c>
      <c r="N19" s="49" t="s">
        <v>32</v>
      </c>
      <c r="O19" s="140">
        <v>0</v>
      </c>
      <c r="P19" s="140">
        <f t="shared" ref="P19:P26" si="0">L19*O19</f>
        <v>0</v>
      </c>
    </row>
    <row r="20" spans="1:16" x14ac:dyDescent="0.3">
      <c r="A20" s="49" t="s">
        <v>33</v>
      </c>
      <c r="B20" s="45" t="s">
        <v>34</v>
      </c>
      <c r="C20" s="45"/>
      <c r="D20" s="46"/>
      <c r="E20" s="47"/>
      <c r="F20" s="43"/>
      <c r="G20" s="43"/>
      <c r="H20" s="48"/>
      <c r="I20" s="48" t="s">
        <v>25</v>
      </c>
      <c r="J20" s="48" t="s">
        <v>26</v>
      </c>
      <c r="K20" s="48" t="s">
        <v>27</v>
      </c>
      <c r="L20" s="48">
        <v>3</v>
      </c>
      <c r="M20" s="43" t="s">
        <v>98</v>
      </c>
      <c r="N20" s="49" t="s">
        <v>35</v>
      </c>
      <c r="O20" s="140">
        <v>0</v>
      </c>
      <c r="P20" s="140">
        <f t="shared" si="0"/>
        <v>0</v>
      </c>
    </row>
    <row r="21" spans="1:16" x14ac:dyDescent="0.3">
      <c r="A21" s="49" t="s">
        <v>36</v>
      </c>
      <c r="B21" s="45" t="s">
        <v>37</v>
      </c>
      <c r="C21" s="45"/>
      <c r="D21" s="46"/>
      <c r="E21" s="47"/>
      <c r="F21" s="43"/>
      <c r="G21" s="43"/>
      <c r="H21" s="48"/>
      <c r="I21" s="48" t="s">
        <v>25</v>
      </c>
      <c r="J21" s="48" t="s">
        <v>26</v>
      </c>
      <c r="K21" s="48" t="s">
        <v>27</v>
      </c>
      <c r="L21" s="48">
        <v>23</v>
      </c>
      <c r="M21" s="43" t="s">
        <v>38</v>
      </c>
      <c r="N21" s="49" t="s">
        <v>39</v>
      </c>
      <c r="O21" s="140">
        <v>0</v>
      </c>
      <c r="P21" s="140">
        <f t="shared" si="0"/>
        <v>0</v>
      </c>
    </row>
    <row r="22" spans="1:16" x14ac:dyDescent="0.3">
      <c r="A22" s="49" t="s">
        <v>40</v>
      </c>
      <c r="B22" s="49" t="s">
        <v>41</v>
      </c>
      <c r="C22" s="49"/>
      <c r="D22" s="46"/>
      <c r="E22" s="47"/>
      <c r="F22" s="43"/>
      <c r="G22" s="43"/>
      <c r="H22" s="48"/>
      <c r="I22" s="48" t="s">
        <v>25</v>
      </c>
      <c r="J22" s="48" t="s">
        <v>26</v>
      </c>
      <c r="K22" s="48" t="s">
        <v>27</v>
      </c>
      <c r="L22" s="43">
        <v>24</v>
      </c>
      <c r="M22" s="43" t="s">
        <v>28</v>
      </c>
      <c r="N22" s="49" t="s">
        <v>42</v>
      </c>
      <c r="O22" s="140">
        <v>0</v>
      </c>
      <c r="P22" s="140">
        <f t="shared" si="0"/>
        <v>0</v>
      </c>
    </row>
    <row r="23" spans="1:16" x14ac:dyDescent="0.3">
      <c r="A23" s="49" t="s">
        <v>99</v>
      </c>
      <c r="B23" s="51" t="s">
        <v>100</v>
      </c>
      <c r="C23" s="45"/>
      <c r="D23" s="52"/>
      <c r="E23" s="53"/>
      <c r="F23" s="54"/>
      <c r="G23" s="54"/>
      <c r="H23" s="55"/>
      <c r="I23" s="48" t="s">
        <v>25</v>
      </c>
      <c r="J23" s="48" t="s">
        <v>26</v>
      </c>
      <c r="K23" s="48" t="s">
        <v>27</v>
      </c>
      <c r="L23" s="48">
        <v>2</v>
      </c>
      <c r="M23" s="43" t="s">
        <v>101</v>
      </c>
      <c r="N23" s="49" t="s">
        <v>102</v>
      </c>
      <c r="O23" s="140">
        <v>0</v>
      </c>
      <c r="P23" s="140">
        <f t="shared" si="0"/>
        <v>0</v>
      </c>
    </row>
    <row r="24" spans="1:16" x14ac:dyDescent="0.3">
      <c r="A24" s="49" t="s">
        <v>23</v>
      </c>
      <c r="B24" s="45" t="s">
        <v>24</v>
      </c>
      <c r="C24" s="45" t="s">
        <v>43</v>
      </c>
      <c r="D24" s="46"/>
      <c r="E24" s="47"/>
      <c r="F24" s="43"/>
      <c r="G24" s="43"/>
      <c r="H24" s="48"/>
      <c r="I24" s="48" t="s">
        <v>44</v>
      </c>
      <c r="J24" s="48"/>
      <c r="K24" s="48" t="s">
        <v>27</v>
      </c>
      <c r="L24" s="48">
        <v>13</v>
      </c>
      <c r="M24" s="133" t="s">
        <v>45</v>
      </c>
      <c r="N24" s="49" t="s">
        <v>29</v>
      </c>
      <c r="O24" s="140">
        <v>0</v>
      </c>
      <c r="P24" s="140">
        <f t="shared" si="0"/>
        <v>0</v>
      </c>
    </row>
    <row r="25" spans="1:16" x14ac:dyDescent="0.3">
      <c r="A25" s="49" t="s">
        <v>30</v>
      </c>
      <c r="B25" s="45" t="s">
        <v>31</v>
      </c>
      <c r="C25" s="45" t="s">
        <v>43</v>
      </c>
      <c r="D25" s="46"/>
      <c r="E25" s="47"/>
      <c r="F25" s="43"/>
      <c r="G25" s="43"/>
      <c r="H25" s="48"/>
      <c r="I25" s="48" t="s">
        <v>44</v>
      </c>
      <c r="J25" s="48"/>
      <c r="K25" s="48" t="s">
        <v>27</v>
      </c>
      <c r="L25" s="48">
        <v>6</v>
      </c>
      <c r="M25" s="133" t="s">
        <v>103</v>
      </c>
      <c r="N25" s="49" t="s">
        <v>32</v>
      </c>
      <c r="O25" s="140">
        <v>0</v>
      </c>
      <c r="P25" s="140">
        <f t="shared" si="0"/>
        <v>0</v>
      </c>
    </row>
    <row r="26" spans="1:16" x14ac:dyDescent="0.3">
      <c r="A26" s="49" t="s">
        <v>33</v>
      </c>
      <c r="B26" s="45" t="s">
        <v>34</v>
      </c>
      <c r="C26" s="45" t="s">
        <v>43</v>
      </c>
      <c r="D26" s="46"/>
      <c r="E26" s="47"/>
      <c r="F26" s="43"/>
      <c r="G26" s="43"/>
      <c r="H26" s="48"/>
      <c r="I26" s="48" t="s">
        <v>44</v>
      </c>
      <c r="J26" s="48"/>
      <c r="K26" s="48" t="s">
        <v>27</v>
      </c>
      <c r="L26" s="48">
        <v>1</v>
      </c>
      <c r="M26" s="133" t="s">
        <v>103</v>
      </c>
      <c r="N26" s="49" t="s">
        <v>35</v>
      </c>
      <c r="O26" s="140">
        <v>0</v>
      </c>
      <c r="P26" s="140">
        <f t="shared" si="0"/>
        <v>0</v>
      </c>
    </row>
    <row r="27" spans="1:16" x14ac:dyDescent="0.3">
      <c r="A27" s="49"/>
      <c r="B27" s="51"/>
      <c r="C27" s="45"/>
      <c r="D27" s="52"/>
      <c r="E27" s="53"/>
      <c r="F27" s="54"/>
      <c r="G27" s="54"/>
      <c r="H27" s="55"/>
      <c r="I27" s="48"/>
      <c r="J27" s="48"/>
      <c r="K27" s="48"/>
      <c r="L27" s="48"/>
      <c r="M27" s="43"/>
      <c r="N27" s="49"/>
      <c r="O27" s="140"/>
      <c r="P27" s="140"/>
    </row>
    <row r="28" spans="1:16" x14ac:dyDescent="0.3">
      <c r="A28" s="57" t="s">
        <v>104</v>
      </c>
      <c r="B28" s="51"/>
      <c r="C28" s="45"/>
      <c r="D28" s="52"/>
      <c r="E28" s="53"/>
      <c r="F28" s="54"/>
      <c r="G28" s="54"/>
      <c r="H28" s="55"/>
      <c r="I28" s="48"/>
      <c r="J28" s="48"/>
      <c r="K28" s="48"/>
      <c r="L28" s="48"/>
      <c r="M28" s="43"/>
      <c r="N28" s="49"/>
      <c r="O28" s="140"/>
      <c r="P28" s="140"/>
    </row>
    <row r="29" spans="1:16" x14ac:dyDescent="0.3">
      <c r="A29" s="49" t="s">
        <v>105</v>
      </c>
      <c r="B29" s="51" t="s">
        <v>106</v>
      </c>
      <c r="C29" s="45"/>
      <c r="D29" s="52"/>
      <c r="E29" s="53"/>
      <c r="F29" s="54"/>
      <c r="G29" s="54"/>
      <c r="H29" s="55"/>
      <c r="I29" s="48" t="s">
        <v>25</v>
      </c>
      <c r="J29" s="48" t="s">
        <v>26</v>
      </c>
      <c r="K29" s="48" t="s">
        <v>27</v>
      </c>
      <c r="L29" s="48">
        <v>5</v>
      </c>
      <c r="M29" s="43" t="s">
        <v>38</v>
      </c>
      <c r="N29" s="49" t="s">
        <v>107</v>
      </c>
      <c r="O29" s="140">
        <v>0</v>
      </c>
      <c r="P29" s="140">
        <f t="shared" ref="P29:P43" si="1">L29*O29</f>
        <v>0</v>
      </c>
    </row>
    <row r="30" spans="1:16" x14ac:dyDescent="0.3">
      <c r="A30" s="49" t="s">
        <v>108</v>
      </c>
      <c r="B30" s="51" t="s">
        <v>109</v>
      </c>
      <c r="C30" s="45"/>
      <c r="D30" s="52"/>
      <c r="E30" s="53"/>
      <c r="F30" s="54"/>
      <c r="G30" s="54"/>
      <c r="H30" s="55"/>
      <c r="I30" s="48" t="s">
        <v>25</v>
      </c>
      <c r="J30" s="48" t="s">
        <v>26</v>
      </c>
      <c r="K30" s="48" t="s">
        <v>27</v>
      </c>
      <c r="L30" s="48">
        <v>5</v>
      </c>
      <c r="M30" s="43" t="s">
        <v>38</v>
      </c>
      <c r="N30" s="49" t="s">
        <v>110</v>
      </c>
      <c r="O30" s="140">
        <v>0</v>
      </c>
      <c r="P30" s="140">
        <f t="shared" si="1"/>
        <v>0</v>
      </c>
    </row>
    <row r="31" spans="1:16" x14ac:dyDescent="0.3">
      <c r="A31" s="49" t="s">
        <v>111</v>
      </c>
      <c r="B31" s="51" t="s">
        <v>112</v>
      </c>
      <c r="C31" s="45"/>
      <c r="D31" s="52"/>
      <c r="E31" s="53"/>
      <c r="F31" s="54"/>
      <c r="G31" s="54"/>
      <c r="H31" s="55"/>
      <c r="I31" s="48" t="s">
        <v>25</v>
      </c>
      <c r="J31" s="48" t="s">
        <v>26</v>
      </c>
      <c r="K31" s="48" t="s">
        <v>27</v>
      </c>
      <c r="L31" s="48">
        <v>8</v>
      </c>
      <c r="M31" s="43" t="s">
        <v>38</v>
      </c>
      <c r="N31" s="49" t="s">
        <v>113</v>
      </c>
      <c r="O31" s="140">
        <v>0</v>
      </c>
      <c r="P31" s="140">
        <f t="shared" si="1"/>
        <v>0</v>
      </c>
    </row>
    <row r="32" spans="1:16" x14ac:dyDescent="0.3">
      <c r="A32" s="49" t="s">
        <v>114</v>
      </c>
      <c r="B32" s="51" t="s">
        <v>115</v>
      </c>
      <c r="C32" s="45"/>
      <c r="D32" s="52"/>
      <c r="E32" s="53"/>
      <c r="F32" s="54"/>
      <c r="G32" s="54"/>
      <c r="H32" s="55"/>
      <c r="I32" s="48" t="s">
        <v>25</v>
      </c>
      <c r="J32" s="48" t="s">
        <v>26</v>
      </c>
      <c r="K32" s="48" t="s">
        <v>27</v>
      </c>
      <c r="L32" s="48">
        <v>4</v>
      </c>
      <c r="M32" s="43" t="s">
        <v>38</v>
      </c>
      <c r="N32" s="49" t="s">
        <v>116</v>
      </c>
      <c r="O32" s="140">
        <v>0</v>
      </c>
      <c r="P32" s="140">
        <f t="shared" si="1"/>
        <v>0</v>
      </c>
    </row>
    <row r="33" spans="1:17" x14ac:dyDescent="0.3">
      <c r="A33" s="49"/>
      <c r="B33" s="51"/>
      <c r="C33" s="45"/>
      <c r="D33" s="52"/>
      <c r="E33" s="53"/>
      <c r="F33" s="54"/>
      <c r="G33" s="54"/>
      <c r="H33" s="55"/>
      <c r="I33" s="48"/>
      <c r="J33" s="48"/>
      <c r="K33" s="48"/>
      <c r="L33" s="48"/>
      <c r="M33" s="43"/>
      <c r="N33" s="49"/>
      <c r="O33" s="140"/>
      <c r="P33" s="140"/>
    </row>
    <row r="34" spans="1:17" x14ac:dyDescent="0.3">
      <c r="A34" s="57" t="s">
        <v>117</v>
      </c>
      <c r="B34" s="51"/>
      <c r="C34" s="45"/>
      <c r="D34" s="52"/>
      <c r="E34" s="53"/>
      <c r="F34" s="54"/>
      <c r="G34" s="54"/>
      <c r="H34" s="55"/>
      <c r="I34" s="48"/>
      <c r="J34" s="48"/>
      <c r="K34" s="48"/>
      <c r="L34" s="48"/>
      <c r="M34" s="43"/>
      <c r="N34" s="49"/>
      <c r="O34" s="140"/>
      <c r="P34" s="140"/>
    </row>
    <row r="35" spans="1:17" x14ac:dyDescent="0.3">
      <c r="A35" s="49" t="s">
        <v>118</v>
      </c>
      <c r="B35" s="51" t="s">
        <v>119</v>
      </c>
      <c r="C35" s="45" t="s">
        <v>43</v>
      </c>
      <c r="D35" s="52"/>
      <c r="E35" s="53"/>
      <c r="F35" s="54"/>
      <c r="G35" s="54"/>
      <c r="H35" s="55"/>
      <c r="I35" s="48" t="s">
        <v>120</v>
      </c>
      <c r="J35" s="48"/>
      <c r="K35" s="48" t="s">
        <v>27</v>
      </c>
      <c r="L35" s="48">
        <v>1</v>
      </c>
      <c r="M35" s="219" t="s">
        <v>196</v>
      </c>
      <c r="N35" s="49" t="s">
        <v>121</v>
      </c>
      <c r="O35" s="140">
        <v>0</v>
      </c>
      <c r="P35" s="140">
        <f t="shared" si="1"/>
        <v>0</v>
      </c>
    </row>
    <row r="36" spans="1:17" x14ac:dyDescent="0.3">
      <c r="A36" s="49" t="s">
        <v>122</v>
      </c>
      <c r="B36" s="51" t="s">
        <v>123</v>
      </c>
      <c r="C36" s="45" t="s">
        <v>43</v>
      </c>
      <c r="D36" s="52"/>
      <c r="E36" s="53"/>
      <c r="F36" s="54"/>
      <c r="G36" s="54"/>
      <c r="H36" s="55"/>
      <c r="I36" s="48" t="s">
        <v>120</v>
      </c>
      <c r="J36" s="48"/>
      <c r="K36" s="48" t="s">
        <v>27</v>
      </c>
      <c r="L36" s="48">
        <v>2</v>
      </c>
      <c r="M36" s="219" t="s">
        <v>196</v>
      </c>
      <c r="N36" s="49" t="s">
        <v>124</v>
      </c>
      <c r="O36" s="140">
        <v>0</v>
      </c>
      <c r="P36" s="140">
        <f t="shared" si="1"/>
        <v>0</v>
      </c>
    </row>
    <row r="37" spans="1:17" x14ac:dyDescent="0.3">
      <c r="A37" s="49" t="s">
        <v>125</v>
      </c>
      <c r="B37" s="51" t="s">
        <v>126</v>
      </c>
      <c r="C37" s="45" t="s">
        <v>43</v>
      </c>
      <c r="D37" s="52"/>
      <c r="E37" s="53"/>
      <c r="F37" s="54"/>
      <c r="G37" s="54"/>
      <c r="H37" s="55"/>
      <c r="I37" s="48" t="s">
        <v>120</v>
      </c>
      <c r="J37" s="48"/>
      <c r="K37" s="48" t="s">
        <v>27</v>
      </c>
      <c r="L37" s="48">
        <v>2</v>
      </c>
      <c r="M37" s="219" t="s">
        <v>196</v>
      </c>
      <c r="N37" s="49" t="s">
        <v>127</v>
      </c>
      <c r="O37" s="140">
        <v>0</v>
      </c>
      <c r="P37" s="140">
        <f t="shared" si="1"/>
        <v>0</v>
      </c>
      <c r="Q37" s="132" t="s">
        <v>49</v>
      </c>
    </row>
    <row r="38" spans="1:17" x14ac:dyDescent="0.3">
      <c r="A38" s="49" t="s">
        <v>128</v>
      </c>
      <c r="B38" s="51" t="s">
        <v>129</v>
      </c>
      <c r="C38" s="45" t="s">
        <v>43</v>
      </c>
      <c r="D38" s="52"/>
      <c r="E38" s="53"/>
      <c r="F38" s="54"/>
      <c r="G38" s="54"/>
      <c r="H38" s="55"/>
      <c r="I38" s="48" t="s">
        <v>120</v>
      </c>
      <c r="J38" s="48"/>
      <c r="K38" s="48" t="s">
        <v>27</v>
      </c>
      <c r="L38" s="48">
        <v>2</v>
      </c>
      <c r="M38" s="219" t="s">
        <v>196</v>
      </c>
      <c r="N38" s="49" t="s">
        <v>130</v>
      </c>
      <c r="O38" s="140">
        <v>0</v>
      </c>
      <c r="P38" s="140">
        <f t="shared" si="1"/>
        <v>0</v>
      </c>
    </row>
    <row r="39" spans="1:17" x14ac:dyDescent="0.3">
      <c r="A39" s="49" t="s">
        <v>131</v>
      </c>
      <c r="B39" s="51" t="s">
        <v>132</v>
      </c>
      <c r="C39" s="45" t="s">
        <v>43</v>
      </c>
      <c r="D39" s="52"/>
      <c r="E39" s="53"/>
      <c r="F39" s="54"/>
      <c r="G39" s="54"/>
      <c r="H39" s="55"/>
      <c r="I39" s="48" t="s">
        <v>120</v>
      </c>
      <c r="J39" s="48"/>
      <c r="K39" s="48" t="s">
        <v>27</v>
      </c>
      <c r="L39" s="48">
        <v>1</v>
      </c>
      <c r="M39" s="219" t="s">
        <v>196</v>
      </c>
      <c r="N39" s="49" t="s">
        <v>133</v>
      </c>
      <c r="O39" s="140">
        <v>0</v>
      </c>
      <c r="P39" s="140">
        <f t="shared" si="1"/>
        <v>0</v>
      </c>
    </row>
    <row r="40" spans="1:17" x14ac:dyDescent="0.3">
      <c r="A40" s="49" t="s">
        <v>134</v>
      </c>
      <c r="B40" s="51" t="s">
        <v>135</v>
      </c>
      <c r="C40" s="45" t="s">
        <v>43</v>
      </c>
      <c r="D40" s="52"/>
      <c r="E40" s="53"/>
      <c r="F40" s="54"/>
      <c r="G40" s="54"/>
      <c r="H40" s="55"/>
      <c r="I40" s="48" t="s">
        <v>120</v>
      </c>
      <c r="J40" s="48"/>
      <c r="K40" s="48" t="s">
        <v>27</v>
      </c>
      <c r="L40" s="48">
        <v>2</v>
      </c>
      <c r="M40" s="219" t="s">
        <v>196</v>
      </c>
      <c r="N40" s="49" t="s">
        <v>136</v>
      </c>
      <c r="O40" s="140">
        <v>0</v>
      </c>
      <c r="P40" s="140">
        <f t="shared" si="1"/>
        <v>0</v>
      </c>
    </row>
    <row r="41" spans="1:17" x14ac:dyDescent="0.3">
      <c r="A41" s="49" t="s">
        <v>137</v>
      </c>
      <c r="B41" s="51" t="s">
        <v>138</v>
      </c>
      <c r="C41" s="45" t="s">
        <v>43</v>
      </c>
      <c r="D41" s="52"/>
      <c r="E41" s="53"/>
      <c r="F41" s="54"/>
      <c r="G41" s="54"/>
      <c r="H41" s="55"/>
      <c r="I41" s="48" t="s">
        <v>120</v>
      </c>
      <c r="J41" s="48"/>
      <c r="K41" s="48" t="s">
        <v>27</v>
      </c>
      <c r="L41" s="48">
        <v>2</v>
      </c>
      <c r="M41" s="219" t="s">
        <v>196</v>
      </c>
      <c r="N41" s="49" t="s">
        <v>139</v>
      </c>
      <c r="O41" s="140">
        <v>0</v>
      </c>
      <c r="P41" s="140">
        <f t="shared" si="1"/>
        <v>0</v>
      </c>
    </row>
    <row r="42" spans="1:17" x14ac:dyDescent="0.3">
      <c r="A42" s="49" t="s">
        <v>140</v>
      </c>
      <c r="B42" s="51" t="s">
        <v>141</v>
      </c>
      <c r="C42" s="45" t="s">
        <v>43</v>
      </c>
      <c r="D42" s="52"/>
      <c r="E42" s="53"/>
      <c r="F42" s="54"/>
      <c r="G42" s="54"/>
      <c r="H42" s="55"/>
      <c r="I42" s="48" t="s">
        <v>120</v>
      </c>
      <c r="J42" s="48"/>
      <c r="K42" s="48" t="s">
        <v>27</v>
      </c>
      <c r="L42" s="48">
        <v>1</v>
      </c>
      <c r="M42" s="219" t="s">
        <v>196</v>
      </c>
      <c r="N42" s="49" t="s">
        <v>142</v>
      </c>
      <c r="O42" s="140">
        <v>0</v>
      </c>
      <c r="P42" s="140">
        <f t="shared" si="1"/>
        <v>0</v>
      </c>
    </row>
    <row r="43" spans="1:17" ht="26" x14ac:dyDescent="0.3">
      <c r="A43" s="49" t="s">
        <v>143</v>
      </c>
      <c r="B43" s="51" t="s">
        <v>144</v>
      </c>
      <c r="C43" s="45" t="s">
        <v>43</v>
      </c>
      <c r="D43" s="52"/>
      <c r="E43" s="53"/>
      <c r="F43" s="54"/>
      <c r="G43" s="54"/>
      <c r="H43" s="55"/>
      <c r="I43" s="48" t="s">
        <v>120</v>
      </c>
      <c r="J43" s="48"/>
      <c r="K43" s="48" t="s">
        <v>27</v>
      </c>
      <c r="L43" s="48">
        <v>1</v>
      </c>
      <c r="M43" s="219" t="s">
        <v>196</v>
      </c>
      <c r="N43" s="105" t="s">
        <v>145</v>
      </c>
      <c r="O43" s="140">
        <v>0</v>
      </c>
      <c r="P43" s="140">
        <f t="shared" si="1"/>
        <v>0</v>
      </c>
    </row>
    <row r="44" spans="1:17" x14ac:dyDescent="0.3">
      <c r="A44" s="57"/>
      <c r="B44" s="51"/>
      <c r="C44" s="45"/>
      <c r="D44" s="52"/>
      <c r="E44" s="53"/>
      <c r="F44" s="54"/>
      <c r="G44" s="54"/>
      <c r="H44" s="55"/>
      <c r="I44" s="48"/>
      <c r="J44" s="48"/>
      <c r="K44" s="48"/>
      <c r="L44" s="48"/>
      <c r="M44" s="43"/>
      <c r="N44" s="49"/>
      <c r="O44" s="140"/>
      <c r="P44" s="140"/>
    </row>
    <row r="45" spans="1:17" x14ac:dyDescent="0.3">
      <c r="A45" s="57" t="s">
        <v>146</v>
      </c>
      <c r="B45" s="51"/>
      <c r="C45" s="45"/>
      <c r="D45" s="52"/>
      <c r="E45" s="53"/>
      <c r="F45" s="54"/>
      <c r="G45" s="54"/>
      <c r="H45" s="55"/>
      <c r="I45" s="48"/>
      <c r="J45" s="48"/>
      <c r="K45" s="48"/>
      <c r="L45" s="48"/>
      <c r="M45" s="43"/>
      <c r="N45" s="49"/>
      <c r="O45" s="140"/>
      <c r="P45" s="140"/>
    </row>
    <row r="46" spans="1:17" x14ac:dyDescent="0.3">
      <c r="A46" s="49"/>
      <c r="B46" s="51" t="s">
        <v>112</v>
      </c>
      <c r="C46" s="45"/>
      <c r="D46" s="46"/>
      <c r="E46" s="47"/>
      <c r="F46" s="43"/>
      <c r="G46" s="43"/>
      <c r="H46" s="48"/>
      <c r="I46" s="48" t="s">
        <v>25</v>
      </c>
      <c r="J46" s="48"/>
      <c r="K46" s="48" t="s">
        <v>27</v>
      </c>
      <c r="L46" s="43">
        <v>1</v>
      </c>
      <c r="M46" s="43" t="s">
        <v>38</v>
      </c>
      <c r="N46" s="49"/>
      <c r="O46" s="140">
        <v>0</v>
      </c>
      <c r="P46" s="140">
        <f t="shared" ref="P46:P54" si="2">L46*O46</f>
        <v>0</v>
      </c>
    </row>
    <row r="47" spans="1:17" x14ac:dyDescent="0.3">
      <c r="A47" s="49"/>
      <c r="B47" s="45"/>
      <c r="C47" s="127"/>
      <c r="D47" s="46"/>
      <c r="E47" s="47"/>
      <c r="F47" s="43"/>
      <c r="G47" s="43"/>
      <c r="H47" s="48"/>
      <c r="I47" s="48"/>
      <c r="J47" s="48"/>
      <c r="K47" s="48"/>
      <c r="L47" s="48"/>
      <c r="M47" s="43"/>
      <c r="N47" s="49"/>
      <c r="O47" s="140"/>
      <c r="P47" s="140"/>
    </row>
    <row r="48" spans="1:17" x14ac:dyDescent="0.3">
      <c r="A48" s="131"/>
      <c r="B48" s="74"/>
      <c r="C48" s="74"/>
      <c r="D48" s="71"/>
      <c r="E48" s="72"/>
      <c r="F48" s="63"/>
      <c r="G48" s="63"/>
      <c r="H48" s="73"/>
      <c r="I48" s="73"/>
      <c r="J48" s="73"/>
      <c r="K48" s="44" t="s">
        <v>47</v>
      </c>
      <c r="L48" s="73">
        <f>SUM(L17:L46)</f>
        <v>137</v>
      </c>
      <c r="M48" s="63"/>
      <c r="N48" s="239" t="s">
        <v>147</v>
      </c>
      <c r="O48" s="240"/>
      <c r="P48" s="157">
        <f>SUM(P18:P47)</f>
        <v>0</v>
      </c>
    </row>
    <row r="49" spans="1:17" x14ac:dyDescent="0.3">
      <c r="A49" s="68"/>
      <c r="B49" s="99"/>
      <c r="C49" s="74"/>
      <c r="D49" s="71"/>
      <c r="E49" s="72"/>
      <c r="F49" s="63"/>
      <c r="G49" s="63"/>
      <c r="H49" s="73"/>
      <c r="I49" s="48"/>
      <c r="J49" s="48"/>
      <c r="K49" s="48"/>
      <c r="L49" s="73"/>
      <c r="M49" s="63"/>
      <c r="N49" s="59"/>
      <c r="O49" s="140"/>
      <c r="P49" s="140"/>
    </row>
    <row r="50" spans="1:17" x14ac:dyDescent="0.3">
      <c r="A50" s="17" t="s">
        <v>50</v>
      </c>
      <c r="B50" s="18"/>
      <c r="C50" s="18"/>
      <c r="D50" s="26"/>
      <c r="E50" s="27"/>
      <c r="F50" s="20"/>
      <c r="G50" s="20"/>
      <c r="H50" s="19"/>
      <c r="I50" s="19"/>
      <c r="J50" s="19"/>
      <c r="K50" s="19"/>
      <c r="L50" s="19"/>
      <c r="M50" s="128"/>
      <c r="N50" s="18"/>
      <c r="O50" s="18"/>
      <c r="P50" s="18"/>
      <c r="Q50" s="3"/>
    </row>
    <row r="51" spans="1:17" x14ac:dyDescent="0.3">
      <c r="A51" s="74" t="s">
        <v>51</v>
      </c>
      <c r="B51" s="139" t="s">
        <v>52</v>
      </c>
      <c r="C51" s="74"/>
      <c r="D51" s="71">
        <v>957</v>
      </c>
      <c r="E51" s="72"/>
      <c r="F51" s="63"/>
      <c r="G51" s="63"/>
      <c r="H51" s="63"/>
      <c r="I51" s="63"/>
      <c r="J51" s="48"/>
      <c r="K51" s="48"/>
      <c r="L51" s="73"/>
      <c r="M51" s="129"/>
      <c r="N51" s="86"/>
      <c r="O51" s="140"/>
      <c r="P51" s="140"/>
      <c r="Q51" s="3"/>
    </row>
    <row r="52" spans="1:17" x14ac:dyDescent="0.3">
      <c r="A52" s="99"/>
      <c r="B52" s="127" t="s">
        <v>53</v>
      </c>
      <c r="C52" s="116">
        <v>0.2</v>
      </c>
      <c r="D52" s="71"/>
      <c r="E52" s="72"/>
      <c r="F52" s="43"/>
      <c r="G52" s="47"/>
      <c r="H52" s="176">
        <v>3</v>
      </c>
      <c r="I52" s="63"/>
      <c r="J52" s="48"/>
      <c r="K52" s="48" t="s">
        <v>54</v>
      </c>
      <c r="L52" s="73">
        <f>($D$51*C52)*H52</f>
        <v>574.20000000000005</v>
      </c>
      <c r="M52" s="63" t="s">
        <v>55</v>
      </c>
      <c r="N52" s="127" t="s">
        <v>56</v>
      </c>
      <c r="O52" s="140">
        <v>0</v>
      </c>
      <c r="P52" s="140">
        <f t="shared" si="2"/>
        <v>0</v>
      </c>
      <c r="Q52" s="3"/>
    </row>
    <row r="53" spans="1:17" x14ac:dyDescent="0.3">
      <c r="A53" s="99"/>
      <c r="B53" s="49" t="s">
        <v>57</v>
      </c>
      <c r="C53" s="116">
        <v>0.1</v>
      </c>
      <c r="D53" s="71"/>
      <c r="E53" s="72"/>
      <c r="F53" s="43"/>
      <c r="G53" s="47"/>
      <c r="H53" s="176">
        <v>4</v>
      </c>
      <c r="I53" s="63"/>
      <c r="J53" s="48"/>
      <c r="K53" s="48" t="s">
        <v>54</v>
      </c>
      <c r="L53" s="73">
        <f t="shared" ref="L53:L58" si="3">($D$51*C53)*H53</f>
        <v>382.8</v>
      </c>
      <c r="M53" s="63" t="s">
        <v>58</v>
      </c>
      <c r="N53" s="127" t="s">
        <v>59</v>
      </c>
      <c r="O53" s="140">
        <v>0</v>
      </c>
      <c r="P53" s="140">
        <f t="shared" si="2"/>
        <v>0</v>
      </c>
      <c r="Q53" s="3"/>
    </row>
    <row r="54" spans="1:17" x14ac:dyDescent="0.3">
      <c r="A54" s="99"/>
      <c r="B54" s="49" t="s">
        <v>60</v>
      </c>
      <c r="C54" s="130">
        <v>0.1</v>
      </c>
      <c r="D54" s="46"/>
      <c r="E54" s="47"/>
      <c r="F54" s="43"/>
      <c r="G54" s="47"/>
      <c r="H54" s="178">
        <v>4</v>
      </c>
      <c r="I54" s="43"/>
      <c r="J54" s="48"/>
      <c r="K54" s="48" t="s">
        <v>54</v>
      </c>
      <c r="L54" s="48">
        <f t="shared" si="3"/>
        <v>382.8</v>
      </c>
      <c r="M54" s="43" t="s">
        <v>61</v>
      </c>
      <c r="N54" s="127" t="s">
        <v>62</v>
      </c>
      <c r="O54" s="140">
        <v>0</v>
      </c>
      <c r="P54" s="140">
        <f t="shared" si="2"/>
        <v>0</v>
      </c>
      <c r="Q54" s="3"/>
    </row>
    <row r="55" spans="1:17" x14ac:dyDescent="0.3">
      <c r="A55" s="99"/>
      <c r="B55" s="49" t="s">
        <v>63</v>
      </c>
      <c r="C55" s="130">
        <v>0.2</v>
      </c>
      <c r="D55" s="46"/>
      <c r="E55" s="47"/>
      <c r="F55" s="43"/>
      <c r="G55" s="47"/>
      <c r="H55" s="178">
        <v>5</v>
      </c>
      <c r="I55" s="43"/>
      <c r="J55" s="48"/>
      <c r="K55" s="48" t="s">
        <v>54</v>
      </c>
      <c r="L55" s="48">
        <f t="shared" si="3"/>
        <v>957</v>
      </c>
      <c r="M55" s="43" t="s">
        <v>55</v>
      </c>
      <c r="N55" s="127" t="s">
        <v>64</v>
      </c>
      <c r="O55" s="140">
        <v>0</v>
      </c>
      <c r="P55" s="140">
        <f t="shared" ref="P55:P92" si="4">L55*O55</f>
        <v>0</v>
      </c>
      <c r="Q55" s="3"/>
    </row>
    <row r="56" spans="1:17" x14ac:dyDescent="0.3">
      <c r="A56" s="99"/>
      <c r="B56" s="49" t="s">
        <v>65</v>
      </c>
      <c r="C56" s="130">
        <v>0.2</v>
      </c>
      <c r="D56" s="46"/>
      <c r="E56" s="47"/>
      <c r="F56" s="43"/>
      <c r="G56" s="47"/>
      <c r="H56" s="178">
        <v>4</v>
      </c>
      <c r="I56" s="43"/>
      <c r="J56" s="48"/>
      <c r="K56" s="48" t="s">
        <v>54</v>
      </c>
      <c r="L56" s="48">
        <v>765</v>
      </c>
      <c r="M56" s="43" t="s">
        <v>66</v>
      </c>
      <c r="N56" s="127" t="s">
        <v>67</v>
      </c>
      <c r="O56" s="140">
        <v>0</v>
      </c>
      <c r="P56" s="140">
        <f t="shared" si="4"/>
        <v>0</v>
      </c>
      <c r="Q56" s="3"/>
    </row>
    <row r="57" spans="1:17" x14ac:dyDescent="0.3">
      <c r="A57" s="99"/>
      <c r="B57" s="49" t="s">
        <v>68</v>
      </c>
      <c r="C57" s="130">
        <v>0.15</v>
      </c>
      <c r="D57" s="46"/>
      <c r="E57" s="47"/>
      <c r="F57" s="43"/>
      <c r="G57" s="47"/>
      <c r="H57" s="178">
        <v>4</v>
      </c>
      <c r="I57" s="43"/>
      <c r="J57" s="48"/>
      <c r="K57" s="48" t="s">
        <v>54</v>
      </c>
      <c r="L57" s="48">
        <f t="shared" si="3"/>
        <v>574.19999999999993</v>
      </c>
      <c r="M57" s="43" t="s">
        <v>69</v>
      </c>
      <c r="N57" s="49" t="s">
        <v>70</v>
      </c>
      <c r="O57" s="140">
        <v>0</v>
      </c>
      <c r="P57" s="140">
        <f t="shared" si="4"/>
        <v>0</v>
      </c>
      <c r="Q57" s="3"/>
    </row>
    <row r="58" spans="1:17" x14ac:dyDescent="0.3">
      <c r="A58" s="99"/>
      <c r="B58" s="49" t="s">
        <v>71</v>
      </c>
      <c r="C58" s="130">
        <v>0.05</v>
      </c>
      <c r="D58" s="46"/>
      <c r="E58" s="47"/>
      <c r="F58" s="43"/>
      <c r="G58" s="47"/>
      <c r="H58" s="178">
        <v>4</v>
      </c>
      <c r="I58" s="43"/>
      <c r="J58" s="48"/>
      <c r="K58" s="48" t="s">
        <v>54</v>
      </c>
      <c r="L58" s="48">
        <f t="shared" si="3"/>
        <v>191.4</v>
      </c>
      <c r="M58" s="43" t="s">
        <v>72</v>
      </c>
      <c r="N58" s="49" t="s">
        <v>73</v>
      </c>
      <c r="O58" s="140">
        <v>0</v>
      </c>
      <c r="P58" s="140">
        <f t="shared" si="4"/>
        <v>0</v>
      </c>
      <c r="Q58" s="3"/>
    </row>
    <row r="59" spans="1:17" x14ac:dyDescent="0.3">
      <c r="A59" s="99"/>
      <c r="B59" s="49"/>
      <c r="C59" s="49"/>
      <c r="D59" s="46"/>
      <c r="E59" s="47"/>
      <c r="F59" s="43"/>
      <c r="G59" s="43"/>
      <c r="H59" s="174"/>
      <c r="I59" s="48"/>
      <c r="J59" s="48"/>
      <c r="K59" s="48"/>
      <c r="L59" s="48"/>
      <c r="M59" s="43"/>
      <c r="N59" s="49"/>
      <c r="O59" s="140"/>
      <c r="P59" s="140"/>
      <c r="Q59" s="3"/>
    </row>
    <row r="60" spans="1:17" x14ac:dyDescent="0.3">
      <c r="A60" s="74" t="s">
        <v>148</v>
      </c>
      <c r="B60" s="127" t="s">
        <v>52</v>
      </c>
      <c r="C60" s="49"/>
      <c r="D60" s="46">
        <v>694</v>
      </c>
      <c r="E60" s="47"/>
      <c r="F60" s="43"/>
      <c r="G60" s="43"/>
      <c r="H60" s="178"/>
      <c r="I60" s="43"/>
      <c r="J60" s="48"/>
      <c r="K60" s="48"/>
      <c r="L60" s="48"/>
      <c r="M60" s="43"/>
      <c r="N60" s="127"/>
      <c r="O60" s="140"/>
      <c r="P60" s="140"/>
      <c r="Q60" s="3"/>
    </row>
    <row r="61" spans="1:17" x14ac:dyDescent="0.3">
      <c r="A61" s="74"/>
      <c r="B61" s="127" t="s">
        <v>53</v>
      </c>
      <c r="C61" s="130">
        <v>0.45</v>
      </c>
      <c r="D61" s="46"/>
      <c r="E61" s="47"/>
      <c r="F61" s="43"/>
      <c r="G61" s="47"/>
      <c r="H61" s="178">
        <v>3</v>
      </c>
      <c r="I61" s="43"/>
      <c r="J61" s="48"/>
      <c r="K61" s="48" t="s">
        <v>54</v>
      </c>
      <c r="L61" s="48">
        <v>936</v>
      </c>
      <c r="M61" s="43" t="s">
        <v>55</v>
      </c>
      <c r="N61" s="127" t="s">
        <v>56</v>
      </c>
      <c r="O61" s="140">
        <v>0</v>
      </c>
      <c r="P61" s="140">
        <f t="shared" si="4"/>
        <v>0</v>
      </c>
      <c r="Q61" s="3"/>
    </row>
    <row r="62" spans="1:17" x14ac:dyDescent="0.3">
      <c r="A62" s="74"/>
      <c r="B62" s="49" t="s">
        <v>57</v>
      </c>
      <c r="C62" s="130">
        <v>0.2</v>
      </c>
      <c r="D62" s="46"/>
      <c r="E62" s="47"/>
      <c r="F62" s="43"/>
      <c r="G62" s="47"/>
      <c r="H62" s="178">
        <v>4</v>
      </c>
      <c r="I62" s="43"/>
      <c r="J62" s="48"/>
      <c r="K62" s="48" t="s">
        <v>54</v>
      </c>
      <c r="L62" s="48">
        <f t="shared" ref="L62:L66" si="5">($D$60*C62)*H62</f>
        <v>555.20000000000005</v>
      </c>
      <c r="M62" s="43" t="s">
        <v>58</v>
      </c>
      <c r="N62" s="127" t="s">
        <v>59</v>
      </c>
      <c r="O62" s="140">
        <v>0</v>
      </c>
      <c r="P62" s="140">
        <f t="shared" si="4"/>
        <v>0</v>
      </c>
      <c r="Q62" s="3"/>
    </row>
    <row r="63" spans="1:17" x14ac:dyDescent="0.3">
      <c r="A63" s="74"/>
      <c r="B63" s="49" t="s">
        <v>60</v>
      </c>
      <c r="C63" s="130">
        <v>0.05</v>
      </c>
      <c r="D63" s="46"/>
      <c r="E63" s="47"/>
      <c r="F63" s="43"/>
      <c r="G63" s="47"/>
      <c r="H63" s="178">
        <v>4</v>
      </c>
      <c r="I63" s="43"/>
      <c r="J63" s="48"/>
      <c r="K63" s="48" t="s">
        <v>54</v>
      </c>
      <c r="L63" s="48">
        <f t="shared" si="5"/>
        <v>138.80000000000001</v>
      </c>
      <c r="M63" s="43" t="s">
        <v>61</v>
      </c>
      <c r="N63" s="127" t="s">
        <v>62</v>
      </c>
      <c r="O63" s="140">
        <v>0</v>
      </c>
      <c r="P63" s="140">
        <f t="shared" si="4"/>
        <v>0</v>
      </c>
      <c r="Q63" s="3"/>
    </row>
    <row r="64" spans="1:17" x14ac:dyDescent="0.3">
      <c r="A64" s="74"/>
      <c r="B64" s="49" t="s">
        <v>63</v>
      </c>
      <c r="C64" s="130">
        <v>0.1</v>
      </c>
      <c r="D64" s="46"/>
      <c r="E64" s="47"/>
      <c r="F64" s="43"/>
      <c r="G64" s="47"/>
      <c r="H64" s="178">
        <v>5</v>
      </c>
      <c r="I64" s="43"/>
      <c r="J64" s="48"/>
      <c r="K64" s="48" t="s">
        <v>54</v>
      </c>
      <c r="L64" s="48">
        <f t="shared" si="5"/>
        <v>347</v>
      </c>
      <c r="M64" s="43" t="s">
        <v>55</v>
      </c>
      <c r="N64" s="127" t="s">
        <v>64</v>
      </c>
      <c r="O64" s="140">
        <v>0</v>
      </c>
      <c r="P64" s="140">
        <f t="shared" si="4"/>
        <v>0</v>
      </c>
      <c r="Q64" s="3"/>
    </row>
    <row r="65" spans="1:74" x14ac:dyDescent="0.3">
      <c r="A65" s="74"/>
      <c r="B65" s="49" t="s">
        <v>65</v>
      </c>
      <c r="C65" s="130">
        <v>0.15</v>
      </c>
      <c r="D65" s="46"/>
      <c r="E65" s="47"/>
      <c r="F65" s="43"/>
      <c r="G65" s="47"/>
      <c r="H65" s="178">
        <v>4</v>
      </c>
      <c r="I65" s="43"/>
      <c r="J65" s="48"/>
      <c r="K65" s="48" t="s">
        <v>54</v>
      </c>
      <c r="L65" s="48">
        <f t="shared" si="5"/>
        <v>416.4</v>
      </c>
      <c r="M65" s="43" t="s">
        <v>66</v>
      </c>
      <c r="N65" s="127" t="s">
        <v>67</v>
      </c>
      <c r="O65" s="140">
        <v>0</v>
      </c>
      <c r="P65" s="140">
        <f t="shared" si="4"/>
        <v>0</v>
      </c>
      <c r="Q65" s="3"/>
    </row>
    <row r="66" spans="1:74" x14ac:dyDescent="0.3">
      <c r="A66" s="74"/>
      <c r="B66" s="49" t="s">
        <v>68</v>
      </c>
      <c r="C66" s="130">
        <v>0.05</v>
      </c>
      <c r="D66" s="46"/>
      <c r="E66" s="47"/>
      <c r="F66" s="43"/>
      <c r="G66" s="47"/>
      <c r="H66" s="178">
        <v>4</v>
      </c>
      <c r="I66" s="43"/>
      <c r="J66" s="48"/>
      <c r="K66" s="48" t="s">
        <v>54</v>
      </c>
      <c r="L66" s="48">
        <f t="shared" si="5"/>
        <v>138.80000000000001</v>
      </c>
      <c r="M66" s="43" t="s">
        <v>69</v>
      </c>
      <c r="N66" s="49" t="s">
        <v>70</v>
      </c>
      <c r="O66" s="140">
        <v>0</v>
      </c>
      <c r="P66" s="140">
        <f t="shared" si="4"/>
        <v>0</v>
      </c>
      <c r="Q66" s="3"/>
    </row>
    <row r="67" spans="1:74" x14ac:dyDescent="0.3">
      <c r="A67" s="74"/>
      <c r="B67" s="49"/>
      <c r="C67" s="49"/>
      <c r="D67" s="46"/>
      <c r="E67" s="47"/>
      <c r="F67" s="43"/>
      <c r="G67" s="43"/>
      <c r="H67" s="178"/>
      <c r="I67" s="43"/>
      <c r="J67" s="48"/>
      <c r="K67" s="48"/>
      <c r="L67" s="48"/>
      <c r="M67" s="43"/>
      <c r="N67" s="49"/>
      <c r="O67" s="140"/>
      <c r="P67" s="140"/>
      <c r="Q67" s="3"/>
    </row>
    <row r="68" spans="1:74" x14ac:dyDescent="0.3">
      <c r="A68" s="74" t="s">
        <v>74</v>
      </c>
      <c r="B68" s="49"/>
      <c r="C68" s="92"/>
      <c r="D68" s="43">
        <v>370.5</v>
      </c>
      <c r="E68" s="47"/>
      <c r="F68" s="43"/>
      <c r="G68" s="47"/>
      <c r="H68" s="178"/>
      <c r="I68" s="43"/>
      <c r="J68" s="48"/>
      <c r="K68" s="48"/>
      <c r="L68" s="48"/>
      <c r="M68" s="43"/>
      <c r="N68" s="49"/>
      <c r="O68" s="140"/>
      <c r="P68" s="140"/>
    </row>
    <row r="69" spans="1:74" x14ac:dyDescent="0.3">
      <c r="A69" s="74"/>
      <c r="B69" s="127" t="s">
        <v>53</v>
      </c>
      <c r="C69" s="130">
        <v>0.1</v>
      </c>
      <c r="D69" s="46"/>
      <c r="E69" s="47"/>
      <c r="F69" s="43"/>
      <c r="G69" s="47"/>
      <c r="H69" s="178">
        <v>3</v>
      </c>
      <c r="I69" s="43"/>
      <c r="J69" s="48"/>
      <c r="K69" s="48" t="s">
        <v>54</v>
      </c>
      <c r="L69" s="48">
        <f>($D$68*C69)*H69</f>
        <v>111.15</v>
      </c>
      <c r="M69" s="43" t="s">
        <v>55</v>
      </c>
      <c r="N69" s="127" t="s">
        <v>56</v>
      </c>
      <c r="O69" s="140">
        <v>0</v>
      </c>
      <c r="P69" s="140">
        <f t="shared" si="4"/>
        <v>0</v>
      </c>
      <c r="Q69" s="3"/>
    </row>
    <row r="70" spans="1:74" x14ac:dyDescent="0.3">
      <c r="A70" s="74"/>
      <c r="B70" s="49" t="s">
        <v>57</v>
      </c>
      <c r="C70" s="130">
        <v>0.1</v>
      </c>
      <c r="D70" s="46"/>
      <c r="E70" s="47"/>
      <c r="F70" s="43"/>
      <c r="G70" s="47"/>
      <c r="H70" s="178">
        <v>4</v>
      </c>
      <c r="I70" s="43"/>
      <c r="J70" s="48"/>
      <c r="K70" s="48" t="s">
        <v>54</v>
      </c>
      <c r="L70" s="48">
        <v>149</v>
      </c>
      <c r="M70" s="43" t="s">
        <v>58</v>
      </c>
      <c r="N70" s="127" t="s">
        <v>59</v>
      </c>
      <c r="O70" s="140">
        <v>0</v>
      </c>
      <c r="P70" s="140">
        <f t="shared" si="4"/>
        <v>0</v>
      </c>
      <c r="Q70" s="3"/>
    </row>
    <row r="71" spans="1:74" x14ac:dyDescent="0.3">
      <c r="A71" s="74"/>
      <c r="B71" s="49" t="s">
        <v>65</v>
      </c>
      <c r="C71" s="130">
        <v>0.2</v>
      </c>
      <c r="D71" s="46"/>
      <c r="E71" s="47"/>
      <c r="F71" s="43"/>
      <c r="G71" s="47"/>
      <c r="H71" s="178">
        <v>4</v>
      </c>
      <c r="I71" s="43"/>
      <c r="J71" s="48"/>
      <c r="K71" s="48" t="s">
        <v>54</v>
      </c>
      <c r="L71" s="48">
        <v>297</v>
      </c>
      <c r="M71" s="43" t="s">
        <v>66</v>
      </c>
      <c r="N71" s="127" t="s">
        <v>67</v>
      </c>
      <c r="O71" s="140">
        <v>0</v>
      </c>
      <c r="P71" s="140">
        <f t="shared" si="4"/>
        <v>0</v>
      </c>
      <c r="Q71" s="3"/>
    </row>
    <row r="72" spans="1:74" x14ac:dyDescent="0.3">
      <c r="A72" s="75"/>
      <c r="B72" s="92" t="s">
        <v>75</v>
      </c>
      <c r="C72" s="130">
        <v>0.15</v>
      </c>
      <c r="D72" s="49"/>
      <c r="E72" s="47"/>
      <c r="F72" s="43"/>
      <c r="G72" s="47"/>
      <c r="H72" s="178">
        <v>5</v>
      </c>
      <c r="I72" s="43"/>
      <c r="J72" s="48"/>
      <c r="K72" s="48" t="s">
        <v>54</v>
      </c>
      <c r="L72" s="48">
        <v>279</v>
      </c>
      <c r="M72" s="43" t="s">
        <v>76</v>
      </c>
      <c r="N72" s="99" t="s">
        <v>77</v>
      </c>
      <c r="O72" s="140">
        <v>0</v>
      </c>
      <c r="P72" s="140">
        <f t="shared" si="4"/>
        <v>0</v>
      </c>
    </row>
    <row r="73" spans="1:74" x14ac:dyDescent="0.3">
      <c r="A73" s="75"/>
      <c r="B73" s="92" t="s">
        <v>78</v>
      </c>
      <c r="C73" s="130">
        <v>0.25</v>
      </c>
      <c r="D73" s="127"/>
      <c r="E73" s="47"/>
      <c r="F73" s="43"/>
      <c r="G73" s="47"/>
      <c r="H73" s="178">
        <v>5</v>
      </c>
      <c r="I73" s="43"/>
      <c r="J73" s="48"/>
      <c r="K73" s="48" t="s">
        <v>54</v>
      </c>
      <c r="L73" s="48">
        <v>464</v>
      </c>
      <c r="M73" s="43" t="s">
        <v>79</v>
      </c>
      <c r="N73" s="75" t="s">
        <v>80</v>
      </c>
      <c r="O73" s="140">
        <v>0</v>
      </c>
      <c r="P73" s="140">
        <f t="shared" si="4"/>
        <v>0</v>
      </c>
    </row>
    <row r="74" spans="1:74" x14ac:dyDescent="0.3">
      <c r="A74" s="75"/>
      <c r="B74" s="92" t="s">
        <v>81</v>
      </c>
      <c r="C74" s="130">
        <v>0.2</v>
      </c>
      <c r="D74" s="49"/>
      <c r="E74" s="47"/>
      <c r="F74" s="43"/>
      <c r="G74" s="47"/>
      <c r="H74" s="178">
        <v>5</v>
      </c>
      <c r="I74" s="43"/>
      <c r="J74" s="48"/>
      <c r="K74" s="48" t="s">
        <v>54</v>
      </c>
      <c r="L74" s="48">
        <v>372</v>
      </c>
      <c r="M74" s="43" t="s">
        <v>82</v>
      </c>
      <c r="N74" s="49" t="s">
        <v>83</v>
      </c>
      <c r="O74" s="140">
        <v>0</v>
      </c>
      <c r="P74" s="140">
        <f t="shared" si="4"/>
        <v>0</v>
      </c>
    </row>
    <row r="75" spans="1:74" x14ac:dyDescent="0.3">
      <c r="A75" s="75"/>
      <c r="B75" s="117"/>
      <c r="C75" s="118"/>
      <c r="D75" s="75"/>
      <c r="E75" s="77"/>
      <c r="F75" s="78"/>
      <c r="G75" s="77"/>
      <c r="H75" s="63"/>
      <c r="I75" s="78"/>
      <c r="J75" s="48"/>
      <c r="K75" s="79"/>
      <c r="L75" s="79"/>
      <c r="M75" s="78"/>
      <c r="N75" s="75"/>
      <c r="O75" s="140"/>
      <c r="P75" s="140"/>
    </row>
    <row r="76" spans="1:74" x14ac:dyDescent="0.3">
      <c r="A76" s="75"/>
      <c r="B76" s="117"/>
      <c r="C76" s="118"/>
      <c r="D76" s="75"/>
      <c r="E76" s="77"/>
      <c r="F76" s="78"/>
      <c r="G76" s="77"/>
      <c r="H76" s="63"/>
      <c r="I76" s="78"/>
      <c r="J76" s="48"/>
      <c r="K76" s="44" t="s">
        <v>47</v>
      </c>
      <c r="L76" s="73">
        <f>SUM(L52:L75)</f>
        <v>8031.7499999999991</v>
      </c>
      <c r="M76" s="63"/>
      <c r="N76" s="239" t="s">
        <v>149</v>
      </c>
      <c r="O76" s="240"/>
      <c r="P76" s="157">
        <f>SUM(P52:P75)</f>
        <v>0</v>
      </c>
    </row>
    <row r="77" spans="1:74" x14ac:dyDescent="0.3">
      <c r="A77" s="75"/>
      <c r="B77" s="117"/>
      <c r="C77" s="118"/>
      <c r="D77" s="75"/>
      <c r="E77" s="77"/>
      <c r="F77" s="78"/>
      <c r="G77" s="77"/>
      <c r="H77" s="63"/>
      <c r="I77" s="78"/>
      <c r="J77" s="48"/>
      <c r="K77" s="79"/>
      <c r="L77" s="79"/>
      <c r="M77" s="78"/>
      <c r="N77" s="75"/>
      <c r="O77" s="140"/>
      <c r="P77" s="140"/>
    </row>
    <row r="78" spans="1:74" s="153" customFormat="1" x14ac:dyDescent="0.3">
      <c r="A78" s="17" t="s">
        <v>150</v>
      </c>
      <c r="B78" s="28"/>
      <c r="C78" s="28"/>
      <c r="D78" s="29"/>
      <c r="E78" s="30"/>
      <c r="F78" s="31"/>
      <c r="G78" s="31"/>
      <c r="H78" s="32"/>
      <c r="I78" s="32"/>
      <c r="J78" s="32"/>
      <c r="K78" s="32"/>
      <c r="L78" s="32"/>
      <c r="M78" s="31"/>
      <c r="N78" s="28"/>
      <c r="O78" s="28"/>
      <c r="P78" s="28"/>
      <c r="Q78" s="152"/>
      <c r="R78" s="152"/>
      <c r="S78" s="152"/>
      <c r="T78" s="152"/>
      <c r="U78" s="152"/>
      <c r="V78" s="152"/>
      <c r="W78" s="152"/>
      <c r="X78" s="152"/>
      <c r="Y78" s="152"/>
      <c r="Z78" s="152"/>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2"/>
    </row>
    <row r="79" spans="1:74" x14ac:dyDescent="0.3">
      <c r="A79" s="82" t="s">
        <v>151</v>
      </c>
      <c r="B79" s="74"/>
      <c r="C79" s="74"/>
      <c r="D79" s="71"/>
      <c r="E79" s="72"/>
      <c r="F79" s="63"/>
      <c r="G79" s="63"/>
      <c r="H79" s="73"/>
      <c r="I79" s="73"/>
      <c r="J79" s="48"/>
      <c r="K79" s="73"/>
      <c r="L79" s="73"/>
      <c r="M79" s="63"/>
      <c r="N79" s="74"/>
      <c r="O79" s="140"/>
      <c r="P79" s="140"/>
    </row>
    <row r="80" spans="1:74" x14ac:dyDescent="0.3">
      <c r="A80" s="49" t="s">
        <v>152</v>
      </c>
      <c r="B80" s="49" t="s">
        <v>153</v>
      </c>
      <c r="C80" s="49" t="s">
        <v>154</v>
      </c>
      <c r="D80" s="46"/>
      <c r="E80" s="48">
        <v>195</v>
      </c>
      <c r="F80" s="43">
        <v>0.25</v>
      </c>
      <c r="G80" s="43">
        <v>0.2</v>
      </c>
      <c r="H80" s="48"/>
      <c r="I80" s="48" t="s">
        <v>155</v>
      </c>
      <c r="J80" s="48"/>
      <c r="K80" s="48" t="s">
        <v>156</v>
      </c>
      <c r="L80" s="48">
        <f>(E80/F80)*2</f>
        <v>1560</v>
      </c>
      <c r="M80" s="43" t="s">
        <v>157</v>
      </c>
      <c r="N80" s="49" t="s">
        <v>158</v>
      </c>
      <c r="O80" s="140">
        <v>0</v>
      </c>
      <c r="P80" s="140">
        <f t="shared" ref="P80" si="6">L80*O80</f>
        <v>0</v>
      </c>
    </row>
    <row r="81" spans="1:17" x14ac:dyDescent="0.3">
      <c r="A81" s="49" t="s">
        <v>159</v>
      </c>
      <c r="B81" s="49" t="s">
        <v>160</v>
      </c>
      <c r="C81" s="49" t="s">
        <v>367</v>
      </c>
      <c r="D81" s="46"/>
      <c r="E81" s="48">
        <v>133</v>
      </c>
      <c r="F81" s="43">
        <v>0.2</v>
      </c>
      <c r="G81" s="43">
        <v>0.2</v>
      </c>
      <c r="H81" s="48"/>
      <c r="I81" s="48"/>
      <c r="J81" s="48" t="s">
        <v>368</v>
      </c>
      <c r="K81" s="43" t="s">
        <v>54</v>
      </c>
      <c r="L81" s="48">
        <v>1995</v>
      </c>
      <c r="M81" s="43" t="s">
        <v>369</v>
      </c>
      <c r="N81" s="49" t="s">
        <v>163</v>
      </c>
      <c r="O81" s="140">
        <v>0</v>
      </c>
      <c r="P81" s="140">
        <f t="shared" si="4"/>
        <v>0</v>
      </c>
    </row>
    <row r="82" spans="1:17" x14ac:dyDescent="0.3">
      <c r="A82" s="99"/>
      <c r="B82" s="99"/>
      <c r="C82" s="99"/>
      <c r="D82" s="104"/>
      <c r="E82" s="102"/>
      <c r="F82" s="64"/>
      <c r="G82" s="64"/>
      <c r="H82" s="102"/>
      <c r="I82" s="102"/>
      <c r="J82" s="48"/>
      <c r="K82" s="102"/>
      <c r="L82" s="102"/>
      <c r="M82" s="64"/>
      <c r="N82" s="99"/>
      <c r="O82" s="140"/>
      <c r="P82" s="140"/>
    </row>
    <row r="83" spans="1:17" x14ac:dyDescent="0.3">
      <c r="A83" s="99"/>
      <c r="B83" s="99"/>
      <c r="C83" s="99"/>
      <c r="D83" s="104"/>
      <c r="E83" s="102"/>
      <c r="F83" s="64"/>
      <c r="G83" s="64"/>
      <c r="H83" s="102"/>
      <c r="I83" s="102"/>
      <c r="J83" s="48"/>
      <c r="K83" s="44" t="s">
        <v>47</v>
      </c>
      <c r="L83" s="73">
        <f>SUM(L80:L82)</f>
        <v>3555</v>
      </c>
      <c r="M83" s="63"/>
      <c r="N83" s="239" t="s">
        <v>164</v>
      </c>
      <c r="O83" s="240"/>
      <c r="P83" s="157">
        <f>SUM(P79:P82)</f>
        <v>0</v>
      </c>
    </row>
    <row r="84" spans="1:17" x14ac:dyDescent="0.3">
      <c r="A84" s="99"/>
      <c r="B84" s="99"/>
      <c r="C84" s="100"/>
      <c r="D84" s="99"/>
      <c r="E84" s="101"/>
      <c r="F84" s="64"/>
      <c r="G84" s="101"/>
      <c r="H84" s="64"/>
      <c r="I84" s="64"/>
      <c r="J84" s="48"/>
      <c r="K84" s="102"/>
      <c r="L84" s="102"/>
      <c r="M84" s="102"/>
      <c r="N84" s="64"/>
      <c r="O84" s="140"/>
      <c r="P84" s="140"/>
      <c r="Q84" s="3"/>
    </row>
    <row r="85" spans="1:17" x14ac:dyDescent="0.3">
      <c r="A85" s="17" t="s">
        <v>85</v>
      </c>
      <c r="B85" s="18"/>
      <c r="C85" s="18"/>
      <c r="D85" s="26">
        <v>335.98</v>
      </c>
      <c r="E85" s="27"/>
      <c r="F85" s="20"/>
      <c r="G85" s="20"/>
      <c r="H85" s="20" t="s">
        <v>86</v>
      </c>
      <c r="I85" s="20"/>
      <c r="J85" s="20"/>
      <c r="K85" s="20"/>
      <c r="L85" s="20" t="s">
        <v>87</v>
      </c>
      <c r="M85" s="20"/>
      <c r="N85" s="18"/>
      <c r="O85" s="18"/>
      <c r="P85" s="18"/>
    </row>
    <row r="86" spans="1:17" x14ac:dyDescent="0.3">
      <c r="A86" s="82" t="s">
        <v>88</v>
      </c>
      <c r="B86" s="86"/>
      <c r="C86" s="74"/>
      <c r="D86" s="71"/>
      <c r="E86" s="72"/>
      <c r="F86" s="63"/>
      <c r="G86" s="63"/>
      <c r="H86" s="73"/>
      <c r="I86" s="73"/>
      <c r="J86" s="48"/>
      <c r="K86" s="73"/>
      <c r="L86" s="73"/>
      <c r="M86" s="63"/>
      <c r="N86" s="74"/>
      <c r="O86" s="140"/>
      <c r="P86" s="140"/>
    </row>
    <row r="87" spans="1:17" ht="52" x14ac:dyDescent="0.3">
      <c r="A87" s="49" t="s">
        <v>89</v>
      </c>
      <c r="B87" s="105" t="s">
        <v>90</v>
      </c>
      <c r="C87" s="110" t="s">
        <v>347</v>
      </c>
      <c r="D87" s="46">
        <v>9570</v>
      </c>
      <c r="E87" s="47"/>
      <c r="F87" s="127"/>
      <c r="G87" s="127"/>
      <c r="H87" s="43">
        <v>2</v>
      </c>
      <c r="I87" s="43"/>
      <c r="J87" s="48"/>
      <c r="K87" s="43"/>
      <c r="L87" s="55">
        <f>D87*H87/1000</f>
        <v>19.14</v>
      </c>
      <c r="M87" s="43"/>
      <c r="N87" s="49"/>
      <c r="O87" s="140"/>
      <c r="P87" s="140"/>
    </row>
    <row r="88" spans="1:17" x14ac:dyDescent="0.3">
      <c r="A88" s="127"/>
      <c r="B88" s="127"/>
      <c r="C88" s="127"/>
      <c r="D88" s="127"/>
      <c r="E88" s="127"/>
      <c r="F88" s="127"/>
      <c r="G88" s="127"/>
      <c r="H88" s="127"/>
      <c r="I88" s="127"/>
      <c r="J88" s="48"/>
      <c r="K88" s="127"/>
      <c r="L88" s="127"/>
      <c r="M88" s="127"/>
      <c r="N88" s="239"/>
      <c r="O88" s="240"/>
      <c r="P88" s="157"/>
    </row>
    <row r="89" spans="1:17" ht="65" x14ac:dyDescent="0.3">
      <c r="A89" s="49" t="s">
        <v>93</v>
      </c>
      <c r="B89" s="154" t="s">
        <v>94</v>
      </c>
      <c r="C89" s="110" t="s">
        <v>347</v>
      </c>
      <c r="D89" s="46">
        <v>85</v>
      </c>
      <c r="E89" s="127"/>
      <c r="F89" s="127"/>
      <c r="G89" s="127"/>
      <c r="H89" s="43">
        <v>2</v>
      </c>
      <c r="I89" s="43"/>
      <c r="J89" s="48"/>
      <c r="K89" s="43"/>
      <c r="L89" s="55">
        <f>D89*H89/1000</f>
        <v>0.17</v>
      </c>
      <c r="M89" s="127"/>
      <c r="N89" s="127"/>
      <c r="O89" s="140"/>
      <c r="P89" s="140"/>
    </row>
    <row r="90" spans="1:17" x14ac:dyDescent="0.3">
      <c r="A90" s="127"/>
      <c r="B90" s="127"/>
      <c r="C90" s="127"/>
      <c r="D90" s="127"/>
      <c r="E90" s="127"/>
      <c r="F90" s="127"/>
      <c r="G90" s="127"/>
      <c r="H90" s="127"/>
      <c r="I90" s="127"/>
      <c r="J90" s="48"/>
      <c r="K90" s="127"/>
      <c r="L90" s="127"/>
      <c r="M90" s="127"/>
      <c r="N90" s="239"/>
      <c r="O90" s="240"/>
      <c r="P90" s="157"/>
    </row>
    <row r="91" spans="1:17" x14ac:dyDescent="0.3">
      <c r="A91" s="57" t="s">
        <v>165</v>
      </c>
      <c r="B91" s="127"/>
      <c r="C91" s="49"/>
      <c r="D91" s="46"/>
      <c r="E91" s="47"/>
      <c r="F91" s="43"/>
      <c r="G91" s="43"/>
      <c r="H91" s="48"/>
      <c r="I91" s="48"/>
      <c r="J91" s="48"/>
      <c r="K91" s="48"/>
      <c r="L91" s="48"/>
      <c r="M91" s="43"/>
      <c r="N91" s="49"/>
      <c r="O91" s="140"/>
      <c r="P91" s="140"/>
    </row>
    <row r="92" spans="1:17" ht="204" customHeight="1" x14ac:dyDescent="0.3">
      <c r="A92" s="49" t="s">
        <v>166</v>
      </c>
      <c r="B92" s="105" t="s">
        <v>167</v>
      </c>
      <c r="C92" s="49"/>
      <c r="D92" s="46">
        <v>3336</v>
      </c>
      <c r="E92" s="47"/>
      <c r="F92" s="127"/>
      <c r="G92" s="127"/>
      <c r="H92" s="43">
        <v>1</v>
      </c>
      <c r="I92" s="43"/>
      <c r="J92" s="48" t="s">
        <v>358</v>
      </c>
      <c r="K92" s="43"/>
      <c r="L92" s="47">
        <f>D92*H92/1000</f>
        <v>3.3359999999999999</v>
      </c>
      <c r="M92" s="43"/>
      <c r="N92" s="49"/>
      <c r="O92" s="140">
        <v>0</v>
      </c>
      <c r="P92" s="140">
        <f t="shared" si="4"/>
        <v>0</v>
      </c>
    </row>
    <row r="93" spans="1:17" x14ac:dyDescent="0.3">
      <c r="A93" s="127"/>
      <c r="B93" s="127"/>
      <c r="C93" s="127"/>
      <c r="D93" s="127"/>
      <c r="E93" s="127"/>
      <c r="F93" s="127"/>
      <c r="G93" s="127"/>
      <c r="H93" s="127"/>
      <c r="I93" s="127"/>
      <c r="J93" s="48"/>
      <c r="K93" s="127"/>
      <c r="L93" s="127"/>
      <c r="M93" s="127"/>
      <c r="N93" s="127"/>
      <c r="O93" s="140"/>
      <c r="P93" s="140"/>
    </row>
    <row r="94" spans="1:17" x14ac:dyDescent="0.3">
      <c r="A94" s="57" t="s">
        <v>169</v>
      </c>
      <c r="B94" s="127"/>
      <c r="C94" s="127"/>
      <c r="D94" s="127"/>
      <c r="E94" s="127"/>
      <c r="F94" s="127"/>
      <c r="G94" s="127"/>
      <c r="H94" s="127"/>
      <c r="I94" s="127"/>
      <c r="J94" s="48"/>
      <c r="K94" s="127"/>
      <c r="L94" s="127"/>
      <c r="M94" s="127"/>
      <c r="N94" s="127"/>
      <c r="O94" s="140"/>
      <c r="P94" s="140"/>
    </row>
    <row r="95" spans="1:17" x14ac:dyDescent="0.3">
      <c r="A95" s="148" t="s">
        <v>170</v>
      </c>
      <c r="B95" s="148" t="s">
        <v>171</v>
      </c>
      <c r="C95" s="127"/>
      <c r="D95" s="127">
        <v>598</v>
      </c>
      <c r="E95" s="127"/>
      <c r="F95" s="127"/>
      <c r="G95" s="127"/>
      <c r="H95" s="127"/>
      <c r="I95" s="217" t="s">
        <v>172</v>
      </c>
      <c r="J95" s="48"/>
      <c r="K95" s="127"/>
      <c r="L95" s="217">
        <f>D95*0.005</f>
        <v>2.99</v>
      </c>
      <c r="M95" s="127"/>
      <c r="N95" s="127"/>
      <c r="O95" s="140">
        <v>0</v>
      </c>
      <c r="P95" s="140">
        <f t="shared" ref="P95:P97" si="7">L95*O95</f>
        <v>0</v>
      </c>
    </row>
    <row r="96" spans="1:17" ht="26" x14ac:dyDescent="0.3">
      <c r="A96" s="148" t="s">
        <v>352</v>
      </c>
      <c r="B96" s="234" t="s">
        <v>355</v>
      </c>
      <c r="C96" s="127"/>
      <c r="D96" s="127">
        <v>550</v>
      </c>
      <c r="E96" s="127"/>
      <c r="F96" s="127"/>
      <c r="G96" s="127"/>
      <c r="H96" s="127"/>
      <c r="I96" s="217" t="s">
        <v>353</v>
      </c>
      <c r="J96" s="48"/>
      <c r="K96" s="127"/>
      <c r="L96" s="235">
        <f>D96*0.005*0.9</f>
        <v>2.4750000000000001</v>
      </c>
      <c r="M96" s="127"/>
      <c r="N96" s="127"/>
      <c r="O96" s="140">
        <v>0</v>
      </c>
      <c r="P96" s="140">
        <f t="shared" si="7"/>
        <v>0</v>
      </c>
    </row>
    <row r="97" spans="1:16" x14ac:dyDescent="0.3">
      <c r="A97" s="141"/>
      <c r="B97" s="141"/>
      <c r="C97" s="141"/>
      <c r="D97" s="141">
        <v>550</v>
      </c>
      <c r="E97" s="141"/>
      <c r="F97" s="141"/>
      <c r="G97" s="141"/>
      <c r="H97" s="141"/>
      <c r="I97" s="236" t="s">
        <v>354</v>
      </c>
      <c r="J97" s="62"/>
      <c r="K97" s="141"/>
      <c r="L97" s="235">
        <f>D97*0.005*0.1</f>
        <v>0.27500000000000002</v>
      </c>
      <c r="M97" s="141"/>
      <c r="N97" s="141"/>
      <c r="O97" s="140">
        <v>0</v>
      </c>
      <c r="P97" s="140">
        <f t="shared" si="7"/>
        <v>0</v>
      </c>
    </row>
    <row r="98" spans="1:16" x14ac:dyDescent="0.3">
      <c r="N98" s="243" t="s">
        <v>173</v>
      </c>
      <c r="O98" s="243"/>
      <c r="P98" s="237">
        <f>P92</f>
        <v>0</v>
      </c>
    </row>
    <row r="99" spans="1:16" x14ac:dyDescent="0.3">
      <c r="L99" s="238"/>
      <c r="N99" s="243" t="s">
        <v>356</v>
      </c>
      <c r="O99" s="243"/>
      <c r="P99" s="237">
        <f>P95+P96</f>
        <v>0</v>
      </c>
    </row>
    <row r="100" spans="1:16" x14ac:dyDescent="0.3">
      <c r="N100" s="243" t="s">
        <v>357</v>
      </c>
      <c r="O100" s="243"/>
      <c r="P100" s="237">
        <f>P97</f>
        <v>0</v>
      </c>
    </row>
    <row r="101" spans="1:16" x14ac:dyDescent="0.3">
      <c r="I101" s="218"/>
    </row>
    <row r="102" spans="1:16" x14ac:dyDescent="0.3">
      <c r="I102" s="216"/>
    </row>
    <row r="103" spans="1:16" x14ac:dyDescent="0.3">
      <c r="I103" s="216"/>
    </row>
  </sheetData>
  <mergeCells count="8">
    <mergeCell ref="N100:O100"/>
    <mergeCell ref="N98:O98"/>
    <mergeCell ref="N99:O99"/>
    <mergeCell ref="N48:O48"/>
    <mergeCell ref="N76:O76"/>
    <mergeCell ref="N83:O83"/>
    <mergeCell ref="N88:O88"/>
    <mergeCell ref="N90:O90"/>
  </mergeCells>
  <pageMargins left="0.7" right="0.7" top="0.75" bottom="0.75" header="0.3" footer="0.3"/>
  <pageSetup paperSize="8" scale="4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D2948-F489-4179-9FED-7B056846BC35}">
  <sheetPr>
    <pageSetUpPr fitToPage="1"/>
  </sheetPr>
  <dimension ref="A1:BW42"/>
  <sheetViews>
    <sheetView zoomScale="70" zoomScaleNormal="70" workbookViewId="0">
      <selection activeCell="P40" sqref="P40"/>
    </sheetView>
  </sheetViews>
  <sheetFormatPr defaultRowHeight="12.5" x14ac:dyDescent="0.25"/>
  <cols>
    <col min="1" max="1" width="9" customWidth="1"/>
    <col min="2" max="2" width="38" customWidth="1"/>
    <col min="3" max="3" width="16.81640625" customWidth="1"/>
    <col min="6" max="7" width="8.81640625" customWidth="1"/>
    <col min="8" max="8" width="10.453125" bestFit="1" customWidth="1"/>
    <col min="9" max="9" width="37.7265625" bestFit="1" customWidth="1"/>
    <col min="10" max="10" width="37.81640625" bestFit="1" customWidth="1"/>
    <col min="11" max="11" width="28.7265625" bestFit="1" customWidth="1"/>
    <col min="13" max="13" width="25.1796875" bestFit="1" customWidth="1"/>
    <col min="14" max="14" width="29.26953125" customWidth="1"/>
    <col min="15" max="15" width="15" customWidth="1"/>
    <col min="16" max="16" width="17.81640625" customWidth="1"/>
  </cols>
  <sheetData>
    <row r="1" spans="1:75" ht="14" x14ac:dyDescent="0.3">
      <c r="A1" s="16" t="s">
        <v>0</v>
      </c>
    </row>
    <row r="3" spans="1:75" ht="13" x14ac:dyDescent="0.25">
      <c r="A3" s="1" t="s">
        <v>1</v>
      </c>
      <c r="B3" s="2"/>
      <c r="C3" s="2"/>
      <c r="D3" s="3"/>
      <c r="E3" s="4"/>
      <c r="F3" s="1"/>
      <c r="G3" s="1"/>
      <c r="H3" s="1"/>
      <c r="I3" s="1"/>
      <c r="K3" s="1"/>
      <c r="L3" s="1" t="s">
        <v>2</v>
      </c>
      <c r="M3" s="5">
        <v>45849</v>
      </c>
      <c r="N3" s="6"/>
      <c r="O3" s="6"/>
      <c r="P3" s="6"/>
    </row>
    <row r="4" spans="1:75" ht="13" x14ac:dyDescent="0.25">
      <c r="A4" s="1" t="s">
        <v>3</v>
      </c>
      <c r="B4" s="8"/>
      <c r="C4" s="8"/>
      <c r="D4" s="1"/>
      <c r="E4" s="9"/>
      <c r="F4" s="7"/>
      <c r="G4" s="7"/>
      <c r="H4" s="10"/>
      <c r="I4" s="10"/>
      <c r="K4" s="10"/>
      <c r="L4" s="4"/>
      <c r="M4" s="4"/>
      <c r="N4" s="11"/>
      <c r="O4" s="11"/>
      <c r="P4" s="11"/>
    </row>
    <row r="5" spans="1:75" ht="13" x14ac:dyDescent="0.3">
      <c r="A5" s="35" t="s">
        <v>4</v>
      </c>
      <c r="B5" s="8"/>
      <c r="C5" s="8"/>
      <c r="D5" s="1"/>
      <c r="E5" s="9"/>
      <c r="F5" s="7"/>
      <c r="G5" s="7"/>
      <c r="H5" s="10"/>
      <c r="I5" s="10"/>
      <c r="K5" s="10"/>
      <c r="L5" s="4"/>
      <c r="M5" s="4"/>
      <c r="N5" s="11"/>
      <c r="O5" s="11"/>
      <c r="P5" s="11"/>
    </row>
    <row r="6" spans="1:75" ht="13" x14ac:dyDescent="0.25">
      <c r="A6" s="11"/>
      <c r="B6" s="3"/>
      <c r="C6" s="3"/>
      <c r="D6" s="9"/>
      <c r="E6" s="9"/>
      <c r="F6" s="11"/>
      <c r="G6" s="11"/>
      <c r="H6" s="10"/>
      <c r="I6" s="10"/>
      <c r="K6" s="10"/>
      <c r="L6" s="4"/>
      <c r="M6" s="4"/>
      <c r="N6" s="11"/>
      <c r="O6" s="11"/>
      <c r="P6" s="11"/>
    </row>
    <row r="7" spans="1:75" ht="39" x14ac:dyDescent="0.25">
      <c r="A7" s="12" t="s">
        <v>5</v>
      </c>
      <c r="B7" s="13" t="s">
        <v>6</v>
      </c>
      <c r="C7" s="13" t="s">
        <v>7</v>
      </c>
      <c r="D7" s="14" t="s">
        <v>8</v>
      </c>
      <c r="E7" s="14" t="s">
        <v>9</v>
      </c>
      <c r="F7" s="13" t="s">
        <v>10</v>
      </c>
      <c r="G7" s="13" t="s">
        <v>11</v>
      </c>
      <c r="H7" s="15" t="s">
        <v>12</v>
      </c>
      <c r="I7" s="15" t="s">
        <v>13</v>
      </c>
      <c r="J7" s="15" t="s">
        <v>14</v>
      </c>
      <c r="K7" s="15" t="s">
        <v>174</v>
      </c>
      <c r="L7" s="14" t="s">
        <v>16</v>
      </c>
      <c r="M7" s="14" t="s">
        <v>17</v>
      </c>
      <c r="N7" s="13" t="s">
        <v>18</v>
      </c>
      <c r="O7" s="135" t="s">
        <v>19</v>
      </c>
      <c r="P7" s="136" t="s">
        <v>20</v>
      </c>
    </row>
    <row r="8" spans="1:75" ht="13" x14ac:dyDescent="0.3">
      <c r="A8" s="64"/>
      <c r="B8" s="65"/>
      <c r="C8" s="65"/>
      <c r="D8" s="66"/>
      <c r="E8" s="66"/>
      <c r="F8" s="65"/>
      <c r="G8" s="65"/>
      <c r="H8" s="67"/>
      <c r="I8" s="67"/>
      <c r="J8" s="67"/>
      <c r="K8" s="67"/>
      <c r="L8" s="66"/>
      <c r="M8" s="66"/>
      <c r="N8" s="65"/>
      <c r="O8" s="138"/>
      <c r="P8" s="138"/>
    </row>
    <row r="9" spans="1:75" s="38" customFormat="1" ht="13" x14ac:dyDescent="0.25">
      <c r="A9" s="25" t="s">
        <v>325</v>
      </c>
      <c r="B9" s="34"/>
      <c r="C9" s="34"/>
      <c r="D9" s="36"/>
      <c r="E9" s="36"/>
      <c r="F9" s="34"/>
      <c r="G9" s="34"/>
      <c r="H9" s="37"/>
      <c r="I9" s="37"/>
      <c r="J9" s="37"/>
      <c r="K9" s="37"/>
      <c r="L9" s="36"/>
      <c r="M9" s="36"/>
      <c r="N9" s="34"/>
      <c r="O9" s="34"/>
      <c r="P9" s="34"/>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row>
    <row r="10" spans="1:75" ht="13" x14ac:dyDescent="0.3">
      <c r="A10" s="68"/>
      <c r="B10" s="65"/>
      <c r="C10" s="65"/>
      <c r="D10" s="66"/>
      <c r="E10" s="66"/>
      <c r="F10" s="65"/>
      <c r="G10" s="65"/>
      <c r="H10" s="67"/>
      <c r="I10" s="67"/>
      <c r="J10" s="73"/>
      <c r="K10" s="67"/>
      <c r="L10" s="66"/>
      <c r="M10" s="66"/>
      <c r="N10" s="65"/>
      <c r="O10" s="107"/>
      <c r="P10" s="107"/>
    </row>
    <row r="11" spans="1:75" s="21" customFormat="1" ht="13" x14ac:dyDescent="0.25">
      <c r="A11" s="17" t="s">
        <v>21</v>
      </c>
      <c r="B11" s="18"/>
      <c r="C11" s="18"/>
      <c r="D11" s="22"/>
      <c r="E11" s="23"/>
      <c r="F11" s="23"/>
      <c r="G11" s="23"/>
      <c r="H11" s="24"/>
      <c r="I11" s="24"/>
      <c r="J11" s="24"/>
      <c r="K11" s="24"/>
      <c r="L11" s="19"/>
      <c r="M11" s="20"/>
      <c r="N11" s="18"/>
      <c r="O11" s="18"/>
      <c r="P11" s="18"/>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row>
    <row r="12" spans="1:75" ht="13" x14ac:dyDescent="0.3">
      <c r="A12" s="69" t="s">
        <v>22</v>
      </c>
      <c r="B12" s="70"/>
      <c r="C12" s="70"/>
      <c r="D12" s="71"/>
      <c r="E12" s="72"/>
      <c r="F12" s="63"/>
      <c r="G12" s="63"/>
      <c r="H12" s="73"/>
      <c r="I12" s="73"/>
      <c r="J12" s="73"/>
      <c r="K12" s="73"/>
      <c r="L12" s="73"/>
      <c r="M12" s="63"/>
      <c r="N12" s="74"/>
      <c r="O12" s="139"/>
      <c r="P12" s="139"/>
    </row>
    <row r="13" spans="1:75" ht="13" x14ac:dyDescent="0.3">
      <c r="A13" s="49" t="s">
        <v>23</v>
      </c>
      <c r="B13" s="45" t="s">
        <v>24</v>
      </c>
      <c r="C13" s="45"/>
      <c r="D13" s="46"/>
      <c r="E13" s="47"/>
      <c r="F13" s="43"/>
      <c r="G13" s="43"/>
      <c r="H13" s="48"/>
      <c r="I13" s="48" t="s">
        <v>326</v>
      </c>
      <c r="J13" s="48" t="s">
        <v>26</v>
      </c>
      <c r="K13" s="48" t="s">
        <v>27</v>
      </c>
      <c r="L13" s="48">
        <v>3</v>
      </c>
      <c r="M13" s="43" t="s">
        <v>28</v>
      </c>
      <c r="N13" s="49" t="s">
        <v>29</v>
      </c>
      <c r="O13" s="140">
        <v>0</v>
      </c>
      <c r="P13" s="140">
        <f>L13*O13</f>
        <v>0</v>
      </c>
    </row>
    <row r="14" spans="1:75" ht="13" x14ac:dyDescent="0.3">
      <c r="A14" s="49" t="s">
        <v>30</v>
      </c>
      <c r="B14" s="45" t="s">
        <v>31</v>
      </c>
      <c r="C14" s="127"/>
      <c r="D14" s="46"/>
      <c r="E14" s="47"/>
      <c r="F14" s="43"/>
      <c r="G14" s="43"/>
      <c r="H14" s="48"/>
      <c r="I14" s="48" t="s">
        <v>326</v>
      </c>
      <c r="J14" s="48" t="s">
        <v>26</v>
      </c>
      <c r="K14" s="48" t="s">
        <v>27</v>
      </c>
      <c r="L14" s="48">
        <v>4</v>
      </c>
      <c r="M14" s="43" t="s">
        <v>28</v>
      </c>
      <c r="N14" s="49" t="s">
        <v>32</v>
      </c>
      <c r="O14" s="140">
        <v>0</v>
      </c>
      <c r="P14" s="140">
        <f t="shared" ref="P14:P16" si="0">L14*O14</f>
        <v>0</v>
      </c>
    </row>
    <row r="15" spans="1:75" ht="13" x14ac:dyDescent="0.3">
      <c r="A15" s="49" t="s">
        <v>36</v>
      </c>
      <c r="B15" s="45" t="s">
        <v>37</v>
      </c>
      <c r="C15" s="45"/>
      <c r="D15" s="46"/>
      <c r="E15" s="47"/>
      <c r="F15" s="43"/>
      <c r="G15" s="43"/>
      <c r="H15" s="48"/>
      <c r="I15" s="48" t="s">
        <v>326</v>
      </c>
      <c r="J15" s="48" t="s">
        <v>26</v>
      </c>
      <c r="K15" s="48" t="s">
        <v>27</v>
      </c>
      <c r="L15" s="102">
        <v>2</v>
      </c>
      <c r="M15" s="43" t="s">
        <v>38</v>
      </c>
      <c r="N15" s="49" t="s">
        <v>39</v>
      </c>
      <c r="O15" s="140">
        <v>0</v>
      </c>
      <c r="P15" s="140">
        <f t="shared" si="0"/>
        <v>0</v>
      </c>
    </row>
    <row r="16" spans="1:75" ht="13" x14ac:dyDescent="0.3">
      <c r="A16" s="99" t="s">
        <v>40</v>
      </c>
      <c r="B16" s="99" t="s">
        <v>41</v>
      </c>
      <c r="C16" s="74"/>
      <c r="D16" s="71"/>
      <c r="E16" s="72"/>
      <c r="F16" s="63"/>
      <c r="G16" s="63"/>
      <c r="H16" s="73"/>
      <c r="I16" s="48" t="s">
        <v>326</v>
      </c>
      <c r="J16" s="48" t="s">
        <v>26</v>
      </c>
      <c r="K16" s="48" t="s">
        <v>27</v>
      </c>
      <c r="L16" s="63">
        <v>2</v>
      </c>
      <c r="M16" s="43" t="s">
        <v>28</v>
      </c>
      <c r="N16" s="99" t="s">
        <v>42</v>
      </c>
      <c r="O16" s="140">
        <v>0</v>
      </c>
      <c r="P16" s="140">
        <f t="shared" si="0"/>
        <v>0</v>
      </c>
    </row>
    <row r="17" spans="1:75" ht="13" x14ac:dyDescent="0.3">
      <c r="A17" s="49"/>
      <c r="B17" s="51"/>
      <c r="C17" s="45"/>
      <c r="D17" s="52"/>
      <c r="E17" s="53"/>
      <c r="F17" s="54"/>
      <c r="G17" s="54"/>
      <c r="H17" s="55"/>
      <c r="I17" s="48"/>
      <c r="J17" s="48"/>
      <c r="K17" s="48"/>
      <c r="L17" s="79"/>
      <c r="M17" s="43"/>
      <c r="N17" s="49"/>
      <c r="O17" s="140"/>
      <c r="P17" s="140"/>
    </row>
    <row r="18" spans="1:75" ht="13" x14ac:dyDescent="0.3">
      <c r="A18" s="49"/>
      <c r="B18" s="51"/>
      <c r="C18" s="45"/>
      <c r="D18" s="52"/>
      <c r="E18" s="53"/>
      <c r="F18" s="54"/>
      <c r="G18" s="54"/>
      <c r="H18" s="55"/>
      <c r="I18" s="48"/>
      <c r="J18" s="48"/>
      <c r="K18" s="44" t="s">
        <v>47</v>
      </c>
      <c r="L18" s="73">
        <f>SUM(L13:L16)</f>
        <v>11</v>
      </c>
      <c r="M18" s="43"/>
      <c r="N18" s="49"/>
      <c r="O18" s="140"/>
      <c r="P18" s="140"/>
    </row>
    <row r="19" spans="1:75" ht="13" x14ac:dyDescent="0.25">
      <c r="B19" s="51"/>
      <c r="C19" s="45"/>
      <c r="D19" s="52"/>
      <c r="E19" s="53"/>
      <c r="F19" s="54"/>
      <c r="G19" s="54"/>
      <c r="H19" s="55"/>
      <c r="I19" s="55"/>
      <c r="J19" s="48"/>
      <c r="K19" s="55"/>
      <c r="L19" s="79"/>
      <c r="M19" s="43"/>
      <c r="N19" s="239" t="s">
        <v>327</v>
      </c>
      <c r="O19" s="240"/>
      <c r="P19" s="160">
        <f>SUM(P13:P18)</f>
        <v>0</v>
      </c>
    </row>
    <row r="20" spans="1:75" ht="13" x14ac:dyDescent="0.3">
      <c r="A20" s="68"/>
      <c r="B20" s="111"/>
      <c r="C20" s="112"/>
      <c r="D20" s="113"/>
      <c r="E20" s="114"/>
      <c r="F20" s="65"/>
      <c r="G20" s="65"/>
      <c r="H20" s="115"/>
      <c r="I20" s="115"/>
      <c r="J20" s="48"/>
      <c r="K20" s="115"/>
      <c r="L20" s="102"/>
      <c r="M20" s="64"/>
      <c r="N20" s="99"/>
      <c r="O20" s="140"/>
      <c r="P20" s="140"/>
    </row>
    <row r="21" spans="1:75" s="21" customFormat="1" ht="13" x14ac:dyDescent="0.25">
      <c r="A21" s="17" t="s">
        <v>50</v>
      </c>
      <c r="B21" s="18"/>
      <c r="C21" s="18"/>
      <c r="D21" s="26"/>
      <c r="E21" s="27"/>
      <c r="F21" s="20"/>
      <c r="G21" s="20"/>
      <c r="H21" s="19"/>
      <c r="I21" s="19"/>
      <c r="J21" s="19"/>
      <c r="K21" s="19"/>
      <c r="L21" s="19"/>
      <c r="M21" s="20"/>
      <c r="N21" s="18"/>
      <c r="O21" s="18"/>
      <c r="P21" s="18"/>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ht="13" x14ac:dyDescent="0.3">
      <c r="A22" s="74" t="s">
        <v>328</v>
      </c>
      <c r="B22" s="137" t="s">
        <v>52</v>
      </c>
      <c r="C22" s="74"/>
      <c r="D22" s="71">
        <v>230</v>
      </c>
      <c r="E22" s="72"/>
      <c r="F22" s="63"/>
      <c r="G22" s="63"/>
      <c r="H22" s="63"/>
      <c r="I22" s="63"/>
      <c r="J22" s="43"/>
      <c r="K22" s="48"/>
      <c r="L22" s="73"/>
      <c r="M22" s="63"/>
      <c r="N22" s="139"/>
      <c r="O22" s="140">
        <v>0</v>
      </c>
      <c r="P22" s="140">
        <f t="shared" ref="P22:P31" si="1">L22*O22</f>
        <v>0</v>
      </c>
    </row>
    <row r="23" spans="1:75" ht="13" x14ac:dyDescent="0.3">
      <c r="A23" s="49"/>
      <c r="B23" s="49" t="s">
        <v>316</v>
      </c>
      <c r="C23" s="130">
        <v>0.1</v>
      </c>
      <c r="D23" s="46"/>
      <c r="E23" s="47"/>
      <c r="F23" s="43"/>
      <c r="G23" s="47"/>
      <c r="H23" s="63">
        <v>1</v>
      </c>
      <c r="I23" s="73"/>
      <c r="J23" s="48"/>
      <c r="K23" s="48" t="s">
        <v>54</v>
      </c>
      <c r="L23" s="73">
        <f>($D$22*C23)*H23</f>
        <v>23</v>
      </c>
      <c r="M23" s="43" t="s">
        <v>69</v>
      </c>
      <c r="N23" s="49" t="s">
        <v>317</v>
      </c>
      <c r="O23" s="140">
        <v>0</v>
      </c>
      <c r="P23" s="140">
        <f t="shared" si="1"/>
        <v>0</v>
      </c>
    </row>
    <row r="24" spans="1:75" ht="13" x14ac:dyDescent="0.3">
      <c r="A24" s="74"/>
      <c r="B24" s="137" t="s">
        <v>53</v>
      </c>
      <c r="C24" s="116">
        <v>0.1</v>
      </c>
      <c r="D24" s="71"/>
      <c r="E24" s="72"/>
      <c r="F24" s="43"/>
      <c r="G24" s="47"/>
      <c r="H24" s="63">
        <v>3</v>
      </c>
      <c r="I24" s="63"/>
      <c r="J24" s="43"/>
      <c r="K24" s="48" t="s">
        <v>54</v>
      </c>
      <c r="L24" s="73">
        <f t="shared" ref="L24:L31" si="2">($D$22*C24)*H24</f>
        <v>69</v>
      </c>
      <c r="M24" s="63" t="s">
        <v>55</v>
      </c>
      <c r="N24" s="127" t="s">
        <v>56</v>
      </c>
      <c r="O24" s="140">
        <v>0</v>
      </c>
      <c r="P24" s="140">
        <f t="shared" si="1"/>
        <v>0</v>
      </c>
    </row>
    <row r="25" spans="1:75" ht="13" x14ac:dyDescent="0.3">
      <c r="A25" s="74"/>
      <c r="B25" s="74" t="s">
        <v>60</v>
      </c>
      <c r="C25" s="116">
        <v>0.15</v>
      </c>
      <c r="D25" s="71"/>
      <c r="E25" s="72"/>
      <c r="F25" s="43"/>
      <c r="G25" s="47"/>
      <c r="H25" s="63">
        <v>4</v>
      </c>
      <c r="I25" s="63"/>
      <c r="J25" s="43"/>
      <c r="K25" s="48" t="s">
        <v>54</v>
      </c>
      <c r="L25" s="73">
        <f t="shared" si="2"/>
        <v>138</v>
      </c>
      <c r="M25" s="43" t="s">
        <v>61</v>
      </c>
      <c r="N25" s="127" t="s">
        <v>62</v>
      </c>
      <c r="O25" s="140">
        <v>0</v>
      </c>
      <c r="P25" s="140">
        <f t="shared" si="1"/>
        <v>0</v>
      </c>
    </row>
    <row r="26" spans="1:75" ht="13" x14ac:dyDescent="0.3">
      <c r="A26" s="74"/>
      <c r="B26" s="74" t="s">
        <v>63</v>
      </c>
      <c r="C26" s="116">
        <v>0.15</v>
      </c>
      <c r="D26" s="71"/>
      <c r="E26" s="72"/>
      <c r="F26" s="43"/>
      <c r="G26" s="47"/>
      <c r="H26" s="63">
        <v>5</v>
      </c>
      <c r="I26" s="63"/>
      <c r="J26" s="43"/>
      <c r="K26" s="48" t="s">
        <v>54</v>
      </c>
      <c r="L26" s="73">
        <f t="shared" si="2"/>
        <v>172.5</v>
      </c>
      <c r="M26" s="43" t="s">
        <v>55</v>
      </c>
      <c r="N26" s="127" t="s">
        <v>64</v>
      </c>
      <c r="O26" s="140">
        <v>0</v>
      </c>
      <c r="P26" s="140">
        <f t="shared" si="1"/>
        <v>0</v>
      </c>
    </row>
    <row r="27" spans="1:75" ht="13" x14ac:dyDescent="0.3">
      <c r="A27" s="49"/>
      <c r="B27" s="49" t="s">
        <v>234</v>
      </c>
      <c r="C27" s="183">
        <v>0.1</v>
      </c>
      <c r="D27" s="49"/>
      <c r="E27" s="47"/>
      <c r="F27" s="43"/>
      <c r="G27" s="47"/>
      <c r="H27" s="43">
        <v>4</v>
      </c>
      <c r="I27" s="43"/>
      <c r="J27" s="43"/>
      <c r="K27" s="48" t="s">
        <v>54</v>
      </c>
      <c r="L27" s="73">
        <f t="shared" si="2"/>
        <v>92</v>
      </c>
      <c r="M27" s="43" t="s">
        <v>55</v>
      </c>
      <c r="N27" s="49" t="s">
        <v>235</v>
      </c>
      <c r="O27" s="140">
        <v>0</v>
      </c>
      <c r="P27" s="140">
        <f t="shared" si="1"/>
        <v>0</v>
      </c>
    </row>
    <row r="28" spans="1:75" ht="13" x14ac:dyDescent="0.3">
      <c r="A28" s="74"/>
      <c r="B28" s="74" t="s">
        <v>329</v>
      </c>
      <c r="C28" s="182">
        <v>0.1</v>
      </c>
      <c r="D28" s="74"/>
      <c r="E28" s="72"/>
      <c r="F28" s="43"/>
      <c r="G28" s="47"/>
      <c r="H28" s="63">
        <v>3</v>
      </c>
      <c r="I28" s="63"/>
      <c r="J28" s="43"/>
      <c r="K28" s="48" t="s">
        <v>54</v>
      </c>
      <c r="L28" s="73">
        <f t="shared" si="2"/>
        <v>69</v>
      </c>
      <c r="M28" s="43" t="s">
        <v>72</v>
      </c>
      <c r="N28" s="49" t="s">
        <v>330</v>
      </c>
      <c r="O28" s="140">
        <v>0</v>
      </c>
      <c r="P28" s="140">
        <f t="shared" si="1"/>
        <v>0</v>
      </c>
    </row>
    <row r="29" spans="1:75" ht="13" x14ac:dyDescent="0.3">
      <c r="A29" s="74"/>
      <c r="B29" s="74" t="s">
        <v>68</v>
      </c>
      <c r="C29" s="116">
        <v>0.15</v>
      </c>
      <c r="D29" s="71"/>
      <c r="E29" s="72"/>
      <c r="F29" s="43"/>
      <c r="G29" s="47"/>
      <c r="H29" s="63">
        <v>4</v>
      </c>
      <c r="I29" s="63"/>
      <c r="J29" s="43"/>
      <c r="K29" s="48" t="s">
        <v>54</v>
      </c>
      <c r="L29" s="73">
        <f t="shared" si="2"/>
        <v>138</v>
      </c>
      <c r="M29" s="43" t="s">
        <v>69</v>
      </c>
      <c r="N29" s="49" t="s">
        <v>70</v>
      </c>
      <c r="O29" s="140">
        <v>0</v>
      </c>
      <c r="P29" s="140">
        <f t="shared" si="1"/>
        <v>0</v>
      </c>
    </row>
    <row r="30" spans="1:75" ht="13" x14ac:dyDescent="0.3">
      <c r="A30" s="74"/>
      <c r="B30" s="74" t="s">
        <v>71</v>
      </c>
      <c r="C30" s="116">
        <v>0.05</v>
      </c>
      <c r="D30" s="71"/>
      <c r="E30" s="72"/>
      <c r="F30" s="43"/>
      <c r="G30" s="47"/>
      <c r="H30" s="63">
        <v>4</v>
      </c>
      <c r="I30" s="63"/>
      <c r="J30" s="43"/>
      <c r="K30" s="48" t="s">
        <v>54</v>
      </c>
      <c r="L30" s="73">
        <f t="shared" si="2"/>
        <v>46</v>
      </c>
      <c r="M30" s="43" t="s">
        <v>72</v>
      </c>
      <c r="N30" s="49" t="s">
        <v>73</v>
      </c>
      <c r="O30" s="140">
        <v>0</v>
      </c>
      <c r="P30" s="140">
        <f t="shared" si="1"/>
        <v>0</v>
      </c>
    </row>
    <row r="31" spans="1:75" ht="13" x14ac:dyDescent="0.3">
      <c r="A31" s="74"/>
      <c r="B31" s="74" t="s">
        <v>331</v>
      </c>
      <c r="C31" s="116">
        <v>0.1</v>
      </c>
      <c r="D31" s="71"/>
      <c r="E31" s="72"/>
      <c r="F31" s="63"/>
      <c r="G31" s="63"/>
      <c r="H31" s="63">
        <v>3</v>
      </c>
      <c r="I31" s="63"/>
      <c r="J31" s="43"/>
      <c r="K31" s="48" t="s">
        <v>54</v>
      </c>
      <c r="L31" s="73">
        <f t="shared" si="2"/>
        <v>69</v>
      </c>
      <c r="M31" s="43" t="s">
        <v>69</v>
      </c>
      <c r="N31" s="49" t="s">
        <v>332</v>
      </c>
      <c r="O31" s="140">
        <v>0</v>
      </c>
      <c r="P31" s="140">
        <f t="shared" si="1"/>
        <v>0</v>
      </c>
    </row>
    <row r="32" spans="1:75" ht="13" x14ac:dyDescent="0.3">
      <c r="A32" s="99"/>
      <c r="B32" s="107"/>
      <c r="C32" s="103"/>
      <c r="D32" s="104"/>
      <c r="E32" s="101"/>
      <c r="F32" s="64"/>
      <c r="G32" s="64"/>
      <c r="H32" s="64"/>
      <c r="I32" s="64"/>
      <c r="J32" s="43"/>
      <c r="K32" s="79"/>
      <c r="L32" s="102"/>
      <c r="M32" s="64"/>
      <c r="N32" s="99"/>
      <c r="O32" s="140"/>
      <c r="P32" s="145"/>
    </row>
    <row r="33" spans="1:75" ht="13" x14ac:dyDescent="0.3">
      <c r="A33" s="99"/>
      <c r="B33" s="107"/>
      <c r="C33" s="103"/>
      <c r="D33" s="104"/>
      <c r="E33" s="101"/>
      <c r="F33" s="64"/>
      <c r="G33" s="64"/>
      <c r="H33" s="64"/>
      <c r="I33" s="64"/>
      <c r="J33" s="43"/>
      <c r="K33" s="44" t="s">
        <v>47</v>
      </c>
      <c r="L33" s="73">
        <f>SUM(L23:L31)</f>
        <v>816.5</v>
      </c>
      <c r="M33" s="64"/>
      <c r="N33" s="239" t="s">
        <v>333</v>
      </c>
      <c r="O33" s="240"/>
      <c r="P33" s="160">
        <f>SUM(P22:P32)</f>
        <v>0</v>
      </c>
    </row>
    <row r="34" spans="1:75" ht="13" x14ac:dyDescent="0.3">
      <c r="A34" s="81"/>
      <c r="B34" s="75"/>
      <c r="C34" s="75"/>
      <c r="D34" s="76"/>
      <c r="E34" s="77"/>
      <c r="F34" s="78"/>
      <c r="G34" s="78"/>
      <c r="H34" s="79"/>
      <c r="I34" s="79"/>
      <c r="J34" s="48"/>
      <c r="K34" s="79"/>
      <c r="L34" s="79"/>
      <c r="M34" s="78"/>
      <c r="N34" s="75"/>
      <c r="O34" s="140"/>
      <c r="P34" s="140"/>
    </row>
    <row r="35" spans="1:75" s="21" customFormat="1" ht="13" x14ac:dyDescent="0.25">
      <c r="A35" s="17" t="s">
        <v>85</v>
      </c>
      <c r="B35" s="18"/>
      <c r="C35" s="18"/>
      <c r="D35" s="26"/>
      <c r="E35" s="27"/>
      <c r="F35" s="20"/>
      <c r="G35" s="20"/>
      <c r="H35" s="20" t="s">
        <v>86</v>
      </c>
      <c r="I35" s="20"/>
      <c r="J35" s="20"/>
      <c r="K35" s="20"/>
      <c r="L35" s="20" t="s">
        <v>87</v>
      </c>
      <c r="M35" s="20"/>
      <c r="N35" s="18"/>
      <c r="O35" s="18"/>
      <c r="P35" s="18"/>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1:75" ht="13" x14ac:dyDescent="0.3">
      <c r="A36" s="82"/>
      <c r="B36" s="84"/>
      <c r="C36" s="74"/>
      <c r="D36" s="71"/>
      <c r="E36" s="72"/>
      <c r="F36" s="63"/>
      <c r="G36" s="63"/>
      <c r="H36" s="73"/>
      <c r="I36" s="73"/>
      <c r="J36" s="48"/>
      <c r="K36" s="73"/>
      <c r="L36" s="73"/>
      <c r="M36" s="63"/>
      <c r="N36" s="74"/>
      <c r="O36" s="140"/>
      <c r="P36" s="140"/>
    </row>
    <row r="37" spans="1:75" ht="13" x14ac:dyDescent="0.3">
      <c r="A37" s="57" t="s">
        <v>88</v>
      </c>
      <c r="B37" s="49"/>
      <c r="C37" s="49"/>
      <c r="E37" s="72"/>
      <c r="F37" s="63"/>
      <c r="G37" s="63"/>
      <c r="H37" s="73"/>
      <c r="I37" s="73"/>
      <c r="J37" s="48"/>
      <c r="K37" s="73"/>
      <c r="L37" s="73"/>
      <c r="M37" s="63"/>
      <c r="N37" s="74"/>
      <c r="O37" s="140"/>
      <c r="P37" s="140"/>
    </row>
    <row r="38" spans="1:75" ht="13.15" customHeight="1" x14ac:dyDescent="0.25">
      <c r="A38" s="248" t="s">
        <v>334</v>
      </c>
      <c r="B38" s="252" t="s">
        <v>335</v>
      </c>
      <c r="C38" s="254"/>
      <c r="D38" s="256">
        <v>1618</v>
      </c>
      <c r="E38" s="258"/>
      <c r="F38" s="248"/>
      <c r="G38" s="248"/>
      <c r="H38" s="248">
        <v>0.5</v>
      </c>
      <c r="I38" s="248"/>
      <c r="J38" s="246" t="s">
        <v>359</v>
      </c>
      <c r="K38" s="248"/>
      <c r="L38" s="250">
        <f>D38*H38/1000</f>
        <v>0.80900000000000005</v>
      </c>
      <c r="M38" s="248"/>
      <c r="N38" s="248"/>
      <c r="O38" s="244">
        <v>0</v>
      </c>
      <c r="P38" s="244">
        <f>O38*L38</f>
        <v>0</v>
      </c>
    </row>
    <row r="39" spans="1:75" ht="222.65" customHeight="1" x14ac:dyDescent="0.25">
      <c r="A39" s="249"/>
      <c r="B39" s="253"/>
      <c r="C39" s="255"/>
      <c r="D39" s="257"/>
      <c r="E39" s="259"/>
      <c r="F39" s="249"/>
      <c r="G39" s="249"/>
      <c r="H39" s="249"/>
      <c r="I39" s="249"/>
      <c r="J39" s="247"/>
      <c r="K39" s="249"/>
      <c r="L39" s="251"/>
      <c r="M39" s="249"/>
      <c r="N39" s="249"/>
      <c r="O39" s="245"/>
      <c r="P39" s="245"/>
    </row>
    <row r="40" spans="1:75" ht="13" x14ac:dyDescent="0.25">
      <c r="A40" s="64"/>
      <c r="B40" s="221"/>
      <c r="C40" s="161"/>
      <c r="D40" s="222"/>
      <c r="E40" s="101"/>
      <c r="F40" s="64"/>
      <c r="G40" s="64"/>
      <c r="H40" s="64"/>
      <c r="I40" s="64"/>
      <c r="J40" s="102"/>
      <c r="K40" s="64"/>
      <c r="L40" s="115"/>
      <c r="M40" s="64"/>
      <c r="N40" s="239" t="s">
        <v>348</v>
      </c>
      <c r="O40" s="240"/>
      <c r="P40" s="160">
        <f>SUM(P39)</f>
        <v>0</v>
      </c>
    </row>
    <row r="41" spans="1:75" ht="13" x14ac:dyDescent="0.3">
      <c r="A41" s="57" t="s">
        <v>336</v>
      </c>
      <c r="B41" s="49"/>
      <c r="C41" s="49"/>
      <c r="E41" s="72"/>
      <c r="F41" s="63"/>
      <c r="G41" s="63"/>
      <c r="H41" s="73"/>
      <c r="I41" s="73"/>
      <c r="J41" s="48"/>
      <c r="K41" s="73"/>
      <c r="L41" s="73"/>
      <c r="M41" s="63"/>
      <c r="N41" s="74"/>
      <c r="O41" s="140"/>
      <c r="P41" s="140"/>
    </row>
    <row r="42" spans="1:75" ht="25" x14ac:dyDescent="0.25">
      <c r="A42" s="12" t="s">
        <v>337</v>
      </c>
      <c r="B42" s="213" t="s">
        <v>338</v>
      </c>
      <c r="C42" s="189"/>
      <c r="D42" s="212">
        <v>605</v>
      </c>
      <c r="E42" s="212"/>
      <c r="F42" s="212"/>
      <c r="G42" s="212"/>
      <c r="H42" s="212">
        <v>2</v>
      </c>
      <c r="I42" s="212"/>
      <c r="J42" s="212"/>
      <c r="K42" s="212"/>
      <c r="L42" s="212">
        <v>1.21</v>
      </c>
      <c r="M42" s="189"/>
      <c r="N42" s="189"/>
      <c r="O42" s="189"/>
      <c r="P42" s="189"/>
    </row>
  </sheetData>
  <mergeCells count="19">
    <mergeCell ref="N40:O40"/>
    <mergeCell ref="N19:O19"/>
    <mergeCell ref="F38:F39"/>
    <mergeCell ref="G38:G39"/>
    <mergeCell ref="H38:H39"/>
    <mergeCell ref="I38:I39"/>
    <mergeCell ref="N33:O33"/>
    <mergeCell ref="A38:A39"/>
    <mergeCell ref="B38:B39"/>
    <mergeCell ref="C38:C39"/>
    <mergeCell ref="D38:D39"/>
    <mergeCell ref="E38:E39"/>
    <mergeCell ref="P38:P39"/>
    <mergeCell ref="J38:J39"/>
    <mergeCell ref="K38:K39"/>
    <mergeCell ref="L38:L39"/>
    <mergeCell ref="M38:M39"/>
    <mergeCell ref="N38:N39"/>
    <mergeCell ref="O38:O39"/>
  </mergeCells>
  <pageMargins left="0.7" right="0.7" top="0.75" bottom="0.75" header="0.3" footer="0.3"/>
  <pageSetup paperSize="9"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R56"/>
  <sheetViews>
    <sheetView topLeftCell="A19" zoomScale="70" zoomScaleNormal="70" workbookViewId="0">
      <selection activeCell="O22" sqref="O22"/>
    </sheetView>
  </sheetViews>
  <sheetFormatPr defaultRowHeight="12.5" x14ac:dyDescent="0.25"/>
  <cols>
    <col min="1" max="1" width="26.81640625" customWidth="1"/>
    <col min="2" max="2" width="38" customWidth="1"/>
    <col min="3" max="3" width="17" bestFit="1" customWidth="1"/>
    <col min="6" max="7" width="8.81640625" customWidth="1"/>
    <col min="8" max="8" width="10.453125" bestFit="1" customWidth="1"/>
    <col min="9" max="9" width="41.1796875" bestFit="1" customWidth="1"/>
    <col min="10" max="10" width="41.26953125" customWidth="1"/>
    <col min="12" max="12" width="27.54296875" customWidth="1"/>
    <col min="13" max="13" width="21.7265625" bestFit="1" customWidth="1"/>
    <col min="14" max="14" width="24.54296875" customWidth="1"/>
    <col min="15" max="15" width="10.1796875" bestFit="1" customWidth="1"/>
  </cols>
  <sheetData>
    <row r="1" spans="1:70" ht="14" x14ac:dyDescent="0.3">
      <c r="A1" s="16" t="s">
        <v>0</v>
      </c>
    </row>
    <row r="3" spans="1:70" ht="13" x14ac:dyDescent="0.25">
      <c r="A3" s="1" t="s">
        <v>1</v>
      </c>
      <c r="B3" s="2"/>
      <c r="C3" s="2"/>
      <c r="D3" s="3"/>
      <c r="E3" s="4"/>
      <c r="F3" s="1"/>
      <c r="G3" s="1"/>
      <c r="H3" s="1"/>
      <c r="I3" s="1"/>
      <c r="J3" s="1"/>
      <c r="K3" s="1" t="s">
        <v>2</v>
      </c>
      <c r="L3" s="5">
        <v>45849</v>
      </c>
      <c r="M3" s="6"/>
      <c r="N3" s="6"/>
      <c r="O3" s="6"/>
    </row>
    <row r="4" spans="1:70" ht="13" x14ac:dyDescent="0.25">
      <c r="A4" s="1" t="s">
        <v>3</v>
      </c>
      <c r="B4" s="8"/>
      <c r="C4" s="8"/>
      <c r="D4" s="1"/>
      <c r="E4" s="9"/>
      <c r="F4" s="7"/>
      <c r="G4" s="7"/>
      <c r="H4" s="10"/>
      <c r="I4" s="10"/>
      <c r="J4" s="10"/>
      <c r="K4" s="4"/>
      <c r="L4" s="4"/>
      <c r="M4" s="11"/>
      <c r="N4" s="11"/>
      <c r="O4" s="11"/>
    </row>
    <row r="5" spans="1:70" ht="13" x14ac:dyDescent="0.3">
      <c r="A5" s="35" t="s">
        <v>4</v>
      </c>
      <c r="B5" s="8"/>
      <c r="C5" s="8"/>
      <c r="D5" s="1"/>
      <c r="E5" s="9"/>
      <c r="F5" s="7"/>
      <c r="G5" s="7"/>
      <c r="H5" s="10"/>
      <c r="I5" s="10"/>
      <c r="J5" s="10"/>
      <c r="K5" s="4"/>
      <c r="L5" s="4"/>
      <c r="M5" s="11"/>
      <c r="N5" s="11"/>
      <c r="O5" s="11"/>
    </row>
    <row r="6" spans="1:70" ht="13" x14ac:dyDescent="0.25">
      <c r="A6" s="11"/>
      <c r="B6" s="3"/>
      <c r="C6" s="3"/>
      <c r="D6" s="9"/>
      <c r="E6" s="9"/>
      <c r="F6" s="11"/>
      <c r="G6" s="11"/>
      <c r="H6" s="10"/>
      <c r="I6" s="10"/>
      <c r="J6" s="10"/>
      <c r="K6" s="4"/>
      <c r="L6" s="4"/>
      <c r="M6" s="11"/>
      <c r="N6" s="11"/>
      <c r="O6" s="11"/>
    </row>
    <row r="7" spans="1:70" ht="39" x14ac:dyDescent="0.25">
      <c r="A7" s="12" t="s">
        <v>5</v>
      </c>
      <c r="B7" s="13" t="s">
        <v>6</v>
      </c>
      <c r="C7" s="13" t="s">
        <v>7</v>
      </c>
      <c r="D7" s="14" t="s">
        <v>8</v>
      </c>
      <c r="E7" s="14" t="s">
        <v>9</v>
      </c>
      <c r="F7" s="13" t="s">
        <v>10</v>
      </c>
      <c r="G7" s="13" t="s">
        <v>11</v>
      </c>
      <c r="H7" s="15" t="s">
        <v>12</v>
      </c>
      <c r="I7" s="15" t="s">
        <v>13</v>
      </c>
      <c r="J7" s="15" t="s">
        <v>174</v>
      </c>
      <c r="K7" s="14" t="s">
        <v>16</v>
      </c>
      <c r="L7" s="14" t="s">
        <v>17</v>
      </c>
      <c r="M7" s="13" t="s">
        <v>18</v>
      </c>
      <c r="N7" s="135" t="s">
        <v>19</v>
      </c>
      <c r="O7" s="136" t="s">
        <v>20</v>
      </c>
    </row>
    <row r="8" spans="1:70" ht="13" x14ac:dyDescent="0.3">
      <c r="A8" s="64"/>
      <c r="B8" s="65"/>
      <c r="C8" s="65"/>
      <c r="D8" s="66"/>
      <c r="E8" s="66"/>
      <c r="F8" s="65"/>
      <c r="G8" s="65"/>
      <c r="H8" s="67"/>
      <c r="I8" s="67"/>
      <c r="J8" s="67"/>
      <c r="K8" s="66"/>
      <c r="L8" s="66"/>
      <c r="M8" s="65"/>
      <c r="N8" s="138"/>
      <c r="O8" s="138"/>
    </row>
    <row r="9" spans="1:70" s="38" customFormat="1" ht="13" x14ac:dyDescent="0.25">
      <c r="A9" s="25" t="s">
        <v>366</v>
      </c>
      <c r="B9" s="34"/>
      <c r="C9" s="34"/>
      <c r="D9" s="36"/>
      <c r="E9" s="36"/>
      <c r="F9" s="34"/>
      <c r="G9" s="34"/>
      <c r="H9" s="37"/>
      <c r="I9" s="37"/>
      <c r="J9" s="37"/>
      <c r="K9" s="36"/>
      <c r="L9" s="36"/>
      <c r="M9" s="34"/>
      <c r="N9" s="34"/>
      <c r="O9" s="34"/>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row>
    <row r="10" spans="1:70" ht="13" x14ac:dyDescent="0.3">
      <c r="A10" s="68"/>
      <c r="B10" s="65"/>
      <c r="C10" s="65"/>
      <c r="D10" s="66"/>
      <c r="E10" s="66"/>
      <c r="F10" s="65"/>
      <c r="G10" s="65"/>
      <c r="H10" s="67"/>
      <c r="I10" s="67"/>
      <c r="J10" s="67"/>
      <c r="K10" s="66"/>
      <c r="L10" s="66"/>
      <c r="M10" s="65"/>
      <c r="N10" s="107"/>
      <c r="O10" s="107"/>
    </row>
    <row r="11" spans="1:70" s="21" customFormat="1" ht="13" x14ac:dyDescent="0.25">
      <c r="A11" s="17" t="s">
        <v>21</v>
      </c>
      <c r="B11" s="18"/>
      <c r="C11" s="18"/>
      <c r="D11" s="22"/>
      <c r="E11" s="23"/>
      <c r="F11" s="23"/>
      <c r="G11" s="23"/>
      <c r="H11" s="24"/>
      <c r="I11" s="24"/>
      <c r="J11" s="24"/>
      <c r="K11" s="19"/>
      <c r="L11" s="20"/>
      <c r="M11" s="18"/>
      <c r="N11" s="18"/>
      <c r="O11" s="18"/>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row>
    <row r="12" spans="1:70" ht="13" x14ac:dyDescent="0.3">
      <c r="A12" s="69" t="s">
        <v>175</v>
      </c>
      <c r="B12" s="70"/>
      <c r="C12" s="70"/>
      <c r="D12" s="71"/>
      <c r="E12" s="72"/>
      <c r="F12" s="63"/>
      <c r="G12" s="63"/>
      <c r="H12" s="73"/>
      <c r="I12" s="73"/>
      <c r="J12" s="73"/>
      <c r="K12" s="73"/>
      <c r="L12" s="63"/>
      <c r="M12" s="74"/>
      <c r="N12" s="139"/>
      <c r="O12" s="139"/>
    </row>
    <row r="13" spans="1:70" ht="13" x14ac:dyDescent="0.3">
      <c r="A13" s="49" t="s">
        <v>176</v>
      </c>
      <c r="B13" s="45" t="s">
        <v>24</v>
      </c>
      <c r="C13" s="45"/>
      <c r="D13" s="46"/>
      <c r="E13" s="47"/>
      <c r="F13" s="43"/>
      <c r="G13" s="43"/>
      <c r="H13" s="48"/>
      <c r="I13" s="48" t="s">
        <v>25</v>
      </c>
      <c r="J13" s="48" t="s">
        <v>26</v>
      </c>
      <c r="K13" s="48">
        <v>5</v>
      </c>
      <c r="L13" s="43" t="s">
        <v>38</v>
      </c>
      <c r="M13" s="49" t="s">
        <v>29</v>
      </c>
      <c r="N13" s="140">
        <v>0</v>
      </c>
      <c r="O13" s="140">
        <f>K13*N13</f>
        <v>0</v>
      </c>
    </row>
    <row r="14" spans="1:70" ht="13" x14ac:dyDescent="0.3">
      <c r="A14" s="49" t="s">
        <v>177</v>
      </c>
      <c r="B14" s="45" t="s">
        <v>178</v>
      </c>
      <c r="C14" s="45"/>
      <c r="D14" s="46"/>
      <c r="E14" s="47"/>
      <c r="F14" s="43"/>
      <c r="G14" s="43"/>
      <c r="H14" s="48"/>
      <c r="I14" s="48" t="s">
        <v>25</v>
      </c>
      <c r="J14" s="48" t="s">
        <v>26</v>
      </c>
      <c r="K14" s="48">
        <v>9</v>
      </c>
      <c r="L14" s="43" t="s">
        <v>98</v>
      </c>
      <c r="M14" s="49" t="s">
        <v>179</v>
      </c>
      <c r="N14" s="140">
        <v>0</v>
      </c>
      <c r="O14" s="140">
        <f t="shared" ref="O14:O18" si="0">K14*N14</f>
        <v>0</v>
      </c>
    </row>
    <row r="15" spans="1:70" ht="13" x14ac:dyDescent="0.3">
      <c r="A15" s="49" t="s">
        <v>180</v>
      </c>
      <c r="B15" s="45" t="s">
        <v>181</v>
      </c>
      <c r="C15" s="45"/>
      <c r="D15" s="46"/>
      <c r="E15" s="47"/>
      <c r="F15" s="43"/>
      <c r="G15" s="43"/>
      <c r="H15" s="48"/>
      <c r="I15" s="48" t="s">
        <v>25</v>
      </c>
      <c r="J15" s="48" t="s">
        <v>26</v>
      </c>
      <c r="K15" s="48">
        <v>7</v>
      </c>
      <c r="L15" s="43" t="s">
        <v>98</v>
      </c>
      <c r="M15" s="49" t="s">
        <v>179</v>
      </c>
      <c r="N15" s="140">
        <v>0</v>
      </c>
      <c r="O15" s="140">
        <f t="shared" si="0"/>
        <v>0</v>
      </c>
    </row>
    <row r="16" spans="1:70" ht="13" x14ac:dyDescent="0.3">
      <c r="A16" s="49" t="s">
        <v>30</v>
      </c>
      <c r="B16" s="45" t="s">
        <v>31</v>
      </c>
      <c r="C16" s="45"/>
      <c r="D16" s="46"/>
      <c r="E16" s="47"/>
      <c r="F16" s="43"/>
      <c r="G16" s="43"/>
      <c r="H16" s="48"/>
      <c r="I16" s="48" t="s">
        <v>25</v>
      </c>
      <c r="J16" s="48" t="s">
        <v>26</v>
      </c>
      <c r="K16" s="48">
        <v>1</v>
      </c>
      <c r="L16" s="43" t="s">
        <v>101</v>
      </c>
      <c r="M16" s="49" t="s">
        <v>32</v>
      </c>
      <c r="N16" s="140">
        <v>0</v>
      </c>
      <c r="O16" s="140">
        <f t="shared" si="0"/>
        <v>0</v>
      </c>
    </row>
    <row r="17" spans="1:70" ht="13" x14ac:dyDescent="0.3">
      <c r="A17" s="49" t="s">
        <v>33</v>
      </c>
      <c r="B17" s="45" t="s">
        <v>34</v>
      </c>
      <c r="C17" s="45"/>
      <c r="D17" s="46"/>
      <c r="E17" s="47"/>
      <c r="F17" s="43"/>
      <c r="G17" s="43"/>
      <c r="H17" s="48"/>
      <c r="I17" s="48" t="s">
        <v>25</v>
      </c>
      <c r="J17" s="48" t="s">
        <v>26</v>
      </c>
      <c r="K17" s="48">
        <v>1</v>
      </c>
      <c r="L17" s="43" t="s">
        <v>97</v>
      </c>
      <c r="M17" s="49" t="s">
        <v>35</v>
      </c>
      <c r="N17" s="140">
        <v>0</v>
      </c>
      <c r="O17" s="140">
        <f t="shared" si="0"/>
        <v>0</v>
      </c>
    </row>
    <row r="18" spans="1:70" ht="13" x14ac:dyDescent="0.3">
      <c r="A18" s="58" t="s">
        <v>36</v>
      </c>
      <c r="B18" s="45" t="s">
        <v>37</v>
      </c>
      <c r="C18" s="45"/>
      <c r="D18" s="46"/>
      <c r="E18" s="47"/>
      <c r="F18" s="43"/>
      <c r="G18" s="43"/>
      <c r="H18" s="48"/>
      <c r="I18" s="48" t="s">
        <v>25</v>
      </c>
      <c r="J18" s="48" t="s">
        <v>26</v>
      </c>
      <c r="K18" s="48">
        <v>5</v>
      </c>
      <c r="L18" s="43" t="s">
        <v>38</v>
      </c>
      <c r="M18" s="49" t="s">
        <v>39</v>
      </c>
      <c r="N18" s="140">
        <v>0</v>
      </c>
      <c r="O18" s="140">
        <f t="shared" si="0"/>
        <v>0</v>
      </c>
    </row>
    <row r="19" spans="1:70" ht="13" x14ac:dyDescent="0.3">
      <c r="A19" s="58" t="s">
        <v>36</v>
      </c>
      <c r="B19" s="45" t="s">
        <v>37</v>
      </c>
      <c r="C19" s="45" t="s">
        <v>182</v>
      </c>
      <c r="D19" s="46"/>
      <c r="E19" s="47"/>
      <c r="F19" s="43"/>
      <c r="G19" s="43"/>
      <c r="H19" s="48"/>
      <c r="I19" s="48" t="s">
        <v>25</v>
      </c>
      <c r="J19" s="48" t="s">
        <v>26</v>
      </c>
      <c r="K19" s="48">
        <v>1</v>
      </c>
      <c r="L19" s="43" t="s">
        <v>97</v>
      </c>
      <c r="M19" s="49" t="s">
        <v>39</v>
      </c>
      <c r="N19" s="140">
        <v>0</v>
      </c>
      <c r="O19" s="140">
        <f t="shared" ref="O19:O20" si="1">K19*N19</f>
        <v>0</v>
      </c>
    </row>
    <row r="20" spans="1:70" ht="13" x14ac:dyDescent="0.3">
      <c r="A20" s="58" t="s">
        <v>183</v>
      </c>
      <c r="B20" s="45" t="s">
        <v>184</v>
      </c>
      <c r="C20" s="45"/>
      <c r="D20" s="46"/>
      <c r="E20" s="47"/>
      <c r="F20" s="43"/>
      <c r="G20" s="43"/>
      <c r="H20" s="48"/>
      <c r="I20" s="48" t="s">
        <v>25</v>
      </c>
      <c r="J20" s="48" t="s">
        <v>26</v>
      </c>
      <c r="K20" s="79">
        <v>1</v>
      </c>
      <c r="L20" s="43" t="s">
        <v>97</v>
      </c>
      <c r="M20" s="49" t="s">
        <v>185</v>
      </c>
      <c r="N20" s="140">
        <v>0</v>
      </c>
      <c r="O20" s="140">
        <f t="shared" si="1"/>
        <v>0</v>
      </c>
    </row>
    <row r="21" spans="1:70" ht="13.5" thickBot="1" x14ac:dyDescent="0.3">
      <c r="A21" s="58"/>
      <c r="B21" s="49"/>
      <c r="C21" s="49"/>
      <c r="D21" s="46"/>
      <c r="E21" s="47"/>
      <c r="F21" s="43"/>
      <c r="G21" s="43"/>
      <c r="H21" s="48"/>
      <c r="I21" s="48"/>
      <c r="J21" s="48"/>
      <c r="K21" s="215" t="s">
        <v>186</v>
      </c>
      <c r="L21" s="43"/>
      <c r="M21" s="49"/>
      <c r="N21" s="49"/>
      <c r="O21" s="49"/>
    </row>
    <row r="22" spans="1:70" ht="13" x14ac:dyDescent="0.25">
      <c r="A22" s="44"/>
      <c r="B22" s="49"/>
      <c r="C22" s="49"/>
      <c r="D22" s="46"/>
      <c r="E22" s="47"/>
      <c r="F22" s="43"/>
      <c r="G22" s="43"/>
      <c r="H22" s="48"/>
      <c r="I22" s="48"/>
      <c r="J22" s="44" t="s">
        <v>47</v>
      </c>
      <c r="K22" s="73">
        <f>SUM(K13:K20)</f>
        <v>30</v>
      </c>
      <c r="L22" s="43"/>
      <c r="M22" s="260" t="s">
        <v>187</v>
      </c>
      <c r="N22" s="261"/>
      <c r="O22" s="145">
        <f>SUM(O13:O21)</f>
        <v>0</v>
      </c>
    </row>
    <row r="23" spans="1:70" ht="13" x14ac:dyDescent="0.25">
      <c r="A23" s="85"/>
      <c r="B23" s="75"/>
      <c r="C23" s="75"/>
      <c r="D23" s="76"/>
      <c r="E23" s="77"/>
      <c r="F23" s="78"/>
      <c r="G23" s="78"/>
      <c r="H23" s="79"/>
      <c r="I23" s="79"/>
      <c r="J23" s="79"/>
      <c r="K23" s="102"/>
      <c r="L23" s="78"/>
      <c r="M23" s="260" t="s">
        <v>188</v>
      </c>
      <c r="N23" s="261"/>
      <c r="O23" s="145">
        <f>'P2 Frisopark'!P19</f>
        <v>0</v>
      </c>
    </row>
    <row r="24" spans="1:70" ht="13" x14ac:dyDescent="0.25">
      <c r="A24" s="85"/>
      <c r="B24" s="75"/>
      <c r="C24" s="75"/>
      <c r="D24" s="76"/>
      <c r="E24" s="77"/>
      <c r="F24" s="78"/>
      <c r="G24" s="78"/>
      <c r="H24" s="79"/>
      <c r="I24" s="79"/>
      <c r="J24" s="79"/>
      <c r="K24" s="102"/>
      <c r="L24" s="78"/>
      <c r="M24" s="239" t="s">
        <v>189</v>
      </c>
      <c r="N24" s="240"/>
      <c r="O24" s="160">
        <f>O22+O23</f>
        <v>0</v>
      </c>
    </row>
    <row r="25" spans="1:70" ht="13" x14ac:dyDescent="0.25">
      <c r="A25" s="85"/>
      <c r="B25" s="75"/>
      <c r="C25" s="75"/>
      <c r="D25" s="76"/>
      <c r="E25" s="77"/>
      <c r="F25" s="78"/>
      <c r="G25" s="78"/>
      <c r="H25" s="79"/>
      <c r="I25" s="79"/>
      <c r="J25" s="79"/>
      <c r="K25" s="79"/>
      <c r="L25" s="78"/>
      <c r="M25" s="75"/>
      <c r="N25" s="49"/>
      <c r="O25" s="49"/>
    </row>
    <row r="26" spans="1:70" ht="13" x14ac:dyDescent="0.25">
      <c r="A26" s="17" t="s">
        <v>190</v>
      </c>
      <c r="B26" s="18"/>
      <c r="C26" s="18"/>
      <c r="D26" s="26"/>
      <c r="E26" s="27"/>
      <c r="F26" s="20"/>
      <c r="G26" s="20"/>
      <c r="H26" s="19"/>
      <c r="I26" s="19"/>
      <c r="J26" s="19"/>
      <c r="K26" s="19"/>
      <c r="L26" s="20"/>
      <c r="M26" s="18"/>
      <c r="N26" s="143"/>
      <c r="O26" s="143"/>
    </row>
    <row r="27" spans="1:70" ht="13" x14ac:dyDescent="0.3">
      <c r="A27" s="108" t="s">
        <v>191</v>
      </c>
      <c r="B27" s="99" t="s">
        <v>68</v>
      </c>
      <c r="C27" s="74"/>
      <c r="D27" s="71"/>
      <c r="E27" s="72"/>
      <c r="F27" s="63"/>
      <c r="G27" s="63"/>
      <c r="H27" s="73"/>
      <c r="I27" s="48" t="s">
        <v>192</v>
      </c>
      <c r="J27" s="48" t="s">
        <v>27</v>
      </c>
      <c r="K27" s="73">
        <v>6</v>
      </c>
      <c r="L27" s="63" t="s">
        <v>193</v>
      </c>
      <c r="M27" s="74" t="s">
        <v>70</v>
      </c>
      <c r="N27" s="140">
        <v>0</v>
      </c>
      <c r="O27" s="140">
        <f t="shared" ref="O27:O28" si="2">K27*N27</f>
        <v>0</v>
      </c>
    </row>
    <row r="28" spans="1:70" ht="13" x14ac:dyDescent="0.3">
      <c r="A28" s="49" t="s">
        <v>194</v>
      </c>
      <c r="B28" s="51" t="s">
        <v>195</v>
      </c>
      <c r="C28" s="45" t="s">
        <v>43</v>
      </c>
      <c r="D28" s="52"/>
      <c r="E28" s="53"/>
      <c r="F28" s="54"/>
      <c r="G28" s="54"/>
      <c r="H28" s="55"/>
      <c r="I28" s="48" t="s">
        <v>192</v>
      </c>
      <c r="J28" s="48" t="s">
        <v>27</v>
      </c>
      <c r="K28" s="48">
        <v>4</v>
      </c>
      <c r="L28" s="133" t="s">
        <v>196</v>
      </c>
      <c r="M28" s="49" t="s">
        <v>197</v>
      </c>
      <c r="N28" s="140">
        <v>0</v>
      </c>
      <c r="O28" s="140">
        <f t="shared" si="2"/>
        <v>0</v>
      </c>
    </row>
    <row r="29" spans="1:70" ht="13" x14ac:dyDescent="0.3">
      <c r="A29" s="75"/>
      <c r="B29" s="93"/>
      <c r="C29" s="94"/>
      <c r="D29" s="95"/>
      <c r="E29" s="96"/>
      <c r="F29" s="97"/>
      <c r="G29" s="97"/>
      <c r="H29" s="98"/>
      <c r="I29" s="79"/>
      <c r="J29" s="79"/>
      <c r="K29" s="62"/>
      <c r="L29" s="159"/>
      <c r="M29" s="75"/>
      <c r="N29" s="140"/>
      <c r="O29" s="140"/>
    </row>
    <row r="30" spans="1:70" ht="13" x14ac:dyDescent="0.25">
      <c r="A30" s="75"/>
      <c r="B30" s="93"/>
      <c r="C30" s="94"/>
      <c r="D30" s="95"/>
      <c r="E30" s="96"/>
      <c r="F30" s="97"/>
      <c r="G30" s="97"/>
      <c r="H30" s="98"/>
      <c r="I30" s="79"/>
      <c r="J30" s="44" t="s">
        <v>47</v>
      </c>
      <c r="K30" s="73">
        <f>SUM(K27:K28)</f>
        <v>10</v>
      </c>
      <c r="L30" s="159"/>
      <c r="M30" s="239" t="s">
        <v>198</v>
      </c>
      <c r="N30" s="240"/>
      <c r="O30" s="160">
        <f>SUM(O27:O28)</f>
        <v>0</v>
      </c>
    </row>
    <row r="31" spans="1:70" ht="13" x14ac:dyDescent="0.25">
      <c r="A31" s="75"/>
      <c r="B31" s="75"/>
      <c r="C31" s="75"/>
      <c r="D31" s="76"/>
      <c r="E31" s="77"/>
      <c r="F31" s="78"/>
      <c r="G31" s="78"/>
      <c r="H31" s="79"/>
      <c r="I31" s="79"/>
      <c r="J31" s="79"/>
      <c r="K31" s="79"/>
      <c r="L31" s="78"/>
      <c r="M31" s="75"/>
      <c r="N31" s="49"/>
      <c r="O31" s="49"/>
    </row>
    <row r="32" spans="1:70" s="21" customFormat="1" ht="13" x14ac:dyDescent="0.25">
      <c r="A32" s="17" t="s">
        <v>199</v>
      </c>
      <c r="B32" s="18"/>
      <c r="C32" s="18"/>
      <c r="D32" s="26"/>
      <c r="E32" s="27"/>
      <c r="F32" s="20"/>
      <c r="G32" s="20"/>
      <c r="H32" s="19"/>
      <c r="I32" s="19"/>
      <c r="J32" s="19"/>
      <c r="K32" s="19"/>
      <c r="L32" s="20"/>
      <c r="M32" s="18"/>
      <c r="N32" s="143"/>
      <c r="O32" s="143"/>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row>
    <row r="33" spans="1:70" ht="13" x14ac:dyDescent="0.3">
      <c r="A33" s="89" t="s">
        <v>200</v>
      </c>
      <c r="B33" s="35" t="s">
        <v>201</v>
      </c>
      <c r="C33" s="88"/>
      <c r="D33" s="71">
        <v>363</v>
      </c>
      <c r="E33" s="72"/>
      <c r="F33" s="63"/>
      <c r="G33" s="63"/>
      <c r="H33" s="63">
        <v>9</v>
      </c>
      <c r="I33" s="63"/>
      <c r="J33" s="63"/>
      <c r="K33" s="73">
        <f>D33*H33</f>
        <v>3267</v>
      </c>
      <c r="L33" s="63" t="s">
        <v>61</v>
      </c>
      <c r="M33" s="74" t="s">
        <v>202</v>
      </c>
      <c r="N33" s="140">
        <v>0</v>
      </c>
      <c r="O33" s="140">
        <f t="shared" ref="O33" si="3">K33*N33</f>
        <v>0</v>
      </c>
    </row>
    <row r="34" spans="1:70" ht="39" x14ac:dyDescent="0.3">
      <c r="A34" s="49" t="s">
        <v>203</v>
      </c>
      <c r="B34" s="105" t="s">
        <v>204</v>
      </c>
      <c r="C34" s="105" t="s">
        <v>205</v>
      </c>
      <c r="D34" s="46">
        <v>1001</v>
      </c>
      <c r="E34" s="47"/>
      <c r="F34" s="43"/>
      <c r="G34" s="43"/>
      <c r="H34" s="90">
        <v>12</v>
      </c>
      <c r="I34" s="119" t="s">
        <v>206</v>
      </c>
      <c r="J34" s="119" t="s">
        <v>207</v>
      </c>
      <c r="K34" s="73">
        <f>D34*H34</f>
        <v>12012</v>
      </c>
      <c r="L34" s="91" t="s">
        <v>208</v>
      </c>
      <c r="M34" s="87" t="s">
        <v>208</v>
      </c>
      <c r="N34" s="140">
        <v>0</v>
      </c>
      <c r="O34" s="140">
        <f t="shared" ref="O34" si="4">K34*N34</f>
        <v>0</v>
      </c>
    </row>
    <row r="35" spans="1:70" ht="13" x14ac:dyDescent="0.3">
      <c r="A35" s="75"/>
      <c r="B35" s="110"/>
      <c r="C35" s="110"/>
      <c r="D35" s="76"/>
      <c r="E35" s="77"/>
      <c r="F35" s="78"/>
      <c r="G35" s="78"/>
      <c r="H35" s="123"/>
      <c r="I35" s="124"/>
      <c r="J35" s="124"/>
      <c r="K35" s="102"/>
      <c r="L35" s="125"/>
      <c r="M35" s="126"/>
      <c r="N35" s="140"/>
      <c r="O35" s="140"/>
    </row>
    <row r="36" spans="1:70" ht="13" x14ac:dyDescent="0.25">
      <c r="A36" s="75"/>
      <c r="B36" s="93"/>
      <c r="C36" s="94"/>
      <c r="D36" s="95"/>
      <c r="E36" s="96"/>
      <c r="F36" s="97"/>
      <c r="G36" s="97"/>
      <c r="H36" s="98"/>
      <c r="I36" s="79"/>
      <c r="J36" s="44" t="s">
        <v>47</v>
      </c>
      <c r="K36" s="73">
        <f>SUM(K33:K34)</f>
        <v>15279</v>
      </c>
      <c r="L36" s="159"/>
      <c r="M36" s="239" t="s">
        <v>209</v>
      </c>
      <c r="N36" s="240"/>
      <c r="O36" s="160">
        <f>SUM(O33:O34)</f>
        <v>0</v>
      </c>
    </row>
    <row r="37" spans="1:70" ht="13" x14ac:dyDescent="0.25">
      <c r="A37" s="75"/>
      <c r="B37" s="75"/>
      <c r="C37" s="75"/>
      <c r="D37" s="76"/>
      <c r="E37" s="77"/>
      <c r="F37" s="78"/>
      <c r="G37" s="78"/>
      <c r="H37" s="79"/>
      <c r="I37" s="79"/>
      <c r="J37" s="79"/>
      <c r="K37" s="79"/>
      <c r="L37" s="78"/>
      <c r="M37" s="75"/>
      <c r="N37" s="49"/>
      <c r="O37" s="49"/>
    </row>
    <row r="38" spans="1:70" s="33" customFormat="1" ht="13" x14ac:dyDescent="0.3">
      <c r="A38" s="17" t="s">
        <v>150</v>
      </c>
      <c r="B38" s="28"/>
      <c r="C38" s="28"/>
      <c r="D38" s="29"/>
      <c r="E38" s="30"/>
      <c r="F38" s="31"/>
      <c r="G38" s="31"/>
      <c r="H38" s="32"/>
      <c r="I38" s="32"/>
      <c r="J38" s="32"/>
      <c r="K38" s="32"/>
      <c r="L38" s="31"/>
      <c r="M38" s="28"/>
      <c r="N38" s="144"/>
      <c r="O38" s="144"/>
      <c r="P38" s="39"/>
      <c r="Q38" s="39"/>
      <c r="R38" s="39"/>
      <c r="S38" s="39"/>
      <c r="T38"/>
      <c r="U38"/>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row>
    <row r="39" spans="1:70" ht="13" x14ac:dyDescent="0.25">
      <c r="A39" s="82" t="s">
        <v>210</v>
      </c>
      <c r="B39" s="74"/>
      <c r="C39" s="74"/>
      <c r="D39" s="71"/>
      <c r="E39" s="72"/>
      <c r="F39" s="63"/>
      <c r="G39" s="63"/>
      <c r="H39" s="73"/>
      <c r="I39" s="73"/>
      <c r="J39" s="73"/>
      <c r="K39" s="73"/>
      <c r="L39" s="63"/>
      <c r="M39" s="74"/>
      <c r="N39" s="49"/>
      <c r="O39" s="49"/>
    </row>
    <row r="40" spans="1:70" ht="13" x14ac:dyDescent="0.3">
      <c r="A40" s="49" t="s">
        <v>159</v>
      </c>
      <c r="B40" s="49" t="s">
        <v>160</v>
      </c>
      <c r="C40" s="49" t="s">
        <v>161</v>
      </c>
      <c r="D40" s="46"/>
      <c r="E40" s="48">
        <v>85</v>
      </c>
      <c r="F40" s="43">
        <v>0.25</v>
      </c>
      <c r="G40" s="43">
        <v>0.2</v>
      </c>
      <c r="H40" s="48"/>
      <c r="I40" s="48"/>
      <c r="J40" s="49" t="s">
        <v>161</v>
      </c>
      <c r="K40" s="48">
        <v>680</v>
      </c>
      <c r="L40" s="43" t="s">
        <v>162</v>
      </c>
      <c r="M40" s="49" t="s">
        <v>211</v>
      </c>
      <c r="N40" s="140">
        <v>0</v>
      </c>
      <c r="O40" s="140">
        <f t="shared" ref="O40" si="5">K40*N40</f>
        <v>0</v>
      </c>
    </row>
    <row r="41" spans="1:70" ht="13" x14ac:dyDescent="0.3">
      <c r="A41" s="75"/>
      <c r="B41" s="75"/>
      <c r="C41" s="75"/>
      <c r="D41" s="76"/>
      <c r="E41" s="79"/>
      <c r="F41" s="78"/>
      <c r="G41" s="78"/>
      <c r="H41" s="79"/>
      <c r="I41" s="79"/>
      <c r="J41" s="75"/>
      <c r="K41" s="79"/>
      <c r="L41" s="78"/>
      <c r="M41" s="163"/>
      <c r="N41" s="164"/>
      <c r="O41" s="140"/>
    </row>
    <row r="42" spans="1:70" ht="13" x14ac:dyDescent="0.25">
      <c r="A42" s="75"/>
      <c r="B42" s="75"/>
      <c r="C42" s="75"/>
      <c r="D42" s="76"/>
      <c r="E42" s="79"/>
      <c r="F42" s="78"/>
      <c r="G42" s="78"/>
      <c r="H42" s="79"/>
      <c r="I42" s="79"/>
      <c r="J42" s="75"/>
      <c r="K42" s="79"/>
      <c r="L42" s="78"/>
      <c r="M42" s="239" t="s">
        <v>212</v>
      </c>
      <c r="N42" s="240"/>
      <c r="O42" s="160">
        <f>SUM(O40)</f>
        <v>0</v>
      </c>
    </row>
    <row r="43" spans="1:70" ht="13" x14ac:dyDescent="0.3">
      <c r="A43" s="75"/>
      <c r="B43" s="75"/>
      <c r="C43" s="75"/>
      <c r="D43" s="76"/>
      <c r="E43" s="79"/>
      <c r="F43" s="78"/>
      <c r="G43" s="78"/>
      <c r="H43" s="79"/>
      <c r="I43" s="79"/>
      <c r="J43" s="75"/>
      <c r="K43" s="79"/>
      <c r="L43" s="78"/>
      <c r="M43" s="75"/>
      <c r="N43" s="140"/>
      <c r="O43" s="140"/>
    </row>
    <row r="44" spans="1:70" s="33" customFormat="1" ht="13" x14ac:dyDescent="0.3">
      <c r="A44" s="17" t="s">
        <v>213</v>
      </c>
      <c r="B44" s="28"/>
      <c r="C44" s="28"/>
      <c r="D44" s="29"/>
      <c r="E44" s="30"/>
      <c r="F44" s="31"/>
      <c r="G44" s="31"/>
      <c r="H44" s="32"/>
      <c r="I44" s="32"/>
      <c r="J44" s="32"/>
      <c r="K44" s="32"/>
      <c r="L44" s="31"/>
      <c r="M44" s="28"/>
      <c r="N44" s="144"/>
      <c r="O44" s="144"/>
      <c r="P44" s="39"/>
      <c r="Q44" s="39"/>
      <c r="R44" s="39"/>
      <c r="S44" s="39"/>
      <c r="T44"/>
      <c r="U44"/>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row>
    <row r="45" spans="1:70" ht="13" x14ac:dyDescent="0.3">
      <c r="A45" s="99"/>
      <c r="B45" s="121" t="s">
        <v>214</v>
      </c>
      <c r="C45" s="122"/>
      <c r="D45" s="104"/>
      <c r="E45" s="101">
        <v>14</v>
      </c>
      <c r="F45" s="64">
        <v>0.2</v>
      </c>
      <c r="G45" s="64"/>
      <c r="H45" s="102"/>
      <c r="I45" s="102"/>
      <c r="J45" s="102"/>
      <c r="K45" s="102">
        <f>E45/F45</f>
        <v>70</v>
      </c>
      <c r="L45" s="64" t="s">
        <v>215</v>
      </c>
      <c r="M45" s="99" t="s">
        <v>216</v>
      </c>
      <c r="N45" s="140">
        <v>0</v>
      </c>
      <c r="O45" s="140">
        <f t="shared" ref="O45:O46" si="6">K45*N45</f>
        <v>0</v>
      </c>
    </row>
    <row r="46" spans="1:70" ht="13" x14ac:dyDescent="0.3">
      <c r="A46" s="99"/>
      <c r="B46" s="121" t="s">
        <v>217</v>
      </c>
      <c r="C46" s="122"/>
      <c r="D46" s="104"/>
      <c r="E46" s="101">
        <v>14</v>
      </c>
      <c r="F46" s="64">
        <v>1</v>
      </c>
      <c r="G46" s="64"/>
      <c r="H46" s="102"/>
      <c r="I46" s="102"/>
      <c r="J46" s="102"/>
      <c r="K46" s="102">
        <v>14</v>
      </c>
      <c r="L46" s="64" t="s">
        <v>218</v>
      </c>
      <c r="M46" s="99" t="s">
        <v>219</v>
      </c>
      <c r="N46" s="140">
        <v>0</v>
      </c>
      <c r="O46" s="140">
        <f t="shared" si="6"/>
        <v>0</v>
      </c>
    </row>
    <row r="47" spans="1:70" ht="13" x14ac:dyDescent="0.3">
      <c r="A47" s="99"/>
      <c r="B47" s="121"/>
      <c r="C47" s="122"/>
      <c r="D47" s="104"/>
      <c r="E47" s="101"/>
      <c r="F47" s="64"/>
      <c r="G47" s="64"/>
      <c r="H47" s="102"/>
      <c r="I47" s="102"/>
      <c r="J47" s="102"/>
      <c r="K47" s="102"/>
      <c r="L47" s="64"/>
      <c r="M47" s="99"/>
      <c r="N47" s="140"/>
      <c r="O47" s="140"/>
    </row>
    <row r="48" spans="1:70" ht="13" x14ac:dyDescent="0.25">
      <c r="A48" s="75"/>
      <c r="B48" s="93"/>
      <c r="C48" s="94"/>
      <c r="D48" s="95"/>
      <c r="E48" s="96"/>
      <c r="F48" s="97"/>
      <c r="G48" s="97"/>
      <c r="H48" s="98"/>
      <c r="I48" s="79"/>
      <c r="J48" s="44" t="s">
        <v>47</v>
      </c>
      <c r="K48" s="73">
        <f>SUM(K45:K46)</f>
        <v>84</v>
      </c>
      <c r="L48" s="159"/>
      <c r="M48" s="239" t="s">
        <v>220</v>
      </c>
      <c r="N48" s="240"/>
      <c r="O48" s="160">
        <f>SUM(O45:O46)</f>
        <v>0</v>
      </c>
    </row>
    <row r="49" spans="1:70" ht="13" x14ac:dyDescent="0.25">
      <c r="A49" s="99"/>
      <c r="B49" s="121"/>
      <c r="C49" s="122"/>
      <c r="D49" s="104"/>
      <c r="E49" s="101"/>
      <c r="F49" s="64"/>
      <c r="G49" s="64"/>
      <c r="H49" s="102"/>
      <c r="I49" s="102"/>
      <c r="J49" s="102"/>
      <c r="K49" s="102"/>
      <c r="L49" s="64"/>
      <c r="M49" s="99"/>
      <c r="N49" s="49"/>
      <c r="O49" s="49"/>
    </row>
    <row r="50" spans="1:70" s="21" customFormat="1" ht="13" x14ac:dyDescent="0.25">
      <c r="A50" s="17" t="s">
        <v>85</v>
      </c>
      <c r="B50" s="18"/>
      <c r="C50" s="18"/>
      <c r="D50" s="26"/>
      <c r="E50" s="27"/>
      <c r="F50" s="20"/>
      <c r="G50" s="20"/>
      <c r="H50" s="20" t="s">
        <v>86</v>
      </c>
      <c r="I50" s="20"/>
      <c r="J50" s="20"/>
      <c r="K50" s="20" t="s">
        <v>87</v>
      </c>
      <c r="L50" s="20"/>
      <c r="M50" s="18"/>
      <c r="N50" s="143"/>
      <c r="O50" s="143"/>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row>
    <row r="51" spans="1:70" ht="13" x14ac:dyDescent="0.25">
      <c r="A51" s="82" t="s">
        <v>165</v>
      </c>
      <c r="B51" s="84"/>
      <c r="C51" s="74"/>
      <c r="D51" s="71"/>
      <c r="E51" s="72"/>
      <c r="F51" s="63"/>
      <c r="G51" s="63"/>
      <c r="H51" s="73"/>
      <c r="I51" s="73"/>
      <c r="J51" s="73"/>
      <c r="K51" s="73"/>
      <c r="L51" s="63"/>
      <c r="M51" s="74"/>
      <c r="N51" s="49"/>
      <c r="O51" s="49"/>
    </row>
    <row r="52" spans="1:70" ht="186" customHeight="1" x14ac:dyDescent="0.25">
      <c r="A52" s="190" t="s">
        <v>166</v>
      </c>
      <c r="B52" s="110" t="s">
        <v>167</v>
      </c>
      <c r="C52" s="75"/>
      <c r="D52" s="76">
        <v>1016</v>
      </c>
      <c r="E52" s="77"/>
      <c r="F52" s="83"/>
      <c r="G52" s="83"/>
      <c r="H52" s="78">
        <v>1</v>
      </c>
      <c r="I52" s="78"/>
      <c r="J52" s="233" t="s">
        <v>358</v>
      </c>
      <c r="K52" s="77">
        <f>D52*H52/1000</f>
        <v>1.016</v>
      </c>
      <c r="L52" s="78"/>
      <c r="M52" s="75"/>
      <c r="N52" s="175">
        <v>0</v>
      </c>
      <c r="O52" s="175">
        <f t="shared" ref="O52" si="7">K52*N52</f>
        <v>0</v>
      </c>
    </row>
    <row r="53" spans="1:70" ht="13" x14ac:dyDescent="0.25">
      <c r="A53" s="191"/>
      <c r="B53" s="179"/>
      <c r="C53" s="179"/>
      <c r="D53" s="181"/>
      <c r="E53" s="180"/>
      <c r="F53" s="189"/>
      <c r="G53" s="189"/>
      <c r="H53" s="12"/>
      <c r="I53" s="12"/>
      <c r="J53" s="12"/>
      <c r="K53" s="184"/>
      <c r="L53" s="12"/>
      <c r="M53" s="241" t="s">
        <v>221</v>
      </c>
      <c r="N53" s="242"/>
      <c r="O53" s="185">
        <f>O52</f>
        <v>0</v>
      </c>
    </row>
    <row r="54" spans="1:70" ht="13" x14ac:dyDescent="0.25">
      <c r="A54" s="6"/>
    </row>
    <row r="56" spans="1:70" x14ac:dyDescent="0.25">
      <c r="C56" s="120"/>
      <c r="D56" s="106"/>
    </row>
  </sheetData>
  <mergeCells count="8">
    <mergeCell ref="M53:N53"/>
    <mergeCell ref="M22:N22"/>
    <mergeCell ref="M23:N23"/>
    <mergeCell ref="M24:N24"/>
    <mergeCell ref="M30:N30"/>
    <mergeCell ref="M48:N48"/>
    <mergeCell ref="M36:N36"/>
    <mergeCell ref="M42:N42"/>
  </mergeCells>
  <phoneticPr fontId="14" type="noConversion"/>
  <pageMargins left="0.7" right="0.7" top="0.75" bottom="0.75" header="0.3" footer="0.3"/>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49"/>
  <sheetViews>
    <sheetView zoomScale="70" zoomScaleNormal="70" workbookViewId="0">
      <selection activeCell="M4" sqref="M4"/>
    </sheetView>
  </sheetViews>
  <sheetFormatPr defaultRowHeight="12.5" x14ac:dyDescent="0.25"/>
  <cols>
    <col min="1" max="1" width="7.54296875" customWidth="1"/>
    <col min="2" max="2" width="38" customWidth="1"/>
    <col min="3" max="3" width="17" bestFit="1" customWidth="1"/>
    <col min="6" max="7" width="8.81640625" customWidth="1"/>
    <col min="9" max="9" width="37.7265625" bestFit="1" customWidth="1"/>
    <col min="10" max="10" width="34.81640625" bestFit="1" customWidth="1"/>
    <col min="11" max="11" width="17.1796875" bestFit="1" customWidth="1"/>
    <col min="13" max="13" width="20.54296875" bestFit="1" customWidth="1"/>
    <col min="14" max="14" width="21.54296875" customWidth="1"/>
    <col min="15" max="15" width="21.81640625" customWidth="1"/>
    <col min="16" max="16" width="17.81640625" customWidth="1"/>
  </cols>
  <sheetData>
    <row r="1" spans="1:58" ht="14" x14ac:dyDescent="0.3">
      <c r="A1" s="16" t="s">
        <v>0</v>
      </c>
    </row>
    <row r="3" spans="1:58" ht="13" x14ac:dyDescent="0.25">
      <c r="A3" s="1" t="s">
        <v>1</v>
      </c>
      <c r="B3" s="2"/>
      <c r="C3" s="2"/>
      <c r="D3" s="3"/>
      <c r="E3" s="4"/>
      <c r="F3" s="1"/>
      <c r="G3" s="1"/>
      <c r="H3" s="1"/>
      <c r="I3" s="1"/>
      <c r="K3" s="1"/>
      <c r="L3" s="1" t="s">
        <v>2</v>
      </c>
      <c r="M3" s="5">
        <v>45916</v>
      </c>
      <c r="N3" s="6"/>
      <c r="O3" s="6"/>
      <c r="P3" s="6"/>
    </row>
    <row r="4" spans="1:58" ht="13" x14ac:dyDescent="0.25">
      <c r="A4" s="1" t="s">
        <v>3</v>
      </c>
      <c r="B4" s="8"/>
      <c r="C4" s="8"/>
      <c r="D4" s="1"/>
      <c r="E4" s="9"/>
      <c r="F4" s="7"/>
      <c r="G4" s="7"/>
      <c r="H4" s="10"/>
      <c r="I4" s="10"/>
      <c r="K4" s="10"/>
      <c r="L4" s="4"/>
      <c r="M4" s="4"/>
      <c r="N4" s="11"/>
      <c r="O4" s="11"/>
      <c r="P4" s="11"/>
    </row>
    <row r="5" spans="1:58" ht="13" x14ac:dyDescent="0.3">
      <c r="A5" s="35" t="s">
        <v>4</v>
      </c>
      <c r="B5" s="8"/>
      <c r="C5" s="8"/>
      <c r="D5" s="1"/>
      <c r="E5" s="9"/>
      <c r="F5" s="7"/>
      <c r="G5" s="7"/>
      <c r="H5" s="10"/>
      <c r="I5" s="10"/>
      <c r="K5" s="10"/>
      <c r="L5" s="4"/>
      <c r="M5" s="4"/>
      <c r="N5" s="11"/>
      <c r="O5" s="11"/>
      <c r="P5" s="11"/>
    </row>
    <row r="6" spans="1:58" ht="13" x14ac:dyDescent="0.25">
      <c r="A6" s="11"/>
      <c r="B6" s="3"/>
      <c r="C6" s="3"/>
      <c r="D6" s="9"/>
      <c r="E6" s="9"/>
      <c r="F6" s="11"/>
      <c r="G6" s="11"/>
      <c r="H6" s="10"/>
      <c r="I6" s="10"/>
      <c r="K6" s="10"/>
      <c r="L6" s="4"/>
      <c r="M6" s="4"/>
      <c r="N6" s="11"/>
      <c r="O6" s="11"/>
      <c r="P6" s="11"/>
    </row>
    <row r="7" spans="1:58" ht="39" x14ac:dyDescent="0.25">
      <c r="A7" s="12" t="s">
        <v>5</v>
      </c>
      <c r="B7" s="13" t="s">
        <v>6</v>
      </c>
      <c r="C7" s="13" t="s">
        <v>7</v>
      </c>
      <c r="D7" s="14" t="s">
        <v>8</v>
      </c>
      <c r="E7" s="14" t="s">
        <v>9</v>
      </c>
      <c r="F7" s="13" t="s">
        <v>10</v>
      </c>
      <c r="G7" s="13" t="s">
        <v>11</v>
      </c>
      <c r="H7" s="15" t="s">
        <v>12</v>
      </c>
      <c r="I7" s="15" t="s">
        <v>13</v>
      </c>
      <c r="J7" s="15" t="s">
        <v>14</v>
      </c>
      <c r="K7" s="15" t="s">
        <v>15</v>
      </c>
      <c r="L7" s="14" t="s">
        <v>16</v>
      </c>
      <c r="M7" s="14" t="s">
        <v>17</v>
      </c>
      <c r="N7" s="13" t="s">
        <v>18</v>
      </c>
      <c r="O7" s="135" t="s">
        <v>19</v>
      </c>
      <c r="P7" s="136" t="s">
        <v>20</v>
      </c>
    </row>
    <row r="8" spans="1:58" ht="13" x14ac:dyDescent="0.3">
      <c r="A8" s="64"/>
      <c r="B8" s="65"/>
      <c r="C8" s="65"/>
      <c r="D8" s="66"/>
      <c r="E8" s="66"/>
      <c r="F8" s="65"/>
      <c r="G8" s="65"/>
      <c r="H8" s="67"/>
      <c r="I8" s="67"/>
      <c r="J8" s="67"/>
      <c r="K8" s="67"/>
      <c r="L8" s="66"/>
      <c r="M8" s="66"/>
      <c r="N8" s="65"/>
      <c r="O8" s="138"/>
      <c r="P8" s="138"/>
    </row>
    <row r="9" spans="1:58" s="38" customFormat="1" ht="13" x14ac:dyDescent="0.25">
      <c r="A9" s="25" t="s">
        <v>365</v>
      </c>
      <c r="B9" s="34"/>
      <c r="C9" s="34"/>
      <c r="D9" s="36"/>
      <c r="E9" s="36"/>
      <c r="F9" s="34"/>
      <c r="G9" s="34"/>
      <c r="H9" s="37"/>
      <c r="I9" s="37"/>
      <c r="J9" s="37"/>
      <c r="K9" s="37"/>
      <c r="L9" s="36"/>
      <c r="M9" s="36"/>
      <c r="N9" s="34"/>
      <c r="O9" s="34"/>
      <c r="P9" s="34"/>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row>
    <row r="10" spans="1:58" ht="13" x14ac:dyDescent="0.3">
      <c r="A10" s="68"/>
      <c r="B10" s="65"/>
      <c r="C10" s="65"/>
      <c r="D10" s="66"/>
      <c r="E10" s="66"/>
      <c r="F10" s="65"/>
      <c r="G10" s="65"/>
      <c r="H10" s="67"/>
      <c r="I10" s="67"/>
      <c r="J10" s="73"/>
      <c r="K10" s="67"/>
      <c r="L10" s="66"/>
      <c r="M10" s="66"/>
      <c r="N10" s="65"/>
      <c r="O10" s="107"/>
      <c r="P10" s="107"/>
    </row>
    <row r="11" spans="1:58" s="21" customFormat="1" ht="13" x14ac:dyDescent="0.25">
      <c r="A11" s="17" t="s">
        <v>21</v>
      </c>
      <c r="B11" s="18"/>
      <c r="C11" s="18"/>
      <c r="D11" s="22"/>
      <c r="E11" s="23"/>
      <c r="F11" s="23"/>
      <c r="G11" s="23"/>
      <c r="H11" s="24"/>
      <c r="I11" s="24"/>
      <c r="J11" s="24"/>
      <c r="K11" s="24"/>
      <c r="L11" s="19"/>
      <c r="M11" s="20"/>
      <c r="N11" s="18"/>
      <c r="O11" s="18"/>
      <c r="P11" s="18"/>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row>
    <row r="12" spans="1:58" ht="13" x14ac:dyDescent="0.3">
      <c r="A12" s="69" t="s">
        <v>22</v>
      </c>
      <c r="B12" s="70"/>
      <c r="C12" s="70"/>
      <c r="D12" s="71"/>
      <c r="E12" s="72"/>
      <c r="F12" s="63"/>
      <c r="G12" s="63"/>
      <c r="H12" s="73"/>
      <c r="I12" s="73"/>
      <c r="J12" s="73"/>
      <c r="K12" s="73"/>
      <c r="L12" s="73"/>
      <c r="M12" s="63"/>
      <c r="N12" s="74"/>
      <c r="O12" s="139"/>
      <c r="P12" s="139"/>
    </row>
    <row r="13" spans="1:58" ht="13" x14ac:dyDescent="0.3">
      <c r="A13" s="49" t="s">
        <v>222</v>
      </c>
      <c r="B13" s="45" t="s">
        <v>24</v>
      </c>
      <c r="C13" s="45"/>
      <c r="D13" s="46"/>
      <c r="E13" s="47"/>
      <c r="F13" s="43"/>
      <c r="G13" s="43"/>
      <c r="H13" s="48"/>
      <c r="I13" s="48" t="s">
        <v>25</v>
      </c>
      <c r="J13" s="48" t="s">
        <v>26</v>
      </c>
      <c r="K13" s="48" t="s">
        <v>27</v>
      </c>
      <c r="L13" s="48">
        <v>10</v>
      </c>
      <c r="M13" s="43" t="s">
        <v>38</v>
      </c>
      <c r="N13" s="49" t="s">
        <v>29</v>
      </c>
      <c r="O13" s="140">
        <v>0</v>
      </c>
      <c r="P13" s="140">
        <f>L13*O13</f>
        <v>0</v>
      </c>
    </row>
    <row r="14" spans="1:58" ht="13" x14ac:dyDescent="0.3">
      <c r="A14" s="49" t="s">
        <v>223</v>
      </c>
      <c r="B14" s="51" t="s">
        <v>224</v>
      </c>
      <c r="C14" s="45" t="s">
        <v>49</v>
      </c>
      <c r="D14" s="52"/>
      <c r="E14" s="53"/>
      <c r="F14" s="54"/>
      <c r="G14" s="54"/>
      <c r="H14" s="55"/>
      <c r="I14" s="48" t="s">
        <v>25</v>
      </c>
      <c r="J14" s="48" t="s">
        <v>26</v>
      </c>
      <c r="K14" s="48" t="s">
        <v>27</v>
      </c>
      <c r="L14" s="48">
        <v>2</v>
      </c>
      <c r="M14" s="43" t="s">
        <v>38</v>
      </c>
      <c r="N14" s="49" t="s">
        <v>225</v>
      </c>
      <c r="O14" s="140">
        <v>0</v>
      </c>
      <c r="P14" s="140">
        <f t="shared" ref="P14:P17" si="0">L14*O14</f>
        <v>0</v>
      </c>
    </row>
    <row r="15" spans="1:58" ht="13" x14ac:dyDescent="0.3">
      <c r="A15" s="58" t="s">
        <v>36</v>
      </c>
      <c r="B15" s="45" t="s">
        <v>37</v>
      </c>
      <c r="C15" s="45"/>
      <c r="D15" s="46"/>
      <c r="E15" s="47"/>
      <c r="F15" s="43"/>
      <c r="G15" s="43"/>
      <c r="H15" s="48"/>
      <c r="I15" s="48" t="s">
        <v>25</v>
      </c>
      <c r="J15" s="48" t="s">
        <v>26</v>
      </c>
      <c r="K15" s="48" t="s">
        <v>27</v>
      </c>
      <c r="L15" s="48">
        <v>3</v>
      </c>
      <c r="M15" s="43" t="s">
        <v>38</v>
      </c>
      <c r="N15" s="49" t="s">
        <v>39</v>
      </c>
      <c r="O15" s="140">
        <v>0</v>
      </c>
      <c r="P15" s="140">
        <f>L15*O15</f>
        <v>0</v>
      </c>
    </row>
    <row r="16" spans="1:58" ht="13" x14ac:dyDescent="0.3">
      <c r="A16" s="49" t="s">
        <v>30</v>
      </c>
      <c r="B16" s="45" t="s">
        <v>31</v>
      </c>
      <c r="C16" s="50"/>
      <c r="D16" s="46"/>
      <c r="E16" s="47"/>
      <c r="F16" s="43"/>
      <c r="G16" s="43"/>
      <c r="H16" s="48"/>
      <c r="I16" s="48" t="s">
        <v>25</v>
      </c>
      <c r="J16" s="48" t="s">
        <v>26</v>
      </c>
      <c r="K16" s="48" t="s">
        <v>27</v>
      </c>
      <c r="L16" s="48">
        <v>1</v>
      </c>
      <c r="M16" s="43" t="s">
        <v>38</v>
      </c>
      <c r="N16" s="49" t="s">
        <v>32</v>
      </c>
      <c r="O16" s="140">
        <v>0</v>
      </c>
      <c r="P16" s="140">
        <f t="shared" si="0"/>
        <v>0</v>
      </c>
    </row>
    <row r="17" spans="1:58" ht="13" x14ac:dyDescent="0.3">
      <c r="A17" s="49" t="s">
        <v>33</v>
      </c>
      <c r="B17" s="45" t="s">
        <v>34</v>
      </c>
      <c r="C17" s="50"/>
      <c r="D17" s="46"/>
      <c r="E17" s="47"/>
      <c r="F17" s="43"/>
      <c r="G17" s="43"/>
      <c r="H17" s="48"/>
      <c r="I17" s="48" t="s">
        <v>25</v>
      </c>
      <c r="J17" s="48" t="s">
        <v>26</v>
      </c>
      <c r="K17" s="48" t="s">
        <v>27</v>
      </c>
      <c r="L17" s="48">
        <v>1</v>
      </c>
      <c r="M17" s="43" t="s">
        <v>38</v>
      </c>
      <c r="N17" s="49" t="s">
        <v>35</v>
      </c>
      <c r="O17" s="140">
        <v>0</v>
      </c>
      <c r="P17" s="140">
        <f t="shared" si="0"/>
        <v>0</v>
      </c>
    </row>
    <row r="18" spans="1:58" ht="13.5" thickBot="1" x14ac:dyDescent="0.35">
      <c r="A18" s="50"/>
      <c r="B18" s="50"/>
      <c r="C18" s="50"/>
      <c r="D18" s="50"/>
      <c r="E18" s="50"/>
      <c r="F18" s="50"/>
      <c r="G18" s="50"/>
      <c r="H18" s="50"/>
      <c r="I18" s="48"/>
      <c r="J18" s="48"/>
      <c r="K18" s="48"/>
      <c r="L18" s="109"/>
      <c r="M18" s="50"/>
      <c r="N18" s="50"/>
      <c r="O18" s="140"/>
      <c r="P18" s="140"/>
    </row>
    <row r="19" spans="1:58" ht="13" x14ac:dyDescent="0.3">
      <c r="A19" s="44"/>
      <c r="B19" s="51"/>
      <c r="C19" s="45"/>
      <c r="D19" s="52"/>
      <c r="E19" s="53"/>
      <c r="F19" s="54"/>
      <c r="G19" s="54"/>
      <c r="H19" s="55"/>
      <c r="I19" s="55"/>
      <c r="J19" s="48"/>
      <c r="K19" s="44" t="s">
        <v>47</v>
      </c>
      <c r="L19" s="48">
        <f>SUM(L13:L17)</f>
        <v>17</v>
      </c>
      <c r="M19" s="43"/>
      <c r="N19" s="260" t="s">
        <v>226</v>
      </c>
      <c r="O19" s="261"/>
      <c r="P19" s="140">
        <f>SUM(P13:P18)</f>
        <v>0</v>
      </c>
    </row>
    <row r="20" spans="1:58" ht="13" x14ac:dyDescent="0.3">
      <c r="A20" s="85"/>
      <c r="B20" s="93"/>
      <c r="C20" s="94"/>
      <c r="D20" s="95"/>
      <c r="E20" s="96"/>
      <c r="F20" s="97"/>
      <c r="G20" s="97"/>
      <c r="H20" s="98"/>
      <c r="I20" s="98"/>
      <c r="J20" s="48"/>
      <c r="K20" s="85"/>
      <c r="L20" s="79"/>
      <c r="M20" s="78"/>
      <c r="N20" s="260" t="s">
        <v>187</v>
      </c>
      <c r="O20" s="261"/>
      <c r="P20" s="140">
        <f>'P2 Stationsplein P&amp;R'!O22</f>
        <v>0</v>
      </c>
    </row>
    <row r="21" spans="1:58" ht="13" x14ac:dyDescent="0.3">
      <c r="A21" s="85"/>
      <c r="B21" s="93"/>
      <c r="C21" s="94"/>
      <c r="D21" s="95"/>
      <c r="E21" s="96"/>
      <c r="F21" s="97"/>
      <c r="G21" s="97"/>
      <c r="H21" s="98"/>
      <c r="I21" s="98"/>
      <c r="J21" s="48"/>
      <c r="K21" s="85"/>
      <c r="L21" s="79"/>
      <c r="M21" s="78"/>
      <c r="N21" s="239" t="s">
        <v>189</v>
      </c>
      <c r="O21" s="240"/>
      <c r="P21" s="157">
        <f>P19+P20</f>
        <v>0</v>
      </c>
    </row>
    <row r="22" spans="1:58" ht="13" x14ac:dyDescent="0.3">
      <c r="A22" s="75"/>
      <c r="B22" s="93"/>
      <c r="C22" s="94"/>
      <c r="D22" s="95"/>
      <c r="E22" s="96"/>
      <c r="F22" s="97"/>
      <c r="G22" s="97"/>
      <c r="H22" s="98"/>
      <c r="I22" s="98"/>
      <c r="J22" s="48"/>
      <c r="K22" s="98"/>
      <c r="L22" s="79"/>
      <c r="M22" s="78"/>
      <c r="N22" s="75"/>
      <c r="O22" s="140"/>
      <c r="P22" s="140"/>
    </row>
    <row r="23" spans="1:58" s="21" customFormat="1" ht="13" x14ac:dyDescent="0.25">
      <c r="A23" s="17" t="s">
        <v>227</v>
      </c>
      <c r="B23" s="18"/>
      <c r="C23" s="18"/>
      <c r="D23" s="26"/>
      <c r="E23" s="27"/>
      <c r="F23" s="20"/>
      <c r="G23" s="20"/>
      <c r="H23" s="19"/>
      <c r="I23" s="19"/>
      <c r="J23" s="19"/>
      <c r="K23" s="19"/>
      <c r="L23" s="19"/>
      <c r="M23" s="20"/>
      <c r="N23" s="18"/>
      <c r="O23" s="18"/>
      <c r="P23" s="18"/>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row>
    <row r="24" spans="1:58" ht="13" x14ac:dyDescent="0.3">
      <c r="A24" s="89" t="s">
        <v>228</v>
      </c>
      <c r="B24" s="88" t="s">
        <v>229</v>
      </c>
      <c r="C24" s="88"/>
      <c r="D24" s="71">
        <v>756</v>
      </c>
      <c r="E24" s="72"/>
      <c r="F24" s="63"/>
      <c r="G24" s="63"/>
      <c r="H24" s="63"/>
      <c r="I24" s="63"/>
      <c r="J24" s="43"/>
      <c r="K24" s="63"/>
      <c r="L24" s="73"/>
      <c r="M24" s="63"/>
      <c r="N24" s="74"/>
      <c r="O24" s="140"/>
      <c r="P24" s="140"/>
    </row>
    <row r="25" spans="1:58" ht="13" x14ac:dyDescent="0.3">
      <c r="A25" s="49"/>
      <c r="B25" s="49" t="s">
        <v>230</v>
      </c>
      <c r="C25" s="214">
        <v>0.45</v>
      </c>
      <c r="D25" s="49"/>
      <c r="E25" s="47"/>
      <c r="F25" s="43" t="s">
        <v>231</v>
      </c>
      <c r="G25" s="43">
        <v>0.5</v>
      </c>
      <c r="H25" s="48">
        <v>1</v>
      </c>
      <c r="I25" s="48"/>
      <c r="J25" s="43"/>
      <c r="K25" s="48" t="s">
        <v>54</v>
      </c>
      <c r="L25" s="48">
        <f>($D$24*C25)*H25</f>
        <v>340.2</v>
      </c>
      <c r="M25" s="43" t="s">
        <v>232</v>
      </c>
      <c r="N25" s="49" t="s">
        <v>233</v>
      </c>
      <c r="O25" s="140">
        <v>0</v>
      </c>
      <c r="P25" s="140">
        <f t="shared" ref="P25:P40" si="1">L25*O25</f>
        <v>0</v>
      </c>
      <c r="R25" s="40"/>
    </row>
    <row r="26" spans="1:58" ht="13" x14ac:dyDescent="0.3">
      <c r="A26" s="49"/>
      <c r="B26" s="49" t="s">
        <v>234</v>
      </c>
      <c r="C26" s="214">
        <v>0.3</v>
      </c>
      <c r="D26" s="49"/>
      <c r="E26" s="47"/>
      <c r="F26" s="43"/>
      <c r="G26" s="47"/>
      <c r="H26" s="178">
        <v>4</v>
      </c>
      <c r="I26" s="43"/>
      <c r="J26" s="43"/>
      <c r="K26" s="48" t="s">
        <v>54</v>
      </c>
      <c r="L26" s="48">
        <f>($D$24*C26)*H26</f>
        <v>907.19999999999993</v>
      </c>
      <c r="M26" s="43" t="s">
        <v>55</v>
      </c>
      <c r="N26" s="49" t="s">
        <v>235</v>
      </c>
      <c r="O26" s="140">
        <v>0</v>
      </c>
      <c r="P26" s="140">
        <f t="shared" si="1"/>
        <v>0</v>
      </c>
    </row>
    <row r="27" spans="1:58" ht="13" x14ac:dyDescent="0.3">
      <c r="A27" s="49"/>
      <c r="B27" s="49" t="s">
        <v>236</v>
      </c>
      <c r="C27" s="214">
        <v>0.25</v>
      </c>
      <c r="D27" s="49"/>
      <c r="E27" s="47"/>
      <c r="F27" s="43"/>
      <c r="G27" s="47"/>
      <c r="H27" s="178">
        <v>5</v>
      </c>
      <c r="I27" s="43"/>
      <c r="J27" s="43"/>
      <c r="K27" s="48" t="s">
        <v>54</v>
      </c>
      <c r="L27" s="48">
        <f>($D$24*C27)*H27</f>
        <v>945</v>
      </c>
      <c r="M27" s="43" t="s">
        <v>82</v>
      </c>
      <c r="N27" s="49" t="s">
        <v>83</v>
      </c>
      <c r="O27" s="140">
        <v>0</v>
      </c>
      <c r="P27" s="140">
        <f t="shared" si="1"/>
        <v>0</v>
      </c>
    </row>
    <row r="28" spans="1:58" ht="13" x14ac:dyDescent="0.3">
      <c r="A28" s="89" t="s">
        <v>237</v>
      </c>
      <c r="B28" s="88" t="s">
        <v>238</v>
      </c>
      <c r="C28" s="88"/>
      <c r="D28" s="71">
        <v>597</v>
      </c>
      <c r="E28" s="72"/>
      <c r="F28" s="63"/>
      <c r="G28" s="63"/>
      <c r="H28" s="63"/>
      <c r="I28" s="63"/>
      <c r="J28" s="43"/>
      <c r="K28" s="63"/>
      <c r="L28" s="73"/>
      <c r="M28" s="63"/>
      <c r="N28" s="74"/>
      <c r="O28" s="140"/>
      <c r="P28" s="140"/>
    </row>
    <row r="29" spans="1:58" ht="13" x14ac:dyDescent="0.3">
      <c r="A29" s="99"/>
      <c r="B29" t="s">
        <v>53</v>
      </c>
      <c r="C29" s="130">
        <v>0.2</v>
      </c>
      <c r="D29" s="71"/>
      <c r="E29" s="72"/>
      <c r="F29" s="43"/>
      <c r="G29" s="47"/>
      <c r="H29" s="178">
        <v>3</v>
      </c>
      <c r="I29" s="63"/>
      <c r="J29" s="43"/>
      <c r="K29" s="48" t="s">
        <v>54</v>
      </c>
      <c r="L29" s="48">
        <f>($D$28*C29)*H29</f>
        <v>358.20000000000005</v>
      </c>
      <c r="M29" s="63" t="s">
        <v>55</v>
      </c>
      <c r="N29" s="74"/>
      <c r="O29" s="140">
        <v>0</v>
      </c>
      <c r="P29" s="140">
        <f t="shared" si="1"/>
        <v>0</v>
      </c>
      <c r="Q29" s="3"/>
    </row>
    <row r="30" spans="1:58" ht="13" x14ac:dyDescent="0.3">
      <c r="A30" s="99"/>
      <c r="B30" s="74" t="s">
        <v>57</v>
      </c>
      <c r="C30" s="130">
        <v>0.15</v>
      </c>
      <c r="D30" s="71"/>
      <c r="E30" s="72"/>
      <c r="F30" s="43"/>
      <c r="G30" s="47"/>
      <c r="H30" s="178">
        <v>4</v>
      </c>
      <c r="I30" s="63"/>
      <c r="J30" s="43"/>
      <c r="K30" s="48" t="s">
        <v>54</v>
      </c>
      <c r="L30" s="48">
        <f t="shared" ref="L30:L34" si="2">($D$28*C30)*H30</f>
        <v>358.2</v>
      </c>
      <c r="M30" s="63" t="s">
        <v>58</v>
      </c>
      <c r="N30" s="74"/>
      <c r="O30" s="140">
        <v>0</v>
      </c>
      <c r="P30" s="140">
        <f t="shared" si="1"/>
        <v>0</v>
      </c>
      <c r="Q30" s="3"/>
    </row>
    <row r="31" spans="1:58" ht="13" x14ac:dyDescent="0.3">
      <c r="A31" s="74"/>
      <c r="B31" s="74" t="s">
        <v>65</v>
      </c>
      <c r="C31" s="130">
        <v>0.25</v>
      </c>
      <c r="D31" s="71"/>
      <c r="E31" s="72"/>
      <c r="F31" s="43"/>
      <c r="G31" s="47"/>
      <c r="H31" s="178">
        <v>4</v>
      </c>
      <c r="I31" s="63"/>
      <c r="J31" s="43"/>
      <c r="K31" s="48" t="s">
        <v>54</v>
      </c>
      <c r="L31" s="48">
        <f t="shared" si="2"/>
        <v>597</v>
      </c>
      <c r="M31" s="43" t="s">
        <v>66</v>
      </c>
      <c r="N31" s="74"/>
      <c r="O31" s="140">
        <v>0</v>
      </c>
      <c r="P31" s="140">
        <f t="shared" si="1"/>
        <v>0</v>
      </c>
      <c r="Q31" s="3"/>
    </row>
    <row r="32" spans="1:58" ht="13" x14ac:dyDescent="0.3">
      <c r="A32" s="99"/>
      <c r="B32" s="74" t="s">
        <v>60</v>
      </c>
      <c r="C32" s="130">
        <v>0.1</v>
      </c>
      <c r="D32" s="71"/>
      <c r="E32" s="72"/>
      <c r="F32" s="43"/>
      <c r="G32" s="47"/>
      <c r="H32" s="178">
        <v>4</v>
      </c>
      <c r="I32" s="63"/>
      <c r="J32" s="43"/>
      <c r="K32" s="48" t="s">
        <v>54</v>
      </c>
      <c r="L32" s="48">
        <f t="shared" si="2"/>
        <v>238.8</v>
      </c>
      <c r="M32" s="43" t="s">
        <v>61</v>
      </c>
      <c r="N32" s="74"/>
      <c r="O32" s="140">
        <v>0</v>
      </c>
      <c r="P32" s="140">
        <f t="shared" si="1"/>
        <v>0</v>
      </c>
      <c r="Q32" s="3"/>
    </row>
    <row r="33" spans="1:58" ht="13" x14ac:dyDescent="0.3">
      <c r="A33" s="99"/>
      <c r="B33" s="74" t="s">
        <v>68</v>
      </c>
      <c r="C33" s="130">
        <v>0.2</v>
      </c>
      <c r="D33" s="71"/>
      <c r="E33" s="72"/>
      <c r="F33" s="43"/>
      <c r="G33" s="47"/>
      <c r="H33" s="178">
        <v>4</v>
      </c>
      <c r="I33" s="63"/>
      <c r="J33" s="43"/>
      <c r="K33" s="48" t="s">
        <v>54</v>
      </c>
      <c r="L33" s="48">
        <f t="shared" si="2"/>
        <v>477.6</v>
      </c>
      <c r="M33" s="130">
        <v>0.05</v>
      </c>
      <c r="N33" s="74" t="s">
        <v>70</v>
      </c>
      <c r="O33" s="140">
        <v>0</v>
      </c>
      <c r="P33" s="140">
        <f t="shared" si="1"/>
        <v>0</v>
      </c>
      <c r="Q33" s="3"/>
    </row>
    <row r="34" spans="1:58" ht="13" x14ac:dyDescent="0.3">
      <c r="A34" s="99"/>
      <c r="B34" s="74" t="s">
        <v>71</v>
      </c>
      <c r="C34" s="130">
        <v>0.1</v>
      </c>
      <c r="D34" s="71"/>
      <c r="E34" s="72"/>
      <c r="F34" s="43"/>
      <c r="G34" s="47"/>
      <c r="H34" s="178">
        <v>4</v>
      </c>
      <c r="I34" s="63"/>
      <c r="J34" s="43"/>
      <c r="K34" s="48" t="s">
        <v>54</v>
      </c>
      <c r="L34" s="48">
        <f t="shared" si="2"/>
        <v>238.8</v>
      </c>
      <c r="M34" s="43" t="s">
        <v>72</v>
      </c>
      <c r="N34" s="74" t="s">
        <v>73</v>
      </c>
      <c r="O34" s="140">
        <v>0</v>
      </c>
      <c r="P34" s="140">
        <f t="shared" si="1"/>
        <v>0</v>
      </c>
      <c r="Q34" s="3"/>
    </row>
    <row r="35" spans="1:58" ht="13" x14ac:dyDescent="0.3">
      <c r="A35" s="99"/>
      <c r="B35" s="99"/>
      <c r="C35" s="161"/>
      <c r="D35" s="104"/>
      <c r="E35" s="101"/>
      <c r="F35" s="78"/>
      <c r="G35" s="77"/>
      <c r="H35" s="78"/>
      <c r="I35" s="64"/>
      <c r="J35" s="43"/>
      <c r="K35" s="79"/>
      <c r="L35" s="79"/>
      <c r="M35" s="78"/>
      <c r="N35" s="99"/>
      <c r="O35" s="140"/>
      <c r="P35" s="140"/>
      <c r="Q35" s="3"/>
    </row>
    <row r="36" spans="1:58" s="137" customFormat="1" ht="13" x14ac:dyDescent="0.3">
      <c r="A36" s="99"/>
      <c r="B36" s="75"/>
      <c r="C36" s="117"/>
      <c r="D36" s="75"/>
      <c r="E36" s="77"/>
      <c r="F36" s="78"/>
      <c r="G36" s="77"/>
      <c r="H36" s="78"/>
      <c r="I36" s="78"/>
      <c r="J36" s="78"/>
      <c r="K36" s="44" t="s">
        <v>47</v>
      </c>
      <c r="L36" s="48">
        <f>SUM(L25:L35)</f>
        <v>4461</v>
      </c>
      <c r="M36" s="78"/>
      <c r="N36" s="239" t="s">
        <v>239</v>
      </c>
      <c r="O36" s="240"/>
      <c r="P36" s="158">
        <f>SUM(P25:P34)</f>
        <v>0</v>
      </c>
    </row>
    <row r="37" spans="1:58" ht="13" x14ac:dyDescent="0.3">
      <c r="A37" s="75"/>
      <c r="B37" s="75"/>
      <c r="C37" s="75"/>
      <c r="D37" s="76"/>
      <c r="E37" s="77"/>
      <c r="F37" s="78"/>
      <c r="G37" s="78"/>
      <c r="H37" s="79"/>
      <c r="I37" s="79"/>
      <c r="J37" s="48"/>
      <c r="K37" s="79"/>
      <c r="L37" s="79"/>
      <c r="M37" s="78"/>
      <c r="N37" s="75"/>
      <c r="O37" s="140"/>
      <c r="P37" s="140"/>
    </row>
    <row r="38" spans="1:58" s="21" customFormat="1" ht="13" x14ac:dyDescent="0.25">
      <c r="A38" s="17" t="s">
        <v>85</v>
      </c>
      <c r="B38" s="18"/>
      <c r="C38" s="18"/>
      <c r="D38" s="26"/>
      <c r="E38" s="27"/>
      <c r="F38" s="20"/>
      <c r="G38" s="20"/>
      <c r="H38" s="20" t="s">
        <v>86</v>
      </c>
      <c r="I38" s="20"/>
      <c r="J38" s="32"/>
      <c r="K38" s="20"/>
      <c r="L38" s="20" t="s">
        <v>87</v>
      </c>
      <c r="M38" s="20"/>
      <c r="N38" s="18"/>
      <c r="O38" s="18"/>
      <c r="P38" s="1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row>
    <row r="39" spans="1:58" ht="13" x14ac:dyDescent="0.3">
      <c r="A39" s="82" t="s">
        <v>88</v>
      </c>
      <c r="B39" s="84"/>
      <c r="C39" s="74"/>
      <c r="D39" s="71"/>
      <c r="E39" s="72"/>
      <c r="F39" s="63"/>
      <c r="G39" s="63"/>
      <c r="H39" s="73"/>
      <c r="I39" s="73"/>
      <c r="K39" s="73"/>
      <c r="L39" s="73"/>
      <c r="M39" s="63"/>
      <c r="N39" s="74"/>
      <c r="O39" s="140"/>
      <c r="P39" s="140"/>
    </row>
    <row r="40" spans="1:58" ht="188.5" customHeight="1" x14ac:dyDescent="0.3">
      <c r="A40" s="49" t="s">
        <v>166</v>
      </c>
      <c r="B40" s="105" t="s">
        <v>167</v>
      </c>
      <c r="C40" s="49"/>
      <c r="D40" s="46">
        <v>440</v>
      </c>
      <c r="E40" s="47"/>
      <c r="F40" s="50"/>
      <c r="G40" s="50"/>
      <c r="H40" s="43">
        <v>1</v>
      </c>
      <c r="I40" s="43"/>
      <c r="J40" s="233" t="s">
        <v>358</v>
      </c>
      <c r="K40" s="43"/>
      <c r="L40" s="55">
        <f>D40*H40/1000</f>
        <v>0.44</v>
      </c>
      <c r="M40" s="43"/>
      <c r="N40" s="49"/>
      <c r="O40" s="140">
        <v>0</v>
      </c>
      <c r="P40" s="140">
        <f t="shared" si="1"/>
        <v>0</v>
      </c>
    </row>
    <row r="41" spans="1:58" s="137" customFormat="1" ht="13" x14ac:dyDescent="0.3">
      <c r="A41" s="262"/>
      <c r="B41" s="263"/>
      <c r="C41" s="264"/>
      <c r="D41" s="76"/>
      <c r="E41" s="77"/>
      <c r="F41" s="148"/>
      <c r="G41" s="148"/>
      <c r="H41" s="78"/>
      <c r="I41" s="78"/>
      <c r="J41" s="48"/>
      <c r="K41" s="78"/>
      <c r="L41" s="55"/>
      <c r="M41" s="78"/>
      <c r="N41" s="239" t="s">
        <v>221</v>
      </c>
      <c r="O41" s="240"/>
      <c r="P41" s="158">
        <f>P40</f>
        <v>0</v>
      </c>
    </row>
    <row r="42" spans="1:58" ht="52" x14ac:dyDescent="0.3">
      <c r="A42" s="75" t="s">
        <v>89</v>
      </c>
      <c r="B42" s="110" t="s">
        <v>90</v>
      </c>
      <c r="C42" s="110" t="s">
        <v>347</v>
      </c>
      <c r="D42" s="76">
        <v>330</v>
      </c>
      <c r="E42" s="77"/>
      <c r="F42" s="83"/>
      <c r="G42" s="83"/>
      <c r="H42" s="78">
        <v>2</v>
      </c>
      <c r="I42" s="78"/>
      <c r="J42" s="79"/>
      <c r="K42" s="78"/>
      <c r="L42" s="98">
        <f>D42*H42/1000</f>
        <v>0.66</v>
      </c>
      <c r="M42" s="78"/>
      <c r="N42" s="75"/>
      <c r="O42" s="146"/>
      <c r="P42" s="146"/>
    </row>
    <row r="43" spans="1:58" ht="13" x14ac:dyDescent="0.25">
      <c r="A43" s="179"/>
      <c r="B43" s="179"/>
      <c r="C43" s="179"/>
      <c r="D43" s="181"/>
      <c r="E43" s="180"/>
      <c r="F43" s="61"/>
      <c r="G43" s="12"/>
      <c r="H43" s="184"/>
      <c r="I43" s="184"/>
      <c r="J43" s="184"/>
      <c r="K43" s="184"/>
      <c r="L43" s="184"/>
      <c r="M43" s="12"/>
      <c r="N43" s="241"/>
      <c r="O43" s="242"/>
      <c r="P43" s="185"/>
    </row>
    <row r="48" spans="1:58" x14ac:dyDescent="0.25">
      <c r="E48" s="162"/>
    </row>
    <row r="49" spans="5:5" x14ac:dyDescent="0.25">
      <c r="E49" s="162"/>
    </row>
  </sheetData>
  <mergeCells count="7">
    <mergeCell ref="N43:O43"/>
    <mergeCell ref="A41:C41"/>
    <mergeCell ref="N19:O19"/>
    <mergeCell ref="N20:O20"/>
    <mergeCell ref="N21:O21"/>
    <mergeCell ref="N36:O36"/>
    <mergeCell ref="N41:O41"/>
  </mergeCells>
  <pageMargins left="0.7" right="0.7" top="0.75" bottom="0.75" header="0.3" footer="0.3"/>
  <pageSetup paperSize="9" scale="6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I76"/>
  <sheetViews>
    <sheetView zoomScale="85" zoomScaleNormal="85" workbookViewId="0">
      <selection activeCell="M3" sqref="M3"/>
    </sheetView>
  </sheetViews>
  <sheetFormatPr defaultRowHeight="12.5" x14ac:dyDescent="0.25"/>
  <cols>
    <col min="1" max="1" width="7.54296875" customWidth="1"/>
    <col min="2" max="2" width="38" customWidth="1"/>
    <col min="3" max="3" width="14.26953125" customWidth="1"/>
    <col min="6" max="6" width="8.81640625" customWidth="1"/>
    <col min="7" max="7" width="8.81640625" style="40" customWidth="1"/>
    <col min="8" max="8" width="10.81640625" bestFit="1" customWidth="1"/>
    <col min="9" max="9" width="37.7265625" bestFit="1" customWidth="1"/>
    <col min="10" max="10" width="34.81640625" bestFit="1" customWidth="1"/>
    <col min="11" max="11" width="16.453125" bestFit="1" customWidth="1"/>
    <col min="13" max="13" width="31.81640625" customWidth="1"/>
    <col min="14" max="14" width="17.81640625" customWidth="1"/>
    <col min="15" max="15" width="25.453125" customWidth="1"/>
    <col min="16" max="16" width="17.81640625" customWidth="1"/>
  </cols>
  <sheetData>
    <row r="1" spans="1:61" ht="14" x14ac:dyDescent="0.3">
      <c r="A1" s="16" t="s">
        <v>0</v>
      </c>
    </row>
    <row r="3" spans="1:61" ht="13" x14ac:dyDescent="0.25">
      <c r="A3" s="1" t="s">
        <v>1</v>
      </c>
      <c r="B3" s="2"/>
      <c r="C3" s="2"/>
      <c r="D3" s="3"/>
      <c r="E3" s="4"/>
      <c r="F3" s="1"/>
      <c r="G3" s="41"/>
      <c r="H3" s="1"/>
      <c r="I3" s="1"/>
      <c r="K3" s="1"/>
      <c r="L3" s="1" t="s">
        <v>2</v>
      </c>
      <c r="M3" s="5">
        <v>45916</v>
      </c>
      <c r="N3" s="6"/>
      <c r="O3" s="6"/>
      <c r="P3" s="6"/>
    </row>
    <row r="4" spans="1:61" ht="13" x14ac:dyDescent="0.25">
      <c r="A4" s="1" t="s">
        <v>3</v>
      </c>
      <c r="B4" s="8"/>
      <c r="C4" s="8"/>
      <c r="D4" s="1"/>
      <c r="E4" s="9"/>
      <c r="F4" s="7"/>
      <c r="G4" s="42"/>
      <c r="H4" s="10"/>
      <c r="I4" s="10"/>
      <c r="K4" s="10"/>
      <c r="L4" s="4"/>
      <c r="M4" s="4"/>
      <c r="N4" s="11"/>
      <c r="O4" s="11"/>
      <c r="P4" s="11"/>
    </row>
    <row r="5" spans="1:61" ht="13" x14ac:dyDescent="0.3">
      <c r="A5" s="35" t="s">
        <v>4</v>
      </c>
      <c r="B5" s="8"/>
      <c r="C5" s="8"/>
      <c r="D5" s="1"/>
      <c r="E5" s="9"/>
      <c r="F5" s="7"/>
      <c r="G5" s="42"/>
      <c r="H5" s="10"/>
      <c r="I5" s="10"/>
      <c r="K5" s="10"/>
      <c r="L5" s="4"/>
      <c r="M5" s="4"/>
      <c r="N5" s="11"/>
      <c r="O5" s="11"/>
      <c r="P5" s="11"/>
    </row>
    <row r="6" spans="1:61" ht="13" x14ac:dyDescent="0.25">
      <c r="A6" s="11"/>
      <c r="B6" s="3"/>
      <c r="C6" s="3"/>
      <c r="D6" s="9"/>
      <c r="E6" s="9"/>
      <c r="F6" s="11"/>
      <c r="G6" s="6"/>
      <c r="H6" s="10"/>
      <c r="I6" s="10"/>
      <c r="K6" s="10"/>
      <c r="L6" s="4"/>
      <c r="M6" s="4"/>
      <c r="N6" s="11"/>
      <c r="O6" s="11"/>
      <c r="P6" s="11"/>
    </row>
    <row r="7" spans="1:61" ht="39" x14ac:dyDescent="0.25">
      <c r="A7" s="12" t="s">
        <v>5</v>
      </c>
      <c r="B7" s="13" t="s">
        <v>6</v>
      </c>
      <c r="C7" s="13" t="s">
        <v>7</v>
      </c>
      <c r="D7" s="14" t="s">
        <v>8</v>
      </c>
      <c r="E7" s="14" t="s">
        <v>9</v>
      </c>
      <c r="F7" s="13" t="s">
        <v>10</v>
      </c>
      <c r="G7" s="13" t="s">
        <v>11</v>
      </c>
      <c r="H7" s="15" t="s">
        <v>12</v>
      </c>
      <c r="I7" s="15" t="s">
        <v>13</v>
      </c>
      <c r="J7" s="15" t="s">
        <v>14</v>
      </c>
      <c r="K7" s="15" t="s">
        <v>15</v>
      </c>
      <c r="L7" s="14" t="s">
        <v>16</v>
      </c>
      <c r="M7" s="14" t="s">
        <v>17</v>
      </c>
      <c r="N7" s="13" t="s">
        <v>18</v>
      </c>
      <c r="O7" s="135" t="s">
        <v>19</v>
      </c>
      <c r="P7" s="136" t="s">
        <v>20</v>
      </c>
    </row>
    <row r="8" spans="1:61" ht="13" x14ac:dyDescent="0.3">
      <c r="A8" s="64"/>
      <c r="B8" s="65"/>
      <c r="C8" s="65"/>
      <c r="D8" s="66"/>
      <c r="E8" s="66"/>
      <c r="F8" s="65"/>
      <c r="G8" s="65"/>
      <c r="H8" s="67"/>
      <c r="I8" s="67"/>
      <c r="J8" s="67"/>
      <c r="K8" s="67"/>
      <c r="L8" s="66"/>
      <c r="M8" s="66"/>
      <c r="N8" s="65"/>
      <c r="O8" s="138"/>
      <c r="P8" s="138"/>
    </row>
    <row r="9" spans="1:61" s="38" customFormat="1" ht="13" x14ac:dyDescent="0.25">
      <c r="A9" s="25" t="s">
        <v>364</v>
      </c>
      <c r="B9" s="34"/>
      <c r="C9" s="34"/>
      <c r="D9" s="36"/>
      <c r="E9" s="36"/>
      <c r="F9" s="34"/>
      <c r="G9" s="34"/>
      <c r="H9" s="37"/>
      <c r="I9" s="37"/>
      <c r="J9" s="37"/>
      <c r="K9" s="37"/>
      <c r="L9" s="36"/>
      <c r="M9" s="36"/>
      <c r="N9" s="34"/>
      <c r="O9" s="34"/>
      <c r="P9" s="34"/>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row>
    <row r="10" spans="1:61" ht="13" x14ac:dyDescent="0.3">
      <c r="A10" s="68"/>
      <c r="B10" s="65"/>
      <c r="C10" s="65"/>
      <c r="D10" s="66"/>
      <c r="E10" s="66"/>
      <c r="F10" s="65"/>
      <c r="G10" s="65"/>
      <c r="H10" s="67"/>
      <c r="I10" s="67"/>
      <c r="J10" s="73"/>
      <c r="K10" s="67"/>
      <c r="L10" s="66"/>
      <c r="M10" s="66"/>
      <c r="N10" s="65"/>
      <c r="O10" s="107"/>
      <c r="P10" s="107"/>
    </row>
    <row r="11" spans="1:61" s="21" customFormat="1" ht="13" x14ac:dyDescent="0.25">
      <c r="A11" s="17" t="s">
        <v>21</v>
      </c>
      <c r="B11" s="18"/>
      <c r="C11" s="18"/>
      <c r="D11" s="22"/>
      <c r="E11" s="23"/>
      <c r="F11" s="23"/>
      <c r="G11" s="23"/>
      <c r="H11" s="24"/>
      <c r="I11" s="24"/>
      <c r="J11" s="24"/>
      <c r="K11" s="24"/>
      <c r="L11" s="19"/>
      <c r="M11" s="20"/>
      <c r="N11" s="18"/>
      <c r="O11" s="18"/>
      <c r="P11" s="18"/>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row>
    <row r="12" spans="1:61" ht="13" x14ac:dyDescent="0.3">
      <c r="A12" s="69" t="s">
        <v>22</v>
      </c>
      <c r="B12" s="70"/>
      <c r="C12" s="70"/>
      <c r="D12" s="71"/>
      <c r="E12" s="72"/>
      <c r="F12" s="63"/>
      <c r="G12" s="63"/>
      <c r="H12" s="73"/>
      <c r="I12" s="73"/>
      <c r="J12" s="73"/>
      <c r="K12" s="73"/>
      <c r="L12" s="73"/>
      <c r="M12" s="63"/>
      <c r="N12" s="74"/>
      <c r="O12" s="139"/>
      <c r="P12" s="139"/>
    </row>
    <row r="13" spans="1:61" ht="13" x14ac:dyDescent="0.3">
      <c r="A13" s="49" t="s">
        <v>222</v>
      </c>
      <c r="B13" s="45" t="s">
        <v>24</v>
      </c>
      <c r="C13" s="45"/>
      <c r="D13" s="46"/>
      <c r="E13" s="47"/>
      <c r="F13" s="43"/>
      <c r="G13" s="43"/>
      <c r="H13" s="48"/>
      <c r="I13" s="48" t="s">
        <v>25</v>
      </c>
      <c r="J13" s="48" t="s">
        <v>26</v>
      </c>
      <c r="K13" s="48" t="s">
        <v>27</v>
      </c>
      <c r="L13" s="48">
        <v>9</v>
      </c>
      <c r="M13" s="43" t="s">
        <v>38</v>
      </c>
      <c r="N13" s="49" t="s">
        <v>29</v>
      </c>
      <c r="O13" s="140">
        <v>0</v>
      </c>
      <c r="P13" s="140">
        <f>L13*O13</f>
        <v>0</v>
      </c>
    </row>
    <row r="14" spans="1:61" ht="13" x14ac:dyDescent="0.3">
      <c r="A14" s="49" t="s">
        <v>30</v>
      </c>
      <c r="B14" s="45" t="s">
        <v>31</v>
      </c>
      <c r="C14" s="50"/>
      <c r="D14" s="46"/>
      <c r="E14" s="47"/>
      <c r="F14" s="43"/>
      <c r="G14" s="43"/>
      <c r="H14" s="48"/>
      <c r="I14" s="48" t="s">
        <v>25</v>
      </c>
      <c r="J14" s="48" t="s">
        <v>26</v>
      </c>
      <c r="K14" s="48" t="s">
        <v>27</v>
      </c>
      <c r="L14" s="48">
        <v>2</v>
      </c>
      <c r="M14" s="43" t="s">
        <v>97</v>
      </c>
      <c r="N14" s="49" t="s">
        <v>32</v>
      </c>
      <c r="O14" s="140">
        <v>0</v>
      </c>
      <c r="P14" s="140">
        <f t="shared" ref="P14:P19" si="0">L14*O14</f>
        <v>0</v>
      </c>
    </row>
    <row r="15" spans="1:61" ht="13" x14ac:dyDescent="0.3">
      <c r="A15" s="49" t="s">
        <v>33</v>
      </c>
      <c r="B15" s="45" t="s">
        <v>34</v>
      </c>
      <c r="C15" s="50"/>
      <c r="D15" s="46"/>
      <c r="E15" s="47"/>
      <c r="F15" s="43"/>
      <c r="G15" s="43"/>
      <c r="H15" s="48"/>
      <c r="I15" s="48" t="s">
        <v>25</v>
      </c>
      <c r="J15" s="48" t="s">
        <v>26</v>
      </c>
      <c r="K15" s="48" t="s">
        <v>27</v>
      </c>
      <c r="L15" s="48">
        <v>1</v>
      </c>
      <c r="M15" s="43" t="s">
        <v>97</v>
      </c>
      <c r="N15" s="49" t="s">
        <v>35</v>
      </c>
      <c r="O15" s="140">
        <v>0</v>
      </c>
      <c r="P15" s="140">
        <f t="shared" si="0"/>
        <v>0</v>
      </c>
    </row>
    <row r="16" spans="1:61" ht="13" x14ac:dyDescent="0.3">
      <c r="A16" s="49" t="s">
        <v>240</v>
      </c>
      <c r="B16" s="51" t="s">
        <v>241</v>
      </c>
      <c r="C16" s="45"/>
      <c r="D16" s="52"/>
      <c r="E16" s="53"/>
      <c r="F16" s="54"/>
      <c r="G16" s="54"/>
      <c r="H16" s="55"/>
      <c r="I16" s="48" t="s">
        <v>25</v>
      </c>
      <c r="J16" s="48" t="s">
        <v>26</v>
      </c>
      <c r="K16" s="48" t="s">
        <v>27</v>
      </c>
      <c r="L16" s="79">
        <v>7</v>
      </c>
      <c r="M16" s="43" t="s">
        <v>38</v>
      </c>
      <c r="N16" s="49" t="s">
        <v>242</v>
      </c>
      <c r="O16" s="140">
        <v>0</v>
      </c>
      <c r="P16" s="140">
        <f t="shared" si="0"/>
        <v>0</v>
      </c>
    </row>
    <row r="17" spans="1:16" ht="13" x14ac:dyDescent="0.3">
      <c r="A17" s="49" t="s">
        <v>243</v>
      </c>
      <c r="B17" s="51" t="s">
        <v>244</v>
      </c>
      <c r="C17" s="45"/>
      <c r="D17" s="52"/>
      <c r="E17" s="53"/>
      <c r="F17" s="54"/>
      <c r="G17" s="54"/>
      <c r="H17" s="55"/>
      <c r="I17" s="48" t="s">
        <v>25</v>
      </c>
      <c r="J17" s="48" t="s">
        <v>26</v>
      </c>
      <c r="K17" s="48" t="s">
        <v>27</v>
      </c>
      <c r="L17" s="79">
        <v>1</v>
      </c>
      <c r="M17" s="43" t="s">
        <v>97</v>
      </c>
      <c r="N17" s="49" t="s">
        <v>245</v>
      </c>
      <c r="O17" s="140">
        <v>0</v>
      </c>
      <c r="P17" s="140">
        <f t="shared" si="0"/>
        <v>0</v>
      </c>
    </row>
    <row r="18" spans="1:16" ht="13" x14ac:dyDescent="0.3">
      <c r="A18" s="49" t="s">
        <v>246</v>
      </c>
      <c r="B18" s="51" t="s">
        <v>247</v>
      </c>
      <c r="C18" s="45"/>
      <c r="D18" s="52"/>
      <c r="E18" s="53"/>
      <c r="F18" s="54"/>
      <c r="G18" s="54"/>
      <c r="H18" s="55"/>
      <c r="I18" s="48" t="s">
        <v>25</v>
      </c>
      <c r="J18" s="48" t="s">
        <v>26</v>
      </c>
      <c r="K18" s="48" t="s">
        <v>27</v>
      </c>
      <c r="L18" s="102">
        <v>1</v>
      </c>
      <c r="M18" s="43" t="s">
        <v>101</v>
      </c>
      <c r="N18" s="49" t="s">
        <v>248</v>
      </c>
      <c r="O18" s="140">
        <v>0</v>
      </c>
      <c r="P18" s="140">
        <f t="shared" si="0"/>
        <v>0</v>
      </c>
    </row>
    <row r="19" spans="1:16" ht="13" x14ac:dyDescent="0.3">
      <c r="A19" s="49" t="s">
        <v>176</v>
      </c>
      <c r="B19" s="45" t="s">
        <v>24</v>
      </c>
      <c r="C19" s="45" t="s">
        <v>43</v>
      </c>
      <c r="D19" s="46"/>
      <c r="E19" s="47"/>
      <c r="F19" s="43"/>
      <c r="G19" s="43"/>
      <c r="H19" s="48"/>
      <c r="I19" s="48" t="s">
        <v>44</v>
      </c>
      <c r="J19" s="48"/>
      <c r="K19" s="48" t="s">
        <v>27</v>
      </c>
      <c r="L19" s="48">
        <v>1</v>
      </c>
      <c r="M19" s="133" t="s">
        <v>45</v>
      </c>
      <c r="N19" s="49" t="s">
        <v>29</v>
      </c>
      <c r="O19" s="140">
        <v>0</v>
      </c>
      <c r="P19" s="140">
        <f t="shared" si="0"/>
        <v>0</v>
      </c>
    </row>
    <row r="20" spans="1:16" ht="13.5" thickBot="1" x14ac:dyDescent="0.35">
      <c r="A20" s="49"/>
      <c r="B20" s="51"/>
      <c r="C20" s="45"/>
      <c r="D20" s="52"/>
      <c r="E20" s="53"/>
      <c r="F20" s="54"/>
      <c r="G20" s="54"/>
      <c r="H20" s="55"/>
      <c r="I20" s="48"/>
      <c r="J20" s="48"/>
      <c r="K20" s="48"/>
      <c r="L20" s="109"/>
      <c r="M20" s="43"/>
      <c r="N20" s="49"/>
      <c r="O20" s="140"/>
      <c r="P20" s="140"/>
    </row>
    <row r="21" spans="1:16" ht="13" x14ac:dyDescent="0.3">
      <c r="A21" s="49"/>
      <c r="B21" s="51"/>
      <c r="C21" s="45"/>
      <c r="D21" s="52"/>
      <c r="E21" s="53"/>
      <c r="F21" s="54"/>
      <c r="G21" s="54"/>
      <c r="H21" s="55"/>
      <c r="I21" s="48"/>
      <c r="J21" s="48"/>
      <c r="K21" s="48"/>
      <c r="L21" s="102"/>
      <c r="M21" s="43"/>
      <c r="N21" s="49"/>
      <c r="O21" s="140"/>
      <c r="P21" s="140"/>
    </row>
    <row r="22" spans="1:16" ht="13" x14ac:dyDescent="0.25">
      <c r="A22" s="49"/>
      <c r="B22" s="51"/>
      <c r="C22" s="45"/>
      <c r="D22" s="52"/>
      <c r="E22" s="53"/>
      <c r="F22" s="54"/>
      <c r="G22" s="54"/>
      <c r="H22" s="55"/>
      <c r="I22" s="48"/>
      <c r="J22" s="48"/>
      <c r="K22" s="44" t="s">
        <v>47</v>
      </c>
      <c r="L22" s="73">
        <f>SUM(L13:L19)</f>
        <v>22</v>
      </c>
      <c r="M22" s="43"/>
      <c r="N22" s="260" t="s">
        <v>249</v>
      </c>
      <c r="O22" s="261"/>
      <c r="P22" s="145">
        <f>SUM(P13:P19)</f>
        <v>0</v>
      </c>
    </row>
    <row r="23" spans="1:16" ht="13" x14ac:dyDescent="0.25">
      <c r="A23" s="44"/>
      <c r="B23" s="51"/>
      <c r="C23" s="45"/>
      <c r="D23" s="52"/>
      <c r="E23" s="53"/>
      <c r="F23" s="54"/>
      <c r="G23" s="54"/>
      <c r="H23" s="55"/>
      <c r="I23" s="55"/>
      <c r="J23" s="48"/>
      <c r="K23" s="48"/>
      <c r="L23" s="73"/>
      <c r="M23" s="43"/>
      <c r="N23" s="260" t="s">
        <v>250</v>
      </c>
      <c r="O23" s="261"/>
      <c r="P23" s="145">
        <f>'P3 Zuidplein'!P22</f>
        <v>0</v>
      </c>
    </row>
    <row r="24" spans="1:16" ht="13" x14ac:dyDescent="0.25">
      <c r="A24" s="68"/>
      <c r="B24" s="111"/>
      <c r="C24" s="112"/>
      <c r="D24" s="113"/>
      <c r="E24" s="114"/>
      <c r="F24" s="65"/>
      <c r="G24" s="65"/>
      <c r="H24" s="115"/>
      <c r="I24" s="115"/>
      <c r="J24" s="48"/>
      <c r="K24" s="102"/>
      <c r="L24" s="102"/>
      <c r="M24" s="64"/>
      <c r="N24" s="239" t="s">
        <v>251</v>
      </c>
      <c r="O24" s="240"/>
      <c r="P24" s="160">
        <f>P22+P23</f>
        <v>0</v>
      </c>
    </row>
    <row r="25" spans="1:16" ht="13" x14ac:dyDescent="0.25">
      <c r="A25" s="68"/>
      <c r="B25" s="111"/>
      <c r="C25" s="112"/>
      <c r="D25" s="113"/>
      <c r="E25" s="114"/>
      <c r="F25" s="65"/>
      <c r="G25" s="65"/>
      <c r="H25" s="115"/>
      <c r="I25" s="115"/>
      <c r="J25" s="102"/>
      <c r="K25" s="102"/>
      <c r="L25" s="102"/>
      <c r="M25" s="64"/>
      <c r="N25" s="165"/>
      <c r="O25" s="166"/>
      <c r="P25" s="167"/>
    </row>
    <row r="26" spans="1:16" ht="13" x14ac:dyDescent="0.25">
      <c r="A26" s="17" t="s">
        <v>190</v>
      </c>
      <c r="B26" s="18"/>
      <c r="C26" s="18"/>
      <c r="D26" s="26"/>
      <c r="E26" s="27"/>
      <c r="F26" s="20"/>
      <c r="G26" s="20"/>
      <c r="H26" s="19"/>
      <c r="I26" s="19"/>
      <c r="J26" s="19"/>
      <c r="K26" s="19"/>
      <c r="L26" s="19"/>
      <c r="M26" s="20"/>
      <c r="N26" s="18"/>
      <c r="O26" s="18"/>
      <c r="P26" s="18"/>
    </row>
    <row r="27" spans="1:16" ht="13" x14ac:dyDescent="0.3">
      <c r="A27" s="49" t="s">
        <v>252</v>
      </c>
      <c r="B27" s="51" t="s">
        <v>195</v>
      </c>
      <c r="C27" s="45" t="s">
        <v>43</v>
      </c>
      <c r="D27" s="52"/>
      <c r="E27" s="53"/>
      <c r="F27" s="54"/>
      <c r="G27" s="54"/>
      <c r="H27" s="55"/>
      <c r="I27" s="48" t="s">
        <v>192</v>
      </c>
      <c r="J27" s="43"/>
      <c r="K27" s="48" t="s">
        <v>27</v>
      </c>
      <c r="L27" s="48">
        <v>9</v>
      </c>
      <c r="M27" s="133" t="s">
        <v>196</v>
      </c>
      <c r="N27" s="49" t="s">
        <v>197</v>
      </c>
      <c r="O27" s="140">
        <v>0</v>
      </c>
      <c r="P27" s="140">
        <f t="shared" ref="P27:P67" si="1">L27*O27</f>
        <v>0</v>
      </c>
    </row>
    <row r="28" spans="1:16" ht="13" x14ac:dyDescent="0.3">
      <c r="A28" s="75"/>
      <c r="B28" s="93"/>
      <c r="C28" s="94"/>
      <c r="D28" s="95"/>
      <c r="E28" s="96"/>
      <c r="F28" s="97"/>
      <c r="G28" s="97"/>
      <c r="H28" s="98"/>
      <c r="I28" s="79"/>
      <c r="J28" s="43"/>
      <c r="K28" s="79"/>
      <c r="L28" s="102"/>
      <c r="M28" s="159"/>
      <c r="N28" s="75"/>
      <c r="O28" s="140"/>
      <c r="P28" s="140"/>
    </row>
    <row r="29" spans="1:16" ht="13" x14ac:dyDescent="0.25">
      <c r="A29" s="75"/>
      <c r="B29" s="93"/>
      <c r="C29" s="94"/>
      <c r="D29" s="95"/>
      <c r="E29" s="96"/>
      <c r="F29" s="97"/>
      <c r="G29" s="97"/>
      <c r="H29" s="98"/>
      <c r="I29" s="79"/>
      <c r="J29" s="43"/>
      <c r="K29" s="79"/>
      <c r="L29" s="102"/>
      <c r="M29" s="159"/>
      <c r="N29" s="260" t="s">
        <v>253</v>
      </c>
      <c r="O29" s="261"/>
      <c r="P29" s="145">
        <f>P27</f>
        <v>0</v>
      </c>
    </row>
    <row r="30" spans="1:16" ht="13" x14ac:dyDescent="0.25">
      <c r="A30" s="75"/>
      <c r="B30" s="93"/>
      <c r="C30" s="94"/>
      <c r="D30" s="95"/>
      <c r="E30" s="96"/>
      <c r="F30" s="97"/>
      <c r="G30" s="97"/>
      <c r="H30" s="98"/>
      <c r="I30" s="79"/>
      <c r="J30" s="43"/>
      <c r="K30" s="79"/>
      <c r="L30" s="102"/>
      <c r="M30" s="159"/>
      <c r="N30" s="260" t="s">
        <v>254</v>
      </c>
      <c r="O30" s="261"/>
      <c r="P30" s="145">
        <f>'P3 Zuidplein'!P30</f>
        <v>0</v>
      </c>
    </row>
    <row r="31" spans="1:16" ht="13" x14ac:dyDescent="0.25">
      <c r="A31" s="75"/>
      <c r="B31" s="93"/>
      <c r="C31" s="94"/>
      <c r="D31" s="95"/>
      <c r="E31" s="96"/>
      <c r="F31" s="97"/>
      <c r="G31" s="97"/>
      <c r="H31" s="98"/>
      <c r="I31" s="79"/>
      <c r="J31" s="43"/>
      <c r="K31" s="79"/>
      <c r="L31" s="102"/>
      <c r="M31" s="159"/>
      <c r="N31" s="239" t="s">
        <v>255</v>
      </c>
      <c r="O31" s="240"/>
      <c r="P31" s="160">
        <f>P29+P30</f>
        <v>0</v>
      </c>
    </row>
    <row r="32" spans="1:16" ht="13" x14ac:dyDescent="0.3">
      <c r="A32" s="85"/>
      <c r="B32" s="93"/>
      <c r="C32" s="94"/>
      <c r="D32" s="95"/>
      <c r="E32" s="96"/>
      <c r="F32" s="97"/>
      <c r="G32" s="97"/>
      <c r="H32" s="98"/>
      <c r="I32" s="98"/>
      <c r="J32" s="43"/>
      <c r="K32" s="79"/>
      <c r="L32" s="102"/>
      <c r="M32" s="78"/>
      <c r="N32" s="75"/>
      <c r="O32" s="140"/>
      <c r="P32" s="140"/>
    </row>
    <row r="33" spans="1:61" s="21" customFormat="1" ht="13" x14ac:dyDescent="0.25">
      <c r="A33" s="17" t="s">
        <v>50</v>
      </c>
      <c r="B33" s="18"/>
      <c r="C33" s="18"/>
      <c r="D33" s="26"/>
      <c r="E33" s="27"/>
      <c r="F33" s="20"/>
      <c r="G33" s="20"/>
      <c r="H33" s="19"/>
      <c r="I33" s="19"/>
      <c r="J33" s="19"/>
      <c r="K33" s="19"/>
      <c r="L33" s="19"/>
      <c r="M33" s="20"/>
      <c r="N33" s="18"/>
      <c r="O33" s="18"/>
      <c r="P33" s="18"/>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row>
    <row r="34" spans="1:61" ht="13" x14ac:dyDescent="0.3">
      <c r="A34" s="99" t="s">
        <v>256</v>
      </c>
      <c r="B34" s="107" t="s">
        <v>75</v>
      </c>
      <c r="C34" s="103"/>
      <c r="D34" s="104"/>
      <c r="E34" s="101"/>
      <c r="F34" s="64"/>
      <c r="G34" s="64"/>
      <c r="H34" s="64"/>
      <c r="I34" s="64"/>
      <c r="J34" s="43"/>
      <c r="K34" s="48" t="s">
        <v>27</v>
      </c>
      <c r="L34" s="102">
        <v>12</v>
      </c>
      <c r="M34" s="43" t="s">
        <v>76</v>
      </c>
      <c r="N34" s="99" t="s">
        <v>77</v>
      </c>
      <c r="O34" s="140">
        <v>0</v>
      </c>
      <c r="P34" s="140">
        <f t="shared" si="1"/>
        <v>0</v>
      </c>
    </row>
    <row r="35" spans="1:61" ht="13" x14ac:dyDescent="0.3">
      <c r="A35" s="74" t="s">
        <v>258</v>
      </c>
      <c r="B35" s="86" t="s">
        <v>259</v>
      </c>
      <c r="C35" s="80"/>
      <c r="D35" s="71">
        <v>153</v>
      </c>
      <c r="E35" s="72"/>
      <c r="F35" s="63"/>
      <c r="G35" s="63">
        <v>0.5</v>
      </c>
      <c r="H35" s="63">
        <v>5</v>
      </c>
      <c r="I35" s="63" t="s">
        <v>260</v>
      </c>
      <c r="J35" s="43"/>
      <c r="K35" s="63" t="s">
        <v>261</v>
      </c>
      <c r="L35" s="73">
        <f>D35*H35</f>
        <v>765</v>
      </c>
      <c r="M35" s="78" t="s">
        <v>262</v>
      </c>
      <c r="N35" s="74" t="s">
        <v>263</v>
      </c>
      <c r="O35" s="140">
        <v>0</v>
      </c>
      <c r="P35" s="140">
        <f t="shared" si="1"/>
        <v>0</v>
      </c>
    </row>
    <row r="36" spans="1:61" ht="13" x14ac:dyDescent="0.3">
      <c r="A36" s="99"/>
      <c r="B36" s="107"/>
      <c r="C36" s="103"/>
      <c r="D36" s="104"/>
      <c r="E36" s="101"/>
      <c r="F36" s="64"/>
      <c r="G36" s="64"/>
      <c r="H36" s="64"/>
      <c r="I36" s="64"/>
      <c r="J36" s="43"/>
      <c r="K36" s="64"/>
      <c r="L36" s="102"/>
      <c r="M36" s="78"/>
      <c r="N36" s="99"/>
      <c r="O36" s="140"/>
      <c r="P36" s="140"/>
    </row>
    <row r="37" spans="1:61" ht="13" x14ac:dyDescent="0.3">
      <c r="A37" s="99"/>
      <c r="B37" s="107"/>
      <c r="C37" s="103"/>
      <c r="D37" s="104"/>
      <c r="E37" s="101"/>
      <c r="F37" s="64"/>
      <c r="G37" s="64"/>
      <c r="H37" s="64"/>
      <c r="I37" s="64"/>
      <c r="J37" s="43"/>
      <c r="K37" s="44" t="s">
        <v>47</v>
      </c>
      <c r="L37" s="73">
        <f>SUM(L34:L35)</f>
        <v>777</v>
      </c>
      <c r="M37" s="78"/>
      <c r="N37" s="260" t="s">
        <v>264</v>
      </c>
      <c r="O37" s="261"/>
      <c r="P37" s="145">
        <f>SUM(P34:P36)</f>
        <v>0</v>
      </c>
    </row>
    <row r="38" spans="1:61" ht="13" x14ac:dyDescent="0.3">
      <c r="A38" s="99"/>
      <c r="B38" s="107"/>
      <c r="C38" s="103"/>
      <c r="D38" s="104"/>
      <c r="E38" s="101"/>
      <c r="F38" s="64"/>
      <c r="G38" s="64"/>
      <c r="H38" s="64"/>
      <c r="I38" s="64"/>
      <c r="J38" s="43"/>
      <c r="K38" s="64"/>
      <c r="L38" s="102"/>
      <c r="M38" s="78"/>
      <c r="N38" s="260" t="s">
        <v>265</v>
      </c>
      <c r="O38" s="261"/>
      <c r="P38" s="145">
        <f>'P3 Zuidplein'!P37</f>
        <v>0</v>
      </c>
    </row>
    <row r="39" spans="1:61" ht="13" x14ac:dyDescent="0.3">
      <c r="A39" s="99"/>
      <c r="B39" s="107"/>
      <c r="C39" s="103"/>
      <c r="D39" s="104"/>
      <c r="E39" s="101"/>
      <c r="F39" s="64"/>
      <c r="G39" s="64"/>
      <c r="H39" s="64"/>
      <c r="I39" s="64"/>
      <c r="J39" s="43"/>
      <c r="K39" s="64"/>
      <c r="L39" s="102"/>
      <c r="M39" s="78"/>
      <c r="N39" s="239" t="s">
        <v>266</v>
      </c>
      <c r="O39" s="240"/>
      <c r="P39" s="160">
        <f>P37+P38</f>
        <v>0</v>
      </c>
    </row>
    <row r="40" spans="1:61" ht="13" x14ac:dyDescent="0.3">
      <c r="A40" s="75"/>
      <c r="B40" s="75"/>
      <c r="C40" s="75"/>
      <c r="D40" s="76"/>
      <c r="E40" s="77"/>
      <c r="F40" s="78"/>
      <c r="G40" s="78"/>
      <c r="H40" s="78"/>
      <c r="I40" s="78"/>
      <c r="J40" s="48"/>
      <c r="K40" s="78"/>
      <c r="L40" s="79"/>
      <c r="M40" s="78"/>
      <c r="N40" s="75"/>
      <c r="O40" s="140"/>
      <c r="P40" s="140"/>
    </row>
    <row r="41" spans="1:61" s="21" customFormat="1" ht="13" x14ac:dyDescent="0.25">
      <c r="A41" s="17" t="s">
        <v>267</v>
      </c>
      <c r="B41" s="18"/>
      <c r="C41" s="18"/>
      <c r="D41" s="26"/>
      <c r="E41" s="27"/>
      <c r="F41" s="20"/>
      <c r="G41" s="20"/>
      <c r="H41" s="19"/>
      <c r="I41" s="19"/>
      <c r="J41" s="19"/>
      <c r="K41" s="19"/>
      <c r="L41" s="19"/>
      <c r="M41" s="20"/>
      <c r="N41" s="18"/>
      <c r="O41" s="18"/>
      <c r="P41" s="18"/>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row>
    <row r="42" spans="1:61" ht="13" x14ac:dyDescent="0.3">
      <c r="A42" s="49" t="s">
        <v>268</v>
      </c>
      <c r="B42" s="49" t="s">
        <v>269</v>
      </c>
      <c r="C42" s="56"/>
      <c r="D42" s="46">
        <v>353</v>
      </c>
      <c r="E42" s="47"/>
      <c r="F42" s="43"/>
      <c r="G42" s="43">
        <v>0.5</v>
      </c>
      <c r="H42" s="43">
        <v>3</v>
      </c>
      <c r="I42" s="43"/>
      <c r="J42" s="48"/>
      <c r="K42" s="43" t="s">
        <v>261</v>
      </c>
      <c r="L42" s="48">
        <f>D42*H42</f>
        <v>1059</v>
      </c>
      <c r="M42" s="43" t="s">
        <v>270</v>
      </c>
      <c r="N42" s="49" t="s">
        <v>271</v>
      </c>
      <c r="O42" s="140">
        <v>0</v>
      </c>
      <c r="P42" s="140">
        <f t="shared" si="1"/>
        <v>0</v>
      </c>
    </row>
    <row r="43" spans="1:61" ht="13" x14ac:dyDescent="0.3">
      <c r="A43" s="75"/>
      <c r="B43" s="75"/>
      <c r="C43" s="168"/>
      <c r="D43" s="76"/>
      <c r="E43" s="77"/>
      <c r="F43" s="78"/>
      <c r="G43" s="78"/>
      <c r="H43" s="78"/>
      <c r="I43" s="78"/>
      <c r="J43" s="48"/>
      <c r="K43" s="78"/>
      <c r="L43" s="79"/>
      <c r="M43" s="78"/>
      <c r="N43" s="75"/>
      <c r="O43" s="140"/>
      <c r="P43" s="140"/>
    </row>
    <row r="44" spans="1:61" ht="13" x14ac:dyDescent="0.25">
      <c r="A44" s="75"/>
      <c r="B44" s="75"/>
      <c r="C44" s="168"/>
      <c r="D44" s="76"/>
      <c r="E44" s="77"/>
      <c r="F44" s="78"/>
      <c r="G44" s="78"/>
      <c r="H44" s="78"/>
      <c r="I44" s="78"/>
      <c r="J44" s="48"/>
      <c r="K44" s="78"/>
      <c r="L44" s="79"/>
      <c r="M44" s="78"/>
      <c r="N44" s="260" t="s">
        <v>272</v>
      </c>
      <c r="O44" s="261"/>
      <c r="P44" s="145">
        <f>P42</f>
        <v>0</v>
      </c>
    </row>
    <row r="45" spans="1:61" ht="13" x14ac:dyDescent="0.25">
      <c r="A45" s="75"/>
      <c r="B45" s="75"/>
      <c r="C45" s="168"/>
      <c r="D45" s="76"/>
      <c r="E45" s="77"/>
      <c r="F45" s="78"/>
      <c r="G45" s="78"/>
      <c r="H45" s="78"/>
      <c r="I45" s="78"/>
      <c r="J45" s="48"/>
      <c r="K45" s="78"/>
      <c r="L45" s="79"/>
      <c r="M45" s="78"/>
      <c r="N45" s="260" t="s">
        <v>273</v>
      </c>
      <c r="O45" s="261"/>
      <c r="P45" s="145">
        <f>'P3 Zuidplein'!P47</f>
        <v>0</v>
      </c>
    </row>
    <row r="46" spans="1:61" ht="13" x14ac:dyDescent="0.25">
      <c r="A46" s="75"/>
      <c r="B46" s="75"/>
      <c r="C46" s="168"/>
      <c r="D46" s="76"/>
      <c r="E46" s="77"/>
      <c r="F46" s="78"/>
      <c r="G46" s="78"/>
      <c r="H46" s="78"/>
      <c r="I46" s="78"/>
      <c r="J46" s="48"/>
      <c r="K46" s="78"/>
      <c r="L46" s="79"/>
      <c r="M46" s="78"/>
      <c r="N46" s="239" t="s">
        <v>274</v>
      </c>
      <c r="O46" s="240"/>
      <c r="P46" s="160">
        <f>P44+P45</f>
        <v>0</v>
      </c>
    </row>
    <row r="47" spans="1:61" ht="13" x14ac:dyDescent="0.3">
      <c r="A47" s="81"/>
      <c r="B47" s="75"/>
      <c r="C47" s="75"/>
      <c r="D47" s="76"/>
      <c r="E47" s="77"/>
      <c r="F47" s="78"/>
      <c r="G47" s="78"/>
      <c r="H47" s="79"/>
      <c r="I47" s="79"/>
      <c r="K47" s="79"/>
      <c r="L47" s="79"/>
      <c r="M47" s="78"/>
      <c r="N47" s="75"/>
      <c r="O47" s="140"/>
      <c r="P47" s="140"/>
    </row>
    <row r="48" spans="1:61" s="33" customFormat="1" ht="13" x14ac:dyDescent="0.3">
      <c r="A48" s="17" t="s">
        <v>150</v>
      </c>
      <c r="B48" s="28"/>
      <c r="C48" s="28"/>
      <c r="D48" s="29"/>
      <c r="E48" s="30"/>
      <c r="F48" s="31"/>
      <c r="G48" s="31"/>
      <c r="H48" s="32"/>
      <c r="I48" s="32"/>
      <c r="J48" s="19"/>
      <c r="K48" s="32"/>
      <c r="L48" s="32"/>
      <c r="M48" s="31"/>
      <c r="N48" s="28"/>
      <c r="O48" s="28"/>
      <c r="P48" s="28"/>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row>
    <row r="49" spans="1:61" ht="13" x14ac:dyDescent="0.3">
      <c r="A49" s="82" t="s">
        <v>275</v>
      </c>
      <c r="B49" s="74"/>
      <c r="C49" s="74"/>
      <c r="D49" s="71"/>
      <c r="E49" s="72"/>
      <c r="F49" s="63"/>
      <c r="G49" s="63"/>
      <c r="H49" s="73"/>
      <c r="I49" s="73"/>
      <c r="J49" s="102"/>
      <c r="K49" s="73"/>
      <c r="L49" s="73"/>
      <c r="M49" s="63"/>
      <c r="N49" s="74"/>
      <c r="O49" s="140"/>
      <c r="P49" s="140"/>
    </row>
    <row r="50" spans="1:61" ht="13" x14ac:dyDescent="0.3">
      <c r="A50" s="49" t="s">
        <v>152</v>
      </c>
      <c r="B50" s="49" t="s">
        <v>153</v>
      </c>
      <c r="C50" s="49" t="s">
        <v>154</v>
      </c>
      <c r="D50" s="46"/>
      <c r="E50" s="48">
        <f>12+12+48+38+8.5</f>
        <v>118.5</v>
      </c>
      <c r="F50" s="43">
        <v>0.25</v>
      </c>
      <c r="G50" s="43">
        <v>0.2</v>
      </c>
      <c r="H50" s="48"/>
      <c r="I50" s="48" t="s">
        <v>155</v>
      </c>
      <c r="J50" s="48"/>
      <c r="K50" s="48" t="s">
        <v>156</v>
      </c>
      <c r="L50" s="48">
        <f>(E50/F50)*2</f>
        <v>948</v>
      </c>
      <c r="M50" s="43" t="s">
        <v>157</v>
      </c>
      <c r="N50" s="49" t="s">
        <v>158</v>
      </c>
      <c r="O50" s="140">
        <v>0</v>
      </c>
      <c r="P50" s="140">
        <f t="shared" si="1"/>
        <v>0</v>
      </c>
    </row>
    <row r="51" spans="1:61" ht="13" x14ac:dyDescent="0.3">
      <c r="A51" s="75"/>
      <c r="B51" s="75"/>
      <c r="C51" s="75"/>
      <c r="D51" s="76"/>
      <c r="E51" s="79"/>
      <c r="F51" s="78"/>
      <c r="G51" s="78"/>
      <c r="H51" s="79"/>
      <c r="I51" s="79"/>
      <c r="J51" s="48"/>
      <c r="K51" s="79"/>
      <c r="L51" s="79"/>
      <c r="M51" s="78"/>
      <c r="N51" s="75"/>
      <c r="O51" s="140"/>
      <c r="P51" s="140"/>
    </row>
    <row r="52" spans="1:61" ht="13" x14ac:dyDescent="0.25">
      <c r="A52" s="75"/>
      <c r="B52" s="75"/>
      <c r="C52" s="75"/>
      <c r="D52" s="76"/>
      <c r="E52" s="79"/>
      <c r="F52" s="78"/>
      <c r="G52" s="78"/>
      <c r="H52" s="79"/>
      <c r="I52" s="79"/>
      <c r="J52" s="48"/>
      <c r="K52" s="79"/>
      <c r="L52" s="79"/>
      <c r="M52" s="78"/>
      <c r="N52" s="260" t="s">
        <v>276</v>
      </c>
      <c r="O52" s="261"/>
      <c r="P52" s="145">
        <f>P50</f>
        <v>0</v>
      </c>
    </row>
    <row r="53" spans="1:61" ht="13" x14ac:dyDescent="0.25">
      <c r="A53" s="75"/>
      <c r="B53" s="75"/>
      <c r="C53" s="75"/>
      <c r="D53" s="76"/>
      <c r="E53" s="79"/>
      <c r="F53" s="78"/>
      <c r="G53" s="78"/>
      <c r="H53" s="79"/>
      <c r="I53" s="79"/>
      <c r="J53" s="48"/>
      <c r="K53" s="79"/>
      <c r="L53" s="79"/>
      <c r="M53" s="78"/>
      <c r="N53" s="260" t="s">
        <v>277</v>
      </c>
      <c r="O53" s="261"/>
      <c r="P53" s="145">
        <f>'P3 Zuidplein'!P76</f>
        <v>0</v>
      </c>
    </row>
    <row r="54" spans="1:61" ht="13" x14ac:dyDescent="0.25">
      <c r="A54" s="75"/>
      <c r="B54" s="75"/>
      <c r="C54" s="75"/>
      <c r="D54" s="76"/>
      <c r="E54" s="79"/>
      <c r="F54" s="78"/>
      <c r="G54" s="78"/>
      <c r="H54" s="79"/>
      <c r="I54" s="79"/>
      <c r="J54" s="48"/>
      <c r="K54" s="79"/>
      <c r="L54" s="79"/>
      <c r="M54" s="78"/>
      <c r="N54" s="239" t="s">
        <v>278</v>
      </c>
      <c r="O54" s="240"/>
      <c r="P54" s="160">
        <f>P52+P53</f>
        <v>0</v>
      </c>
    </row>
    <row r="55" spans="1:61" ht="13" x14ac:dyDescent="0.3">
      <c r="A55" s="75"/>
      <c r="B55" s="75"/>
      <c r="C55" s="75"/>
      <c r="D55" s="76"/>
      <c r="E55" s="77"/>
      <c r="F55" s="75"/>
      <c r="G55" s="78"/>
      <c r="H55" s="79"/>
      <c r="I55" s="79"/>
      <c r="J55" s="48"/>
      <c r="K55" s="79"/>
      <c r="L55" s="79"/>
      <c r="M55" s="78"/>
      <c r="N55" s="75"/>
      <c r="O55" s="140"/>
      <c r="P55" s="140"/>
    </row>
    <row r="56" spans="1:61" ht="13" x14ac:dyDescent="0.25">
      <c r="A56" s="17" t="s">
        <v>199</v>
      </c>
      <c r="B56" s="28"/>
      <c r="C56" s="28"/>
      <c r="D56" s="29"/>
      <c r="E56" s="30"/>
      <c r="F56" s="31"/>
      <c r="G56" s="31"/>
      <c r="H56" s="32"/>
      <c r="I56" s="32"/>
      <c r="J56" s="32"/>
      <c r="K56" s="32"/>
      <c r="L56" s="32"/>
      <c r="M56" s="31"/>
      <c r="N56" s="28"/>
      <c r="O56" s="28"/>
      <c r="P56" s="28"/>
    </row>
    <row r="57" spans="1:61" ht="13" x14ac:dyDescent="0.3">
      <c r="A57" s="74" t="s">
        <v>279</v>
      </c>
      <c r="B57" s="74" t="s">
        <v>280</v>
      </c>
      <c r="C57" s="74"/>
      <c r="D57" s="71">
        <v>240</v>
      </c>
      <c r="E57" s="72"/>
      <c r="F57" s="74"/>
      <c r="G57" s="63"/>
      <c r="H57" s="73">
        <v>11</v>
      </c>
      <c r="I57" s="73"/>
      <c r="J57" s="48"/>
      <c r="K57" s="43" t="s">
        <v>261</v>
      </c>
      <c r="L57" s="48">
        <f t="shared" ref="L57" si="2">D57*H57</f>
        <v>2640</v>
      </c>
      <c r="M57" s="43" t="s">
        <v>281</v>
      </c>
      <c r="N57" s="74" t="s">
        <v>282</v>
      </c>
      <c r="O57" s="140"/>
      <c r="P57" s="140">
        <f t="shared" si="1"/>
        <v>0</v>
      </c>
    </row>
    <row r="58" spans="1:61" ht="26" x14ac:dyDescent="0.3">
      <c r="A58" s="49" t="s">
        <v>283</v>
      </c>
      <c r="B58" s="105" t="s">
        <v>284</v>
      </c>
      <c r="C58" s="49"/>
      <c r="D58" s="46">
        <v>280</v>
      </c>
      <c r="E58" s="47"/>
      <c r="F58" s="49"/>
      <c r="G58" s="43">
        <v>0.2</v>
      </c>
      <c r="H58" s="48">
        <v>12</v>
      </c>
      <c r="I58" s="48"/>
      <c r="J58" s="48"/>
      <c r="K58" s="43" t="s">
        <v>261</v>
      </c>
      <c r="L58" s="48">
        <f>D58*H58</f>
        <v>3360</v>
      </c>
      <c r="M58" s="43" t="s">
        <v>281</v>
      </c>
      <c r="N58" s="49"/>
      <c r="O58" s="140"/>
      <c r="P58" s="140">
        <f t="shared" si="1"/>
        <v>0</v>
      </c>
    </row>
    <row r="59" spans="1:61" ht="13" x14ac:dyDescent="0.3">
      <c r="A59" s="75"/>
      <c r="B59" s="110"/>
      <c r="C59" s="75"/>
      <c r="D59" s="76"/>
      <c r="E59" s="77"/>
      <c r="F59" s="75"/>
      <c r="G59" s="78"/>
      <c r="H59" s="79"/>
      <c r="I59" s="79"/>
      <c r="J59" s="48"/>
      <c r="K59" s="78"/>
      <c r="L59" s="79"/>
      <c r="M59" s="78"/>
      <c r="N59" s="75"/>
      <c r="O59" s="140"/>
      <c r="P59" s="140"/>
    </row>
    <row r="60" spans="1:61" ht="13" x14ac:dyDescent="0.25">
      <c r="A60" s="75"/>
      <c r="B60" s="110"/>
      <c r="C60" s="75"/>
      <c r="D60" s="76"/>
      <c r="E60" s="77"/>
      <c r="F60" s="75"/>
      <c r="G60" s="78"/>
      <c r="H60" s="79"/>
      <c r="I60" s="79"/>
      <c r="J60" s="48"/>
      <c r="K60" s="44" t="s">
        <v>47</v>
      </c>
      <c r="L60" s="73">
        <f>SUM(L57:L58)</f>
        <v>6000</v>
      </c>
      <c r="M60" s="78"/>
      <c r="N60" s="260" t="s">
        <v>285</v>
      </c>
      <c r="O60" s="261"/>
      <c r="P60" s="145">
        <f>SUM(P57:P59)</f>
        <v>0</v>
      </c>
    </row>
    <row r="61" spans="1:61" ht="13" x14ac:dyDescent="0.25">
      <c r="A61" s="75"/>
      <c r="B61" s="110"/>
      <c r="C61" s="75"/>
      <c r="D61" s="76"/>
      <c r="E61" s="77"/>
      <c r="F61" s="75"/>
      <c r="G61" s="78"/>
      <c r="H61" s="79"/>
      <c r="I61" s="79"/>
      <c r="J61" s="48"/>
      <c r="K61" s="78"/>
      <c r="L61" s="79"/>
      <c r="M61" s="78"/>
      <c r="N61" s="260" t="s">
        <v>286</v>
      </c>
      <c r="O61" s="261"/>
      <c r="P61" s="145">
        <f>'P3 Zuidplein'!P54</f>
        <v>0</v>
      </c>
    </row>
    <row r="62" spans="1:61" ht="13" x14ac:dyDescent="0.25">
      <c r="A62" s="75"/>
      <c r="B62" s="110"/>
      <c r="C62" s="75"/>
      <c r="D62" s="76"/>
      <c r="E62" s="77"/>
      <c r="F62" s="75"/>
      <c r="G62" s="78"/>
      <c r="H62" s="79"/>
      <c r="I62" s="79"/>
      <c r="J62" s="48"/>
      <c r="K62" s="78"/>
      <c r="L62" s="79"/>
      <c r="M62" s="78"/>
      <c r="N62" s="239" t="s">
        <v>287</v>
      </c>
      <c r="O62" s="240"/>
      <c r="P62" s="160">
        <f>P60+P61</f>
        <v>0</v>
      </c>
    </row>
    <row r="63" spans="1:61" ht="13" x14ac:dyDescent="0.3">
      <c r="A63" s="75"/>
      <c r="B63" s="81"/>
      <c r="C63" s="83"/>
      <c r="D63" s="76"/>
      <c r="E63" s="77"/>
      <c r="F63" s="78"/>
      <c r="G63" s="78"/>
      <c r="H63" s="79"/>
      <c r="I63" s="79"/>
      <c r="J63" s="48"/>
      <c r="K63" s="79"/>
      <c r="L63" s="79"/>
      <c r="M63" s="78"/>
      <c r="N63" s="75"/>
      <c r="O63" s="140"/>
      <c r="P63" s="140"/>
    </row>
    <row r="64" spans="1:61" s="21" customFormat="1" ht="13" x14ac:dyDescent="0.25">
      <c r="A64" s="17" t="s">
        <v>85</v>
      </c>
      <c r="B64" s="18"/>
      <c r="C64" s="18"/>
      <c r="D64" s="26"/>
      <c r="E64" s="27"/>
      <c r="F64" s="20"/>
      <c r="G64" s="20"/>
      <c r="H64" s="20" t="s">
        <v>86</v>
      </c>
      <c r="I64" s="20"/>
      <c r="J64" s="20"/>
      <c r="K64" s="20"/>
      <c r="L64" s="20" t="s">
        <v>87</v>
      </c>
      <c r="M64" s="20"/>
      <c r="N64" s="18"/>
      <c r="O64" s="18"/>
      <c r="P64" s="18"/>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row>
    <row r="65" spans="1:16" ht="13" x14ac:dyDescent="0.3">
      <c r="A65" s="82"/>
      <c r="B65" s="84"/>
      <c r="C65" s="74"/>
      <c r="D65" s="71"/>
      <c r="E65" s="72"/>
      <c r="F65" s="72"/>
      <c r="G65" s="72"/>
      <c r="H65" s="73"/>
      <c r="I65" s="73"/>
      <c r="J65" s="48"/>
      <c r="K65" s="73"/>
      <c r="L65" s="73"/>
      <c r="M65" s="63"/>
      <c r="N65" s="74"/>
      <c r="O65" s="140"/>
      <c r="P65" s="140"/>
    </row>
    <row r="66" spans="1:16" ht="13" x14ac:dyDescent="0.3">
      <c r="A66" s="57" t="s">
        <v>288</v>
      </c>
      <c r="B66" s="49"/>
      <c r="C66" s="49"/>
      <c r="E66" s="47"/>
      <c r="F66" s="47"/>
      <c r="G66" s="47"/>
      <c r="H66" s="43"/>
      <c r="I66" s="43"/>
      <c r="J66" s="48"/>
      <c r="K66" s="43"/>
      <c r="L66" s="55"/>
      <c r="M66" s="43"/>
      <c r="N66" s="49"/>
      <c r="O66" s="140"/>
      <c r="P66" s="140"/>
    </row>
    <row r="67" spans="1:16" x14ac:dyDescent="0.25">
      <c r="A67" s="248" t="s">
        <v>289</v>
      </c>
      <c r="B67" s="280" t="s">
        <v>290</v>
      </c>
      <c r="C67" s="283"/>
      <c r="D67" s="286">
        <v>5635</v>
      </c>
      <c r="E67" s="273"/>
      <c r="F67" s="276" t="s">
        <v>49</v>
      </c>
      <c r="G67" s="277"/>
      <c r="H67" s="270">
        <v>1</v>
      </c>
      <c r="I67" s="248"/>
      <c r="J67" s="246" t="s">
        <v>358</v>
      </c>
      <c r="K67" s="248"/>
      <c r="L67" s="250">
        <f>D67*H67/1000</f>
        <v>5.6349999999999998</v>
      </c>
      <c r="M67" s="248"/>
      <c r="N67" s="248"/>
      <c r="O67" s="289">
        <v>0</v>
      </c>
      <c r="P67" s="289">
        <f t="shared" si="1"/>
        <v>0</v>
      </c>
    </row>
    <row r="68" spans="1:16" ht="70.5" customHeight="1" x14ac:dyDescent="0.25">
      <c r="A68" s="269"/>
      <c r="B68" s="281"/>
      <c r="C68" s="284"/>
      <c r="D68" s="287"/>
      <c r="E68" s="274"/>
      <c r="F68" s="276"/>
      <c r="G68" s="277"/>
      <c r="H68" s="271"/>
      <c r="I68" s="269"/>
      <c r="J68" s="278"/>
      <c r="K68" s="269"/>
      <c r="L68" s="279"/>
      <c r="M68" s="269"/>
      <c r="N68" s="269"/>
      <c r="O68" s="290"/>
      <c r="P68" s="290"/>
    </row>
    <row r="69" spans="1:16" x14ac:dyDescent="0.25">
      <c r="A69" s="249"/>
      <c r="B69" s="282"/>
      <c r="C69" s="285"/>
      <c r="D69" s="288"/>
      <c r="E69" s="275"/>
      <c r="F69" s="276"/>
      <c r="G69" s="277"/>
      <c r="H69" s="272"/>
      <c r="I69" s="249"/>
      <c r="J69" s="247"/>
      <c r="K69" s="249"/>
      <c r="L69" s="251"/>
      <c r="M69" s="249"/>
      <c r="N69" s="249"/>
      <c r="O69" s="291"/>
      <c r="P69" s="291"/>
    </row>
    <row r="70" spans="1:16" ht="13" x14ac:dyDescent="0.25">
      <c r="A70" s="223"/>
      <c r="B70" s="224"/>
      <c r="C70" s="223"/>
      <c r="D70" s="225"/>
      <c r="E70" s="226"/>
      <c r="F70" s="223"/>
      <c r="G70" s="227"/>
      <c r="H70" s="228"/>
      <c r="I70" s="228"/>
      <c r="J70" s="229"/>
      <c r="K70" s="229"/>
      <c r="L70" s="229"/>
      <c r="M70" s="227"/>
      <c r="N70" s="265" t="s">
        <v>349</v>
      </c>
      <c r="O70" s="266"/>
      <c r="P70" s="230">
        <f>SUM(P67:P69)</f>
        <v>0</v>
      </c>
    </row>
    <row r="71" spans="1:16" ht="13" x14ac:dyDescent="0.25">
      <c r="A71" s="75"/>
      <c r="B71" s="110"/>
      <c r="C71" s="75"/>
      <c r="D71" s="76"/>
      <c r="E71" s="77"/>
      <c r="F71" s="75"/>
      <c r="G71" s="78"/>
      <c r="H71" s="79"/>
      <c r="I71" s="79"/>
      <c r="J71" s="48"/>
      <c r="K71" s="78"/>
      <c r="L71" s="79"/>
      <c r="M71" s="78"/>
      <c r="N71" s="260" t="s">
        <v>350</v>
      </c>
      <c r="O71" s="261"/>
      <c r="P71" s="145">
        <f>'P3 Zuidplein'!P85</f>
        <v>0</v>
      </c>
    </row>
    <row r="72" spans="1:16" ht="13" x14ac:dyDescent="0.25">
      <c r="A72" s="59"/>
      <c r="B72" s="231"/>
      <c r="C72" s="59"/>
      <c r="D72" s="232"/>
      <c r="E72" s="60"/>
      <c r="F72" s="59"/>
      <c r="G72" s="61"/>
      <c r="H72" s="62"/>
      <c r="I72" s="62"/>
      <c r="J72" s="62"/>
      <c r="K72" s="61"/>
      <c r="L72" s="62"/>
      <c r="M72" s="61"/>
      <c r="N72" s="267" t="s">
        <v>351</v>
      </c>
      <c r="O72" s="268"/>
      <c r="P72" s="158">
        <f>P70+P71</f>
        <v>0</v>
      </c>
    </row>
    <row r="76" spans="1:16" x14ac:dyDescent="0.25">
      <c r="E76" s="147"/>
    </row>
  </sheetData>
  <mergeCells count="37">
    <mergeCell ref="N60:O60"/>
    <mergeCell ref="N61:O61"/>
    <mergeCell ref="N62:O62"/>
    <mergeCell ref="N52:O52"/>
    <mergeCell ref="N53:O53"/>
    <mergeCell ref="N67:N69"/>
    <mergeCell ref="M67:M69"/>
    <mergeCell ref="P67:P69"/>
    <mergeCell ref="N22:O22"/>
    <mergeCell ref="N23:O23"/>
    <mergeCell ref="N24:O24"/>
    <mergeCell ref="N29:O29"/>
    <mergeCell ref="N30:O30"/>
    <mergeCell ref="N31:O31"/>
    <mergeCell ref="N37:O37"/>
    <mergeCell ref="N38:O38"/>
    <mergeCell ref="N39:O39"/>
    <mergeCell ref="N44:O44"/>
    <mergeCell ref="N45:O45"/>
    <mergeCell ref="N46:O46"/>
    <mergeCell ref="N54:O54"/>
    <mergeCell ref="N70:O70"/>
    <mergeCell ref="N71:O71"/>
    <mergeCell ref="N72:O72"/>
    <mergeCell ref="A67:A69"/>
    <mergeCell ref="H67:H69"/>
    <mergeCell ref="E67:E69"/>
    <mergeCell ref="F67:F69"/>
    <mergeCell ref="G67:G69"/>
    <mergeCell ref="I67:I69"/>
    <mergeCell ref="J67:J69"/>
    <mergeCell ref="L67:L69"/>
    <mergeCell ref="K67:K69"/>
    <mergeCell ref="B67:B69"/>
    <mergeCell ref="C67:C69"/>
    <mergeCell ref="D67:D69"/>
    <mergeCell ref="O67:O69"/>
  </mergeCells>
  <phoneticPr fontId="14" type="noConversion"/>
  <pageMargins left="0.7" right="0.7" top="0.75" bottom="0.75" header="0.3" footer="0.3"/>
  <pageSetup paperSize="9"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87"/>
  <sheetViews>
    <sheetView tabSelected="1" zoomScale="85" zoomScaleNormal="85" workbookViewId="0">
      <selection activeCell="M3" sqref="M3"/>
    </sheetView>
  </sheetViews>
  <sheetFormatPr defaultRowHeight="12.5" x14ac:dyDescent="0.25"/>
  <cols>
    <col min="1" max="1" width="9" customWidth="1"/>
    <col min="2" max="2" width="38" customWidth="1"/>
    <col min="3" max="3" width="16.81640625" customWidth="1"/>
    <col min="6" max="7" width="8.81640625" customWidth="1"/>
    <col min="8" max="8" width="10.453125" bestFit="1" customWidth="1"/>
    <col min="9" max="9" width="37.7265625" bestFit="1" customWidth="1"/>
    <col min="10" max="10" width="34.81640625" bestFit="1" customWidth="1"/>
    <col min="11" max="11" width="28.7265625" bestFit="1" customWidth="1"/>
    <col min="13" max="13" width="24.26953125" bestFit="1" customWidth="1"/>
    <col min="14" max="14" width="33.54296875" customWidth="1"/>
    <col min="15" max="15" width="12.1796875" bestFit="1" customWidth="1"/>
    <col min="16" max="16" width="17.81640625" customWidth="1"/>
  </cols>
  <sheetData>
    <row r="1" spans="1:66" ht="14" x14ac:dyDescent="0.3">
      <c r="A1" s="16" t="s">
        <v>0</v>
      </c>
    </row>
    <row r="3" spans="1:66" ht="13" x14ac:dyDescent="0.25">
      <c r="A3" s="1" t="s">
        <v>1</v>
      </c>
      <c r="B3" s="2"/>
      <c r="C3" s="2"/>
      <c r="D3" s="3"/>
      <c r="E3" s="4"/>
      <c r="F3" s="1"/>
      <c r="G3" s="1"/>
      <c r="H3" s="1"/>
      <c r="I3" s="1"/>
      <c r="K3" s="1"/>
      <c r="L3" s="1" t="s">
        <v>2</v>
      </c>
      <c r="M3" s="5">
        <v>45916</v>
      </c>
      <c r="N3" s="6"/>
      <c r="O3" s="6"/>
      <c r="P3" s="6"/>
    </row>
    <row r="4" spans="1:66" ht="13" x14ac:dyDescent="0.25">
      <c r="A4" s="1" t="s">
        <v>3</v>
      </c>
      <c r="B4" s="8"/>
      <c r="C4" s="8"/>
      <c r="D4" s="1"/>
      <c r="E4" s="9"/>
      <c r="F4" s="7"/>
      <c r="G4" s="7"/>
      <c r="H4" s="10"/>
      <c r="I4" s="10"/>
      <c r="K4" s="10"/>
      <c r="L4" s="4"/>
      <c r="M4" s="4"/>
      <c r="N4" s="11"/>
      <c r="O4" s="11"/>
      <c r="P4" s="11"/>
    </row>
    <row r="5" spans="1:66" ht="13" x14ac:dyDescent="0.3">
      <c r="A5" s="35" t="s">
        <v>4</v>
      </c>
      <c r="B5" s="8"/>
      <c r="C5" s="8"/>
      <c r="D5" s="1"/>
      <c r="E5" s="9"/>
      <c r="F5" s="7"/>
      <c r="G5" s="7"/>
      <c r="H5" s="10"/>
      <c r="I5" s="10"/>
      <c r="K5" s="10"/>
      <c r="L5" s="4"/>
      <c r="M5" s="4"/>
      <c r="N5" s="11"/>
      <c r="O5" s="11"/>
      <c r="P5" s="11"/>
    </row>
    <row r="6" spans="1:66" ht="13" x14ac:dyDescent="0.25">
      <c r="A6" s="11"/>
      <c r="B6" s="3"/>
      <c r="C6" s="3"/>
      <c r="D6" s="9"/>
      <c r="E6" s="9"/>
      <c r="F6" s="11"/>
      <c r="G6" s="11"/>
      <c r="H6" s="10"/>
      <c r="I6" s="10"/>
      <c r="K6" s="10"/>
      <c r="L6" s="4"/>
      <c r="M6" s="4"/>
      <c r="N6" s="11"/>
      <c r="O6" s="11"/>
      <c r="P6" s="11"/>
    </row>
    <row r="7" spans="1:66" ht="39" x14ac:dyDescent="0.25">
      <c r="A7" s="12" t="s">
        <v>5</v>
      </c>
      <c r="B7" s="13" t="s">
        <v>6</v>
      </c>
      <c r="C7" s="13" t="s">
        <v>7</v>
      </c>
      <c r="D7" s="14" t="s">
        <v>8</v>
      </c>
      <c r="E7" s="14" t="s">
        <v>9</v>
      </c>
      <c r="F7" s="13" t="s">
        <v>10</v>
      </c>
      <c r="G7" s="13" t="s">
        <v>11</v>
      </c>
      <c r="H7" s="15" t="s">
        <v>12</v>
      </c>
      <c r="I7" s="15" t="s">
        <v>13</v>
      </c>
      <c r="J7" s="15" t="s">
        <v>14</v>
      </c>
      <c r="K7" s="15" t="s">
        <v>174</v>
      </c>
      <c r="L7" s="14" t="s">
        <v>16</v>
      </c>
      <c r="M7" s="14" t="s">
        <v>17</v>
      </c>
      <c r="N7" s="13" t="s">
        <v>18</v>
      </c>
      <c r="O7" s="135" t="s">
        <v>19</v>
      </c>
      <c r="P7" s="136" t="s">
        <v>20</v>
      </c>
    </row>
    <row r="8" spans="1:66" ht="13" x14ac:dyDescent="0.3">
      <c r="A8" s="64"/>
      <c r="B8" s="65"/>
      <c r="C8" s="65"/>
      <c r="D8" s="66"/>
      <c r="E8" s="66"/>
      <c r="F8" s="65"/>
      <c r="G8" s="65"/>
      <c r="H8" s="67"/>
      <c r="I8" s="67"/>
      <c r="J8" s="67"/>
      <c r="K8" s="67"/>
      <c r="L8" s="66"/>
      <c r="M8" s="66"/>
      <c r="N8" s="65"/>
      <c r="O8" s="138"/>
      <c r="P8" s="138"/>
    </row>
    <row r="9" spans="1:66" s="38" customFormat="1" ht="13" x14ac:dyDescent="0.25">
      <c r="A9" s="25" t="s">
        <v>363</v>
      </c>
      <c r="B9" s="34"/>
      <c r="C9" s="34"/>
      <c r="D9" s="36"/>
      <c r="E9" s="36"/>
      <c r="F9" s="34"/>
      <c r="G9" s="34"/>
      <c r="H9" s="37"/>
      <c r="I9" s="37"/>
      <c r="J9" s="37"/>
      <c r="K9" s="37"/>
      <c r="L9" s="36"/>
      <c r="M9" s="36"/>
      <c r="N9" s="34"/>
      <c r="O9" s="34"/>
      <c r="P9" s="34"/>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row>
    <row r="10" spans="1:66" ht="13" x14ac:dyDescent="0.3">
      <c r="A10" s="68"/>
      <c r="B10" s="65"/>
      <c r="C10" s="65"/>
      <c r="D10" s="66"/>
      <c r="E10" s="66"/>
      <c r="F10" s="65"/>
      <c r="G10" s="65"/>
      <c r="H10" s="67"/>
      <c r="I10" s="67"/>
      <c r="J10" s="73"/>
      <c r="K10" s="67"/>
      <c r="L10" s="66"/>
      <c r="M10" s="66"/>
      <c r="N10" s="65"/>
      <c r="O10" s="107"/>
      <c r="P10" s="107"/>
    </row>
    <row r="11" spans="1:66" s="21" customFormat="1" ht="13" x14ac:dyDescent="0.25">
      <c r="A11" s="17" t="s">
        <v>21</v>
      </c>
      <c r="B11" s="18"/>
      <c r="C11" s="18"/>
      <c r="D11" s="22"/>
      <c r="E11" s="23"/>
      <c r="F11" s="23"/>
      <c r="G11" s="23"/>
      <c r="H11" s="24"/>
      <c r="I11" s="24"/>
      <c r="J11" s="24"/>
      <c r="K11" s="24"/>
      <c r="L11" s="19"/>
      <c r="M11" s="20"/>
      <c r="N11" s="18"/>
      <c r="O11" s="18"/>
      <c r="P11" s="18"/>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row>
    <row r="12" spans="1:66" ht="13" x14ac:dyDescent="0.3">
      <c r="A12" s="69" t="s">
        <v>22</v>
      </c>
      <c r="B12" s="70"/>
      <c r="C12" s="70"/>
      <c r="D12" s="71"/>
      <c r="E12" s="72"/>
      <c r="F12" s="63"/>
      <c r="G12" s="63"/>
      <c r="H12" s="73"/>
      <c r="I12" s="73"/>
      <c r="J12" s="73"/>
      <c r="K12" s="73"/>
      <c r="L12" s="73"/>
      <c r="M12" s="63"/>
      <c r="N12" s="74"/>
      <c r="O12" s="139"/>
      <c r="P12" s="139"/>
    </row>
    <row r="13" spans="1:66" ht="13" x14ac:dyDescent="0.3">
      <c r="A13" s="49" t="s">
        <v>222</v>
      </c>
      <c r="B13" s="45" t="s">
        <v>24</v>
      </c>
      <c r="C13" s="45"/>
      <c r="D13" s="46"/>
      <c r="E13" s="47"/>
      <c r="F13" s="43"/>
      <c r="G13" s="43"/>
      <c r="H13" s="48"/>
      <c r="I13" s="48" t="s">
        <v>25</v>
      </c>
      <c r="J13" s="48" t="s">
        <v>26</v>
      </c>
      <c r="K13" s="48" t="s">
        <v>27</v>
      </c>
      <c r="L13" s="48">
        <v>5</v>
      </c>
      <c r="M13" s="43" t="s">
        <v>38</v>
      </c>
      <c r="N13" s="49" t="s">
        <v>29</v>
      </c>
      <c r="O13" s="140">
        <v>0</v>
      </c>
      <c r="P13" s="140">
        <f>L13*O13</f>
        <v>0</v>
      </c>
    </row>
    <row r="14" spans="1:66" ht="13" x14ac:dyDescent="0.3">
      <c r="A14" s="49" t="s">
        <v>33</v>
      </c>
      <c r="B14" s="45" t="s">
        <v>34</v>
      </c>
      <c r="C14" s="50"/>
      <c r="D14" s="46"/>
      <c r="E14" s="47"/>
      <c r="F14" s="43"/>
      <c r="G14" s="43"/>
      <c r="H14" s="48"/>
      <c r="I14" s="48" t="s">
        <v>25</v>
      </c>
      <c r="J14" s="48" t="s">
        <v>26</v>
      </c>
      <c r="K14" s="48" t="s">
        <v>27</v>
      </c>
      <c r="L14" s="48">
        <v>1</v>
      </c>
      <c r="M14" s="43" t="s">
        <v>101</v>
      </c>
      <c r="N14" s="49" t="s">
        <v>35</v>
      </c>
      <c r="O14" s="140">
        <v>0</v>
      </c>
      <c r="P14" s="140">
        <f t="shared" ref="P14:P17" si="0">L14*O14</f>
        <v>0</v>
      </c>
    </row>
    <row r="15" spans="1:66" ht="13" x14ac:dyDescent="0.3">
      <c r="A15" s="49" t="s">
        <v>223</v>
      </c>
      <c r="B15" s="45" t="s">
        <v>224</v>
      </c>
      <c r="C15" s="50"/>
      <c r="D15" s="46"/>
      <c r="E15" s="47"/>
      <c r="F15" s="43"/>
      <c r="G15" s="43"/>
      <c r="H15" s="48"/>
      <c r="I15" s="48" t="s">
        <v>25</v>
      </c>
      <c r="J15" s="48" t="s">
        <v>26</v>
      </c>
      <c r="K15" s="48" t="s">
        <v>27</v>
      </c>
      <c r="L15" s="48">
        <v>5</v>
      </c>
      <c r="M15" s="43" t="s">
        <v>38</v>
      </c>
      <c r="N15" s="49" t="s">
        <v>291</v>
      </c>
      <c r="O15" s="140">
        <v>0</v>
      </c>
      <c r="P15" s="140">
        <f t="shared" si="0"/>
        <v>0</v>
      </c>
    </row>
    <row r="16" spans="1:66" ht="13" x14ac:dyDescent="0.3">
      <c r="A16" s="49" t="s">
        <v>240</v>
      </c>
      <c r="B16" s="51" t="s">
        <v>292</v>
      </c>
      <c r="C16" s="45"/>
      <c r="D16" s="52"/>
      <c r="E16" s="53"/>
      <c r="F16" s="54"/>
      <c r="G16" s="54"/>
      <c r="H16" s="55"/>
      <c r="I16" s="48" t="s">
        <v>25</v>
      </c>
      <c r="J16" s="48" t="s">
        <v>26</v>
      </c>
      <c r="K16" s="48" t="s">
        <v>27</v>
      </c>
      <c r="L16" s="48">
        <v>7</v>
      </c>
      <c r="M16" s="43" t="s">
        <v>38</v>
      </c>
      <c r="N16" s="49" t="s">
        <v>293</v>
      </c>
      <c r="O16" s="140">
        <v>0</v>
      </c>
      <c r="P16" s="140">
        <f t="shared" si="0"/>
        <v>0</v>
      </c>
    </row>
    <row r="17" spans="1:16" ht="13" x14ac:dyDescent="0.3">
      <c r="A17" s="49" t="s">
        <v>243</v>
      </c>
      <c r="B17" s="51" t="s">
        <v>244</v>
      </c>
      <c r="C17" s="45"/>
      <c r="D17" s="52"/>
      <c r="E17" s="53"/>
      <c r="F17" s="54"/>
      <c r="G17" s="54"/>
      <c r="H17" s="55"/>
      <c r="I17" s="48" t="s">
        <v>25</v>
      </c>
      <c r="J17" s="48" t="s">
        <v>26</v>
      </c>
      <c r="K17" s="48" t="s">
        <v>27</v>
      </c>
      <c r="L17" s="79">
        <v>3</v>
      </c>
      <c r="M17" s="43" t="s">
        <v>97</v>
      </c>
      <c r="N17" s="49" t="s">
        <v>245</v>
      </c>
      <c r="O17" s="140">
        <v>0</v>
      </c>
      <c r="P17" s="140">
        <f t="shared" si="0"/>
        <v>0</v>
      </c>
    </row>
    <row r="18" spans="1:16" ht="13" x14ac:dyDescent="0.3">
      <c r="A18" s="49" t="s">
        <v>111</v>
      </c>
      <c r="B18" s="51" t="s">
        <v>112</v>
      </c>
      <c r="C18" s="45"/>
      <c r="D18" s="52"/>
      <c r="E18" s="53"/>
      <c r="F18" s="54"/>
      <c r="G18" s="54"/>
      <c r="H18" s="55"/>
      <c r="I18" s="48" t="s">
        <v>25</v>
      </c>
      <c r="J18" s="48" t="s">
        <v>26</v>
      </c>
      <c r="K18" s="48" t="s">
        <v>27</v>
      </c>
      <c r="L18" s="79">
        <v>2</v>
      </c>
      <c r="M18" s="43" t="s">
        <v>38</v>
      </c>
      <c r="N18" s="49" t="s">
        <v>113</v>
      </c>
      <c r="O18" s="140">
        <v>0</v>
      </c>
      <c r="P18" s="140">
        <f t="shared" ref="P18:P19" si="1">L18*O18</f>
        <v>0</v>
      </c>
    </row>
    <row r="19" spans="1:16" ht="13" x14ac:dyDescent="0.3">
      <c r="A19" s="49" t="s">
        <v>99</v>
      </c>
      <c r="B19" s="51" t="s">
        <v>100</v>
      </c>
      <c r="C19" s="45"/>
      <c r="D19" s="52"/>
      <c r="E19" s="53"/>
      <c r="F19" s="54"/>
      <c r="G19" s="54"/>
      <c r="H19" s="55"/>
      <c r="I19" s="48" t="s">
        <v>25</v>
      </c>
      <c r="J19" s="48" t="s">
        <v>26</v>
      </c>
      <c r="K19" s="48" t="s">
        <v>27</v>
      </c>
      <c r="L19" s="79">
        <v>1</v>
      </c>
      <c r="M19" s="43" t="s">
        <v>101</v>
      </c>
      <c r="N19" s="49" t="s">
        <v>102</v>
      </c>
      <c r="O19" s="140">
        <v>0</v>
      </c>
      <c r="P19" s="140">
        <f t="shared" si="1"/>
        <v>0</v>
      </c>
    </row>
    <row r="20" spans="1:16" ht="13" x14ac:dyDescent="0.3">
      <c r="A20" s="49"/>
      <c r="B20" s="51"/>
      <c r="C20" s="45"/>
      <c r="D20" s="52"/>
      <c r="E20" s="53"/>
      <c r="F20" s="54"/>
      <c r="G20" s="54"/>
      <c r="H20" s="55"/>
      <c r="I20" s="48"/>
      <c r="J20" s="48"/>
      <c r="K20" s="48"/>
      <c r="L20" s="79"/>
      <c r="M20" s="43"/>
      <c r="N20" s="49"/>
      <c r="O20" s="140"/>
      <c r="P20" s="140"/>
    </row>
    <row r="21" spans="1:16" ht="13" x14ac:dyDescent="0.3">
      <c r="A21" s="49"/>
      <c r="B21" s="51"/>
      <c r="C21" s="45"/>
      <c r="D21" s="52"/>
      <c r="E21" s="53"/>
      <c r="F21" s="54"/>
      <c r="G21" s="54"/>
      <c r="H21" s="55"/>
      <c r="I21" s="48"/>
      <c r="J21" s="48"/>
      <c r="K21" s="44" t="s">
        <v>47</v>
      </c>
      <c r="L21" s="73">
        <f>SUM(L13:L19)</f>
        <v>24</v>
      </c>
      <c r="M21" s="43"/>
      <c r="N21" s="49"/>
      <c r="O21" s="140"/>
      <c r="P21" s="140"/>
    </row>
    <row r="22" spans="1:16" ht="13" x14ac:dyDescent="0.25">
      <c r="A22" s="49"/>
      <c r="B22" s="51"/>
      <c r="C22" s="45"/>
      <c r="D22" s="52"/>
      <c r="E22" s="53"/>
      <c r="F22" s="54"/>
      <c r="G22" s="54"/>
      <c r="H22" s="55"/>
      <c r="I22" s="48"/>
      <c r="J22" s="48"/>
      <c r="K22" s="48"/>
      <c r="L22" s="79"/>
      <c r="M22" s="43"/>
      <c r="N22" s="260" t="s">
        <v>294</v>
      </c>
      <c r="O22" s="261"/>
      <c r="P22" s="145">
        <f>SUM(P13:P19)</f>
        <v>0</v>
      </c>
    </row>
    <row r="23" spans="1:16" ht="13" x14ac:dyDescent="0.25">
      <c r="A23" s="49"/>
      <c r="B23" s="51"/>
      <c r="C23" s="45"/>
      <c r="D23" s="52"/>
      <c r="E23" s="53"/>
      <c r="F23" s="54"/>
      <c r="G23" s="54"/>
      <c r="H23" s="55"/>
      <c r="I23" s="55"/>
      <c r="J23" s="48"/>
      <c r="K23" s="55"/>
      <c r="L23" s="79"/>
      <c r="M23" s="43" t="s">
        <v>295</v>
      </c>
      <c r="N23" s="260" t="s">
        <v>296</v>
      </c>
      <c r="O23" s="261"/>
      <c r="P23" s="145">
        <f>'P3 Noordplein'!P22</f>
        <v>0</v>
      </c>
    </row>
    <row r="24" spans="1:16" ht="13" x14ac:dyDescent="0.25">
      <c r="B24" s="51"/>
      <c r="C24" s="45"/>
      <c r="D24" s="52"/>
      <c r="E24" s="53"/>
      <c r="F24" s="54"/>
      <c r="G24" s="54"/>
      <c r="H24" s="55"/>
      <c r="I24" s="55"/>
      <c r="J24" s="48"/>
      <c r="K24" s="55"/>
      <c r="L24" s="79"/>
      <c r="M24" s="43"/>
      <c r="N24" s="239" t="s">
        <v>251</v>
      </c>
      <c r="O24" s="240"/>
      <c r="P24" s="160">
        <f>P22+P23</f>
        <v>0</v>
      </c>
    </row>
    <row r="25" spans="1:16" ht="13" x14ac:dyDescent="0.3">
      <c r="A25" s="68"/>
      <c r="B25" s="111"/>
      <c r="C25" s="112"/>
      <c r="D25" s="113"/>
      <c r="E25" s="114"/>
      <c r="F25" s="65"/>
      <c r="G25" s="65"/>
      <c r="H25" s="115"/>
      <c r="I25" s="115"/>
      <c r="J25" s="48"/>
      <c r="K25" s="115"/>
      <c r="L25" s="102"/>
      <c r="M25" s="64"/>
      <c r="N25" s="99"/>
      <c r="O25" s="140"/>
      <c r="P25" s="140"/>
    </row>
    <row r="26" spans="1:16" ht="13" x14ac:dyDescent="0.25">
      <c r="A26" s="17" t="s">
        <v>190</v>
      </c>
      <c r="B26" s="18"/>
      <c r="C26" s="18"/>
      <c r="D26" s="26"/>
      <c r="E26" s="27"/>
      <c r="F26" s="20"/>
      <c r="G26" s="20"/>
      <c r="H26" s="19"/>
      <c r="I26" s="19"/>
      <c r="J26" s="19"/>
      <c r="K26" s="19"/>
      <c r="L26" s="19"/>
      <c r="M26" s="20"/>
      <c r="N26" s="18"/>
      <c r="O26" s="18"/>
      <c r="P26" s="18"/>
    </row>
    <row r="27" spans="1:16" ht="13" x14ac:dyDescent="0.3">
      <c r="A27" s="108" t="s">
        <v>191</v>
      </c>
      <c r="B27" s="99" t="s">
        <v>68</v>
      </c>
      <c r="C27" s="74" t="s">
        <v>43</v>
      </c>
      <c r="D27" s="71"/>
      <c r="E27" s="72"/>
      <c r="F27" s="63"/>
      <c r="G27" s="63"/>
      <c r="H27" s="73"/>
      <c r="I27" s="48" t="s">
        <v>192</v>
      </c>
      <c r="J27" s="43"/>
      <c r="K27" s="48" t="s">
        <v>27</v>
      </c>
      <c r="L27" s="73">
        <v>1</v>
      </c>
      <c r="M27" s="63" t="s">
        <v>193</v>
      </c>
      <c r="N27" s="74" t="s">
        <v>70</v>
      </c>
      <c r="O27" s="140">
        <v>0</v>
      </c>
      <c r="P27" s="140">
        <f t="shared" ref="P27:P74" si="2">L27*O27</f>
        <v>0</v>
      </c>
    </row>
    <row r="28" spans="1:16" ht="13" x14ac:dyDescent="0.3">
      <c r="A28" s="49" t="s">
        <v>252</v>
      </c>
      <c r="B28" s="51" t="s">
        <v>195</v>
      </c>
      <c r="C28" s="45" t="s">
        <v>43</v>
      </c>
      <c r="D28" s="52"/>
      <c r="E28" s="53"/>
      <c r="F28" s="54"/>
      <c r="G28" s="54"/>
      <c r="H28" s="55"/>
      <c r="I28" s="48" t="s">
        <v>192</v>
      </c>
      <c r="J28" s="43"/>
      <c r="K28" s="48" t="s">
        <v>27</v>
      </c>
      <c r="L28" s="48">
        <v>10</v>
      </c>
      <c r="M28" s="133" t="s">
        <v>196</v>
      </c>
      <c r="N28" s="49" t="s">
        <v>197</v>
      </c>
      <c r="O28" s="140">
        <v>0</v>
      </c>
      <c r="P28" s="140">
        <f t="shared" si="2"/>
        <v>0</v>
      </c>
    </row>
    <row r="29" spans="1:16" ht="13" x14ac:dyDescent="0.3">
      <c r="A29" s="75"/>
      <c r="B29" s="93"/>
      <c r="C29" s="94"/>
      <c r="D29" s="95"/>
      <c r="E29" s="96"/>
      <c r="F29" s="97"/>
      <c r="G29" s="97"/>
      <c r="H29" s="98"/>
      <c r="I29" s="79"/>
      <c r="J29" s="43"/>
      <c r="K29" s="79"/>
      <c r="L29" s="79"/>
      <c r="M29" s="159"/>
      <c r="N29" s="75"/>
      <c r="O29" s="140"/>
      <c r="P29" s="140"/>
    </row>
    <row r="30" spans="1:16" ht="13" x14ac:dyDescent="0.25">
      <c r="A30" s="75"/>
      <c r="B30" s="93"/>
      <c r="C30" s="94"/>
      <c r="D30" s="95"/>
      <c r="E30" s="96"/>
      <c r="F30" s="97"/>
      <c r="G30" s="97"/>
      <c r="H30" s="98"/>
      <c r="I30" s="79"/>
      <c r="J30" s="43"/>
      <c r="K30" s="44" t="s">
        <v>47</v>
      </c>
      <c r="L30" s="73">
        <f>SUM(L27:L28)</f>
        <v>11</v>
      </c>
      <c r="M30" s="159"/>
      <c r="N30" s="260" t="s">
        <v>254</v>
      </c>
      <c r="O30" s="261"/>
      <c r="P30" s="145">
        <f>SUM(P27:P29)</f>
        <v>0</v>
      </c>
    </row>
    <row r="31" spans="1:16" ht="13" x14ac:dyDescent="0.25">
      <c r="A31" s="75"/>
      <c r="B31" s="93"/>
      <c r="C31" s="94"/>
      <c r="D31" s="95"/>
      <c r="E31" s="96"/>
      <c r="F31" s="97"/>
      <c r="G31" s="97"/>
      <c r="H31" s="98"/>
      <c r="I31" s="79"/>
      <c r="J31" s="43"/>
      <c r="K31" s="79"/>
      <c r="L31" s="79"/>
      <c r="M31" s="159"/>
      <c r="N31" s="260" t="s">
        <v>297</v>
      </c>
      <c r="O31" s="261"/>
      <c r="P31" s="145">
        <f>'P3 Noordplein'!P29</f>
        <v>0</v>
      </c>
    </row>
    <row r="32" spans="1:16" ht="13" x14ac:dyDescent="0.25">
      <c r="A32" s="75"/>
      <c r="B32" s="93"/>
      <c r="C32" s="94"/>
      <c r="D32" s="95"/>
      <c r="E32" s="96"/>
      <c r="F32" s="97"/>
      <c r="G32" s="97"/>
      <c r="H32" s="98"/>
      <c r="I32" s="79"/>
      <c r="J32" s="43"/>
      <c r="K32" s="79"/>
      <c r="L32" s="79"/>
      <c r="M32" s="159"/>
      <c r="N32" s="239" t="s">
        <v>255</v>
      </c>
      <c r="O32" s="240"/>
      <c r="P32" s="160">
        <f>P30+P31</f>
        <v>0</v>
      </c>
    </row>
    <row r="33" spans="1:66" ht="13" x14ac:dyDescent="0.3">
      <c r="A33" s="75"/>
      <c r="B33" s="75"/>
      <c r="C33" s="75"/>
      <c r="D33" s="76"/>
      <c r="E33" s="77"/>
      <c r="F33" s="78"/>
      <c r="G33" s="78"/>
      <c r="H33" s="78"/>
      <c r="I33" s="78"/>
      <c r="J33" s="43"/>
      <c r="K33" s="78"/>
      <c r="L33" s="79"/>
      <c r="M33" s="78"/>
      <c r="N33" s="75"/>
      <c r="O33" s="140"/>
      <c r="P33" s="140"/>
    </row>
    <row r="34" spans="1:66" s="21" customFormat="1" ht="13" x14ac:dyDescent="0.25">
      <c r="A34" s="17" t="s">
        <v>50</v>
      </c>
      <c r="B34" s="18"/>
      <c r="C34" s="18"/>
      <c r="D34" s="26"/>
      <c r="E34" s="27"/>
      <c r="F34" s="20"/>
      <c r="G34" s="20"/>
      <c r="H34" s="19"/>
      <c r="I34" s="19"/>
      <c r="J34" s="19"/>
      <c r="K34" s="19"/>
      <c r="L34" s="19"/>
      <c r="M34" s="20"/>
      <c r="N34" s="18"/>
      <c r="O34" s="18"/>
      <c r="P34" s="18"/>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row>
    <row r="35" spans="1:66" ht="13" x14ac:dyDescent="0.3">
      <c r="A35" s="99" t="s">
        <v>256</v>
      </c>
      <c r="B35" s="107" t="s">
        <v>75</v>
      </c>
      <c r="C35" s="103"/>
      <c r="D35" s="104"/>
      <c r="E35" s="101"/>
      <c r="F35" s="64"/>
      <c r="G35" s="64"/>
      <c r="H35" s="64"/>
      <c r="I35" s="64"/>
      <c r="J35" s="43"/>
      <c r="K35" s="48" t="s">
        <v>27</v>
      </c>
      <c r="L35" s="102">
        <v>6</v>
      </c>
      <c r="M35" s="63" t="s">
        <v>257</v>
      </c>
      <c r="N35" s="99" t="s">
        <v>77</v>
      </c>
      <c r="O35" s="140">
        <v>0</v>
      </c>
      <c r="P35" s="140">
        <f t="shared" si="2"/>
        <v>0</v>
      </c>
    </row>
    <row r="36" spans="1:66" ht="13" x14ac:dyDescent="0.3">
      <c r="A36" s="99"/>
      <c r="B36" s="107"/>
      <c r="C36" s="103"/>
      <c r="D36" s="104"/>
      <c r="E36" s="101"/>
      <c r="F36" s="64"/>
      <c r="G36" s="64"/>
      <c r="H36" s="64"/>
      <c r="I36" s="64"/>
      <c r="J36" s="43"/>
      <c r="K36" s="79"/>
      <c r="L36" s="102"/>
      <c r="M36" s="64"/>
      <c r="N36" s="99"/>
      <c r="O36" s="140"/>
      <c r="P36" s="140"/>
    </row>
    <row r="37" spans="1:66" ht="13" x14ac:dyDescent="0.3">
      <c r="A37" s="99"/>
      <c r="B37" s="107"/>
      <c r="C37" s="103"/>
      <c r="D37" s="104"/>
      <c r="E37" s="101"/>
      <c r="F37" s="64"/>
      <c r="G37" s="64"/>
      <c r="H37" s="64"/>
      <c r="I37" s="64"/>
      <c r="J37" s="43"/>
      <c r="K37" s="79"/>
      <c r="L37" s="102"/>
      <c r="M37" s="64"/>
      <c r="N37" s="260" t="s">
        <v>265</v>
      </c>
      <c r="O37" s="261"/>
      <c r="P37" s="145">
        <f>P35</f>
        <v>0</v>
      </c>
    </row>
    <row r="38" spans="1:66" ht="13" x14ac:dyDescent="0.3">
      <c r="A38" s="99"/>
      <c r="B38" s="107"/>
      <c r="C38" s="103"/>
      <c r="D38" s="104"/>
      <c r="E38" s="101"/>
      <c r="F38" s="64"/>
      <c r="G38" s="64"/>
      <c r="H38" s="64"/>
      <c r="I38" s="64"/>
      <c r="J38" s="43"/>
      <c r="K38" s="79"/>
      <c r="L38" s="102"/>
      <c r="M38" s="64"/>
      <c r="N38" s="260" t="s">
        <v>264</v>
      </c>
      <c r="O38" s="261"/>
      <c r="P38" s="145">
        <f>'P3 Noordplein'!P37</f>
        <v>0</v>
      </c>
    </row>
    <row r="39" spans="1:66" ht="13" x14ac:dyDescent="0.3">
      <c r="A39" s="99"/>
      <c r="B39" s="107"/>
      <c r="C39" s="103"/>
      <c r="D39" s="104"/>
      <c r="E39" s="101"/>
      <c r="F39" s="64"/>
      <c r="G39" s="64"/>
      <c r="H39" s="64"/>
      <c r="I39" s="64"/>
      <c r="J39" s="43"/>
      <c r="K39" s="79"/>
      <c r="L39" s="102"/>
      <c r="M39" s="64"/>
      <c r="N39" s="239" t="s">
        <v>266</v>
      </c>
      <c r="O39" s="240"/>
      <c r="P39" s="160">
        <f>P37+P38</f>
        <v>0</v>
      </c>
    </row>
    <row r="40" spans="1:66" ht="13" x14ac:dyDescent="0.3">
      <c r="A40" s="81"/>
      <c r="B40" s="75"/>
      <c r="C40" s="75"/>
      <c r="D40" s="76"/>
      <c r="E40" s="77"/>
      <c r="F40" s="78"/>
      <c r="G40" s="78"/>
      <c r="H40" s="79"/>
      <c r="I40" s="79"/>
      <c r="J40" s="48"/>
      <c r="K40" s="79"/>
      <c r="L40" s="79"/>
      <c r="M40" s="78"/>
      <c r="N40" s="75"/>
      <c r="O40" s="140"/>
      <c r="P40" s="140"/>
    </row>
    <row r="41" spans="1:66" s="21" customFormat="1" ht="13" x14ac:dyDescent="0.25">
      <c r="A41" s="17" t="s">
        <v>298</v>
      </c>
      <c r="B41" s="18"/>
      <c r="C41" s="18"/>
      <c r="D41" s="26"/>
      <c r="E41" s="27"/>
      <c r="F41" s="20"/>
      <c r="G41" s="20"/>
      <c r="H41" s="19"/>
      <c r="I41" s="19"/>
      <c r="J41" s="19"/>
      <c r="K41" s="19"/>
      <c r="L41" s="19"/>
      <c r="M41" s="20"/>
      <c r="N41" s="18"/>
      <c r="O41" s="18"/>
      <c r="P41" s="18"/>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row>
    <row r="42" spans="1:66" ht="13" x14ac:dyDescent="0.3">
      <c r="A42" s="74" t="s">
        <v>268</v>
      </c>
      <c r="B42" s="74" t="s">
        <v>269</v>
      </c>
      <c r="C42" s="80"/>
      <c r="D42" s="71">
        <v>174</v>
      </c>
      <c r="E42" s="47"/>
      <c r="F42" s="43"/>
      <c r="G42" s="43">
        <v>0.5</v>
      </c>
      <c r="H42" s="43">
        <v>3</v>
      </c>
      <c r="I42" s="43"/>
      <c r="J42" s="48"/>
      <c r="K42" s="43" t="s">
        <v>261</v>
      </c>
      <c r="L42" s="48">
        <f>D42*H42</f>
        <v>522</v>
      </c>
      <c r="M42" s="43" t="s">
        <v>270</v>
      </c>
      <c r="N42" s="49" t="s">
        <v>271</v>
      </c>
      <c r="O42" s="140">
        <v>0</v>
      </c>
      <c r="P42" s="140">
        <f t="shared" si="2"/>
        <v>0</v>
      </c>
    </row>
    <row r="43" spans="1:66" ht="13" x14ac:dyDescent="0.3">
      <c r="A43" s="49" t="s">
        <v>299</v>
      </c>
      <c r="B43" s="49" t="s">
        <v>300</v>
      </c>
      <c r="C43" s="56"/>
      <c r="D43" s="46">
        <v>287</v>
      </c>
      <c r="E43" s="77"/>
      <c r="F43" s="78"/>
      <c r="G43" s="78">
        <v>0.5</v>
      </c>
      <c r="H43" s="78">
        <v>3</v>
      </c>
      <c r="I43" s="78"/>
      <c r="J43" s="48"/>
      <c r="K43" s="78" t="s">
        <v>261</v>
      </c>
      <c r="L43" s="48">
        <f>D43*H43</f>
        <v>861</v>
      </c>
      <c r="M43" s="78" t="s">
        <v>301</v>
      </c>
      <c r="N43" s="75" t="s">
        <v>302</v>
      </c>
      <c r="O43" s="140">
        <v>0</v>
      </c>
      <c r="P43" s="140">
        <f t="shared" ref="P43" si="3">L43*O43</f>
        <v>0</v>
      </c>
    </row>
    <row r="44" spans="1:66" ht="13" x14ac:dyDescent="0.3">
      <c r="A44" s="99" t="s">
        <v>258</v>
      </c>
      <c r="B44" s="49" t="s">
        <v>303</v>
      </c>
      <c r="C44" s="103"/>
      <c r="D44" s="104">
        <v>227</v>
      </c>
      <c r="E44" s="77"/>
      <c r="F44" s="78"/>
      <c r="G44" s="78">
        <v>0.5</v>
      </c>
      <c r="H44" s="78">
        <v>6</v>
      </c>
      <c r="I44" s="78"/>
      <c r="J44" s="48"/>
      <c r="K44" s="78" t="s">
        <v>261</v>
      </c>
      <c r="L44" s="48">
        <f>D44*H44</f>
        <v>1362</v>
      </c>
      <c r="M44" s="78" t="s">
        <v>281</v>
      </c>
      <c r="N44" s="75" t="s">
        <v>302</v>
      </c>
      <c r="O44" s="140">
        <v>0</v>
      </c>
      <c r="P44" s="140">
        <f t="shared" si="2"/>
        <v>0</v>
      </c>
    </row>
    <row r="45" spans="1:66" ht="13" x14ac:dyDescent="0.3">
      <c r="A45" s="99" t="s">
        <v>304</v>
      </c>
      <c r="B45" s="49" t="s">
        <v>259</v>
      </c>
      <c r="C45" s="103"/>
      <c r="D45" s="104">
        <v>200</v>
      </c>
      <c r="E45" s="77"/>
      <c r="F45" s="78"/>
      <c r="G45" s="78">
        <v>0.5</v>
      </c>
      <c r="H45" s="78">
        <v>5</v>
      </c>
      <c r="I45" s="78"/>
      <c r="J45" s="48"/>
      <c r="K45" s="78" t="s">
        <v>261</v>
      </c>
      <c r="L45" s="48">
        <f>D45*H45</f>
        <v>1000</v>
      </c>
      <c r="M45" s="78" t="s">
        <v>346</v>
      </c>
      <c r="N45" s="75" t="s">
        <v>305</v>
      </c>
      <c r="O45" s="140">
        <v>0</v>
      </c>
      <c r="P45" s="140">
        <f t="shared" si="2"/>
        <v>0</v>
      </c>
    </row>
    <row r="46" spans="1:66" ht="13" x14ac:dyDescent="0.3">
      <c r="A46" s="99"/>
      <c r="B46" s="99"/>
      <c r="C46" s="103"/>
      <c r="D46" s="104"/>
      <c r="E46" s="77"/>
      <c r="F46" s="78"/>
      <c r="G46" s="78"/>
      <c r="H46" s="78"/>
      <c r="I46" s="78"/>
      <c r="J46" s="48"/>
      <c r="K46" s="78"/>
      <c r="L46" s="79"/>
      <c r="M46" s="78"/>
      <c r="N46" s="75"/>
      <c r="O46" s="140"/>
      <c r="P46" s="140"/>
    </row>
    <row r="47" spans="1:66" ht="13" x14ac:dyDescent="0.25">
      <c r="A47" s="99"/>
      <c r="B47" s="99"/>
      <c r="C47" s="103"/>
      <c r="D47" s="104"/>
      <c r="E47" s="77"/>
      <c r="F47" s="78"/>
      <c r="G47" s="78"/>
      <c r="H47" s="78"/>
      <c r="I47" s="78"/>
      <c r="J47" s="48"/>
      <c r="K47" s="44" t="s">
        <v>47</v>
      </c>
      <c r="L47" s="73">
        <f>SUM(L42:L45)</f>
        <v>3745</v>
      </c>
      <c r="M47" s="78"/>
      <c r="N47" s="260" t="s">
        <v>273</v>
      </c>
      <c r="O47" s="261"/>
      <c r="P47" s="145">
        <f>SUM(P42:P46)</f>
        <v>0</v>
      </c>
    </row>
    <row r="48" spans="1:66" ht="13" x14ac:dyDescent="0.25">
      <c r="A48" s="99"/>
      <c r="B48" s="99"/>
      <c r="C48" s="103"/>
      <c r="D48" s="104"/>
      <c r="E48" s="77"/>
      <c r="F48" s="78"/>
      <c r="G48" s="78"/>
      <c r="H48" s="78"/>
      <c r="I48" s="78"/>
      <c r="J48" s="48"/>
      <c r="K48" s="78"/>
      <c r="M48" s="78"/>
      <c r="N48" s="260" t="s">
        <v>272</v>
      </c>
      <c r="O48" s="261"/>
      <c r="P48" s="145">
        <f>'P3 Noordplein'!P44</f>
        <v>0</v>
      </c>
    </row>
    <row r="49" spans="1:66" ht="13" x14ac:dyDescent="0.25">
      <c r="A49" s="99"/>
      <c r="B49" s="99"/>
      <c r="C49" s="103"/>
      <c r="D49" s="104"/>
      <c r="E49" s="77"/>
      <c r="F49" s="78"/>
      <c r="G49" s="78"/>
      <c r="H49" s="78"/>
      <c r="I49" s="78"/>
      <c r="J49" s="48"/>
      <c r="K49" s="78"/>
      <c r="L49" s="79"/>
      <c r="M49" s="78"/>
      <c r="N49" s="239" t="s">
        <v>274</v>
      </c>
      <c r="O49" s="240"/>
      <c r="P49" s="160">
        <f>P47+P48</f>
        <v>0</v>
      </c>
    </row>
    <row r="50" spans="1:66" ht="13" x14ac:dyDescent="0.3">
      <c r="A50" s="99"/>
      <c r="B50" s="99"/>
      <c r="C50" s="103"/>
      <c r="D50" s="104"/>
      <c r="E50" s="77"/>
      <c r="F50" s="78"/>
      <c r="G50" s="78"/>
      <c r="H50" s="78"/>
      <c r="I50" s="78"/>
      <c r="J50" s="48"/>
      <c r="K50" s="78"/>
      <c r="L50" s="79"/>
      <c r="M50" s="78"/>
      <c r="N50" s="75"/>
      <c r="O50" s="140"/>
      <c r="P50" s="140"/>
    </row>
    <row r="51" spans="1:66" ht="13" x14ac:dyDescent="0.25">
      <c r="A51" s="17" t="s">
        <v>199</v>
      </c>
      <c r="B51" s="18"/>
      <c r="C51" s="18"/>
      <c r="D51" s="26"/>
      <c r="E51" s="27"/>
      <c r="F51" s="20"/>
      <c r="G51" s="20"/>
      <c r="H51" s="19"/>
      <c r="I51" s="19"/>
      <c r="J51" s="19"/>
      <c r="K51" s="19"/>
      <c r="L51" s="19"/>
      <c r="M51" s="20"/>
      <c r="N51" s="18"/>
      <c r="O51" s="18"/>
      <c r="P51" s="18"/>
    </row>
    <row r="52" spans="1:66" ht="65" x14ac:dyDescent="0.3">
      <c r="A52" s="49" t="s">
        <v>203</v>
      </c>
      <c r="B52" s="49" t="s">
        <v>306</v>
      </c>
      <c r="C52" s="105" t="s">
        <v>205</v>
      </c>
      <c r="D52" s="46">
        <v>520</v>
      </c>
      <c r="E52" s="47"/>
      <c r="F52" s="43"/>
      <c r="G52" s="43"/>
      <c r="H52" s="90">
        <v>12</v>
      </c>
      <c r="I52" s="119" t="s">
        <v>307</v>
      </c>
      <c r="J52" s="48"/>
      <c r="K52" s="119" t="s">
        <v>308</v>
      </c>
      <c r="L52" s="90">
        <f>D52*H52</f>
        <v>6240</v>
      </c>
      <c r="M52" s="91" t="s">
        <v>208</v>
      </c>
      <c r="N52" s="87" t="s">
        <v>208</v>
      </c>
      <c r="O52" s="140">
        <v>0</v>
      </c>
      <c r="P52" s="140">
        <f t="shared" si="2"/>
        <v>0</v>
      </c>
    </row>
    <row r="53" spans="1:66" ht="13" x14ac:dyDescent="0.3">
      <c r="A53" s="99"/>
      <c r="B53" s="99"/>
      <c r="C53" s="169"/>
      <c r="D53" s="104"/>
      <c r="E53" s="77"/>
      <c r="F53" s="78"/>
      <c r="G53" s="78"/>
      <c r="H53" s="123"/>
      <c r="I53" s="124"/>
      <c r="J53" s="48"/>
      <c r="K53" s="124"/>
      <c r="L53" s="123"/>
      <c r="M53" s="125"/>
      <c r="N53" s="126"/>
      <c r="O53" s="140"/>
      <c r="P53" s="140"/>
    </row>
    <row r="54" spans="1:66" ht="13" x14ac:dyDescent="0.25">
      <c r="A54" s="99"/>
      <c r="B54" s="99"/>
      <c r="C54" s="169"/>
      <c r="D54" s="104"/>
      <c r="E54" s="77"/>
      <c r="F54" s="78"/>
      <c r="G54" s="78"/>
      <c r="H54" s="123"/>
      <c r="I54" s="124"/>
      <c r="J54" s="48"/>
      <c r="K54" s="124"/>
      <c r="L54" s="123"/>
      <c r="M54" s="125"/>
      <c r="N54" s="260" t="s">
        <v>286</v>
      </c>
      <c r="O54" s="261"/>
      <c r="P54" s="145">
        <f>P52</f>
        <v>0</v>
      </c>
    </row>
    <row r="55" spans="1:66" ht="13" x14ac:dyDescent="0.25">
      <c r="A55" s="99"/>
      <c r="B55" s="99"/>
      <c r="C55" s="169"/>
      <c r="D55" s="104"/>
      <c r="E55" s="77"/>
      <c r="F55" s="78"/>
      <c r="G55" s="78"/>
      <c r="H55" s="123"/>
      <c r="I55" s="124"/>
      <c r="J55" s="48"/>
      <c r="K55" s="124"/>
      <c r="L55" s="123"/>
      <c r="M55" s="125"/>
      <c r="N55" s="260" t="s">
        <v>285</v>
      </c>
      <c r="O55" s="261"/>
      <c r="P55" s="145">
        <f>'P3 Noordplein'!P60</f>
        <v>0</v>
      </c>
    </row>
    <row r="56" spans="1:66" ht="13" x14ac:dyDescent="0.25">
      <c r="A56" s="99"/>
      <c r="B56" s="99"/>
      <c r="C56" s="169"/>
      <c r="D56" s="104"/>
      <c r="E56" s="77"/>
      <c r="F56" s="78"/>
      <c r="G56" s="78"/>
      <c r="H56" s="123"/>
      <c r="I56" s="124"/>
      <c r="J56" s="48"/>
      <c r="K56" s="124"/>
      <c r="L56" s="123"/>
      <c r="M56" s="125"/>
      <c r="N56" s="239" t="s">
        <v>287</v>
      </c>
      <c r="O56" s="240"/>
      <c r="P56" s="160">
        <f>P54+P55</f>
        <v>0</v>
      </c>
    </row>
    <row r="57" spans="1:66" ht="13" x14ac:dyDescent="0.3">
      <c r="A57" s="99"/>
      <c r="B57" s="99"/>
      <c r="C57" s="103"/>
      <c r="D57" s="104"/>
      <c r="E57" s="77"/>
      <c r="F57" s="78"/>
      <c r="G57" s="78"/>
      <c r="H57" s="78"/>
      <c r="I57" s="78"/>
      <c r="J57" s="48"/>
      <c r="K57" s="78"/>
      <c r="L57" s="79"/>
      <c r="M57" s="78"/>
      <c r="N57" s="75"/>
      <c r="O57" s="140"/>
      <c r="P57" s="140"/>
    </row>
    <row r="58" spans="1:66" s="33" customFormat="1" ht="13" x14ac:dyDescent="0.3">
      <c r="A58" s="17" t="s">
        <v>238</v>
      </c>
      <c r="B58" s="28"/>
      <c r="C58" s="28"/>
      <c r="D58" s="29"/>
      <c r="E58" s="30"/>
      <c r="F58" s="31"/>
      <c r="G58" s="31"/>
      <c r="H58" s="32"/>
      <c r="I58" s="32"/>
      <c r="J58" s="32"/>
      <c r="K58" s="32"/>
      <c r="L58" s="32"/>
      <c r="M58" s="31"/>
      <c r="N58" s="28"/>
      <c r="O58" s="28"/>
      <c r="P58" s="28"/>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row>
    <row r="59" spans="1:66" ht="13" x14ac:dyDescent="0.3">
      <c r="A59" s="99"/>
      <c r="B59" s="99"/>
      <c r="C59" s="103"/>
      <c r="D59" s="104">
        <v>564</v>
      </c>
      <c r="E59" s="101"/>
      <c r="F59" s="64"/>
      <c r="G59" s="64"/>
      <c r="H59" s="64"/>
      <c r="I59" s="73"/>
      <c r="J59" s="48"/>
      <c r="K59" s="64"/>
      <c r="L59" s="102"/>
      <c r="M59" s="64"/>
      <c r="N59" s="99"/>
      <c r="O59" s="140"/>
      <c r="P59" s="140"/>
    </row>
    <row r="60" spans="1:66" ht="13" x14ac:dyDescent="0.3">
      <c r="A60" s="49" t="s">
        <v>309</v>
      </c>
      <c r="B60" s="127" t="s">
        <v>310</v>
      </c>
      <c r="C60" s="56">
        <v>0.2</v>
      </c>
      <c r="D60" s="46"/>
      <c r="E60" s="47"/>
      <c r="F60" s="43"/>
      <c r="G60" s="47"/>
      <c r="H60" s="176">
        <v>2</v>
      </c>
      <c r="I60" s="73"/>
      <c r="J60" s="48"/>
      <c r="K60" s="48" t="s">
        <v>54</v>
      </c>
      <c r="L60" s="48">
        <f>($D$59*C60)*H60</f>
        <v>225.60000000000002</v>
      </c>
      <c r="M60" s="43" t="s">
        <v>311</v>
      </c>
      <c r="N60" s="49" t="s">
        <v>312</v>
      </c>
      <c r="O60" s="140">
        <v>0</v>
      </c>
      <c r="P60" s="140">
        <f t="shared" si="2"/>
        <v>0</v>
      </c>
    </row>
    <row r="61" spans="1:66" ht="13" x14ac:dyDescent="0.3">
      <c r="A61" s="49"/>
      <c r="B61" s="49" t="s">
        <v>313</v>
      </c>
      <c r="C61" s="56">
        <v>0.2</v>
      </c>
      <c r="D61" s="46"/>
      <c r="E61" s="47"/>
      <c r="F61" s="43"/>
      <c r="G61" s="47"/>
      <c r="H61" s="176">
        <v>2</v>
      </c>
      <c r="I61" s="73"/>
      <c r="J61" s="48"/>
      <c r="K61" s="48" t="s">
        <v>54</v>
      </c>
      <c r="L61" s="48">
        <f t="shared" ref="L61:L68" si="4">($D$59*C61)*H61</f>
        <v>225.60000000000002</v>
      </c>
      <c r="M61" s="43" t="s">
        <v>314</v>
      </c>
      <c r="N61" s="49" t="s">
        <v>315</v>
      </c>
      <c r="O61" s="140">
        <v>0</v>
      </c>
      <c r="P61" s="140">
        <f t="shared" si="2"/>
        <v>0</v>
      </c>
    </row>
    <row r="62" spans="1:66" ht="13" x14ac:dyDescent="0.3">
      <c r="A62" s="49"/>
      <c r="B62" s="49" t="s">
        <v>68</v>
      </c>
      <c r="C62" s="56">
        <v>0.15</v>
      </c>
      <c r="D62" s="46"/>
      <c r="E62" s="47"/>
      <c r="F62" s="43"/>
      <c r="G62" s="47"/>
      <c r="H62" s="176">
        <v>4</v>
      </c>
      <c r="I62" s="73"/>
      <c r="J62" s="48"/>
      <c r="K62" s="48" t="s">
        <v>54</v>
      </c>
      <c r="L62" s="48">
        <v>339</v>
      </c>
      <c r="M62" s="43" t="s">
        <v>69</v>
      </c>
      <c r="N62" s="49" t="s">
        <v>70</v>
      </c>
      <c r="O62" s="140">
        <v>0</v>
      </c>
      <c r="P62" s="140">
        <f t="shared" si="2"/>
        <v>0</v>
      </c>
    </row>
    <row r="63" spans="1:66" ht="13" x14ac:dyDescent="0.3">
      <c r="A63" s="49"/>
      <c r="B63" s="49" t="s">
        <v>316</v>
      </c>
      <c r="C63" s="56">
        <v>0.05</v>
      </c>
      <c r="D63" s="46"/>
      <c r="E63" s="47"/>
      <c r="F63" s="43"/>
      <c r="G63" s="47"/>
      <c r="H63" s="176">
        <v>1</v>
      </c>
      <c r="I63" s="73"/>
      <c r="J63" s="48"/>
      <c r="K63" s="48" t="s">
        <v>54</v>
      </c>
      <c r="L63" s="48">
        <f t="shared" si="4"/>
        <v>28.200000000000003</v>
      </c>
      <c r="M63" s="43" t="s">
        <v>69</v>
      </c>
      <c r="N63" s="49" t="s">
        <v>317</v>
      </c>
      <c r="O63" s="140">
        <v>0</v>
      </c>
      <c r="P63" s="140">
        <f t="shared" si="2"/>
        <v>0</v>
      </c>
    </row>
    <row r="64" spans="1:66" ht="13" x14ac:dyDescent="0.3">
      <c r="A64" s="49"/>
      <c r="B64" s="49" t="s">
        <v>71</v>
      </c>
      <c r="C64" s="56">
        <v>0.05</v>
      </c>
      <c r="D64" s="46"/>
      <c r="E64" s="47"/>
      <c r="F64" s="43"/>
      <c r="G64" s="47"/>
      <c r="H64" s="176">
        <v>4</v>
      </c>
      <c r="I64" s="73"/>
      <c r="J64" s="48"/>
      <c r="K64" s="48" t="s">
        <v>54</v>
      </c>
      <c r="L64" s="48">
        <f t="shared" si="4"/>
        <v>112.80000000000001</v>
      </c>
      <c r="M64" s="43" t="s">
        <v>72</v>
      </c>
      <c r="N64" s="49" t="s">
        <v>73</v>
      </c>
      <c r="O64" s="140">
        <v>0</v>
      </c>
      <c r="P64" s="140">
        <f t="shared" si="2"/>
        <v>0</v>
      </c>
    </row>
    <row r="65" spans="1:66" ht="13" x14ac:dyDescent="0.3">
      <c r="A65" s="49"/>
      <c r="B65" s="49" t="s">
        <v>75</v>
      </c>
      <c r="C65" s="56">
        <v>0.1</v>
      </c>
      <c r="D65" s="46"/>
      <c r="E65" s="47"/>
      <c r="F65" s="43"/>
      <c r="G65" s="47"/>
      <c r="H65" s="176">
        <v>5</v>
      </c>
      <c r="I65" s="73"/>
      <c r="J65" s="48"/>
      <c r="K65" s="48" t="s">
        <v>54</v>
      </c>
      <c r="L65" s="48">
        <v>283</v>
      </c>
      <c r="M65" s="43" t="s">
        <v>76</v>
      </c>
      <c r="N65" s="49" t="s">
        <v>77</v>
      </c>
      <c r="O65" s="140">
        <v>0</v>
      </c>
      <c r="P65" s="140">
        <f t="shared" si="2"/>
        <v>0</v>
      </c>
    </row>
    <row r="66" spans="1:66" ht="13" x14ac:dyDescent="0.3">
      <c r="A66" s="49"/>
      <c r="B66" s="49" t="s">
        <v>217</v>
      </c>
      <c r="C66" s="56">
        <v>0.05</v>
      </c>
      <c r="D66" s="46"/>
      <c r="E66" s="47"/>
      <c r="F66" s="43"/>
      <c r="G66" s="47"/>
      <c r="H66" s="176">
        <v>5</v>
      </c>
      <c r="I66" s="73"/>
      <c r="J66" s="48"/>
      <c r="K66" s="48" t="s">
        <v>54</v>
      </c>
      <c r="L66" s="48">
        <f t="shared" si="4"/>
        <v>141</v>
      </c>
      <c r="M66" s="43" t="s">
        <v>318</v>
      </c>
      <c r="N66" s="49" t="s">
        <v>219</v>
      </c>
      <c r="O66" s="140">
        <v>0</v>
      </c>
      <c r="P66" s="140">
        <f t="shared" si="2"/>
        <v>0</v>
      </c>
    </row>
    <row r="67" spans="1:66" ht="13" x14ac:dyDescent="0.3">
      <c r="A67" s="49"/>
      <c r="B67" s="49" t="s">
        <v>319</v>
      </c>
      <c r="C67" s="56">
        <v>0.1</v>
      </c>
      <c r="D67" s="46"/>
      <c r="E67" s="47"/>
      <c r="F67" s="43"/>
      <c r="G67" s="47"/>
      <c r="H67" s="176">
        <v>2</v>
      </c>
      <c r="I67" s="73"/>
      <c r="J67" s="48"/>
      <c r="K67" s="48" t="s">
        <v>54</v>
      </c>
      <c r="L67" s="48">
        <f t="shared" si="4"/>
        <v>112.80000000000001</v>
      </c>
      <c r="M67" s="43" t="s">
        <v>69</v>
      </c>
      <c r="N67" s="49" t="s">
        <v>320</v>
      </c>
      <c r="O67" s="140">
        <v>0</v>
      </c>
      <c r="P67" s="140">
        <f t="shared" si="2"/>
        <v>0</v>
      </c>
    </row>
    <row r="68" spans="1:66" ht="13" x14ac:dyDescent="0.3">
      <c r="A68" s="49"/>
      <c r="B68" s="49" t="s">
        <v>321</v>
      </c>
      <c r="C68" s="56">
        <v>0.1</v>
      </c>
      <c r="D68" s="46"/>
      <c r="E68" s="47"/>
      <c r="F68" s="43"/>
      <c r="G68" s="47"/>
      <c r="H68" s="176">
        <v>2</v>
      </c>
      <c r="I68" s="73"/>
      <c r="J68" s="48"/>
      <c r="K68" s="48" t="s">
        <v>54</v>
      </c>
      <c r="L68" s="48">
        <f t="shared" si="4"/>
        <v>112.80000000000001</v>
      </c>
      <c r="M68" s="43" t="s">
        <v>69</v>
      </c>
      <c r="N68" s="49" t="s">
        <v>322</v>
      </c>
      <c r="O68" s="140">
        <v>0</v>
      </c>
      <c r="P68" s="140">
        <f t="shared" si="2"/>
        <v>0</v>
      </c>
    </row>
    <row r="69" spans="1:66" ht="13" x14ac:dyDescent="0.3">
      <c r="A69" s="99"/>
      <c r="B69" s="99"/>
      <c r="C69" s="103"/>
      <c r="D69" s="104"/>
      <c r="E69" s="101"/>
      <c r="F69" s="64"/>
      <c r="G69" s="101"/>
      <c r="H69" s="64"/>
      <c r="I69" s="102"/>
      <c r="J69" s="48"/>
      <c r="K69" s="102"/>
      <c r="L69" s="102"/>
      <c r="M69" s="64"/>
      <c r="N69" s="99"/>
      <c r="O69" s="140"/>
      <c r="P69" s="140"/>
    </row>
    <row r="70" spans="1:66" ht="13" x14ac:dyDescent="0.25">
      <c r="A70" s="99"/>
      <c r="B70" s="99"/>
      <c r="C70" s="103"/>
      <c r="D70" s="104"/>
      <c r="E70" s="101"/>
      <c r="F70" s="64"/>
      <c r="G70" s="101"/>
      <c r="H70" s="64"/>
      <c r="I70" s="102"/>
      <c r="J70" s="48"/>
      <c r="K70" s="44" t="s">
        <v>47</v>
      </c>
      <c r="L70" s="73">
        <f>SUM(L60:L68)</f>
        <v>1580.8</v>
      </c>
      <c r="M70" s="64"/>
      <c r="N70" s="239" t="s">
        <v>323</v>
      </c>
      <c r="O70" s="240"/>
      <c r="P70" s="160">
        <f>SUM(P60:P69)</f>
        <v>0</v>
      </c>
    </row>
    <row r="71" spans="1:66" ht="13" x14ac:dyDescent="0.3">
      <c r="A71" s="99"/>
      <c r="B71" s="99"/>
      <c r="C71" s="103"/>
      <c r="D71" s="104"/>
      <c r="E71" s="101"/>
      <c r="F71" s="64"/>
      <c r="G71" s="64"/>
      <c r="H71" s="64"/>
      <c r="I71" s="64"/>
      <c r="J71" s="48"/>
      <c r="K71" s="64"/>
      <c r="L71" s="102"/>
      <c r="M71" s="64"/>
      <c r="N71" s="99"/>
      <c r="O71" s="140"/>
      <c r="P71" s="140"/>
    </row>
    <row r="72" spans="1:66" s="33" customFormat="1" ht="13" x14ac:dyDescent="0.3">
      <c r="A72" s="17" t="s">
        <v>150</v>
      </c>
      <c r="B72" s="28"/>
      <c r="C72" s="28"/>
      <c r="D72" s="29"/>
      <c r="E72" s="30"/>
      <c r="F72" s="31"/>
      <c r="G72" s="31"/>
      <c r="H72" s="32"/>
      <c r="I72" s="32"/>
      <c r="J72" s="32"/>
      <c r="K72" s="32"/>
      <c r="L72" s="32"/>
      <c r="M72" s="31"/>
      <c r="N72" s="28"/>
      <c r="O72" s="28"/>
      <c r="P72" s="28"/>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row>
    <row r="73" spans="1:66" ht="13" x14ac:dyDescent="0.3">
      <c r="A73" s="82" t="s">
        <v>324</v>
      </c>
      <c r="B73" s="74"/>
      <c r="C73" s="74"/>
      <c r="D73" s="71"/>
      <c r="E73" s="72"/>
      <c r="F73" s="63"/>
      <c r="G73" s="63"/>
      <c r="H73" s="73"/>
      <c r="I73" s="73"/>
      <c r="J73" s="48"/>
      <c r="K73" s="73"/>
      <c r="L73" s="73"/>
      <c r="M73" s="63"/>
      <c r="N73" s="74"/>
      <c r="O73" s="140"/>
      <c r="P73" s="140"/>
    </row>
    <row r="74" spans="1:66" ht="13" x14ac:dyDescent="0.3">
      <c r="A74" s="49" t="s">
        <v>159</v>
      </c>
      <c r="B74" s="49" t="s">
        <v>160</v>
      </c>
      <c r="C74" s="49" t="s">
        <v>161</v>
      </c>
      <c r="D74" s="46"/>
      <c r="E74" s="48">
        <v>102</v>
      </c>
      <c r="F74" s="43"/>
      <c r="G74" s="43"/>
      <c r="H74" s="48"/>
      <c r="I74" s="48"/>
      <c r="J74" s="48"/>
      <c r="K74" s="49" t="s">
        <v>161</v>
      </c>
      <c r="L74" s="48">
        <f>E74</f>
        <v>102</v>
      </c>
      <c r="M74" s="43" t="s">
        <v>162</v>
      </c>
      <c r="N74" s="49" t="s">
        <v>211</v>
      </c>
      <c r="O74" s="140">
        <v>0</v>
      </c>
      <c r="P74" s="140">
        <f t="shared" si="2"/>
        <v>0</v>
      </c>
    </row>
    <row r="75" spans="1:66" ht="13" x14ac:dyDescent="0.3">
      <c r="A75" s="75"/>
      <c r="B75" s="75"/>
      <c r="C75" s="75"/>
      <c r="D75" s="76"/>
      <c r="E75" s="79"/>
      <c r="F75" s="78"/>
      <c r="G75" s="78"/>
      <c r="H75" s="79"/>
      <c r="I75" s="79"/>
      <c r="J75" s="48"/>
      <c r="K75" s="75"/>
      <c r="L75" s="79"/>
      <c r="M75" s="78"/>
      <c r="N75" s="75"/>
      <c r="O75" s="140"/>
      <c r="P75" s="140"/>
    </row>
    <row r="76" spans="1:66" ht="13" x14ac:dyDescent="0.25">
      <c r="A76" s="75"/>
      <c r="B76" s="75"/>
      <c r="C76" s="75"/>
      <c r="D76" s="76"/>
      <c r="E76" s="79"/>
      <c r="F76" s="78"/>
      <c r="G76" s="78"/>
      <c r="H76" s="79"/>
      <c r="I76" s="79"/>
      <c r="J76" s="48"/>
      <c r="K76" s="75"/>
      <c r="L76" s="79"/>
      <c r="M76" s="78"/>
      <c r="N76" s="260" t="s">
        <v>277</v>
      </c>
      <c r="O76" s="261"/>
      <c r="P76" s="145">
        <f>P74</f>
        <v>0</v>
      </c>
    </row>
    <row r="77" spans="1:66" ht="13" x14ac:dyDescent="0.25">
      <c r="A77" s="75"/>
      <c r="B77" s="75"/>
      <c r="C77" s="75"/>
      <c r="D77" s="76"/>
      <c r="E77" s="79"/>
      <c r="F77" s="78"/>
      <c r="G77" s="78"/>
      <c r="H77" s="79"/>
      <c r="I77" s="79"/>
      <c r="J77" s="48"/>
      <c r="K77" s="75"/>
      <c r="L77" s="79"/>
      <c r="M77" s="78"/>
      <c r="N77" s="260" t="s">
        <v>276</v>
      </c>
      <c r="O77" s="261"/>
      <c r="P77" s="145">
        <f>'P3 Noordplein'!P52</f>
        <v>0</v>
      </c>
    </row>
    <row r="78" spans="1:66" ht="13" x14ac:dyDescent="0.25">
      <c r="A78" s="75"/>
      <c r="B78" s="75"/>
      <c r="C78" s="75"/>
      <c r="D78" s="76"/>
      <c r="E78" s="79"/>
      <c r="F78" s="78"/>
      <c r="G78" s="78"/>
      <c r="H78" s="79"/>
      <c r="I78" s="79"/>
      <c r="J78" s="48"/>
      <c r="K78" s="75"/>
      <c r="L78" s="79"/>
      <c r="M78" s="78"/>
      <c r="N78" s="239" t="s">
        <v>278</v>
      </c>
      <c r="O78" s="240"/>
      <c r="P78" s="160">
        <f>P76+P77</f>
        <v>0</v>
      </c>
    </row>
    <row r="79" spans="1:66" ht="13" x14ac:dyDescent="0.3">
      <c r="A79" s="75"/>
      <c r="B79" s="75"/>
      <c r="C79" s="75"/>
      <c r="D79" s="76"/>
      <c r="E79" s="77"/>
      <c r="F79" s="78"/>
      <c r="G79" s="78"/>
      <c r="H79" s="79"/>
      <c r="I79" s="79"/>
      <c r="J79" s="48"/>
      <c r="K79" s="79"/>
      <c r="L79" s="79"/>
      <c r="M79" s="78"/>
      <c r="N79" s="75"/>
      <c r="O79" s="140"/>
      <c r="P79" s="140"/>
    </row>
    <row r="80" spans="1:66" s="21" customFormat="1" ht="13" x14ac:dyDescent="0.25">
      <c r="A80" s="17" t="s">
        <v>85</v>
      </c>
      <c r="B80" s="18"/>
      <c r="C80" s="18"/>
      <c r="D80" s="26"/>
      <c r="E80" s="27"/>
      <c r="F80" s="20"/>
      <c r="G80" s="20"/>
      <c r="H80" s="20" t="s">
        <v>86</v>
      </c>
      <c r="I80" s="20"/>
      <c r="J80" s="20"/>
      <c r="K80" s="20"/>
      <c r="L80" s="20" t="s">
        <v>87</v>
      </c>
      <c r="M80" s="20"/>
      <c r="N80" s="18"/>
      <c r="O80" s="18"/>
      <c r="P80" s="18"/>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row>
    <row r="81" spans="1:16" ht="13" x14ac:dyDescent="0.3">
      <c r="A81" s="82"/>
      <c r="B81" s="84"/>
      <c r="C81" s="74"/>
      <c r="D81" s="71"/>
      <c r="E81" s="72"/>
      <c r="F81" s="63"/>
      <c r="G81" s="63"/>
      <c r="H81" s="73"/>
      <c r="I81" s="73"/>
      <c r="J81" s="48"/>
      <c r="K81" s="73"/>
      <c r="L81" s="73"/>
      <c r="M81" s="63"/>
      <c r="N81" s="74"/>
      <c r="O81" s="140"/>
      <c r="P81" s="140"/>
    </row>
    <row r="82" spans="1:16" ht="13" x14ac:dyDescent="0.3">
      <c r="A82" s="57" t="s">
        <v>288</v>
      </c>
      <c r="B82" s="49"/>
      <c r="C82" s="49"/>
      <c r="E82" s="72"/>
      <c r="F82" s="63"/>
      <c r="G82" s="63"/>
      <c r="H82" s="73"/>
      <c r="I82" s="73"/>
      <c r="J82" s="48"/>
      <c r="K82" s="73"/>
      <c r="L82" s="73"/>
      <c r="M82" s="63"/>
      <c r="N82" s="74"/>
      <c r="O82" s="140"/>
      <c r="P82" s="140"/>
    </row>
    <row r="83" spans="1:16" ht="13.15" customHeight="1" x14ac:dyDescent="0.25">
      <c r="A83" s="248" t="s">
        <v>289</v>
      </c>
      <c r="B83" s="280" t="s">
        <v>290</v>
      </c>
      <c r="C83" s="254"/>
      <c r="D83" s="256">
        <v>3080</v>
      </c>
      <c r="E83" s="258"/>
      <c r="F83" s="248"/>
      <c r="G83" s="248"/>
      <c r="H83" s="248">
        <v>1</v>
      </c>
      <c r="I83" s="248"/>
      <c r="J83" s="246" t="s">
        <v>359</v>
      </c>
      <c r="K83" s="248"/>
      <c r="L83" s="250">
        <f>D83*H83/1000</f>
        <v>3.08</v>
      </c>
      <c r="M83" s="248"/>
      <c r="N83" s="248"/>
      <c r="O83" s="294">
        <v>0</v>
      </c>
      <c r="P83" s="289">
        <f>L83*O83</f>
        <v>0</v>
      </c>
    </row>
    <row r="84" spans="1:16" ht="87" customHeight="1" x14ac:dyDescent="0.25">
      <c r="A84" s="269"/>
      <c r="B84" s="281"/>
      <c r="C84" s="292"/>
      <c r="D84" s="256"/>
      <c r="E84" s="293"/>
      <c r="F84" s="269"/>
      <c r="G84" s="269"/>
      <c r="H84" s="269"/>
      <c r="I84" s="269"/>
      <c r="J84" s="247"/>
      <c r="K84" s="269"/>
      <c r="L84" s="279"/>
      <c r="M84" s="269"/>
      <c r="N84" s="269"/>
      <c r="O84" s="295"/>
      <c r="P84" s="290"/>
    </row>
    <row r="85" spans="1:16" ht="13" x14ac:dyDescent="0.25">
      <c r="A85" s="223"/>
      <c r="B85" s="224"/>
      <c r="C85" s="223"/>
      <c r="D85" s="225"/>
      <c r="E85" s="226"/>
      <c r="F85" s="223"/>
      <c r="G85" s="227"/>
      <c r="H85" s="228"/>
      <c r="I85" s="228"/>
      <c r="J85" s="229"/>
      <c r="K85" s="229"/>
      <c r="L85" s="229"/>
      <c r="M85" s="227"/>
      <c r="N85" s="265" t="s">
        <v>350</v>
      </c>
      <c r="O85" s="266"/>
      <c r="P85" s="230">
        <f>SUM(P83)</f>
        <v>0</v>
      </c>
    </row>
    <row r="86" spans="1:16" ht="13" x14ac:dyDescent="0.25">
      <c r="A86" s="75"/>
      <c r="B86" s="110"/>
      <c r="C86" s="75"/>
      <c r="D86" s="76"/>
      <c r="E86" s="77"/>
      <c r="F86" s="75"/>
      <c r="G86" s="78"/>
      <c r="H86" s="79"/>
      <c r="I86" s="79"/>
      <c r="J86" s="48"/>
      <c r="K86" s="78"/>
      <c r="L86" s="79"/>
      <c r="M86" s="78"/>
      <c r="N86" s="260" t="s">
        <v>349</v>
      </c>
      <c r="O86" s="261"/>
      <c r="P86" s="145">
        <f>'P3 Noordplein'!P70</f>
        <v>0</v>
      </c>
    </row>
    <row r="87" spans="1:16" ht="13" x14ac:dyDescent="0.25">
      <c r="A87" s="59"/>
      <c r="B87" s="231"/>
      <c r="C87" s="59"/>
      <c r="D87" s="232"/>
      <c r="E87" s="60"/>
      <c r="F87" s="59"/>
      <c r="G87" s="61"/>
      <c r="H87" s="62"/>
      <c r="I87" s="62"/>
      <c r="J87" s="62"/>
      <c r="K87" s="61"/>
      <c r="L87" s="62"/>
      <c r="M87" s="61"/>
      <c r="N87" s="267" t="s">
        <v>351</v>
      </c>
      <c r="O87" s="268"/>
      <c r="P87" s="158">
        <f>P85+P86</f>
        <v>0</v>
      </c>
    </row>
  </sheetData>
  <mergeCells count="38">
    <mergeCell ref="P83:P84"/>
    <mergeCell ref="K83:K84"/>
    <mergeCell ref="L83:L84"/>
    <mergeCell ref="M83:M84"/>
    <mergeCell ref="N83:N84"/>
    <mergeCell ref="O83:O84"/>
    <mergeCell ref="N78:O78"/>
    <mergeCell ref="B83:B84"/>
    <mergeCell ref="A83:A84"/>
    <mergeCell ref="C83:C84"/>
    <mergeCell ref="D83:D84"/>
    <mergeCell ref="E83:E84"/>
    <mergeCell ref="F83:F84"/>
    <mergeCell ref="G83:G84"/>
    <mergeCell ref="H83:H84"/>
    <mergeCell ref="I83:I84"/>
    <mergeCell ref="J83:J84"/>
    <mergeCell ref="N54:O54"/>
    <mergeCell ref="N55:O55"/>
    <mergeCell ref="N56:O56"/>
    <mergeCell ref="N76:O76"/>
    <mergeCell ref="N77:O77"/>
    <mergeCell ref="N85:O85"/>
    <mergeCell ref="N86:O86"/>
    <mergeCell ref="N87:O87"/>
    <mergeCell ref="N22:O22"/>
    <mergeCell ref="N23:O23"/>
    <mergeCell ref="N24:O24"/>
    <mergeCell ref="N70:O70"/>
    <mergeCell ref="N30:O30"/>
    <mergeCell ref="N31:O31"/>
    <mergeCell ref="N32:O32"/>
    <mergeCell ref="N37:O37"/>
    <mergeCell ref="N38:O38"/>
    <mergeCell ref="N39:O39"/>
    <mergeCell ref="N47:O47"/>
    <mergeCell ref="N48:O48"/>
    <mergeCell ref="N49:O49"/>
  </mergeCells>
  <phoneticPr fontId="14" type="noConversion"/>
  <pageMargins left="0.7" right="0.7" top="0.75" bottom="0.75" header="0.3" footer="0.3"/>
  <pageSetup paperSize="9" scale="6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9AB7-AEBD-4774-A86E-3AC93C4C2D01}">
  <dimension ref="A1:U58"/>
  <sheetViews>
    <sheetView topLeftCell="A31" workbookViewId="0">
      <selection activeCell="S45" sqref="S45"/>
    </sheetView>
  </sheetViews>
  <sheetFormatPr defaultRowHeight="12.5" x14ac:dyDescent="0.25"/>
  <sheetData>
    <row r="1" spans="1:17" ht="14.5" x14ac:dyDescent="0.35">
      <c r="A1" s="149" t="s">
        <v>0</v>
      </c>
      <c r="B1" s="137"/>
      <c r="C1" s="137"/>
      <c r="D1" s="137"/>
      <c r="E1" s="137"/>
      <c r="F1" s="137"/>
      <c r="G1" s="137"/>
      <c r="H1" s="137"/>
      <c r="I1" s="137"/>
      <c r="J1" s="137"/>
      <c r="K1" s="137"/>
      <c r="L1" s="137"/>
      <c r="M1" s="137"/>
      <c r="N1" s="137"/>
      <c r="O1" s="137"/>
      <c r="P1" s="137"/>
      <c r="Q1" s="137"/>
    </row>
    <row r="2" spans="1:17" ht="13" x14ac:dyDescent="0.3">
      <c r="A2" s="137"/>
      <c r="B2" s="137"/>
      <c r="C2" s="137"/>
      <c r="D2" s="137"/>
      <c r="E2" s="137"/>
      <c r="F2" s="137"/>
      <c r="G2" s="137"/>
      <c r="H2" s="137"/>
      <c r="I2" s="137"/>
      <c r="J2" s="137"/>
      <c r="K2" s="137"/>
      <c r="L2" s="137"/>
      <c r="M2" s="137"/>
      <c r="N2" s="137"/>
      <c r="O2" s="137"/>
      <c r="P2" s="137"/>
      <c r="Q2" s="137"/>
    </row>
    <row r="3" spans="1:17" ht="13" x14ac:dyDescent="0.3">
      <c r="A3" s="1" t="s">
        <v>1</v>
      </c>
      <c r="B3" s="2"/>
      <c r="C3" s="2"/>
      <c r="D3" s="3"/>
      <c r="E3" s="4"/>
      <c r="F3" s="1"/>
      <c r="G3" s="1"/>
      <c r="H3" s="1"/>
      <c r="I3" s="1"/>
      <c r="J3" s="137"/>
      <c r="K3" s="1"/>
      <c r="L3" s="1" t="s">
        <v>2</v>
      </c>
      <c r="M3" s="5">
        <v>45413</v>
      </c>
      <c r="N3" s="6"/>
      <c r="O3" s="137"/>
      <c r="P3" s="137"/>
      <c r="Q3" s="137"/>
    </row>
    <row r="4" spans="1:17" ht="13" x14ac:dyDescent="0.3">
      <c r="A4" s="1" t="s">
        <v>3</v>
      </c>
      <c r="B4" s="8"/>
      <c r="C4" s="8"/>
      <c r="D4" s="1"/>
      <c r="E4" s="9"/>
      <c r="F4" s="7"/>
      <c r="G4" s="7"/>
      <c r="H4" s="10"/>
      <c r="I4" s="10"/>
      <c r="J4" s="137"/>
      <c r="K4" s="10"/>
      <c r="L4" s="4"/>
      <c r="M4" s="4"/>
      <c r="N4" s="11"/>
      <c r="O4" s="137"/>
      <c r="P4" s="137"/>
      <c r="Q4" s="137"/>
    </row>
    <row r="5" spans="1:17" ht="13" x14ac:dyDescent="0.3">
      <c r="A5" s="137" t="s">
        <v>4</v>
      </c>
      <c r="B5" s="8"/>
      <c r="C5" s="8"/>
      <c r="D5" s="1"/>
      <c r="E5" s="9"/>
      <c r="F5" s="7"/>
      <c r="G5" s="7"/>
      <c r="H5" s="10"/>
      <c r="I5" s="10"/>
      <c r="J5" s="137"/>
      <c r="K5" s="10"/>
      <c r="L5" s="4"/>
      <c r="M5" s="4"/>
      <c r="N5" s="11"/>
      <c r="O5" s="137"/>
      <c r="P5" s="137"/>
      <c r="Q5" s="137"/>
    </row>
    <row r="6" spans="1:17" ht="13" x14ac:dyDescent="0.3">
      <c r="A6" s="11"/>
      <c r="B6" s="3"/>
      <c r="C6" s="3"/>
      <c r="D6" s="9"/>
      <c r="E6" s="9"/>
      <c r="F6" s="11"/>
      <c r="G6" s="11"/>
      <c r="H6" s="10"/>
      <c r="I6" s="10"/>
      <c r="J6" s="137"/>
      <c r="K6" s="10"/>
      <c r="L6" s="4"/>
      <c r="M6" s="4"/>
      <c r="N6" s="11"/>
      <c r="O6" s="137"/>
      <c r="P6" s="137"/>
      <c r="Q6" s="137"/>
    </row>
    <row r="7" spans="1:17" ht="65" x14ac:dyDescent="0.3">
      <c r="A7" s="12" t="s">
        <v>5</v>
      </c>
      <c r="B7" s="13" t="s">
        <v>6</v>
      </c>
      <c r="C7" s="13" t="s">
        <v>7</v>
      </c>
      <c r="D7" s="14" t="s">
        <v>8</v>
      </c>
      <c r="E7" s="14" t="s">
        <v>9</v>
      </c>
      <c r="F7" s="13" t="s">
        <v>10</v>
      </c>
      <c r="G7" s="13" t="s">
        <v>11</v>
      </c>
      <c r="H7" s="15" t="s">
        <v>12</v>
      </c>
      <c r="I7" s="15" t="s">
        <v>13</v>
      </c>
      <c r="J7" s="15" t="s">
        <v>14</v>
      </c>
      <c r="K7" s="15" t="s">
        <v>15</v>
      </c>
      <c r="L7" s="14" t="s">
        <v>16</v>
      </c>
      <c r="M7" s="14" t="s">
        <v>17</v>
      </c>
      <c r="N7" s="13" t="s">
        <v>18</v>
      </c>
      <c r="O7" s="135" t="s">
        <v>19</v>
      </c>
      <c r="P7" s="136" t="s">
        <v>20</v>
      </c>
      <c r="Q7" s="137"/>
    </row>
    <row r="8" spans="1:17" ht="13" x14ac:dyDescent="0.3">
      <c r="A8" s="64"/>
      <c r="B8" s="65"/>
      <c r="C8" s="65"/>
      <c r="D8" s="66"/>
      <c r="E8" s="66"/>
      <c r="F8" s="65"/>
      <c r="G8" s="65"/>
      <c r="H8" s="67"/>
      <c r="I8" s="67"/>
      <c r="J8" s="67"/>
      <c r="K8" s="67"/>
      <c r="L8" s="66"/>
      <c r="M8" s="66"/>
      <c r="N8" s="65"/>
      <c r="O8" s="156"/>
      <c r="P8" s="138"/>
      <c r="Q8" s="137"/>
    </row>
    <row r="9" spans="1:17" ht="13" x14ac:dyDescent="0.3">
      <c r="A9" s="25" t="s">
        <v>339</v>
      </c>
      <c r="B9" s="34"/>
      <c r="C9" s="34"/>
      <c r="D9" s="36"/>
      <c r="E9" s="36"/>
      <c r="F9" s="34"/>
      <c r="G9" s="34"/>
      <c r="H9" s="37"/>
      <c r="I9" s="37"/>
      <c r="J9" s="37"/>
      <c r="K9" s="37"/>
      <c r="L9" s="36"/>
      <c r="M9" s="36"/>
      <c r="N9" s="34"/>
      <c r="O9" s="34"/>
      <c r="P9" s="34"/>
      <c r="Q9" s="137"/>
    </row>
    <row r="10" spans="1:17" ht="13" x14ac:dyDescent="0.3">
      <c r="A10" s="68"/>
      <c r="B10" s="65"/>
      <c r="C10" s="65"/>
      <c r="D10" s="66"/>
      <c r="E10" s="66"/>
      <c r="F10" s="65"/>
      <c r="G10" s="65"/>
      <c r="H10" s="67"/>
      <c r="I10" s="67"/>
      <c r="J10" s="73"/>
      <c r="K10" s="67"/>
      <c r="L10" s="66"/>
      <c r="M10" s="66"/>
      <c r="N10" s="65"/>
      <c r="O10" s="107"/>
      <c r="P10" s="107"/>
      <c r="Q10" s="137"/>
    </row>
    <row r="11" spans="1:17" ht="13" x14ac:dyDescent="0.3">
      <c r="A11" s="17" t="s">
        <v>21</v>
      </c>
      <c r="B11" s="18"/>
      <c r="C11" s="18"/>
      <c r="D11" s="22"/>
      <c r="E11" s="23"/>
      <c r="F11" s="23"/>
      <c r="G11" s="23"/>
      <c r="H11" s="24"/>
      <c r="I11" s="24"/>
      <c r="J11" s="24"/>
      <c r="K11" s="24"/>
      <c r="L11" s="19"/>
      <c r="M11" s="20"/>
      <c r="N11" s="18"/>
      <c r="O11" s="18"/>
      <c r="P11" s="18"/>
      <c r="Q11" s="137"/>
    </row>
    <row r="12" spans="1:17" ht="13" x14ac:dyDescent="0.3">
      <c r="A12" s="82" t="s">
        <v>22</v>
      </c>
      <c r="B12" s="70"/>
      <c r="C12" s="70"/>
      <c r="D12" s="71"/>
      <c r="E12" s="72"/>
      <c r="F12" s="63"/>
      <c r="G12" s="63"/>
      <c r="H12" s="73"/>
      <c r="I12" s="73"/>
      <c r="J12" s="73"/>
      <c r="K12" s="73"/>
      <c r="L12" s="73"/>
      <c r="M12" s="63"/>
      <c r="N12" s="74"/>
      <c r="O12" s="139"/>
      <c r="P12" s="139"/>
      <c r="Q12" s="137"/>
    </row>
    <row r="13" spans="1:17" ht="52" x14ac:dyDescent="0.3">
      <c r="A13" s="49" t="s">
        <v>23</v>
      </c>
      <c r="B13" s="45" t="s">
        <v>24</v>
      </c>
      <c r="C13" s="45" t="s">
        <v>43</v>
      </c>
      <c r="D13" s="46"/>
      <c r="E13" s="47"/>
      <c r="F13" s="43"/>
      <c r="G13" s="43"/>
      <c r="H13" s="48"/>
      <c r="I13" s="48" t="s">
        <v>44</v>
      </c>
      <c r="J13" s="48"/>
      <c r="K13" s="48" t="s">
        <v>27</v>
      </c>
      <c r="L13" s="48">
        <v>1</v>
      </c>
      <c r="M13" s="133" t="s">
        <v>45</v>
      </c>
      <c r="N13" s="49" t="s">
        <v>46</v>
      </c>
      <c r="O13" s="140">
        <v>0</v>
      </c>
      <c r="P13" s="140">
        <f t="shared" ref="P13" si="0">L13*O13</f>
        <v>0</v>
      </c>
      <c r="Q13" s="137"/>
    </row>
    <row r="14" spans="1:17" ht="13" x14ac:dyDescent="0.3">
      <c r="A14" s="49"/>
      <c r="B14" s="45"/>
      <c r="C14" s="45"/>
      <c r="D14" s="46"/>
      <c r="E14" s="47"/>
      <c r="F14" s="43"/>
      <c r="G14" s="43"/>
      <c r="H14" s="48"/>
      <c r="I14" s="48"/>
      <c r="J14" s="48"/>
      <c r="K14" s="48"/>
      <c r="L14" s="102"/>
      <c r="M14" s="43"/>
      <c r="N14" s="49"/>
      <c r="O14" s="127"/>
      <c r="P14" s="127"/>
      <c r="Q14" s="137"/>
    </row>
    <row r="15" spans="1:17" ht="13" x14ac:dyDescent="0.3">
      <c r="A15" s="44"/>
      <c r="B15" s="49"/>
      <c r="C15" s="49"/>
      <c r="D15" s="46"/>
      <c r="E15" s="47"/>
      <c r="F15" s="43"/>
      <c r="G15" s="43"/>
      <c r="H15" s="48"/>
      <c r="I15" s="48"/>
      <c r="J15" s="48"/>
      <c r="K15" s="44" t="s">
        <v>47</v>
      </c>
      <c r="L15" s="73">
        <f>SUM(L13:L14)</f>
        <v>1</v>
      </c>
      <c r="M15" s="43"/>
      <c r="N15" s="239" t="s">
        <v>48</v>
      </c>
      <c r="O15" s="240"/>
      <c r="P15" s="157">
        <f>SUM(P13:P14)</f>
        <v>0</v>
      </c>
      <c r="Q15" s="137"/>
    </row>
    <row r="16" spans="1:17" ht="13" x14ac:dyDescent="0.3">
      <c r="A16" s="68"/>
      <c r="B16" s="99"/>
      <c r="C16" s="74"/>
      <c r="D16" s="71"/>
      <c r="E16" s="72"/>
      <c r="F16" s="63"/>
      <c r="G16" s="63"/>
      <c r="H16" s="73"/>
      <c r="I16" s="48"/>
      <c r="J16" s="48"/>
      <c r="K16" s="48"/>
      <c r="L16" s="73"/>
      <c r="M16" s="63"/>
      <c r="N16" s="59"/>
      <c r="O16" s="141"/>
      <c r="P16" s="141"/>
      <c r="Q16" s="137" t="s">
        <v>49</v>
      </c>
    </row>
    <row r="17" spans="1:17" ht="13" x14ac:dyDescent="0.3">
      <c r="A17" s="17" t="s">
        <v>50</v>
      </c>
      <c r="B17" s="18"/>
      <c r="C17" s="18"/>
      <c r="D17" s="26"/>
      <c r="E17" s="27"/>
      <c r="F17" s="20"/>
      <c r="G17" s="20"/>
      <c r="H17" s="19"/>
      <c r="I17" s="19"/>
      <c r="J17" s="19"/>
      <c r="K17" s="19"/>
      <c r="L17" s="19"/>
      <c r="M17" s="20"/>
      <c r="N17" s="18"/>
      <c r="O17" s="18"/>
      <c r="P17" s="18"/>
      <c r="Q17" s="137"/>
    </row>
    <row r="18" spans="1:17" ht="13" x14ac:dyDescent="0.3">
      <c r="A18" s="74" t="s">
        <v>51</v>
      </c>
      <c r="B18" s="137" t="s">
        <v>52</v>
      </c>
      <c r="C18" s="74"/>
      <c r="D18" s="194">
        <f>92+390+809+65</f>
        <v>1356</v>
      </c>
      <c r="E18" s="72"/>
      <c r="F18" s="63"/>
      <c r="G18" s="63"/>
      <c r="H18" s="63"/>
      <c r="I18" s="63"/>
      <c r="J18" s="43"/>
      <c r="K18" s="48"/>
      <c r="L18" s="73"/>
      <c r="M18" s="63"/>
      <c r="N18" s="139"/>
      <c r="O18" s="134"/>
      <c r="P18" s="134"/>
      <c r="Q18" s="137"/>
    </row>
    <row r="19" spans="1:17" ht="13" x14ac:dyDescent="0.3">
      <c r="A19" s="74"/>
      <c r="B19" s="137" t="s">
        <v>53</v>
      </c>
      <c r="C19" s="116">
        <v>0.2</v>
      </c>
      <c r="D19" s="71"/>
      <c r="E19" s="72"/>
      <c r="F19" s="137"/>
      <c r="G19" s="47"/>
      <c r="H19" s="176">
        <v>3</v>
      </c>
      <c r="I19" s="63"/>
      <c r="J19" s="43"/>
      <c r="K19" s="48" t="s">
        <v>54</v>
      </c>
      <c r="L19" s="172">
        <f>($D$18*C19)*H19</f>
        <v>813.59999999999991</v>
      </c>
      <c r="M19" s="63" t="s">
        <v>55</v>
      </c>
      <c r="N19" s="127" t="s">
        <v>56</v>
      </c>
      <c r="O19" s="140">
        <v>0</v>
      </c>
      <c r="P19" s="140">
        <f t="shared" ref="P19:P25" si="1">L19*O19</f>
        <v>0</v>
      </c>
      <c r="Q19" s="137"/>
    </row>
    <row r="20" spans="1:17" ht="13" x14ac:dyDescent="0.3">
      <c r="A20" s="74"/>
      <c r="B20" s="74" t="s">
        <v>57</v>
      </c>
      <c r="C20" s="116">
        <v>0.1</v>
      </c>
      <c r="D20" s="71"/>
      <c r="E20" s="72"/>
      <c r="F20" s="43"/>
      <c r="G20" s="47"/>
      <c r="H20" s="176">
        <v>4</v>
      </c>
      <c r="I20" s="63"/>
      <c r="J20" s="43"/>
      <c r="K20" s="48" t="s">
        <v>54</v>
      </c>
      <c r="L20" s="172">
        <f t="shared" ref="L20:L25" si="2">($D$18*C20)*H20</f>
        <v>542.4</v>
      </c>
      <c r="M20" s="63" t="s">
        <v>58</v>
      </c>
      <c r="N20" s="127" t="s">
        <v>59</v>
      </c>
      <c r="O20" s="140">
        <v>0</v>
      </c>
      <c r="P20" s="140">
        <f t="shared" si="1"/>
        <v>0</v>
      </c>
      <c r="Q20" s="137"/>
    </row>
    <row r="21" spans="1:17" ht="13" x14ac:dyDescent="0.3">
      <c r="A21" s="74"/>
      <c r="B21" s="74" t="s">
        <v>60</v>
      </c>
      <c r="C21" s="116">
        <v>0.1</v>
      </c>
      <c r="D21" s="71"/>
      <c r="E21" s="72"/>
      <c r="F21" s="43"/>
      <c r="G21" s="47"/>
      <c r="H21" s="176">
        <v>4</v>
      </c>
      <c r="I21" s="63"/>
      <c r="J21" s="43"/>
      <c r="K21" s="48" t="s">
        <v>54</v>
      </c>
      <c r="L21" s="172">
        <f t="shared" si="2"/>
        <v>542.4</v>
      </c>
      <c r="M21" s="43" t="s">
        <v>61</v>
      </c>
      <c r="N21" s="127" t="s">
        <v>62</v>
      </c>
      <c r="O21" s="140">
        <v>0</v>
      </c>
      <c r="P21" s="140">
        <f t="shared" si="1"/>
        <v>0</v>
      </c>
      <c r="Q21" s="137"/>
    </row>
    <row r="22" spans="1:17" ht="13" x14ac:dyDescent="0.3">
      <c r="A22" s="74"/>
      <c r="B22" s="74" t="s">
        <v>63</v>
      </c>
      <c r="C22" s="116">
        <v>0.2</v>
      </c>
      <c r="D22" s="71"/>
      <c r="E22" s="72"/>
      <c r="F22" s="43"/>
      <c r="G22" s="47"/>
      <c r="H22" s="176">
        <v>5</v>
      </c>
      <c r="I22" s="63"/>
      <c r="J22" s="43"/>
      <c r="K22" s="48" t="s">
        <v>54</v>
      </c>
      <c r="L22" s="172">
        <f t="shared" si="2"/>
        <v>1356</v>
      </c>
      <c r="M22" s="43" t="s">
        <v>55</v>
      </c>
      <c r="N22" s="127" t="s">
        <v>64</v>
      </c>
      <c r="O22" s="140">
        <v>0</v>
      </c>
      <c r="P22" s="140">
        <f t="shared" si="1"/>
        <v>0</v>
      </c>
      <c r="Q22" s="137"/>
    </row>
    <row r="23" spans="1:17" ht="13" x14ac:dyDescent="0.3">
      <c r="A23" s="74"/>
      <c r="B23" s="74" t="s">
        <v>65</v>
      </c>
      <c r="C23" s="116">
        <v>0.2</v>
      </c>
      <c r="D23" s="71"/>
      <c r="E23" s="72"/>
      <c r="F23" s="43"/>
      <c r="G23" s="47"/>
      <c r="H23" s="176">
        <v>4</v>
      </c>
      <c r="I23" s="63"/>
      <c r="J23" s="43"/>
      <c r="K23" s="48" t="s">
        <v>54</v>
      </c>
      <c r="L23" s="172">
        <f t="shared" si="2"/>
        <v>1084.8</v>
      </c>
      <c r="M23" s="43" t="s">
        <v>66</v>
      </c>
      <c r="N23" s="127" t="s">
        <v>67</v>
      </c>
      <c r="O23" s="140">
        <v>0</v>
      </c>
      <c r="P23" s="140">
        <f t="shared" si="1"/>
        <v>0</v>
      </c>
      <c r="Q23" s="137"/>
    </row>
    <row r="24" spans="1:17" ht="13" x14ac:dyDescent="0.3">
      <c r="A24" s="74"/>
      <c r="B24" s="74" t="s">
        <v>68</v>
      </c>
      <c r="C24" s="116">
        <v>0.15</v>
      </c>
      <c r="D24" s="71"/>
      <c r="E24" s="72"/>
      <c r="F24" s="43"/>
      <c r="G24" s="47"/>
      <c r="H24" s="176">
        <v>4</v>
      </c>
      <c r="I24" s="63"/>
      <c r="J24" s="43"/>
      <c r="K24" s="48" t="s">
        <v>54</v>
      </c>
      <c r="L24" s="172">
        <f t="shared" si="2"/>
        <v>813.6</v>
      </c>
      <c r="M24" s="43" t="s">
        <v>69</v>
      </c>
      <c r="N24" s="49" t="s">
        <v>70</v>
      </c>
      <c r="O24" s="140">
        <v>0</v>
      </c>
      <c r="P24" s="140">
        <f t="shared" si="1"/>
        <v>0</v>
      </c>
      <c r="Q24" s="137"/>
    </row>
    <row r="25" spans="1:17" ht="13" x14ac:dyDescent="0.3">
      <c r="A25" s="74"/>
      <c r="B25" s="74" t="s">
        <v>71</v>
      </c>
      <c r="C25" s="116">
        <v>0.05</v>
      </c>
      <c r="D25" s="71"/>
      <c r="E25" s="72"/>
      <c r="F25" s="43"/>
      <c r="G25" s="47"/>
      <c r="H25" s="176">
        <v>4</v>
      </c>
      <c r="I25" s="63"/>
      <c r="J25" s="43"/>
      <c r="K25" s="48" t="s">
        <v>54</v>
      </c>
      <c r="L25" s="172">
        <f t="shared" si="2"/>
        <v>271.2</v>
      </c>
      <c r="M25" s="43" t="s">
        <v>72</v>
      </c>
      <c r="N25" s="49" t="s">
        <v>73</v>
      </c>
      <c r="O25" s="140">
        <v>0</v>
      </c>
      <c r="P25" s="140">
        <f t="shared" si="1"/>
        <v>0</v>
      </c>
      <c r="Q25" s="137"/>
    </row>
    <row r="26" spans="1:17" ht="13" x14ac:dyDescent="0.3">
      <c r="A26" s="74"/>
      <c r="B26" s="74"/>
      <c r="C26" s="74"/>
      <c r="D26" s="71"/>
      <c r="E26" s="72"/>
      <c r="F26" s="63"/>
      <c r="G26" s="63"/>
      <c r="H26" s="63"/>
      <c r="I26" s="63"/>
      <c r="J26" s="43"/>
      <c r="K26" s="48"/>
      <c r="L26" s="172"/>
      <c r="M26" s="43"/>
      <c r="N26" s="49"/>
      <c r="O26" s="49"/>
      <c r="P26" s="49"/>
      <c r="Q26" s="137"/>
    </row>
    <row r="27" spans="1:17" ht="13" x14ac:dyDescent="0.3">
      <c r="A27" s="74" t="s">
        <v>74</v>
      </c>
      <c r="B27" s="49"/>
      <c r="C27" s="92"/>
      <c r="D27" s="170">
        <v>126</v>
      </c>
      <c r="E27" s="47"/>
      <c r="F27" s="43"/>
      <c r="G27" s="47"/>
      <c r="H27" s="177"/>
      <c r="I27" s="43"/>
      <c r="J27" s="43"/>
      <c r="K27" s="48"/>
      <c r="L27" s="171"/>
      <c r="M27" s="43"/>
      <c r="N27" s="49"/>
      <c r="O27" s="127"/>
      <c r="P27" s="127"/>
      <c r="Q27" s="137"/>
    </row>
    <row r="28" spans="1:17" ht="13" x14ac:dyDescent="0.3">
      <c r="A28" s="74"/>
      <c r="B28" s="127" t="s">
        <v>53</v>
      </c>
      <c r="C28" s="130">
        <v>0.1</v>
      </c>
      <c r="D28" s="46"/>
      <c r="E28" s="47"/>
      <c r="F28" s="43"/>
      <c r="G28" s="47"/>
      <c r="H28" s="176">
        <v>3</v>
      </c>
      <c r="I28" s="43"/>
      <c r="J28" s="43"/>
      <c r="K28" s="48" t="s">
        <v>54</v>
      </c>
      <c r="L28" s="172">
        <f>($D$27*C28)*H28</f>
        <v>37.800000000000004</v>
      </c>
      <c r="M28" s="43" t="s">
        <v>55</v>
      </c>
      <c r="N28" s="127" t="s">
        <v>56</v>
      </c>
      <c r="O28" s="140">
        <v>0</v>
      </c>
      <c r="P28" s="140">
        <f t="shared" ref="P28:P33" si="3">L28*O28</f>
        <v>0</v>
      </c>
      <c r="Q28" s="137"/>
    </row>
    <row r="29" spans="1:17" ht="13" x14ac:dyDescent="0.3">
      <c r="A29" s="74"/>
      <c r="B29" s="49" t="s">
        <v>57</v>
      </c>
      <c r="C29" s="130">
        <v>0.1</v>
      </c>
      <c r="D29" s="46"/>
      <c r="E29" s="47"/>
      <c r="F29" s="43"/>
      <c r="G29" s="47"/>
      <c r="H29" s="176">
        <v>4</v>
      </c>
      <c r="I29" s="43"/>
      <c r="J29" s="43"/>
      <c r="K29" s="48" t="s">
        <v>54</v>
      </c>
      <c r="L29" s="172">
        <f>($D$27*C29)*H29</f>
        <v>50.400000000000006</v>
      </c>
      <c r="M29" s="43" t="s">
        <v>58</v>
      </c>
      <c r="N29" s="127" t="s">
        <v>59</v>
      </c>
      <c r="O29" s="140">
        <v>0</v>
      </c>
      <c r="P29" s="140">
        <f t="shared" si="3"/>
        <v>0</v>
      </c>
      <c r="Q29" s="137"/>
    </row>
    <row r="30" spans="1:17" ht="13" x14ac:dyDescent="0.3">
      <c r="A30" s="74"/>
      <c r="B30" s="49" t="s">
        <v>65</v>
      </c>
      <c r="C30" s="130">
        <v>0.2</v>
      </c>
      <c r="D30" s="46"/>
      <c r="E30" s="47"/>
      <c r="F30" s="43"/>
      <c r="G30" s="47"/>
      <c r="H30" s="176">
        <v>4</v>
      </c>
      <c r="I30" s="43"/>
      <c r="J30" s="43"/>
      <c r="K30" s="48" t="s">
        <v>54</v>
      </c>
      <c r="L30" s="172">
        <f t="shared" ref="L30:L33" si="4">($D$27*C30)*H30</f>
        <v>100.80000000000001</v>
      </c>
      <c r="M30" s="43" t="s">
        <v>66</v>
      </c>
      <c r="N30" s="127" t="s">
        <v>67</v>
      </c>
      <c r="O30" s="140">
        <v>0</v>
      </c>
      <c r="P30" s="140">
        <f t="shared" si="3"/>
        <v>0</v>
      </c>
      <c r="Q30" s="137"/>
    </row>
    <row r="31" spans="1:17" ht="13" x14ac:dyDescent="0.3">
      <c r="A31" s="75"/>
      <c r="B31" s="92" t="s">
        <v>75</v>
      </c>
      <c r="C31" s="130">
        <v>0.15</v>
      </c>
      <c r="D31" s="49"/>
      <c r="E31" s="47"/>
      <c r="F31" s="43"/>
      <c r="G31" s="47"/>
      <c r="H31" s="176">
        <v>5</v>
      </c>
      <c r="I31" s="43"/>
      <c r="J31" s="43"/>
      <c r="K31" s="48" t="s">
        <v>54</v>
      </c>
      <c r="L31" s="172">
        <f t="shared" si="4"/>
        <v>94.5</v>
      </c>
      <c r="M31" s="43" t="s">
        <v>76</v>
      </c>
      <c r="N31" s="49" t="s">
        <v>77</v>
      </c>
      <c r="O31" s="140">
        <v>0</v>
      </c>
      <c r="P31" s="140">
        <f t="shared" si="3"/>
        <v>0</v>
      </c>
      <c r="Q31" s="137"/>
    </row>
    <row r="32" spans="1:17" ht="13" x14ac:dyDescent="0.3">
      <c r="A32" s="75"/>
      <c r="B32" s="92" t="s">
        <v>78</v>
      </c>
      <c r="C32" s="130">
        <v>0.25</v>
      </c>
      <c r="D32" s="127"/>
      <c r="E32" s="47"/>
      <c r="F32" s="43"/>
      <c r="G32" s="47"/>
      <c r="H32" s="176">
        <v>5</v>
      </c>
      <c r="I32" s="43"/>
      <c r="J32" s="43"/>
      <c r="K32" s="48" t="s">
        <v>54</v>
      </c>
      <c r="L32" s="172">
        <f t="shared" si="4"/>
        <v>157.5</v>
      </c>
      <c r="M32" s="43" t="s">
        <v>79</v>
      </c>
      <c r="N32" s="49" t="s">
        <v>80</v>
      </c>
      <c r="O32" s="140">
        <v>0</v>
      </c>
      <c r="P32" s="140">
        <f t="shared" si="3"/>
        <v>0</v>
      </c>
      <c r="Q32" s="137"/>
    </row>
    <row r="33" spans="1:21" ht="12.75" customHeight="1" x14ac:dyDescent="0.3">
      <c r="A33" s="75"/>
      <c r="B33" s="92" t="s">
        <v>81</v>
      </c>
      <c r="C33" s="130">
        <v>0.2</v>
      </c>
      <c r="D33" s="49"/>
      <c r="E33" s="47"/>
      <c r="F33" s="43"/>
      <c r="G33" s="47"/>
      <c r="H33" s="176">
        <v>5</v>
      </c>
      <c r="I33" s="43"/>
      <c r="J33" s="43"/>
      <c r="K33" s="48" t="s">
        <v>54</v>
      </c>
      <c r="L33" s="172">
        <f t="shared" si="4"/>
        <v>126.00000000000001</v>
      </c>
      <c r="M33" s="43" t="s">
        <v>82</v>
      </c>
      <c r="N33" s="49" t="s">
        <v>83</v>
      </c>
      <c r="O33" s="140">
        <v>0</v>
      </c>
      <c r="P33" s="140">
        <f t="shared" si="3"/>
        <v>0</v>
      </c>
      <c r="Q33" s="137"/>
    </row>
    <row r="34" spans="1:21" ht="13" x14ac:dyDescent="0.3">
      <c r="A34" s="75"/>
      <c r="B34" s="49"/>
      <c r="C34" s="92"/>
      <c r="D34" s="49"/>
      <c r="E34" s="47"/>
      <c r="F34" s="43"/>
      <c r="G34" s="47"/>
      <c r="H34" s="43"/>
      <c r="I34" s="43"/>
      <c r="J34" s="43"/>
      <c r="K34" s="48"/>
      <c r="L34" s="48"/>
      <c r="M34" s="43"/>
      <c r="N34" s="49"/>
      <c r="O34" s="127"/>
      <c r="P34" s="127"/>
      <c r="Q34" s="137"/>
    </row>
    <row r="35" spans="1:21" ht="13" x14ac:dyDescent="0.3">
      <c r="A35" s="99"/>
      <c r="B35" s="75"/>
      <c r="C35" s="117"/>
      <c r="D35" s="75"/>
      <c r="E35" s="77"/>
      <c r="F35" s="78"/>
      <c r="G35" s="77"/>
      <c r="H35" s="78"/>
      <c r="I35" s="78"/>
      <c r="J35" s="78"/>
      <c r="K35" s="44" t="s">
        <v>47</v>
      </c>
      <c r="L35" s="48">
        <f>SUM(L18:L34)</f>
        <v>5991</v>
      </c>
      <c r="M35" s="78"/>
      <c r="N35" s="239" t="s">
        <v>84</v>
      </c>
      <c r="O35" s="240"/>
      <c r="P35" s="158">
        <f>SUM(P19:P33)</f>
        <v>0</v>
      </c>
      <c r="Q35" s="137"/>
    </row>
    <row r="36" spans="1:21" ht="13" x14ac:dyDescent="0.3">
      <c r="A36" s="99"/>
      <c r="B36" s="99"/>
      <c r="C36" s="100"/>
      <c r="D36" s="99"/>
      <c r="E36" s="101"/>
      <c r="F36" s="64"/>
      <c r="G36" s="101"/>
      <c r="H36" s="64"/>
      <c r="I36" s="64"/>
      <c r="J36" s="64"/>
      <c r="K36" s="68"/>
      <c r="L36" s="102"/>
      <c r="M36" s="64"/>
      <c r="N36" s="192"/>
      <c r="O36" s="193"/>
      <c r="P36" s="197"/>
      <c r="Q36" s="137"/>
    </row>
    <row r="37" spans="1:21" s="33" customFormat="1" ht="13" x14ac:dyDescent="0.3">
      <c r="A37" s="17" t="s">
        <v>150</v>
      </c>
      <c r="B37" s="28"/>
      <c r="C37" s="28"/>
      <c r="D37" s="29"/>
      <c r="E37" s="30"/>
      <c r="F37" s="31"/>
      <c r="G37" s="31"/>
      <c r="H37" s="32"/>
      <c r="I37" s="32"/>
      <c r="J37" s="32"/>
      <c r="K37" s="32"/>
      <c r="L37" s="31"/>
      <c r="M37" s="28"/>
      <c r="N37" s="144"/>
      <c r="O37" s="144"/>
      <c r="P37" s="39"/>
      <c r="Q37" s="39"/>
      <c r="R37" s="39"/>
      <c r="S37" s="39"/>
      <c r="T37"/>
      <c r="U37"/>
    </row>
    <row r="38" spans="1:21" ht="13" x14ac:dyDescent="0.25">
      <c r="A38" s="198" t="s">
        <v>210</v>
      </c>
      <c r="B38" s="199"/>
      <c r="C38" s="199"/>
      <c r="D38" s="194"/>
      <c r="E38" s="200"/>
      <c r="F38" s="201"/>
      <c r="G38" s="201"/>
      <c r="H38" s="172"/>
      <c r="I38" s="172"/>
      <c r="J38" s="172"/>
      <c r="K38" s="172"/>
      <c r="L38" s="201"/>
      <c r="M38" s="199"/>
      <c r="N38" s="202"/>
      <c r="O38" s="202"/>
      <c r="P38" s="211"/>
    </row>
    <row r="39" spans="1:21" ht="13" x14ac:dyDescent="0.3">
      <c r="A39" s="202" t="s">
        <v>159</v>
      </c>
      <c r="B39" s="202" t="s">
        <v>160</v>
      </c>
      <c r="C39" s="202" t="s">
        <v>161</v>
      </c>
      <c r="D39" s="196"/>
      <c r="E39" s="171">
        <v>85</v>
      </c>
      <c r="F39" s="170"/>
      <c r="G39" s="170"/>
      <c r="H39" s="171"/>
      <c r="I39" s="171"/>
      <c r="J39" s="202" t="s">
        <v>161</v>
      </c>
      <c r="K39" s="171">
        <f>E39</f>
        <v>85</v>
      </c>
      <c r="L39" s="170" t="s">
        <v>162</v>
      </c>
      <c r="M39" s="202" t="s">
        <v>211</v>
      </c>
      <c r="N39" s="203">
        <v>0</v>
      </c>
      <c r="O39" s="203">
        <f t="shared" ref="O39" si="5">K39*N39</f>
        <v>0</v>
      </c>
      <c r="P39" s="211"/>
    </row>
    <row r="40" spans="1:21" ht="13" x14ac:dyDescent="0.3">
      <c r="A40" s="204"/>
      <c r="B40" s="204"/>
      <c r="C40" s="204"/>
      <c r="D40" s="205"/>
      <c r="E40" s="206"/>
      <c r="F40" s="207"/>
      <c r="G40" s="207"/>
      <c r="H40" s="206"/>
      <c r="I40" s="206"/>
      <c r="J40" s="204"/>
      <c r="K40" s="206"/>
      <c r="L40" s="207"/>
      <c r="M40" s="208"/>
      <c r="N40" s="209"/>
      <c r="O40" s="203"/>
      <c r="P40" s="211"/>
    </row>
    <row r="41" spans="1:21" ht="13" x14ac:dyDescent="0.25">
      <c r="A41" s="204"/>
      <c r="B41" s="204"/>
      <c r="C41" s="204"/>
      <c r="D41" s="205"/>
      <c r="E41" s="206"/>
      <c r="F41" s="207"/>
      <c r="G41" s="207"/>
      <c r="H41" s="206"/>
      <c r="I41" s="206"/>
      <c r="J41" s="204"/>
      <c r="K41" s="206"/>
      <c r="L41" s="207"/>
      <c r="M41" s="296" t="s">
        <v>212</v>
      </c>
      <c r="N41" s="297"/>
      <c r="O41" s="210">
        <f>SUM(O39)</f>
        <v>0</v>
      </c>
      <c r="P41" s="211"/>
    </row>
    <row r="42" spans="1:21" ht="13" x14ac:dyDescent="0.3">
      <c r="A42" s="99"/>
      <c r="B42" s="59"/>
      <c r="C42" s="142"/>
      <c r="D42" s="59"/>
      <c r="E42" s="60"/>
      <c r="F42" s="61"/>
      <c r="G42" s="60"/>
      <c r="H42" s="61"/>
      <c r="I42" s="61"/>
      <c r="J42" s="62"/>
      <c r="K42" s="62"/>
      <c r="L42" s="137"/>
      <c r="M42" s="62"/>
      <c r="N42" s="64"/>
      <c r="O42" s="59"/>
      <c r="P42" s="137"/>
      <c r="Q42" s="137"/>
    </row>
    <row r="43" spans="1:21" ht="13" x14ac:dyDescent="0.3">
      <c r="A43" s="17" t="s">
        <v>85</v>
      </c>
      <c r="B43" s="18"/>
      <c r="C43" s="18"/>
      <c r="D43" s="26"/>
      <c r="E43" s="27"/>
      <c r="F43" s="20"/>
      <c r="G43" s="20"/>
      <c r="H43" s="20" t="s">
        <v>86</v>
      </c>
      <c r="I43" s="20"/>
      <c r="J43" s="20"/>
      <c r="K43" s="20"/>
      <c r="L43" s="20" t="s">
        <v>87</v>
      </c>
      <c r="M43" s="20"/>
      <c r="N43" s="18"/>
      <c r="O43" s="18"/>
      <c r="P43" s="18"/>
      <c r="Q43" s="137"/>
    </row>
    <row r="44" spans="1:21" ht="13" x14ac:dyDescent="0.3">
      <c r="A44" s="82" t="s">
        <v>88</v>
      </c>
      <c r="B44" s="86"/>
      <c r="C44" s="74"/>
      <c r="D44" s="71"/>
      <c r="E44" s="72"/>
      <c r="F44" s="63"/>
      <c r="G44" s="63"/>
      <c r="H44" s="73"/>
      <c r="I44" s="73"/>
      <c r="J44" s="48"/>
      <c r="K44" s="73"/>
      <c r="L44" s="73"/>
      <c r="M44" s="63"/>
      <c r="N44" s="74"/>
      <c r="O44" s="74"/>
      <c r="P44" s="74"/>
      <c r="Q44" s="137"/>
    </row>
    <row r="45" spans="1:21" ht="221" x14ac:dyDescent="0.3">
      <c r="A45" s="75" t="s">
        <v>89</v>
      </c>
      <c r="B45" s="110" t="s">
        <v>90</v>
      </c>
      <c r="C45" s="110" t="s">
        <v>91</v>
      </c>
      <c r="D45" s="155">
        <f>580+410+192+151+530</f>
        <v>1863</v>
      </c>
      <c r="E45" s="77"/>
      <c r="F45" s="148"/>
      <c r="G45" s="148"/>
      <c r="H45" s="78">
        <v>2</v>
      </c>
      <c r="I45" s="78"/>
      <c r="J45" s="79"/>
      <c r="K45" s="78"/>
      <c r="L45" s="77">
        <f>D45*H45/1000</f>
        <v>3.726</v>
      </c>
      <c r="M45" s="78"/>
      <c r="N45" s="75"/>
      <c r="O45" s="146">
        <v>0</v>
      </c>
      <c r="P45" s="146">
        <f t="shared" ref="P45" si="6">L45*O45</f>
        <v>0</v>
      </c>
      <c r="Q45" s="137"/>
    </row>
    <row r="46" spans="1:21" ht="13" x14ac:dyDescent="0.3">
      <c r="A46" s="188"/>
      <c r="B46" s="188"/>
      <c r="C46" s="188"/>
      <c r="D46" s="181"/>
      <c r="E46" s="188"/>
      <c r="F46" s="188"/>
      <c r="G46" s="188"/>
      <c r="H46" s="188"/>
      <c r="I46" s="188"/>
      <c r="J46" s="184"/>
      <c r="K46" s="188"/>
      <c r="L46" s="188" t="s">
        <v>49</v>
      </c>
      <c r="M46" s="188"/>
      <c r="N46" s="241" t="s">
        <v>92</v>
      </c>
      <c r="O46" s="242"/>
      <c r="P46" s="185">
        <f>P45</f>
        <v>0</v>
      </c>
      <c r="Q46" s="137"/>
    </row>
    <row r="47" spans="1:21" ht="13" x14ac:dyDescent="0.3">
      <c r="A47" s="127"/>
      <c r="B47" s="127"/>
      <c r="C47" s="127"/>
      <c r="D47" s="127"/>
      <c r="E47" s="127"/>
      <c r="F47" s="127"/>
      <c r="G47" s="127"/>
      <c r="H47" s="127"/>
      <c r="I47" s="127"/>
      <c r="J47" s="48"/>
      <c r="K47" s="127"/>
      <c r="L47" s="127" t="s">
        <v>49</v>
      </c>
      <c r="M47" s="127"/>
      <c r="N47" s="127"/>
      <c r="O47" s="140"/>
      <c r="P47" s="140"/>
      <c r="Q47" s="137"/>
    </row>
    <row r="48" spans="1:21" ht="325" x14ac:dyDescent="0.3">
      <c r="A48" s="49" t="s">
        <v>340</v>
      </c>
      <c r="B48" s="154" t="s">
        <v>341</v>
      </c>
      <c r="C48" s="154"/>
      <c r="D48" s="195">
        <f>936+297+418</f>
        <v>1651</v>
      </c>
      <c r="E48" s="127"/>
      <c r="F48" s="127"/>
      <c r="G48" s="127"/>
      <c r="H48" s="43">
        <v>2</v>
      </c>
      <c r="I48" s="43"/>
      <c r="J48" s="48"/>
      <c r="K48" s="43"/>
      <c r="L48" s="55">
        <f>D48*H48/1000</f>
        <v>3.302</v>
      </c>
      <c r="M48" s="127"/>
      <c r="N48" s="127"/>
      <c r="O48" s="140">
        <v>0</v>
      </c>
      <c r="P48" s="140">
        <f t="shared" ref="P48:P57" si="7">L48*O48</f>
        <v>0</v>
      </c>
      <c r="Q48" s="137"/>
    </row>
    <row r="49" spans="1:17" ht="52" x14ac:dyDescent="0.3">
      <c r="A49" s="127"/>
      <c r="B49" s="154" t="s">
        <v>342</v>
      </c>
      <c r="C49" s="127"/>
      <c r="D49" s="127"/>
      <c r="E49" s="127"/>
      <c r="F49" s="127"/>
      <c r="G49" s="127"/>
      <c r="H49" s="127"/>
      <c r="I49" s="127"/>
      <c r="J49" s="48"/>
      <c r="K49" s="127"/>
      <c r="L49" s="127"/>
      <c r="M49" s="127"/>
      <c r="N49" s="127"/>
      <c r="O49" s="140"/>
      <c r="P49" s="140"/>
      <c r="Q49" s="137"/>
    </row>
    <row r="50" spans="1:17" ht="91" x14ac:dyDescent="0.3">
      <c r="A50" s="127"/>
      <c r="B50" s="154" t="s">
        <v>343</v>
      </c>
      <c r="C50" s="127"/>
      <c r="D50" s="127"/>
      <c r="E50" s="127"/>
      <c r="F50" s="127"/>
      <c r="G50" s="127"/>
      <c r="H50" s="127"/>
      <c r="I50" s="127"/>
      <c r="J50" s="48"/>
      <c r="K50" s="127"/>
      <c r="L50" s="127"/>
      <c r="M50" s="127"/>
      <c r="N50" s="127"/>
      <c r="O50" s="140"/>
      <c r="P50" s="140"/>
      <c r="Q50" s="137"/>
    </row>
    <row r="51" spans="1:17" ht="39" x14ac:dyDescent="0.3">
      <c r="A51" s="127"/>
      <c r="B51" s="154" t="s">
        <v>344</v>
      </c>
      <c r="C51" s="127"/>
      <c r="D51" s="127"/>
      <c r="E51" s="127"/>
      <c r="F51" s="127"/>
      <c r="G51" s="127"/>
      <c r="H51" s="127"/>
      <c r="I51" s="127"/>
      <c r="J51" s="48"/>
      <c r="K51" s="127"/>
      <c r="L51" s="127"/>
      <c r="M51" s="127"/>
      <c r="N51" s="127"/>
      <c r="O51" s="140"/>
      <c r="P51" s="140"/>
      <c r="Q51" s="137"/>
    </row>
    <row r="52" spans="1:17" ht="78" x14ac:dyDescent="0.3">
      <c r="A52" s="127"/>
      <c r="B52" s="154" t="s">
        <v>345</v>
      </c>
      <c r="C52" s="127"/>
      <c r="D52" s="127"/>
      <c r="E52" s="127"/>
      <c r="F52" s="127"/>
      <c r="G52" s="127"/>
      <c r="H52" s="127"/>
      <c r="I52" s="127"/>
      <c r="J52" s="48"/>
      <c r="K52" s="127"/>
      <c r="L52" s="127"/>
      <c r="M52" s="127"/>
      <c r="N52" s="127"/>
      <c r="O52" s="140"/>
      <c r="P52" s="140"/>
      <c r="Q52" s="137"/>
    </row>
    <row r="53" spans="1:17" ht="13" x14ac:dyDescent="0.3">
      <c r="A53" s="127"/>
      <c r="B53" s="127"/>
      <c r="C53" s="127"/>
      <c r="D53" s="127"/>
      <c r="E53" s="127"/>
      <c r="F53" s="127"/>
      <c r="G53" s="127"/>
      <c r="H53" s="127"/>
      <c r="I53" s="127"/>
      <c r="J53" s="48"/>
      <c r="K53" s="127"/>
      <c r="L53" s="127"/>
      <c r="M53" s="127"/>
      <c r="N53" s="127"/>
      <c r="O53" s="140"/>
      <c r="P53" s="140"/>
      <c r="Q53" s="137"/>
    </row>
    <row r="54" spans="1:17" ht="299" x14ac:dyDescent="0.3">
      <c r="A54" s="49" t="s">
        <v>93</v>
      </c>
      <c r="B54" s="154" t="s">
        <v>94</v>
      </c>
      <c r="C54" s="105" t="s">
        <v>91</v>
      </c>
      <c r="D54" s="196">
        <v>85</v>
      </c>
      <c r="E54" s="127"/>
      <c r="F54" s="127"/>
      <c r="G54" s="127"/>
      <c r="H54" s="43">
        <v>2</v>
      </c>
      <c r="I54" s="43"/>
      <c r="J54" s="48"/>
      <c r="K54" s="43"/>
      <c r="L54" s="55">
        <f>D54*H54/1000</f>
        <v>0.17</v>
      </c>
      <c r="M54" s="127"/>
      <c r="N54" s="127"/>
      <c r="O54" s="140">
        <v>0</v>
      </c>
      <c r="P54" s="140">
        <f t="shared" si="7"/>
        <v>0</v>
      </c>
      <c r="Q54" s="137"/>
    </row>
    <row r="55" spans="1:17" ht="13" x14ac:dyDescent="0.3">
      <c r="A55" s="127"/>
      <c r="B55" s="127"/>
      <c r="C55" s="127"/>
      <c r="D55" s="127"/>
      <c r="E55" s="127"/>
      <c r="F55" s="127"/>
      <c r="G55" s="127"/>
      <c r="H55" s="127"/>
      <c r="I55" s="127"/>
      <c r="J55" s="48"/>
      <c r="K55" s="127"/>
      <c r="L55" s="127"/>
      <c r="M55" s="127"/>
      <c r="N55" s="127"/>
      <c r="O55" s="140"/>
      <c r="P55" s="140"/>
      <c r="Q55" s="137"/>
    </row>
    <row r="56" spans="1:17" ht="13" x14ac:dyDescent="0.3">
      <c r="A56" s="57" t="s">
        <v>165</v>
      </c>
      <c r="B56" s="127"/>
      <c r="C56" s="49"/>
      <c r="D56" s="46"/>
      <c r="E56" s="47"/>
      <c r="F56" s="43"/>
      <c r="G56" s="43"/>
      <c r="H56" s="48"/>
      <c r="I56" s="48"/>
      <c r="J56" s="48"/>
      <c r="K56" s="48"/>
      <c r="L56" s="48"/>
      <c r="M56" s="43"/>
      <c r="N56" s="49"/>
      <c r="O56" s="140"/>
      <c r="P56" s="140"/>
      <c r="Q56" s="137"/>
    </row>
    <row r="57" spans="1:17" ht="409.5" x14ac:dyDescent="0.3">
      <c r="A57" s="49" t="s">
        <v>166</v>
      </c>
      <c r="B57" s="105" t="s">
        <v>167</v>
      </c>
      <c r="C57" s="49"/>
      <c r="D57" s="46">
        <v>3125</v>
      </c>
      <c r="E57" s="47"/>
      <c r="F57" s="127"/>
      <c r="G57" s="127"/>
      <c r="H57" s="43">
        <v>1</v>
      </c>
      <c r="I57" s="43"/>
      <c r="J57" s="173" t="s">
        <v>168</v>
      </c>
      <c r="K57" s="43"/>
      <c r="L57" s="47">
        <f>D57*H57/1000</f>
        <v>3.125</v>
      </c>
      <c r="M57" s="43"/>
      <c r="N57" s="49"/>
      <c r="O57" s="140">
        <v>0</v>
      </c>
      <c r="P57" s="140">
        <f t="shared" si="7"/>
        <v>0</v>
      </c>
      <c r="Q57" s="137"/>
    </row>
    <row r="58" spans="1:17" ht="13" x14ac:dyDescent="0.3">
      <c r="A58" s="127"/>
      <c r="B58" s="127"/>
      <c r="C58" s="127"/>
      <c r="D58" s="127"/>
      <c r="E58" s="127"/>
      <c r="F58" s="127"/>
      <c r="G58" s="127"/>
      <c r="H58" s="127"/>
      <c r="I58" s="127"/>
      <c r="J58" s="48"/>
      <c r="K58" s="127"/>
      <c r="L58" s="127"/>
      <c r="M58" s="127"/>
      <c r="N58" s="127"/>
      <c r="O58" s="140"/>
      <c r="P58" s="140"/>
      <c r="Q58" s="137"/>
    </row>
  </sheetData>
  <mergeCells count="4">
    <mergeCell ref="N15:O15"/>
    <mergeCell ref="N35:O35"/>
    <mergeCell ref="N46:O46"/>
    <mergeCell ref="M41:N4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_x0020_Reference xmlns="4464602d-de87-40d0-9d60-653cc36982f1" xsi:nil="true"/>
    <Responsible_x0020_Party1 xmlns="4464602d-de87-40d0-9d60-653cc36982f1" xsi:nil="true"/>
    <V3Comments xmlns="http://schemas.microsoft.com/sharepoint/v3" xsi:nil="true"/>
    <lcf76f155ced4ddcb4097134ff3c332f xmlns="1baa4866-c4c9-428a-9947-2aa93d6fed4f">
      <Terms xmlns="http://schemas.microsoft.com/office/infopath/2007/PartnerControls"/>
    </lcf76f155ced4ddcb4097134ff3c332f>
    <Planned_x0020_Delivery_x0020_Date1 xmlns="4464602d-de87-40d0-9d60-653cc36982f1" xsi:nil="true"/>
    <TaxCatchAll xmlns="4464602d-de87-40d0-9d60-653cc36982f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roject Document" ma:contentTypeID="0x010100D04E512317971246A70007214C44DBE500F251F3885C8B644F9508AEF9B49133EF003D78F4C5B2553843A97DF53C93F1CA8D" ma:contentTypeVersion="19" ma:contentTypeDescription="" ma:contentTypeScope="" ma:versionID="1721e4cd67845e668b842f70fca4e125">
  <xsd:schema xmlns:xsd="http://www.w3.org/2001/XMLSchema" xmlns:xs="http://www.w3.org/2001/XMLSchema" xmlns:p="http://schemas.microsoft.com/office/2006/metadata/properties" xmlns:ns1="http://schemas.microsoft.com/sharepoint/v3" xmlns:ns2="4464602d-de87-40d0-9d60-653cc36982f1" xmlns:ns3="1baa4866-c4c9-428a-9947-2aa93d6fed4f" targetNamespace="http://schemas.microsoft.com/office/2006/metadata/properties" ma:root="true" ma:fieldsID="0abce4566c08ac3feba280ee7c9b1265" ns1:_="" ns2:_="" ns3:_="">
    <xsd:import namespace="http://schemas.microsoft.com/sharepoint/v3"/>
    <xsd:import namespace="4464602d-de87-40d0-9d60-653cc36982f1"/>
    <xsd:import namespace="1baa4866-c4c9-428a-9947-2aa93d6fed4f"/>
    <xsd:element name="properties">
      <xsd:complexType>
        <xsd:sequence>
          <xsd:element name="documentManagement">
            <xsd:complexType>
              <xsd:all>
                <xsd:element ref="ns2:Document_x0020_Reference" minOccurs="0"/>
                <xsd:element ref="ns2:Planned_x0020_Delivery_x0020_Date1" minOccurs="0"/>
                <xsd:element ref="ns2:Responsible_x0020_Party1" minOccurs="0"/>
                <xsd:element ref="ns1:V3Comment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11" nillable="true" ma:displayName="Append-Only Comments" ma:internalName="V3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64602d-de87-40d0-9d60-653cc36982f1" elementFormDefault="qualified">
    <xsd:import namespace="http://schemas.microsoft.com/office/2006/documentManagement/types"/>
    <xsd:import namespace="http://schemas.microsoft.com/office/infopath/2007/PartnerControls"/>
    <xsd:element name="Document_x0020_Reference" ma:index="8" nillable="true" ma:displayName="Document Reference" ma:default="" ma:internalName="Document_x0020_Reference">
      <xsd:simpleType>
        <xsd:restriction base="dms:Text">
          <xsd:maxLength value="255"/>
        </xsd:restriction>
      </xsd:simpleType>
    </xsd:element>
    <xsd:element name="Planned_x0020_Delivery_x0020_Date1" ma:index="9" nillable="true" ma:displayName="Planned Delivery Date" ma:default="" ma:format="DateOnly" ma:internalName="Planned_x0020_Delivery_x0020_Date1">
      <xsd:simpleType>
        <xsd:restriction base="dms:DateTime"/>
      </xsd:simpleType>
    </xsd:element>
    <xsd:element name="Responsible_x0020_Party1" ma:index="10" nillable="true" ma:displayName="Responsible Party" ma:default="" ma:internalName="Responsible_x0020_Party1">
      <xsd:simpleType>
        <xsd:restriction base="dms:Text">
          <xsd:maxLength value="255"/>
        </xsd:restriction>
      </xsd:simpleType>
    </xsd:element>
    <xsd:element name="TaxCatchAll" ma:index="23" nillable="true" ma:displayName="Taxonomy Catch All Column" ma:hidden="true" ma:list="{f0166e28-a830-4125-8802-93cc26a25509}" ma:internalName="TaxCatchAll" ma:showField="CatchAllData" ma:web="4464602d-de87-40d0-9d60-653cc36982f1">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aa4866-c4c9-428a-9947-2aa93d6fed4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0e8c0c4-99b0-4330-9541-42321b27eae6"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8BBDFD-9BEF-4E82-8A59-0AD06B62C0D8}">
  <ds:schemaRefs>
    <ds:schemaRef ds:uri="http://schemas.microsoft.com/sharepoint/v3/contenttype/forms"/>
  </ds:schemaRefs>
</ds:datastoreItem>
</file>

<file path=customXml/itemProps2.xml><?xml version="1.0" encoding="utf-8"?>
<ds:datastoreItem xmlns:ds="http://schemas.openxmlformats.org/officeDocument/2006/customXml" ds:itemID="{55DBC4F6-0739-4D62-86FE-EE9BC67B91D4}">
  <ds:schemaRefs>
    <ds:schemaRef ds:uri="http://schemas.microsoft.com/office/2006/metadata/properties"/>
    <ds:schemaRef ds:uri="http://schemas.microsoft.com/office/infopath/2007/PartnerControls"/>
    <ds:schemaRef ds:uri="4464602d-de87-40d0-9d60-653cc36982f1"/>
    <ds:schemaRef ds:uri="http://schemas.microsoft.com/sharepoint/v3"/>
    <ds:schemaRef ds:uri="1baa4866-c4c9-428a-9947-2aa93d6fed4f"/>
  </ds:schemaRefs>
</ds:datastoreItem>
</file>

<file path=customXml/itemProps3.xml><?xml version="1.0" encoding="utf-8"?>
<ds:datastoreItem xmlns:ds="http://schemas.openxmlformats.org/officeDocument/2006/customXml" ds:itemID="{401892C8-9C2F-4642-84A2-5059700C20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464602d-de87-40d0-9d60-653cc36982f1"/>
    <ds:schemaRef ds:uri="1baa4866-c4c9-428a-9947-2aa93d6fe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7</vt:i4>
      </vt:variant>
    </vt:vector>
  </HeadingPairs>
  <TitlesOfParts>
    <vt:vector size="15" baseType="lpstr">
      <vt:lpstr>P1 LVB-heuvel</vt:lpstr>
      <vt:lpstr>P1 LVB &amp; Noordstrook</vt:lpstr>
      <vt:lpstr>P1 LVB-Noord</vt:lpstr>
      <vt:lpstr>P2 Stationsplein P&amp;R</vt:lpstr>
      <vt:lpstr>P2 Frisopark</vt:lpstr>
      <vt:lpstr>P3 Noordplein</vt:lpstr>
      <vt:lpstr>P3 Zuidplein</vt:lpstr>
      <vt:lpstr>LVB-Lint</vt:lpstr>
      <vt:lpstr>'P1 LVB &amp; Noordstrook'!Afdrukbereik</vt:lpstr>
      <vt:lpstr>'P1 LVB-heuvel'!Afdrukbereik</vt:lpstr>
      <vt:lpstr>'P1 LVB-Noord'!Afdrukbereik</vt:lpstr>
      <vt:lpstr>'P2 Frisopark'!Afdrukbereik</vt:lpstr>
      <vt:lpstr>'P2 Stationsplein P&amp;R'!Afdrukbereik</vt:lpstr>
      <vt:lpstr>'P3 Noordplein'!Afdrukbereik</vt:lpstr>
      <vt:lpstr>'P3 Zuidplein'!Afdrukbereik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Saskia Bongers</dc:creator>
  <cp:keywords/>
  <dc:description/>
  <cp:lastModifiedBy>Hardeman, Simone</cp:lastModifiedBy>
  <cp:revision/>
  <cp:lastPrinted>2025-09-16T06:53:02Z</cp:lastPrinted>
  <dcterms:created xsi:type="dcterms:W3CDTF">2018-10-10T14:13:23Z</dcterms:created>
  <dcterms:modified xsi:type="dcterms:W3CDTF">2025-09-16T10:15:58Z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0x010100D04E512317971246A70007214C44DBE500F251F3885C8B644F9508AEF9B49133EF003D78F4C5B2553843A97DF53C93F1CA8D</vt:lpwstr>
  </property>
  <property fmtid="{D5CDD505-2E9C-101B-9397-08002B2CF9AE}" pid="3" name="MediaServiceImageTags">
    <vt:lpwstr/>
  </property>
</Properties>
</file>