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Amstelveen/EA transport en verwerking afvalstromen (1351)/06. Bestanden voor publicatie/Set 20251117/"/>
    </mc:Choice>
  </mc:AlternateContent>
  <xr:revisionPtr revIDLastSave="38" documentId="8_{2C380089-72A6-4B3C-A7D4-DB113AAE1DE5}" xr6:coauthVersionLast="47" xr6:coauthVersionMax="47" xr10:uidLastSave="{7A82B24D-F911-4529-9A4B-55D31347756D}"/>
  <bookViews>
    <workbookView xWindow="-28920" yWindow="-1725" windowWidth="29040" windowHeight="15720" tabRatio="846" xr2:uid="{00000000-000D-0000-FFFF-FFFF00000000}"/>
  </bookViews>
  <sheets>
    <sheet name="Voorblad" sheetId="73" r:id="rId1"/>
    <sheet name="Perceel 1 overzicht" sheetId="48" r:id="rId2"/>
    <sheet name="Prijzenformulier Perceel 1" sheetId="51" r:id="rId3"/>
  </sheets>
  <definedNames>
    <definedName name="_xlnm.Print_Area" localSheetId="1">'Perceel 1 overzicht'!$A$1:$M$22</definedName>
    <definedName name="_xlnm.Print_Area" localSheetId="2">'Prijzenformulier Perceel 1'!$A$1:$H$70</definedName>
    <definedName name="_xlnm.Print_Area" localSheetId="0">Voorblad!$A$1:$C$18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1" i="51" l="1"/>
  <c r="F46" i="51"/>
  <c r="D23" i="51"/>
  <c r="F23" i="51" s="1"/>
  <c r="B37" i="51"/>
  <c r="E35" i="51" l="1"/>
  <c r="D30" i="51"/>
  <c r="D24" i="51" l="1"/>
  <c r="J22" i="48"/>
  <c r="I22" i="48"/>
  <c r="I13" i="48"/>
  <c r="D26" i="51" l="1"/>
  <c r="D28" i="51" l="1"/>
  <c r="F27" i="51"/>
  <c r="F30" i="51" l="1"/>
  <c r="F31" i="51"/>
  <c r="F28" i="51"/>
  <c r="F48" i="51" l="1"/>
  <c r="D4" i="51"/>
  <c r="F4" i="51" s="1"/>
  <c r="D39" i="51"/>
  <c r="D35" i="51"/>
  <c r="F35" i="51" l="1"/>
  <c r="C37" i="51"/>
  <c r="E39" i="51" s="1"/>
  <c r="F39" i="51" s="1"/>
  <c r="D41" i="51" l="1"/>
  <c r="F41" i="51" s="1"/>
  <c r="D42" i="51"/>
  <c r="F42" i="51" s="1"/>
  <c r="D43" i="51"/>
  <c r="F43" i="51" s="1"/>
  <c r="D44" i="51"/>
  <c r="F44" i="51" s="1"/>
  <c r="D45" i="51"/>
  <c r="F45" i="51" s="1"/>
  <c r="F24" i="51"/>
  <c r="D16" i="51"/>
  <c r="F16" i="51" s="1"/>
  <c r="D17" i="51"/>
  <c r="F17" i="51" s="1"/>
  <c r="D18" i="51"/>
  <c r="F18" i="51" s="1"/>
  <c r="D19" i="51"/>
  <c r="F19" i="51" s="1"/>
  <c r="D11" i="51"/>
  <c r="F11" i="51" s="1"/>
  <c r="D12" i="51"/>
  <c r="F12" i="51" s="1"/>
  <c r="D13" i="51"/>
  <c r="F13" i="51" s="1"/>
  <c r="D14" i="51"/>
  <c r="F14" i="51" s="1"/>
  <c r="D15" i="51"/>
  <c r="F15" i="51" s="1"/>
  <c r="D6" i="51"/>
  <c r="F6" i="51" s="1"/>
  <c r="D7" i="51"/>
  <c r="F7" i="51" s="1"/>
  <c r="D8" i="51"/>
  <c r="F8" i="51" s="1"/>
  <c r="D9" i="51"/>
  <c r="F9" i="51" s="1"/>
  <c r="D10" i="51"/>
  <c r="F10" i="51" s="1"/>
  <c r="D5" i="51"/>
  <c r="F5" i="51" s="1"/>
  <c r="F50" i="51"/>
  <c r="F49" i="51"/>
  <c r="A1" i="51"/>
  <c r="F26" i="51" l="1"/>
  <c r="D20" i="51"/>
  <c r="F20" i="5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<sst xmlns="http://schemas.openxmlformats.org/spreadsheetml/2006/main" count="327" uniqueCount="212">
  <si>
    <t>Prijs per eenheid (A) excl. BTW</t>
  </si>
  <si>
    <t>Aantal (B)</t>
  </si>
  <si>
    <t>Subtotalen (AxB) excl. BTW</t>
  </si>
  <si>
    <t>Totaal</t>
  </si>
  <si>
    <t>Afvalstroom</t>
  </si>
  <si>
    <t>Verwerking</t>
  </si>
  <si>
    <t>Adres</t>
  </si>
  <si>
    <t>Postcode</t>
  </si>
  <si>
    <t>Restafval</t>
  </si>
  <si>
    <t>Aanbesteding</t>
  </si>
  <si>
    <t>1045 BA</t>
  </si>
  <si>
    <t>020 5876256</t>
  </si>
  <si>
    <t>GFT</t>
  </si>
  <si>
    <t>Meerlanden</t>
  </si>
  <si>
    <t>Aarbergerweg 41 Rijsenhout</t>
  </si>
  <si>
    <t>1435 CA</t>
  </si>
  <si>
    <t>0297 381777</t>
  </si>
  <si>
    <t>Rioolslib</t>
  </si>
  <si>
    <t>Isotopenweg 29  Utrecht</t>
  </si>
  <si>
    <t>3504 AC</t>
  </si>
  <si>
    <t>030 2425262</t>
  </si>
  <si>
    <t>Asbest</t>
  </si>
  <si>
    <t>Stortplaats Nauerna (Afvalzorg)</t>
  </si>
  <si>
    <t>Nauerna 1 Assendelft</t>
  </si>
  <si>
    <t xml:space="preserve">1566 PB </t>
  </si>
  <si>
    <t>075 6874251</t>
  </si>
  <si>
    <t>Granuband</t>
  </si>
  <si>
    <t>Siciliëweg 20 Amsterdam</t>
  </si>
  <si>
    <t>1045 AS</t>
  </si>
  <si>
    <t>020 4978201</t>
  </si>
  <si>
    <t>Papier</t>
  </si>
  <si>
    <t>Grofafval</t>
  </si>
  <si>
    <t>Hout A &amp; B</t>
  </si>
  <si>
    <t>Hout C</t>
  </si>
  <si>
    <t>Harde kunststoffen</t>
  </si>
  <si>
    <t>Puin</t>
  </si>
  <si>
    <t>Dakleer</t>
  </si>
  <si>
    <t>Gips</t>
  </si>
  <si>
    <t>Amstelveen - Aanbesteding transport en verwerking diverse afvalstromen</t>
  </si>
  <si>
    <t>Indicatie Tonnages</t>
  </si>
  <si>
    <t>Nr.</t>
  </si>
  <si>
    <t>P-1.0</t>
  </si>
  <si>
    <t>P-1.1</t>
  </si>
  <si>
    <t>P-1.2</t>
  </si>
  <si>
    <t>P-1.3</t>
  </si>
  <si>
    <t>P-1.4</t>
  </si>
  <si>
    <t>P-1.5</t>
  </si>
  <si>
    <t>P-1.6</t>
  </si>
  <si>
    <t>P-1.7</t>
  </si>
  <si>
    <t>P-1.8</t>
  </si>
  <si>
    <t>P-1.9</t>
  </si>
  <si>
    <t>P-1.10</t>
  </si>
  <si>
    <t>P-1.11</t>
  </si>
  <si>
    <t>P-1.12</t>
  </si>
  <si>
    <t>P-1.13</t>
  </si>
  <si>
    <t>P-1.14</t>
  </si>
  <si>
    <t>Omschrijving</t>
  </si>
  <si>
    <t>P-2.3</t>
  </si>
  <si>
    <t>P-2.4</t>
  </si>
  <si>
    <t>P-2.5</t>
  </si>
  <si>
    <t>P-2.6</t>
  </si>
  <si>
    <t>P-2.7</t>
  </si>
  <si>
    <t>Eenheid</t>
  </si>
  <si>
    <t>A</t>
  </si>
  <si>
    <t>B</t>
  </si>
  <si>
    <t>C</t>
  </si>
  <si>
    <t>D</t>
  </si>
  <si>
    <t>F</t>
  </si>
  <si>
    <t>G</t>
  </si>
  <si>
    <t>H</t>
  </si>
  <si>
    <t>I</t>
  </si>
  <si>
    <t>J</t>
  </si>
  <si>
    <t>K</t>
  </si>
  <si>
    <t>L</t>
  </si>
  <si>
    <t>M</t>
  </si>
  <si>
    <t>N</t>
  </si>
  <si>
    <t>O</t>
  </si>
  <si>
    <t>E</t>
  </si>
  <si>
    <t>P</t>
  </si>
  <si>
    <t>Container</t>
  </si>
  <si>
    <t>Ton</t>
  </si>
  <si>
    <t>P-1.15</t>
  </si>
  <si>
    <t>OPTIONEEL: De prijs per uur voor het, op verzoek, ter beschikking stellen van een voertuig incl. chauffeur t.b.v. het overslaan en rangeren op en tussen het afvalbrengstation en het overslagstation. Minimale afname van 4 uur.</t>
  </si>
  <si>
    <t>Uur</t>
  </si>
  <si>
    <t>Overslagstation</t>
  </si>
  <si>
    <t>Theo Pouw</t>
  </si>
  <si>
    <t>Alle door inschrijver verstrekte tarieven en prijzen* zijn marktconform en realistisch. Indien blijkt dat er niet marktconform of realistisch wordt aangeboden, is opdrachtgever gerechtigd de inschrijving ongeldig te verklaren.
* De prijzen zoals ingevuld op het prijs invul formulier zijn inclusief alle kosten voortkomend uit het programma van eisen en wensen
* Bij opbrengsten dient inschrijver de prijs in te vullen met een "min" teken t.b.v. een juiste prijsberekening</t>
  </si>
  <si>
    <t>Inhoud:</t>
  </si>
  <si>
    <t>afvalstromen:</t>
  </si>
  <si>
    <t>Overzicht percelen</t>
  </si>
  <si>
    <t>Gemeente Amstelveen</t>
  </si>
  <si>
    <t>Aftransport</t>
  </si>
  <si>
    <t>Telefoon</t>
  </si>
  <si>
    <t>Eisenblad</t>
  </si>
  <si>
    <t>Perceel</t>
  </si>
  <si>
    <t>Verwerker</t>
  </si>
  <si>
    <t>EPS</t>
  </si>
  <si>
    <t xml:space="preserve">Schroot </t>
  </si>
  <si>
    <t>Suez Recycling en Recovery</t>
  </si>
  <si>
    <t>Aziëhavenweg 18 Amsterdam</t>
  </si>
  <si>
    <t>1046 BK</t>
  </si>
  <si>
    <t>06-5106 4763</t>
  </si>
  <si>
    <t>HKS Scrap Metals B.V.</t>
  </si>
  <si>
    <t xml:space="preserve">1042 AG </t>
  </si>
  <si>
    <t>088-606 5221</t>
  </si>
  <si>
    <t>Australiëhavenweg 21 Amsterdam</t>
  </si>
  <si>
    <t>1045 AD</t>
  </si>
  <si>
    <t>Amerikahavenweg 9  Amsterdam</t>
  </si>
  <si>
    <t>Aftransportlocatie</t>
  </si>
  <si>
    <t>Kwadrantweg 2 - 12 Amsterdam</t>
  </si>
  <si>
    <t xml:space="preserve">percentage </t>
  </si>
  <si>
    <t>Indicatie containers</t>
  </si>
  <si>
    <t>Autobanden met velg</t>
  </si>
  <si>
    <t>OPTIONEEL: De prijs per uur voor  een voertuig incl. chauffeur t.b.v. het uitvoeren van transport.</t>
  </si>
  <si>
    <t>Prijs per eenheid (1)</t>
  </si>
  <si>
    <t>Aantal (2)</t>
  </si>
  <si>
    <t>Subtotaal Deel A Inzameling (3)</t>
  </si>
  <si>
    <t>NR.</t>
  </si>
  <si>
    <t>Subtotaal Deel B Verwerking (4)</t>
  </si>
  <si>
    <t>Totale Inschrijfprijs (5)</t>
  </si>
  <si>
    <t xml:space="preserve">Voorwaarden </t>
  </si>
  <si>
    <t>Voorwaarde</t>
  </si>
  <si>
    <t>ALG</t>
  </si>
  <si>
    <t>Inschrijver past alleen de geel gearceerde cellen aan.</t>
  </si>
  <si>
    <t>De genoemde hoeveelheid (het aantal) wordt gebruikt voor de beoordeling. Aan de genoemde hoeveelheden kunnen geen rechten worden ontleend. De prijs per eenheid is van toepassing ongeacht het daadwerkelijke aantal.</t>
  </si>
  <si>
    <t>Dit het subtotaal van onderdeel B Verwerking. Dit mag een negatief getal zijn. Dit vormt input voor de totale inschrijfprijs.</t>
  </si>
  <si>
    <t>Dit prijsformulier moet door inschrijver rechtsgeldig ondertekend worden.</t>
  </si>
  <si>
    <t>Naam inschrijver</t>
  </si>
  <si>
    <t>Naam ondertekenaar</t>
  </si>
  <si>
    <t>Datum ondertekening</t>
  </si>
  <si>
    <t>Handtekening</t>
  </si>
  <si>
    <t>Vaste verwerker</t>
  </si>
  <si>
    <t>Aftransport  en (deels) verwerkingvan restafval, GFT, rioolslib, plastic verpakkingsmateriaal, asbest, autobanden, papier, grof afval, hout A&amp;B, hout C, harde kunststoffen, puin, dakleer, gips, schroot, matrassen en EPS.</t>
  </si>
  <si>
    <t>Prijs invul formulier: Perceel 1 - Verwerking afvalstromen</t>
  </si>
  <si>
    <t>Prijzenblad Perceel 1</t>
  </si>
  <si>
    <t>Subtotalen  excl. BTW</t>
  </si>
  <si>
    <t>Dit het subtotaal van onderdeel A Transport. Dit moet een positief getal zijn. Dit vormt input voor de totale inschrijfprijs.</t>
  </si>
  <si>
    <t>Inschrijver</t>
  </si>
  <si>
    <t>Nijssen</t>
  </si>
  <si>
    <t>Rijlanderwe 1427 Nieuw Vennep</t>
  </si>
  <si>
    <t>2153 KE</t>
  </si>
  <si>
    <t>023-5341600</t>
  </si>
  <si>
    <t xml:space="preserve">Omschrijving </t>
  </si>
  <si>
    <t>Marktprijs (per ton)</t>
  </si>
  <si>
    <t>Op- of afslag t.o.v. de marktprijs</t>
  </si>
  <si>
    <t xml:space="preserve">Aantal (B) </t>
  </si>
  <si>
    <t>Prijs per ton voor verwerking (A) excl. btw</t>
  </si>
  <si>
    <t>Subtotalen (BxA) excl. btw</t>
  </si>
  <si>
    <t xml:space="preserve">Adresgegevens ontvangstlocatie:
Eigenaar: </t>
  </si>
  <si>
    <t>HOUT A&amp;B</t>
  </si>
  <si>
    <t>HOUT C</t>
  </si>
  <si>
    <t>P-3.1</t>
  </si>
  <si>
    <t>P-3.2</t>
  </si>
  <si>
    <t>P-3.3</t>
  </si>
  <si>
    <t xml:space="preserve">Adresgegevens shredderlocatie:
Eigenaar: </t>
  </si>
  <si>
    <t>AEB</t>
  </si>
  <si>
    <t>totaal</t>
  </si>
  <si>
    <t>PMD</t>
  </si>
  <si>
    <t xml:space="preserve">Prijs aftransport RESTAFVAL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</si>
  <si>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GFT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</si>
  <si>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RIOOLSLIB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</si>
  <si>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ASBEST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</si>
  <si>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AUTOBANDEN met velg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</si>
  <si>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PAPIER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</si>
  <si>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GROFAFVAL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</si>
  <si>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HOUT A &amp; B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</si>
  <si>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HOUT C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</si>
  <si>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HARDE KUNSTSTOFFEN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</si>
  <si>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PUIN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</si>
  <si>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DAKLEER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</si>
  <si>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GIPS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</si>
  <si>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EPS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</si>
  <si>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SCHROOT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</si>
  <si>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GROFAFVAL afkomstig van de milieustraten (exclusief afvalstoffenbelasting)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</si>
  <si>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GROFAFVAL afkomstig van de huis aan huis inzameling (exclusief afvalstoffenbelasting)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</si>
  <si>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HARDE KUNSTOFFEN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</si>
  <si>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PUIN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</si>
  <si>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DAKLEER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</si>
  <si>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GIPS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</si>
  <si>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verwerking EPS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</si>
  <si>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 xml:space="preserve">Prijs aftransport PMD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t>
  </si>
  <si>
    <t>Verwerking van HOUT A &amp; B 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Afslag: negatief getal
Opslag: positief getal
Geen op- of afslag: € 0 invullen</t>
  </si>
  <si>
    <t>Verwerking van HOUT Conder de voorwaarden zoals in de aanbestedingsdocumenten omschreven, aangevuld met de onlosmakelijk daarmee verbonden inschrijvingsstaat en eventueel door inschrijver(s) aan te leveren aanvullingen/documentatie en inclusief alle opties voortkomend uit tabblad "Kwalitatieve gunningscriteria perceel 1".  
Afslag: negatief getal
Opslag: positief getal
Geen op- of afslag: € 0 invullen</t>
  </si>
  <si>
    <t>Vaste prijs voor de genoemde dienstverlening conform alle voorwaarden uit het programma van eisen. Prijzen die opbrengsten voor opdrachtgever betreffen moet inschrijver als negatief getal invullen.</t>
  </si>
  <si>
    <r>
      <rPr>
        <sz val="9"/>
        <color rgb="FFFF0000"/>
        <rFont val="Verdana"/>
        <family val="2"/>
      </rPr>
      <t>I</t>
    </r>
    <r>
      <rPr>
        <sz val="9"/>
        <rFont val="Verdana"/>
        <family val="2"/>
      </rPr>
      <t>nschrijver garandeert een minimaal scheidingspercentage van 30%. Over het deel dat door inschrijver wordt gescheiden en/of waarover bij verbranding geen WBM hoeft te worden betaald,  wordt door de opdrachtgever geen wettelijke afvalstoffenbelasting betaald. 
Gedurende de looptijd van de overeenkomst kan het percentage niet worden verlaagd. 
% invullen waar geen afvalstoffenbelasting over moet worden betaald</t>
    </r>
  </si>
  <si>
    <r>
      <t>Optioneel: prijs  per ton voor het uitsorteren van metalen na shredderen, conform eis A-1.8
Bij een opbrengst voor de opdrachtgever vult de inschrijver een nagatief getal in.
Bij kosten voor de opdrachtgever vult de inschrijver een</t>
    </r>
    <r>
      <rPr>
        <sz val="9"/>
        <color rgb="FF0070C0"/>
        <rFont val="Verdana"/>
        <family val="2"/>
      </rPr>
      <t xml:space="preserve"> positief </t>
    </r>
    <r>
      <rPr>
        <sz val="9"/>
        <rFont val="Verdana"/>
        <family val="2"/>
      </rPr>
      <t xml:space="preserve">getal in. </t>
    </r>
  </si>
  <si>
    <r>
      <rPr>
        <sz val="9"/>
        <color rgb="FFFF0000"/>
        <rFont val="Verdana"/>
        <family val="2"/>
      </rPr>
      <t>I</t>
    </r>
    <r>
      <rPr>
        <sz val="9"/>
        <rFont val="Verdana"/>
        <family val="2"/>
      </rPr>
      <t>nschrijver garandeert een minimaal scheidingspercentage van 10%. Over het deel dat door inschrijver wordt gescheiden en/of waarover bij verbranding geen WBM hoeft te worden betaald,  wordt door de opdrachtgever geen wettelijke afvalstoffenbelasting betaald. 
Gedurende de looptijd van de overeenkomst kan het percentage niet worden verlaagd. 
% invullen waar geen afvalstoffenbelasting over moet worden betaald.</t>
    </r>
  </si>
  <si>
    <r>
      <t xml:space="preserve">Marktprijs </t>
    </r>
    <r>
      <rPr>
        <sz val="9"/>
        <rFont val="Verdana"/>
        <family val="2"/>
      </rPr>
      <t>Q3</t>
    </r>
    <r>
      <rPr>
        <b/>
        <sz val="9"/>
        <rFont val="Verdana"/>
        <family val="2"/>
      </rPr>
      <t xml:space="preserve"> 2025</t>
    </r>
    <r>
      <rPr>
        <sz val="9"/>
        <color theme="1"/>
        <rFont val="Verdana"/>
        <family val="2"/>
      </rPr>
      <t>: EUWID Recycling und Entsorgung, Behandeltes Altholz vorgebrochen (0-300 mm), Nordwesten (gemiddelde prijs)</t>
    </r>
  </si>
  <si>
    <t>Wegingsfactor</t>
  </si>
  <si>
    <t>Onderstaande prijzen zijn optioneel en worden derhalve conform de wegingsfactor meegenomen in de weging.</t>
  </si>
  <si>
    <t>Dit is de totale inschrijfprijs. De totale inschrijfprijs wordt gebruikt voor de beoordeling van het onderdeel prijs.</t>
  </si>
  <si>
    <t>I&amp;A_2025_0212</t>
  </si>
  <si>
    <t xml:space="preserve">De prijs per ton HRA voor het shredderen in verband met lachgascilinders conform eis A-1.4 tot en met A-1.11. </t>
  </si>
  <si>
    <t>P-2.1</t>
  </si>
  <si>
    <t>P-2.2</t>
  </si>
  <si>
    <t>P-2.8</t>
  </si>
  <si>
    <t>P-2.9</t>
  </si>
  <si>
    <t>P-2.10</t>
  </si>
  <si>
    <t>P-2.11</t>
  </si>
  <si>
    <t>P-2.12</t>
  </si>
  <si>
    <t>P-2.13</t>
  </si>
  <si>
    <t>P-2.14</t>
  </si>
  <si>
    <t>P-2.15</t>
  </si>
  <si>
    <t>P-2.16</t>
  </si>
  <si>
    <t>P-2.17</t>
  </si>
  <si>
    <t>P-2.18</t>
  </si>
  <si>
    <t>Ondertekening (6)</t>
  </si>
  <si>
    <t>Standaardformulier 2.1</t>
  </si>
  <si>
    <t>Prijzeninvulformulier Perceel 1</t>
  </si>
  <si>
    <t>Standaardformulier 2.1 Prijs invul formulier: Perceel 1 - Aftransport afvalstromen</t>
  </si>
  <si>
    <t xml:space="preserve">Percentage van de CO2 heffing GHA die in rekening wordt gebracht </t>
  </si>
  <si>
    <t xml:space="preserve">Percentage van de CO2 heffing  GHA die in rekening wordt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</si>
</sst>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 numFmtId="166" formatCode="&quot;€&quot;\ #,##0.00"/>
  </numFmts>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Calibri"/>
      <family val="2"/>
      <scheme val="minor"/>
    </font>
    <font>
      <sz val="10"/>
      <color theme="1"/>
      <name val="Century Gothic"/>
      <family val="2"/>
    </font>
    <font>
      <sz val="10"/>
      <name val="Arial"/>
      <family val="2"/>
    </font>
    <font>
      <sz val="10"/>
      <color indexed="8"/>
      <name val="Century Gothic"/>
      <family val="2"/>
    </font>
    <font>
      <sz val="11"/>
      <name val="Arial"/>
      <family val="2"/>
    </font>
    <font>
      <sz val="8"/>
      <name val="Arial"/>
      <family val="2"/>
    </font>
    <font>
      <sz val="10"/>
      <name val="Arial"/>
      <family val="2"/>
    </font>
    <font>
      <sz val="10"/>
      <name val="Verdana"/>
      <family val="2"/>
    </font>
    <font>
      <sz val="18"/>
      <name val="Verdana"/>
      <family val="2"/>
    </font>
    <font>
      <sz val="12"/>
      <name val="Verdana"/>
      <family val="2"/>
    </font>
    <font>
      <u/>
      <sz val="12"/>
      <color indexed="30"/>
      <name val="Verdana"/>
      <family val="2"/>
    </font>
    <font>
      <sz val="12"/>
      <color indexed="30"/>
      <name val="Verdana"/>
      <family val="2"/>
    </font>
    <font>
      <b/>
      <sz val="18"/>
      <name val="Verdana"/>
      <family val="2"/>
    </font>
    <font>
      <sz val="9"/>
      <name val="Verdana"/>
      <family val="2"/>
    </font>
    <font>
      <b/>
      <sz val="9"/>
      <name val="Verdana"/>
      <family val="2"/>
    </font>
    <font>
      <b/>
      <sz val="11"/>
      <color indexed="9"/>
      <name val="Verdana"/>
      <family val="2"/>
    </font>
    <font>
      <b/>
      <sz val="9"/>
      <color indexed="9"/>
      <name val="Verdana"/>
      <family val="2"/>
    </font>
    <font>
      <sz val="9"/>
      <color rgb="FFFF0000"/>
      <name val="Verdana"/>
      <family val="2"/>
    </font>
    <font>
      <b/>
      <sz val="9"/>
      <color rgb="FFFF0000"/>
      <name val="Verdana"/>
      <family val="2"/>
    </font>
    <font>
      <b/>
      <sz val="12"/>
      <color indexed="9"/>
      <name val="Verdana"/>
      <family val="2"/>
    </font>
    <font>
      <sz val="9"/>
      <color rgb="FF0070C0"/>
      <name val="Verdana"/>
      <family val="2"/>
    </font>
    <font>
      <b/>
      <sz val="12"/>
      <name val="Verdana"/>
      <family val="2"/>
    </font>
    <font>
      <sz val="10"/>
      <color rgb="FF0070C0"/>
      <name val="Verdana"/>
      <family val="2"/>
    </font>
    <font>
      <b/>
      <sz val="10"/>
      <color indexed="9"/>
      <name val="Verdana"/>
      <family val="2"/>
    </font>
    <font>
      <sz val="9"/>
      <color theme="1"/>
      <name val="Verdana"/>
      <family val="2"/>
    </font>
    <font>
      <b/>
      <sz val="9"/>
      <color theme="1"/>
      <name val="Verdana"/>
      <family val="2"/>
    </font>
    <font>
      <b/>
      <sz val="10"/>
      <color theme="1"/>
      <name val="Verdana"/>
      <family val="2"/>
    </font>
    <font>
      <b/>
      <sz val="8"/>
      <color theme="0"/>
      <name val="Verdana"/>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indexed="44"/>
        <bgColor indexed="64"/>
      </patternFill>
    </fill>
    <fill>
      <patternFill patternType="solid">
        <fgColor theme="5" tint="0.59999389629810485"/>
        <bgColor indexed="64"/>
      </patternFill>
    </fill>
    <fill>
      <patternFill patternType="solid">
        <fgColor theme="5"/>
        <bgColor indexed="64"/>
      </patternFill>
    </fill>
    <fill>
      <patternFill patternType="solid">
        <fgColor rgb="FF99CCFF"/>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30"/>
      </left>
      <right style="thin">
        <color indexed="30"/>
      </right>
      <top style="thin">
        <color indexed="30"/>
      </top>
      <bottom/>
      <diagonal/>
    </border>
    <border>
      <left style="thin">
        <color indexed="30"/>
      </left>
      <right style="thin">
        <color indexed="30"/>
      </right>
      <top/>
      <bottom/>
      <diagonal/>
    </border>
    <border>
      <left style="thin">
        <color indexed="30"/>
      </left>
      <right style="thin">
        <color indexed="30"/>
      </right>
      <top/>
      <bottom style="thin">
        <color indexed="30"/>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style="thin">
        <color auto="1"/>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852">
    <xf numFmtId="0" fontId="0" fillId="0" borderId="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0" fontId="8" fillId="21" borderId="2" applyNumberFormat="0" applyAlignment="0" applyProtection="0"/>
    <xf numFmtId="164" fontId="4" fillId="0" borderId="0" applyFont="0" applyFill="0" applyBorder="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9" fillId="0" borderId="3" applyNumberFormat="0" applyFill="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6"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3"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xf numFmtId="0" fontId="4" fillId="0" borderId="0"/>
    <xf numFmtId="0" fontId="4" fillId="0" borderId="0"/>
    <xf numFmtId="0" fontId="2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44" fontId="2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0" fontId="7" fillId="20" borderId="1" applyNumberFormat="0" applyAlignment="0" applyProtection="0"/>
    <xf numFmtId="165" fontId="4" fillId="0" borderId="0" applyFont="0" applyFill="0" applyBorder="0" applyAlignment="0" applyProtection="0"/>
    <xf numFmtId="165"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0" fontId="11" fillId="7" borderId="1" applyNumberFormat="0" applyAlignment="0" applyProtection="0"/>
    <xf numFmtId="9" fontId="4" fillId="0" borderId="0" applyFont="0" applyFill="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0" borderId="0"/>
    <xf numFmtId="0" fontId="4" fillId="0" borderId="0"/>
    <xf numFmtId="0" fontId="4" fillId="0" borderId="0"/>
    <xf numFmtId="0" fontId="4" fillId="0" borderId="0"/>
    <xf numFmtId="0" fontId="5"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10"/>
    <xf numFmtId="0" fontId="3" fillId="0" borderId="0"/>
    <xf numFmtId="0" fontId="26" fillId="0" borderId="10"/>
    <xf numFmtId="0" fontId="4" fillId="0" borderId="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8" fillId="0" borderId="8" applyNumberFormat="0" applyFill="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0" fontId="19" fillId="20" borderId="9" applyNumberFormat="0" applyAlignment="0" applyProtection="0"/>
    <xf numFmtId="164" fontId="24" fillId="0" borderId="0" applyFont="0" applyFill="0" applyBorder="0" applyAlignment="0" applyProtection="0"/>
    <xf numFmtId="164" fontId="4" fillId="0" borderId="0" applyFont="0" applyFill="0" applyBorder="0" applyAlignment="0" applyProtection="0"/>
    <xf numFmtId="44" fontId="25" fillId="0" borderId="0" applyFont="0" applyFill="0" applyBorder="0" applyAlignment="0" applyProtection="0"/>
    <xf numFmtId="44" fontId="23" fillId="0" borderId="0" applyFont="0" applyFill="0" applyBorder="0" applyAlignment="0" applyProtection="0"/>
    <xf numFmtId="164" fontId="4" fillId="0" borderId="0" applyFont="0" applyFill="0" applyBorder="0" applyAlignment="0" applyProtection="0"/>
    <xf numFmtId="44" fontId="2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2" fillId="0" borderId="0"/>
    <xf numFmtId="0" fontId="2" fillId="0" borderId="0"/>
    <xf numFmtId="0" fontId="1" fillId="0" borderId="0"/>
    <xf numFmtId="0" fontId="1" fillId="0" borderId="0"/>
    <xf numFmtId="0" fontId="1" fillId="0" borderId="0"/>
    <xf numFmtId="9" fontId="28" fillId="0" borderId="0" applyFont="0" applyFill="0" applyBorder="0" applyAlignment="0" applyProtection="0"/>
  </cellStyleXfs>
  <cellXfs count="175">
    <xf numFmtId="0" fontId="0" fillId="0" borderId="0" xfId="0"/>
    <xf numFmtId="0" fontId="29" fillId="0" borderId="0" xfId="543" applyFont="1"/>
    <xf numFmtId="0" fontId="30" fillId="0" borderId="22" xfId="543" applyFont="1" applyBorder="1" applyAlignment="1">
      <alignment horizontal="center"/>
    </xf>
    <xf numFmtId="0" fontId="30" fillId="0" borderId="23" xfId="543" applyFont="1" applyBorder="1" applyAlignment="1">
      <alignment horizontal="center"/>
    </xf>
    <xf numFmtId="0" fontId="31" fillId="0" borderId="23" xfId="543" applyFont="1" applyBorder="1" applyAlignment="1">
      <alignment horizontal="center"/>
    </xf>
    <xf numFmtId="0" fontId="29" fillId="0" borderId="23" xfId="543" applyFont="1" applyBorder="1"/>
    <xf numFmtId="0" fontId="29" fillId="0" borderId="24" xfId="543" applyFont="1" applyBorder="1"/>
    <xf numFmtId="0" fontId="32" fillId="0" borderId="0" xfId="543" applyFont="1"/>
    <xf numFmtId="0" fontId="33" fillId="0" borderId="0" xfId="543" applyFont="1"/>
    <xf numFmtId="0" fontId="34" fillId="0" borderId="0" xfId="0" applyFont="1" applyAlignment="1">
      <alignment horizontal="left" vertical="center"/>
    </xf>
    <xf numFmtId="0" fontId="35" fillId="0" borderId="0" xfId="0" applyFont="1"/>
    <xf numFmtId="0" fontId="35" fillId="0" borderId="0" xfId="0" applyFont="1" applyAlignment="1">
      <alignment horizontal="left" vertical="center" wrapText="1"/>
    </xf>
    <xf numFmtId="0" fontId="36" fillId="0" borderId="0" xfId="0" applyFont="1" applyAlignment="1">
      <alignment horizontal="left" vertical="center"/>
    </xf>
    <xf numFmtId="0" fontId="38" fillId="24" borderId="45" xfId="0" applyFont="1" applyFill="1" applyBorder="1" applyAlignment="1">
      <alignment horizontal="center" vertical="center" wrapText="1"/>
    </xf>
    <xf numFmtId="0" fontId="38" fillId="24" borderId="46" xfId="0" applyFont="1" applyFill="1" applyBorder="1" applyAlignment="1">
      <alignment horizontal="center" vertical="center" wrapText="1"/>
    </xf>
    <xf numFmtId="0" fontId="38" fillId="24" borderId="36" xfId="0" applyFont="1" applyFill="1" applyBorder="1" applyAlignment="1">
      <alignment vertical="center" wrapText="1"/>
    </xf>
    <xf numFmtId="0" fontId="38" fillId="24" borderId="51" xfId="0" applyFont="1" applyFill="1" applyBorder="1" applyAlignment="1">
      <alignment vertical="center" wrapText="1"/>
    </xf>
    <xf numFmtId="0" fontId="38" fillId="24" borderId="12" xfId="0" applyFont="1" applyFill="1" applyBorder="1" applyAlignment="1">
      <alignment horizontal="center" vertical="center" wrapText="1"/>
    </xf>
    <xf numFmtId="0" fontId="38" fillId="24" borderId="12" xfId="0" applyFont="1" applyFill="1" applyBorder="1" applyAlignment="1">
      <alignment vertical="center" wrapText="1"/>
    </xf>
    <xf numFmtId="0" fontId="38" fillId="24" borderId="40" xfId="0" applyFont="1" applyFill="1" applyBorder="1" applyAlignment="1">
      <alignment vertical="center" wrapText="1"/>
    </xf>
    <xf numFmtId="0" fontId="35" fillId="0" borderId="45" xfId="0" applyFont="1" applyBorder="1"/>
    <xf numFmtId="0" fontId="35" fillId="0" borderId="32" xfId="0" applyFont="1" applyBorder="1"/>
    <xf numFmtId="0" fontId="35" fillId="0" borderId="0" xfId="0" applyFont="1" applyAlignment="1">
      <alignment horizontal="center"/>
    </xf>
    <xf numFmtId="0" fontId="39" fillId="0" borderId="0" xfId="0" applyFont="1"/>
    <xf numFmtId="0" fontId="40" fillId="0" borderId="0" xfId="0" applyFont="1"/>
    <xf numFmtId="0" fontId="35" fillId="0" borderId="42" xfId="0" applyFont="1" applyBorder="1"/>
    <xf numFmtId="0" fontId="35" fillId="0" borderId="43" xfId="0" applyFont="1" applyBorder="1"/>
    <xf numFmtId="0" fontId="35" fillId="0" borderId="43" xfId="0" applyFont="1" applyBorder="1" applyAlignment="1">
      <alignment horizontal="center"/>
    </xf>
    <xf numFmtId="0" fontId="36" fillId="0" borderId="0" xfId="0" applyFont="1"/>
    <xf numFmtId="0" fontId="35" fillId="0" borderId="25" xfId="0" applyFont="1" applyBorder="1"/>
    <xf numFmtId="0" fontId="35" fillId="0" borderId="31" xfId="0" applyFont="1" applyBorder="1"/>
    <xf numFmtId="0" fontId="35" fillId="0" borderId="29" xfId="0" applyFont="1" applyBorder="1"/>
    <xf numFmtId="0" fontId="29" fillId="0" borderId="0" xfId="0" applyFont="1"/>
    <xf numFmtId="0" fontId="35" fillId="0" borderId="0" xfId="0" applyFont="1" applyAlignment="1">
      <alignment vertical="center" wrapText="1"/>
    </xf>
    <xf numFmtId="0" fontId="35" fillId="0" borderId="10" xfId="0" applyFont="1" applyBorder="1" applyAlignment="1">
      <alignment horizontal="center" vertical="center" wrapText="1"/>
    </xf>
    <xf numFmtId="0" fontId="35" fillId="0" borderId="10" xfId="0" applyFont="1" applyBorder="1" applyAlignment="1">
      <alignment vertical="center" wrapText="1"/>
    </xf>
    <xf numFmtId="0" fontId="42" fillId="0" borderId="0" xfId="0" applyFont="1" applyAlignment="1">
      <alignment vertical="center" wrapText="1"/>
    </xf>
    <xf numFmtId="0" fontId="35" fillId="0" borderId="34" xfId="543" applyFont="1" applyBorder="1" applyAlignment="1">
      <alignment horizontal="center" vertical="center"/>
    </xf>
    <xf numFmtId="0" fontId="35" fillId="0" borderId="34" xfId="0" applyFont="1" applyBorder="1" applyAlignment="1">
      <alignment horizontal="center" vertical="center" wrapText="1"/>
    </xf>
    <xf numFmtId="0" fontId="43" fillId="0" borderId="0" xfId="543" applyFont="1" applyAlignment="1">
      <alignment wrapText="1"/>
    </xf>
    <xf numFmtId="0" fontId="35" fillId="0" borderId="10" xfId="543" applyFont="1" applyBorder="1" applyAlignment="1">
      <alignment horizontal="center" vertical="center" wrapText="1"/>
    </xf>
    <xf numFmtId="0" fontId="29" fillId="0" borderId="0" xfId="0" applyFont="1" applyAlignment="1">
      <alignment wrapText="1"/>
    </xf>
    <xf numFmtId="0" fontId="42" fillId="0" borderId="0" xfId="0" applyFont="1" applyAlignment="1">
      <alignment wrapText="1"/>
    </xf>
    <xf numFmtId="0" fontId="35" fillId="0" borderId="0" xfId="0" applyFont="1" applyAlignment="1">
      <alignment horizontal="center" vertical="center" wrapText="1"/>
    </xf>
    <xf numFmtId="0" fontId="35" fillId="0" borderId="30" xfId="0" applyFont="1" applyBorder="1" applyAlignment="1">
      <alignment vertical="center" wrapText="1"/>
    </xf>
    <xf numFmtId="0" fontId="36" fillId="28" borderId="0" xfId="544" applyFont="1" applyFill="1" applyAlignment="1">
      <alignment horizontal="center" vertical="center" wrapText="1"/>
    </xf>
    <xf numFmtId="0" fontId="36" fillId="28" borderId="0" xfId="544" applyFont="1" applyFill="1" applyAlignment="1">
      <alignment horizontal="left" vertical="center" wrapText="1"/>
    </xf>
    <xf numFmtId="1" fontId="35" fillId="0" borderId="10" xfId="0" applyNumberFormat="1" applyFont="1" applyBorder="1" applyAlignment="1">
      <alignment horizontal="center" vertical="center" wrapText="1"/>
    </xf>
    <xf numFmtId="44" fontId="35" fillId="0" borderId="10" xfId="0" applyNumberFormat="1" applyFont="1" applyBorder="1" applyAlignment="1">
      <alignment horizontal="center" vertical="center" wrapText="1"/>
    </xf>
    <xf numFmtId="1" fontId="42" fillId="0" borderId="0" xfId="0" applyNumberFormat="1" applyFont="1" applyAlignment="1">
      <alignment vertical="center" wrapText="1"/>
    </xf>
    <xf numFmtId="1" fontId="35" fillId="0" borderId="0" xfId="0" applyNumberFormat="1" applyFont="1" applyAlignment="1">
      <alignment vertical="center" wrapText="1"/>
    </xf>
    <xf numFmtId="1" fontId="44" fillId="0" borderId="0" xfId="0" applyNumberFormat="1" applyFont="1" applyAlignment="1">
      <alignment vertical="center" wrapText="1"/>
    </xf>
    <xf numFmtId="1" fontId="29" fillId="0" borderId="0" xfId="0" applyNumberFormat="1" applyFont="1" applyAlignment="1">
      <alignment vertical="center" wrapText="1"/>
    </xf>
    <xf numFmtId="0" fontId="35" fillId="0" borderId="15" xfId="0" applyFont="1" applyBorder="1" applyAlignment="1">
      <alignment horizontal="center" vertical="center" wrapText="1"/>
    </xf>
    <xf numFmtId="0" fontId="35" fillId="0" borderId="14" xfId="0" applyFont="1" applyBorder="1" applyAlignment="1">
      <alignment vertical="center" wrapText="1"/>
    </xf>
    <xf numFmtId="0" fontId="36" fillId="0" borderId="26" xfId="0" applyFont="1" applyBorder="1" applyAlignment="1">
      <alignment vertical="center" wrapText="1"/>
    </xf>
    <xf numFmtId="1" fontId="36" fillId="0" borderId="27" xfId="0" applyNumberFormat="1" applyFont="1" applyBorder="1" applyAlignment="1">
      <alignment horizontal="center" vertical="center" wrapText="1"/>
    </xf>
    <xf numFmtId="0" fontId="45" fillId="24" borderId="25" xfId="543" applyFont="1" applyFill="1" applyBorder="1" applyAlignment="1">
      <alignment horizontal="center" vertical="center" wrapText="1"/>
    </xf>
    <xf numFmtId="166" fontId="48" fillId="29" borderId="29" xfId="846" applyNumberFormat="1" applyFont="1" applyFill="1" applyBorder="1" applyAlignment="1">
      <alignment horizontal="center" vertical="center" wrapText="1"/>
    </xf>
    <xf numFmtId="0" fontId="35" fillId="0" borderId="34" xfId="543" applyFont="1" applyBorder="1" applyAlignment="1">
      <alignment horizontal="center" vertical="center" wrapText="1"/>
    </xf>
    <xf numFmtId="0" fontId="35" fillId="0" borderId="12" xfId="543" applyFont="1" applyBorder="1" applyAlignment="1">
      <alignment horizontal="left" vertical="top" wrapText="1"/>
    </xf>
    <xf numFmtId="1" fontId="35" fillId="0" borderId="12" xfId="543" applyNumberFormat="1" applyFont="1" applyBorder="1" applyAlignment="1">
      <alignment horizontal="center" vertical="center" wrapText="1"/>
    </xf>
    <xf numFmtId="44" fontId="35" fillId="0" borderId="10" xfId="543" applyNumberFormat="1" applyFont="1" applyBorder="1" applyAlignment="1">
      <alignment horizontal="center" vertical="center" wrapText="1"/>
    </xf>
    <xf numFmtId="0" fontId="35" fillId="25" borderId="10" xfId="543" applyFont="1" applyFill="1" applyBorder="1" applyAlignment="1" applyProtection="1">
      <alignment horizontal="left" vertical="top" wrapText="1"/>
      <protection locked="0"/>
    </xf>
    <xf numFmtId="0" fontId="42" fillId="0" borderId="0" xfId="543" applyFont="1" applyAlignment="1">
      <alignment wrapText="1"/>
    </xf>
    <xf numFmtId="44" fontId="35" fillId="0" borderId="10" xfId="648" applyFont="1" applyFill="1" applyBorder="1" applyAlignment="1">
      <alignment vertical="center" wrapText="1"/>
    </xf>
    <xf numFmtId="1" fontId="35" fillId="0" borderId="0" xfId="543" applyNumberFormat="1" applyFont="1" applyAlignment="1">
      <alignment horizontal="center" vertical="center" wrapText="1"/>
    </xf>
    <xf numFmtId="9" fontId="35" fillId="0" borderId="10" xfId="713" applyFont="1" applyFill="1" applyBorder="1" applyAlignment="1">
      <alignment horizontal="center" vertical="center" wrapText="1"/>
    </xf>
    <xf numFmtId="1" fontId="39" fillId="0" borderId="0" xfId="543" applyNumberFormat="1" applyFont="1" applyAlignment="1">
      <alignment horizontal="center" vertical="center" wrapText="1"/>
    </xf>
    <xf numFmtId="0" fontId="35" fillId="0" borderId="19" xfId="543" applyFont="1" applyBorder="1" applyAlignment="1">
      <alignment horizontal="left" vertical="center" wrapText="1"/>
    </xf>
    <xf numFmtId="8" fontId="35" fillId="26" borderId="19" xfId="851" applyNumberFormat="1" applyFont="1" applyFill="1" applyBorder="1" applyAlignment="1">
      <alignment vertical="center" wrapText="1"/>
    </xf>
    <xf numFmtId="0" fontId="35" fillId="0" borderId="19" xfId="543" applyFont="1" applyBorder="1" applyAlignment="1">
      <alignment horizontal="center" vertical="center" wrapText="1"/>
    </xf>
    <xf numFmtId="44" fontId="35" fillId="0" borderId="19" xfId="543" applyNumberFormat="1" applyFont="1" applyBorder="1" applyAlignment="1">
      <alignment horizontal="center" vertical="center" wrapText="1"/>
    </xf>
    <xf numFmtId="0" fontId="35" fillId="0" borderId="37" xfId="543" applyFont="1" applyBorder="1" applyAlignment="1">
      <alignment horizontal="left" vertical="top" wrapText="1"/>
    </xf>
    <xf numFmtId="1" fontId="35" fillId="0" borderId="37" xfId="543" applyNumberFormat="1" applyFont="1" applyBorder="1" applyAlignment="1">
      <alignment horizontal="center" vertical="center" wrapText="1"/>
    </xf>
    <xf numFmtId="0" fontId="35" fillId="0" borderId="39" xfId="543" applyFont="1" applyBorder="1" applyAlignment="1">
      <alignment horizontal="center" vertical="center" wrapText="1"/>
    </xf>
    <xf numFmtId="44" fontId="35" fillId="0" borderId="39" xfId="543" applyNumberFormat="1" applyFont="1" applyBorder="1" applyAlignment="1">
      <alignment horizontal="center" vertical="center" wrapText="1"/>
    </xf>
    <xf numFmtId="0" fontId="35" fillId="31" borderId="34" xfId="543" applyFont="1" applyFill="1" applyBorder="1" applyAlignment="1">
      <alignment horizontal="center" vertical="center" wrapText="1"/>
    </xf>
    <xf numFmtId="0" fontId="47" fillId="28" borderId="0" xfId="544" applyFont="1" applyFill="1" applyAlignment="1">
      <alignment vertical="center" wrapText="1"/>
    </xf>
    <xf numFmtId="0" fontId="47" fillId="28" borderId="10" xfId="544" applyFont="1" applyFill="1" applyBorder="1" applyAlignment="1">
      <alignment horizontal="center" vertical="center" wrapText="1"/>
    </xf>
    <xf numFmtId="0" fontId="46" fillId="28" borderId="10" xfId="544" applyFont="1" applyFill="1" applyBorder="1" applyAlignment="1">
      <alignment horizontal="center" vertical="center" wrapText="1"/>
    </xf>
    <xf numFmtId="0" fontId="46" fillId="28" borderId="35" xfId="544" applyFont="1" applyFill="1" applyBorder="1" applyAlignment="1">
      <alignment horizontal="center" vertical="center" wrapText="1"/>
    </xf>
    <xf numFmtId="0" fontId="46" fillId="0" borderId="10" xfId="848" applyFont="1" applyBorder="1" applyAlignment="1">
      <alignment horizontal="left" vertical="center" wrapText="1"/>
    </xf>
    <xf numFmtId="1" fontId="36" fillId="0" borderId="39" xfId="543" applyNumberFormat="1" applyFont="1" applyBorder="1" applyAlignment="1">
      <alignment horizontal="center" vertical="center" wrapText="1"/>
    </xf>
    <xf numFmtId="0" fontId="36" fillId="0" borderId="39" xfId="543" applyFont="1" applyBorder="1" applyAlignment="1">
      <alignment horizontal="center" vertical="center" wrapText="1"/>
    </xf>
    <xf numFmtId="44" fontId="35" fillId="0" borderId="53" xfId="543" applyNumberFormat="1" applyFont="1" applyBorder="1" applyAlignment="1">
      <alignment horizontal="center" vertical="center" wrapText="1"/>
    </xf>
    <xf numFmtId="0" fontId="36" fillId="28" borderId="10" xfId="544" applyFont="1" applyFill="1" applyBorder="1" applyAlignment="1">
      <alignment horizontal="center" vertical="center" wrapText="1"/>
    </xf>
    <xf numFmtId="0" fontId="47" fillId="28" borderId="35" xfId="544" applyFont="1" applyFill="1" applyBorder="1" applyAlignment="1">
      <alignment horizontal="center" vertical="center" wrapText="1"/>
    </xf>
    <xf numFmtId="0" fontId="35" fillId="0" borderId="54" xfId="543" applyFont="1" applyBorder="1" applyAlignment="1">
      <alignment horizontal="center" vertical="center" wrapText="1"/>
    </xf>
    <xf numFmtId="0" fontId="46" fillId="0" borderId="19" xfId="849" applyFont="1" applyBorder="1" applyAlignment="1">
      <alignment vertical="center" wrapText="1"/>
    </xf>
    <xf numFmtId="44" fontId="35" fillId="25" borderId="19" xfId="833" applyFont="1" applyFill="1" applyBorder="1" applyAlignment="1" applyProtection="1">
      <alignment vertical="center" wrapText="1"/>
      <protection locked="0"/>
    </xf>
    <xf numFmtId="1" fontId="35" fillId="0" borderId="19" xfId="543" applyNumberFormat="1" applyFont="1" applyBorder="1" applyAlignment="1">
      <alignment horizontal="center" vertical="center" wrapText="1"/>
    </xf>
    <xf numFmtId="44" fontId="35" fillId="0" borderId="28" xfId="543" applyNumberFormat="1" applyFont="1" applyBorder="1" applyAlignment="1">
      <alignment horizontal="center" vertical="center" wrapText="1"/>
    </xf>
    <xf numFmtId="0" fontId="35" fillId="28" borderId="10" xfId="544" applyFont="1" applyFill="1" applyBorder="1" applyAlignment="1">
      <alignment horizontal="center" vertical="center" wrapText="1"/>
    </xf>
    <xf numFmtId="0" fontId="35" fillId="26" borderId="0" xfId="543" applyFont="1" applyFill="1" applyAlignment="1">
      <alignment horizontal="left" vertical="top" wrapText="1"/>
    </xf>
    <xf numFmtId="44" fontId="46" fillId="0" borderId="10" xfId="833" applyFont="1" applyFill="1" applyBorder="1" applyAlignment="1" applyProtection="1">
      <alignment horizontal="center" vertical="center" wrapText="1"/>
    </xf>
    <xf numFmtId="166" fontId="48" fillId="30" borderId="29" xfId="846" applyNumberFormat="1" applyFont="1" applyFill="1" applyBorder="1" applyAlignment="1">
      <alignment horizontal="center" vertical="center" wrapText="1"/>
    </xf>
    <xf numFmtId="0" fontId="38" fillId="24" borderId="17" xfId="0" applyFont="1" applyFill="1" applyBorder="1" applyAlignment="1">
      <alignment vertical="center" wrapText="1"/>
    </xf>
    <xf numFmtId="0" fontId="38" fillId="24" borderId="20" xfId="0" applyFont="1" applyFill="1" applyBorder="1" applyAlignment="1">
      <alignment vertical="center" wrapText="1"/>
    </xf>
    <xf numFmtId="0" fontId="38" fillId="24" borderId="20"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8" fillId="24" borderId="50" xfId="0" applyFont="1" applyFill="1" applyBorder="1" applyAlignment="1">
      <alignment horizontal="center" vertical="center" wrapText="1"/>
    </xf>
    <xf numFmtId="44" fontId="35" fillId="0" borderId="35" xfId="0" applyNumberFormat="1" applyFont="1" applyBorder="1" applyAlignment="1">
      <alignment horizontal="center" vertical="center" wrapText="1"/>
    </xf>
    <xf numFmtId="0" fontId="35" fillId="0" borderId="38" xfId="0" applyFont="1" applyBorder="1" applyAlignment="1">
      <alignment vertical="center" wrapText="1"/>
    </xf>
    <xf numFmtId="0" fontId="35" fillId="0" borderId="38" xfId="0" applyFont="1" applyBorder="1" applyAlignment="1">
      <alignment horizontal="center" vertical="center" wrapText="1"/>
    </xf>
    <xf numFmtId="44" fontId="35" fillId="0" borderId="49" xfId="0" applyNumberFormat="1" applyFont="1" applyBorder="1" applyAlignment="1">
      <alignment horizontal="center" vertical="center" wrapText="1"/>
    </xf>
    <xf numFmtId="0" fontId="35" fillId="0" borderId="32" xfId="0" applyFont="1" applyBorder="1" applyAlignment="1">
      <alignment horizontal="center" vertical="center" wrapText="1"/>
    </xf>
    <xf numFmtId="44" fontId="35" fillId="0" borderId="0" xfId="647" applyFont="1" applyFill="1" applyBorder="1" applyAlignment="1">
      <alignment horizontal="center" vertical="center" wrapText="1"/>
    </xf>
    <xf numFmtId="44" fontId="35" fillId="0" borderId="0" xfId="0" applyNumberFormat="1" applyFont="1" applyAlignment="1">
      <alignment horizontal="center" vertical="center" wrapText="1"/>
    </xf>
    <xf numFmtId="0" fontId="29" fillId="0" borderId="33" xfId="0" applyFont="1" applyBorder="1" applyAlignment="1">
      <alignment wrapText="1"/>
    </xf>
    <xf numFmtId="0" fontId="38" fillId="24" borderId="32" xfId="543" applyFont="1" applyFill="1" applyBorder="1" applyAlignment="1">
      <alignment horizontal="center" vertical="center" wrapText="1"/>
    </xf>
    <xf numFmtId="0" fontId="38" fillId="24" borderId="0" xfId="543" applyFont="1" applyFill="1" applyAlignment="1">
      <alignment vertical="center" wrapText="1"/>
    </xf>
    <xf numFmtId="0" fontId="38" fillId="24" borderId="0" xfId="543" applyFont="1" applyFill="1" applyAlignment="1">
      <alignment horizontal="center" vertical="center" wrapText="1"/>
    </xf>
    <xf numFmtId="0" fontId="38" fillId="24" borderId="33" xfId="543" applyFont="1" applyFill="1" applyBorder="1" applyAlignment="1">
      <alignment horizontal="center" vertical="center" wrapText="1"/>
    </xf>
    <xf numFmtId="0" fontId="42" fillId="0" borderId="0" xfId="543" applyFont="1" applyAlignment="1">
      <alignment vertical="center" wrapText="1"/>
    </xf>
    <xf numFmtId="0" fontId="35" fillId="0" borderId="0" xfId="543" applyFont="1" applyAlignment="1">
      <alignment vertical="center"/>
    </xf>
    <xf numFmtId="0" fontId="36" fillId="28" borderId="32" xfId="544" applyFont="1" applyFill="1" applyBorder="1" applyAlignment="1">
      <alignment horizontal="center" vertical="center" wrapText="1"/>
    </xf>
    <xf numFmtId="0" fontId="35" fillId="26" borderId="34" xfId="544" applyFont="1" applyFill="1" applyBorder="1" applyAlignment="1">
      <alignment horizontal="center" vertical="center" wrapText="1"/>
    </xf>
    <xf numFmtId="0" fontId="35" fillId="0" borderId="32" xfId="543" applyFont="1" applyBorder="1" applyAlignment="1">
      <alignment horizontal="center" vertical="center"/>
    </xf>
    <xf numFmtId="0" fontId="35" fillId="0" borderId="0" xfId="543" applyFont="1" applyAlignment="1">
      <alignment horizontal="center" vertical="center"/>
    </xf>
    <xf numFmtId="0" fontId="35" fillId="0" borderId="33" xfId="543" applyFont="1" applyBorder="1" applyAlignment="1">
      <alignment horizontal="center" vertical="center"/>
    </xf>
    <xf numFmtId="0" fontId="46" fillId="0" borderId="10" xfId="552" applyFont="1" applyBorder="1" applyAlignment="1">
      <alignment vertical="center"/>
    </xf>
    <xf numFmtId="0" fontId="35" fillId="0" borderId="42" xfId="543" applyFont="1" applyBorder="1" applyAlignment="1">
      <alignment horizontal="center" vertical="center"/>
    </xf>
    <xf numFmtId="0" fontId="46" fillId="0" borderId="19" xfId="552" applyFont="1" applyBorder="1" applyAlignment="1">
      <alignment vertical="center"/>
    </xf>
    <xf numFmtId="0" fontId="35" fillId="0" borderId="43" xfId="543" applyFont="1" applyBorder="1" applyAlignment="1">
      <alignment horizontal="center" vertical="center"/>
    </xf>
    <xf numFmtId="0" fontId="35" fillId="0" borderId="44" xfId="543" applyFont="1" applyBorder="1" applyAlignment="1">
      <alignment horizontal="center" vertical="center"/>
    </xf>
    <xf numFmtId="0" fontId="29" fillId="0" borderId="55" xfId="0" applyFont="1" applyBorder="1" applyAlignment="1">
      <alignment wrapText="1"/>
    </xf>
    <xf numFmtId="0" fontId="29" fillId="0" borderId="42" xfId="0" applyFont="1" applyBorder="1" applyAlignment="1">
      <alignment wrapText="1"/>
    </xf>
    <xf numFmtId="9" fontId="42" fillId="0" borderId="10" xfId="0" applyNumberFormat="1" applyFont="1" applyBorder="1" applyAlignment="1">
      <alignment horizontal="center" wrapText="1"/>
    </xf>
    <xf numFmtId="44" fontId="35" fillId="25" borderId="10" xfId="647" applyFont="1" applyFill="1" applyBorder="1" applyAlignment="1" applyProtection="1">
      <alignment horizontal="center" vertical="center" wrapText="1"/>
      <protection locked="0"/>
    </xf>
    <xf numFmtId="44" fontId="35" fillId="25" borderId="10" xfId="647" applyFont="1" applyFill="1" applyBorder="1" applyAlignment="1" applyProtection="1">
      <alignment vertical="center" wrapText="1"/>
      <protection locked="0"/>
    </xf>
    <xf numFmtId="9" fontId="35" fillId="25" borderId="10" xfId="851" applyFont="1" applyFill="1" applyBorder="1" applyAlignment="1" applyProtection="1">
      <alignment horizontal="center" vertical="center" wrapText="1"/>
      <protection locked="0"/>
    </xf>
    <xf numFmtId="9" fontId="35" fillId="25" borderId="19" xfId="713" applyFont="1" applyFill="1" applyBorder="1" applyAlignment="1" applyProtection="1">
      <alignment horizontal="center" vertical="center" wrapText="1"/>
      <protection locked="0"/>
    </xf>
    <xf numFmtId="44" fontId="35" fillId="25" borderId="39" xfId="647" applyFont="1" applyFill="1" applyBorder="1" applyAlignment="1" applyProtection="1">
      <alignment vertical="center" wrapText="1"/>
      <protection locked="0"/>
    </xf>
    <xf numFmtId="44" fontId="46" fillId="25" borderId="10" xfId="833" applyFont="1" applyFill="1" applyBorder="1" applyAlignment="1" applyProtection="1">
      <alignment horizontal="center" vertical="center" wrapText="1"/>
      <protection locked="0"/>
    </xf>
    <xf numFmtId="0" fontId="35" fillId="25" borderId="34" xfId="543" applyFont="1" applyFill="1" applyBorder="1" applyAlignment="1" applyProtection="1">
      <alignment horizontal="left" vertical="top" wrapText="1"/>
      <protection locked="0"/>
    </xf>
    <xf numFmtId="0" fontId="37" fillId="24" borderId="47" xfId="0" applyFont="1" applyFill="1" applyBorder="1" applyAlignment="1">
      <alignment horizontal="left" vertical="center" wrapText="1"/>
    </xf>
    <xf numFmtId="0" fontId="37" fillId="24" borderId="48" xfId="0" applyFont="1" applyFill="1" applyBorder="1" applyAlignment="1">
      <alignment horizontal="left" vertical="center" wrapText="1"/>
    </xf>
    <xf numFmtId="0" fontId="36" fillId="0" borderId="46" xfId="0" applyFont="1" applyBorder="1" applyAlignment="1">
      <alignment horizontal="center" vertical="center"/>
    </xf>
    <xf numFmtId="0" fontId="36" fillId="0" borderId="33" xfId="0" applyFont="1" applyBorder="1" applyAlignment="1">
      <alignment horizontal="center" vertical="center"/>
    </xf>
    <xf numFmtId="0" fontId="36" fillId="0" borderId="44" xfId="0" applyFont="1" applyBorder="1" applyAlignment="1">
      <alignment horizontal="center" vertical="center"/>
    </xf>
    <xf numFmtId="0" fontId="35" fillId="0" borderId="52" xfId="0" applyFont="1" applyBorder="1" applyAlignment="1">
      <alignment horizontal="left" vertical="center"/>
    </xf>
    <xf numFmtId="0" fontId="35" fillId="0" borderId="32" xfId="0" applyFont="1" applyBorder="1" applyAlignment="1">
      <alignment horizontal="left" vertical="center"/>
    </xf>
    <xf numFmtId="0" fontId="35" fillId="0" borderId="45" xfId="0" applyFont="1" applyBorder="1" applyAlignment="1">
      <alignment horizontal="left" vertical="center"/>
    </xf>
    <xf numFmtId="0" fontId="35" fillId="0" borderId="0" xfId="0" applyFont="1" applyAlignment="1">
      <alignment horizontal="left" vertical="center"/>
    </xf>
    <xf numFmtId="0" fontId="35" fillId="0" borderId="45" xfId="0" applyFont="1" applyBorder="1" applyAlignment="1">
      <alignment horizontal="right" vertical="center"/>
    </xf>
    <xf numFmtId="0" fontId="35" fillId="0" borderId="0" xfId="0" applyFont="1" applyAlignment="1">
      <alignment horizontal="right" vertical="center"/>
    </xf>
    <xf numFmtId="0" fontId="35" fillId="0" borderId="45" xfId="0" applyFont="1" applyBorder="1" applyAlignment="1">
      <alignment horizontal="center" vertical="center"/>
    </xf>
    <xf numFmtId="0" fontId="35" fillId="0" borderId="0" xfId="0" applyFont="1" applyAlignment="1">
      <alignment horizontal="center" vertical="center"/>
    </xf>
    <xf numFmtId="0" fontId="49" fillId="27" borderId="13" xfId="0" applyFont="1" applyFill="1" applyBorder="1" applyAlignment="1">
      <alignment horizontal="left" vertical="top" wrapText="1"/>
    </xf>
    <xf numFmtId="0" fontId="49" fillId="27" borderId="0" xfId="0" applyFont="1" applyFill="1" applyAlignment="1">
      <alignment horizontal="left" vertical="top" wrapText="1"/>
    </xf>
    <xf numFmtId="0" fontId="41" fillId="24" borderId="11" xfId="543" applyFont="1" applyFill="1" applyBorder="1" applyAlignment="1">
      <alignment horizontal="center" vertical="center" wrapText="1"/>
    </xf>
    <xf numFmtId="0" fontId="41" fillId="24" borderId="21" xfId="543" applyFont="1" applyFill="1" applyBorder="1" applyAlignment="1">
      <alignment horizontal="center" vertical="center" wrapText="1"/>
    </xf>
    <xf numFmtId="0" fontId="43" fillId="0" borderId="10" xfId="543" applyFont="1" applyBorder="1" applyAlignment="1">
      <alignment horizontal="center" vertical="center" wrapText="1"/>
    </xf>
    <xf numFmtId="0" fontId="45" fillId="24" borderId="25" xfId="543" applyFont="1" applyFill="1" applyBorder="1" applyAlignment="1">
      <alignment horizontal="center" vertical="center" wrapText="1"/>
    </xf>
    <xf numFmtId="0" fontId="45" fillId="24" borderId="31" xfId="543" applyFont="1" applyFill="1" applyBorder="1" applyAlignment="1">
      <alignment horizontal="center" vertical="center" wrapText="1"/>
    </xf>
    <xf numFmtId="0" fontId="35" fillId="0" borderId="12" xfId="543" applyFont="1" applyBorder="1" applyAlignment="1">
      <alignment horizontal="left" vertical="center" wrapText="1"/>
    </xf>
    <xf numFmtId="0" fontId="35" fillId="0" borderId="39" xfId="543" applyFont="1" applyBorder="1" applyAlignment="1">
      <alignment horizontal="left" vertical="center" wrapText="1"/>
    </xf>
    <xf numFmtId="0" fontId="36" fillId="28" borderId="0" xfId="544" applyFont="1" applyFill="1" applyAlignment="1">
      <alignment horizontal="left" vertical="center" wrapText="1"/>
    </xf>
    <xf numFmtId="0" fontId="36" fillId="28" borderId="33" xfId="544" applyFont="1" applyFill="1" applyBorder="1" applyAlignment="1">
      <alignment horizontal="left" vertical="center" wrapText="1"/>
    </xf>
    <xf numFmtId="0" fontId="46" fillId="0" borderId="11" xfId="846" applyFont="1" applyBorder="1" applyAlignment="1">
      <alignment horizontal="left" vertical="center"/>
    </xf>
    <xf numFmtId="0" fontId="46" fillId="0" borderId="16" xfId="846" applyFont="1" applyBorder="1" applyAlignment="1">
      <alignment horizontal="left" vertical="center"/>
    </xf>
    <xf numFmtId="0" fontId="46" fillId="0" borderId="41" xfId="846" applyFont="1" applyBorder="1" applyAlignment="1">
      <alignment horizontal="left" vertical="center"/>
    </xf>
    <xf numFmtId="0" fontId="35" fillId="0" borderId="11" xfId="846" applyFont="1" applyBorder="1" applyAlignment="1">
      <alignment horizontal="left" vertical="center" wrapText="1"/>
    </xf>
    <xf numFmtId="0" fontId="35" fillId="0" borderId="16" xfId="846" applyFont="1" applyBorder="1" applyAlignment="1">
      <alignment horizontal="left" vertical="center" wrapText="1"/>
    </xf>
    <xf numFmtId="0" fontId="35" fillId="0" borderId="41" xfId="846" applyFont="1" applyBorder="1" applyAlignment="1">
      <alignment horizontal="left" vertical="center" wrapText="1"/>
    </xf>
    <xf numFmtId="0" fontId="46" fillId="0" borderId="11" xfId="846" applyFont="1" applyBorder="1" applyAlignment="1">
      <alignment horizontal="left" vertical="center" wrapText="1"/>
    </xf>
    <xf numFmtId="0" fontId="46" fillId="0" borderId="16" xfId="846" applyFont="1" applyBorder="1" applyAlignment="1">
      <alignment horizontal="left" vertical="center" wrapText="1"/>
    </xf>
    <xf numFmtId="0" fontId="46" fillId="0" borderId="41" xfId="846" applyFont="1" applyBorder="1" applyAlignment="1">
      <alignment horizontal="left" vertical="center" wrapText="1"/>
    </xf>
    <xf numFmtId="0" fontId="46" fillId="25" borderId="19" xfId="552" applyFont="1" applyFill="1" applyBorder="1" applyAlignment="1" applyProtection="1">
      <alignment horizontal="center" vertical="center"/>
      <protection locked="0"/>
    </xf>
    <xf numFmtId="0" fontId="46" fillId="25" borderId="10" xfId="552" applyFont="1" applyFill="1" applyBorder="1" applyAlignment="1" applyProtection="1">
      <alignment horizontal="center" vertical="center"/>
      <protection locked="0"/>
    </xf>
    <xf numFmtId="0" fontId="41" fillId="24" borderId="11" xfId="543" applyFont="1" applyFill="1" applyBorder="1" applyAlignment="1">
      <alignment horizontal="left" vertical="center" wrapText="1"/>
    </xf>
    <xf numFmtId="0" fontId="41" fillId="24" borderId="16" xfId="543" applyFont="1" applyFill="1" applyBorder="1" applyAlignment="1">
      <alignment horizontal="left" vertical="center" wrapText="1"/>
    </xf>
    <xf numFmtId="0" fontId="41" fillId="24" borderId="21" xfId="543" applyFont="1" applyFill="1" applyBorder="1" applyAlignment="1">
      <alignment horizontal="left" vertical="center" wrapText="1"/>
    </xf>
    <xf numFmtId="0" fontId="38" fillId="24" borderId="10" xfId="543" applyFont="1" applyFill="1" applyBorder="1" applyAlignment="1">
      <alignment horizontal="left" vertical="center" wrapText="1"/>
    </xf>
  </cellXfs>
  <cellStyles count="85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49" xr:uid="{00000000-0005-0000-0000-000069010000}"/>
    <cellStyle name="Berekening 10 3" xfId="650" xr:uid="{00000000-0005-0000-0000-00006A010000}"/>
    <cellStyle name="Berekening 11" xfId="362" xr:uid="{00000000-0005-0000-0000-00006B010000}"/>
    <cellStyle name="Berekening 11 2" xfId="651" xr:uid="{00000000-0005-0000-0000-00006C010000}"/>
    <cellStyle name="Berekening 11 3" xfId="652" xr:uid="{00000000-0005-0000-0000-00006D010000}"/>
    <cellStyle name="Berekening 12" xfId="363" xr:uid="{00000000-0005-0000-0000-00006E010000}"/>
    <cellStyle name="Berekening 12 2" xfId="653" xr:uid="{00000000-0005-0000-0000-00006F010000}"/>
    <cellStyle name="Berekening 12 3" xfId="654" xr:uid="{00000000-0005-0000-0000-000070010000}"/>
    <cellStyle name="Berekening 13" xfId="364" xr:uid="{00000000-0005-0000-0000-000071010000}"/>
    <cellStyle name="Berekening 13 2" xfId="655" xr:uid="{00000000-0005-0000-0000-000072010000}"/>
    <cellStyle name="Berekening 13 3" xfId="656" xr:uid="{00000000-0005-0000-0000-000073010000}"/>
    <cellStyle name="Berekening 14" xfId="365" xr:uid="{00000000-0005-0000-0000-000074010000}"/>
    <cellStyle name="Berekening 14 2" xfId="657" xr:uid="{00000000-0005-0000-0000-000075010000}"/>
    <cellStyle name="Berekening 14 3" xfId="658" xr:uid="{00000000-0005-0000-0000-000076010000}"/>
    <cellStyle name="Berekening 15" xfId="366" xr:uid="{00000000-0005-0000-0000-000077010000}"/>
    <cellStyle name="Berekening 15 2" xfId="659" xr:uid="{00000000-0005-0000-0000-000078010000}"/>
    <cellStyle name="Berekening 15 3" xfId="660" xr:uid="{00000000-0005-0000-0000-000079010000}"/>
    <cellStyle name="Berekening 16" xfId="367" xr:uid="{00000000-0005-0000-0000-00007A010000}"/>
    <cellStyle name="Berekening 16 2" xfId="661" xr:uid="{00000000-0005-0000-0000-00007B010000}"/>
    <cellStyle name="Berekening 16 3" xfId="662" xr:uid="{00000000-0005-0000-0000-00007C010000}"/>
    <cellStyle name="Berekening 2" xfId="368" xr:uid="{00000000-0005-0000-0000-00007D010000}"/>
    <cellStyle name="Berekening 2 2" xfId="663" xr:uid="{00000000-0005-0000-0000-00007E010000}"/>
    <cellStyle name="Berekening 2 3" xfId="664" xr:uid="{00000000-0005-0000-0000-00007F010000}"/>
    <cellStyle name="Berekening 3" xfId="369" xr:uid="{00000000-0005-0000-0000-000080010000}"/>
    <cellStyle name="Berekening 3 2" xfId="665" xr:uid="{00000000-0005-0000-0000-000081010000}"/>
    <cellStyle name="Berekening 3 3" xfId="666" xr:uid="{00000000-0005-0000-0000-000082010000}"/>
    <cellStyle name="Berekening 4" xfId="370" xr:uid="{00000000-0005-0000-0000-000083010000}"/>
    <cellStyle name="Berekening 4 2" xfId="667" xr:uid="{00000000-0005-0000-0000-000084010000}"/>
    <cellStyle name="Berekening 4 3" xfId="668" xr:uid="{00000000-0005-0000-0000-000085010000}"/>
    <cellStyle name="Berekening 5" xfId="371" xr:uid="{00000000-0005-0000-0000-000086010000}"/>
    <cellStyle name="Berekening 5 2" xfId="669" xr:uid="{00000000-0005-0000-0000-000087010000}"/>
    <cellStyle name="Berekening 5 3" xfId="670" xr:uid="{00000000-0005-0000-0000-000088010000}"/>
    <cellStyle name="Berekening 6" xfId="372" xr:uid="{00000000-0005-0000-0000-000089010000}"/>
    <cellStyle name="Berekening 6 2" xfId="671" xr:uid="{00000000-0005-0000-0000-00008A010000}"/>
    <cellStyle name="Berekening 6 3" xfId="672" xr:uid="{00000000-0005-0000-0000-00008B010000}"/>
    <cellStyle name="Berekening 7" xfId="373" xr:uid="{00000000-0005-0000-0000-00008C010000}"/>
    <cellStyle name="Berekening 7 2" xfId="673" xr:uid="{00000000-0005-0000-0000-00008D010000}"/>
    <cellStyle name="Berekening 7 3" xfId="674" xr:uid="{00000000-0005-0000-0000-00008E010000}"/>
    <cellStyle name="Berekening 8" xfId="374" xr:uid="{00000000-0005-0000-0000-00008F010000}"/>
    <cellStyle name="Berekening 8 2" xfId="675" xr:uid="{00000000-0005-0000-0000-000090010000}"/>
    <cellStyle name="Berekening 8 3" xfId="676" xr:uid="{00000000-0005-0000-0000-000091010000}"/>
    <cellStyle name="Berekening 9" xfId="375" xr:uid="{00000000-0005-0000-0000-000092010000}"/>
    <cellStyle name="Berekening 9 2" xfId="677" xr:uid="{00000000-0005-0000-0000-000093010000}"/>
    <cellStyle name="Berekening 9 3" xfId="678"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Euro 2" xfId="679" xr:uid="{00000000-0005-0000-0000-0000A5010000}"/>
    <cellStyle name="Euro 3" xfId="680" xr:uid="{00000000-0005-0000-0000-0000A6010000}"/>
    <cellStyle name="Euro 4" xfId="681" xr:uid="{00000000-0005-0000-0000-0000A7010000}"/>
    <cellStyle name="Euro 5" xfId="682" xr:uid="{00000000-0005-0000-0000-0000A8010000}"/>
    <cellStyle name="Gekoppelde cel 10" xfId="392" xr:uid="{00000000-0005-0000-0000-0000A9010000}"/>
    <cellStyle name="Gekoppelde cel 11" xfId="393" xr:uid="{00000000-0005-0000-0000-0000AA010000}"/>
    <cellStyle name="Gekoppelde cel 12" xfId="394" xr:uid="{00000000-0005-0000-0000-0000AB010000}"/>
    <cellStyle name="Gekoppelde cel 13" xfId="395" xr:uid="{00000000-0005-0000-0000-0000AC010000}"/>
    <cellStyle name="Gekoppelde cel 14" xfId="396" xr:uid="{00000000-0005-0000-0000-0000AD010000}"/>
    <cellStyle name="Gekoppelde cel 15" xfId="397" xr:uid="{00000000-0005-0000-0000-0000AE010000}"/>
    <cellStyle name="Gekoppelde cel 16" xfId="398" xr:uid="{00000000-0005-0000-0000-0000AF010000}"/>
    <cellStyle name="Gekoppelde cel 2" xfId="399" xr:uid="{00000000-0005-0000-0000-0000B0010000}"/>
    <cellStyle name="Gekoppelde cel 3" xfId="400" xr:uid="{00000000-0005-0000-0000-0000B1010000}"/>
    <cellStyle name="Gekoppelde cel 4" xfId="401" xr:uid="{00000000-0005-0000-0000-0000B2010000}"/>
    <cellStyle name="Gekoppelde cel 5" xfId="402" xr:uid="{00000000-0005-0000-0000-0000B3010000}"/>
    <cellStyle name="Gekoppelde cel 6" xfId="403" xr:uid="{00000000-0005-0000-0000-0000B4010000}"/>
    <cellStyle name="Gekoppelde cel 7" xfId="404" xr:uid="{00000000-0005-0000-0000-0000B5010000}"/>
    <cellStyle name="Gekoppelde cel 8" xfId="405" xr:uid="{00000000-0005-0000-0000-0000B6010000}"/>
    <cellStyle name="Gekoppelde cel 9" xfId="406" xr:uid="{00000000-0005-0000-0000-0000B7010000}"/>
    <cellStyle name="Goed 10" xfId="407" xr:uid="{00000000-0005-0000-0000-0000B8010000}"/>
    <cellStyle name="Goed 11" xfId="408" xr:uid="{00000000-0005-0000-0000-0000B9010000}"/>
    <cellStyle name="Goed 12" xfId="409" xr:uid="{00000000-0005-0000-0000-0000BA010000}"/>
    <cellStyle name="Goed 13" xfId="410" xr:uid="{00000000-0005-0000-0000-0000BB010000}"/>
    <cellStyle name="Goed 14" xfId="411" xr:uid="{00000000-0005-0000-0000-0000BC010000}"/>
    <cellStyle name="Goed 15" xfId="412" xr:uid="{00000000-0005-0000-0000-0000BD010000}"/>
    <cellStyle name="Goed 16" xfId="413" xr:uid="{00000000-0005-0000-0000-0000BE010000}"/>
    <cellStyle name="Goed 2" xfId="414" xr:uid="{00000000-0005-0000-0000-0000BF010000}"/>
    <cellStyle name="Goed 3" xfId="415" xr:uid="{00000000-0005-0000-0000-0000C0010000}"/>
    <cellStyle name="Goed 4" xfId="416" xr:uid="{00000000-0005-0000-0000-0000C1010000}"/>
    <cellStyle name="Goed 5" xfId="417" xr:uid="{00000000-0005-0000-0000-0000C2010000}"/>
    <cellStyle name="Goed 6" xfId="418" xr:uid="{00000000-0005-0000-0000-0000C3010000}"/>
    <cellStyle name="Goed 7" xfId="419" xr:uid="{00000000-0005-0000-0000-0000C4010000}"/>
    <cellStyle name="Goed 8" xfId="420" xr:uid="{00000000-0005-0000-0000-0000C5010000}"/>
    <cellStyle name="Goed 9" xfId="421" xr:uid="{00000000-0005-0000-0000-0000C6010000}"/>
    <cellStyle name="Invoer 10" xfId="422" xr:uid="{00000000-0005-0000-0000-0000C8010000}"/>
    <cellStyle name="Invoer 10 2" xfId="683" xr:uid="{00000000-0005-0000-0000-0000C9010000}"/>
    <cellStyle name="Invoer 10 3" xfId="684" xr:uid="{00000000-0005-0000-0000-0000CA010000}"/>
    <cellStyle name="Invoer 11" xfId="423" xr:uid="{00000000-0005-0000-0000-0000CB010000}"/>
    <cellStyle name="Invoer 11 2" xfId="685" xr:uid="{00000000-0005-0000-0000-0000CC010000}"/>
    <cellStyle name="Invoer 11 3" xfId="686" xr:uid="{00000000-0005-0000-0000-0000CD010000}"/>
    <cellStyle name="Invoer 12" xfId="424" xr:uid="{00000000-0005-0000-0000-0000CE010000}"/>
    <cellStyle name="Invoer 12 2" xfId="687" xr:uid="{00000000-0005-0000-0000-0000CF010000}"/>
    <cellStyle name="Invoer 12 3" xfId="688" xr:uid="{00000000-0005-0000-0000-0000D0010000}"/>
    <cellStyle name="Invoer 13" xfId="425" xr:uid="{00000000-0005-0000-0000-0000D1010000}"/>
    <cellStyle name="Invoer 13 2" xfId="689" xr:uid="{00000000-0005-0000-0000-0000D2010000}"/>
    <cellStyle name="Invoer 13 3" xfId="690" xr:uid="{00000000-0005-0000-0000-0000D3010000}"/>
    <cellStyle name="Invoer 14" xfId="426" xr:uid="{00000000-0005-0000-0000-0000D4010000}"/>
    <cellStyle name="Invoer 14 2" xfId="691" xr:uid="{00000000-0005-0000-0000-0000D5010000}"/>
    <cellStyle name="Invoer 14 3" xfId="692" xr:uid="{00000000-0005-0000-0000-0000D6010000}"/>
    <cellStyle name="Invoer 15" xfId="427" xr:uid="{00000000-0005-0000-0000-0000D7010000}"/>
    <cellStyle name="Invoer 15 2" xfId="693" xr:uid="{00000000-0005-0000-0000-0000D8010000}"/>
    <cellStyle name="Invoer 15 3" xfId="694" xr:uid="{00000000-0005-0000-0000-0000D9010000}"/>
    <cellStyle name="Invoer 16" xfId="428" xr:uid="{00000000-0005-0000-0000-0000DA010000}"/>
    <cellStyle name="Invoer 16 2" xfId="695" xr:uid="{00000000-0005-0000-0000-0000DB010000}"/>
    <cellStyle name="Invoer 16 3" xfId="696" xr:uid="{00000000-0005-0000-0000-0000DC010000}"/>
    <cellStyle name="Invoer 2" xfId="429" xr:uid="{00000000-0005-0000-0000-0000DD010000}"/>
    <cellStyle name="Invoer 2 2" xfId="697" xr:uid="{00000000-0005-0000-0000-0000DE010000}"/>
    <cellStyle name="Invoer 2 3" xfId="698" xr:uid="{00000000-0005-0000-0000-0000DF010000}"/>
    <cellStyle name="Invoer 3" xfId="430" xr:uid="{00000000-0005-0000-0000-0000E0010000}"/>
    <cellStyle name="Invoer 3 2" xfId="699" xr:uid="{00000000-0005-0000-0000-0000E1010000}"/>
    <cellStyle name="Invoer 3 3" xfId="700" xr:uid="{00000000-0005-0000-0000-0000E2010000}"/>
    <cellStyle name="Invoer 4" xfId="431" xr:uid="{00000000-0005-0000-0000-0000E3010000}"/>
    <cellStyle name="Invoer 4 2" xfId="701" xr:uid="{00000000-0005-0000-0000-0000E4010000}"/>
    <cellStyle name="Invoer 4 3" xfId="702" xr:uid="{00000000-0005-0000-0000-0000E5010000}"/>
    <cellStyle name="Invoer 5" xfId="432" xr:uid="{00000000-0005-0000-0000-0000E6010000}"/>
    <cellStyle name="Invoer 5 2" xfId="703" xr:uid="{00000000-0005-0000-0000-0000E7010000}"/>
    <cellStyle name="Invoer 5 3" xfId="704" xr:uid="{00000000-0005-0000-0000-0000E8010000}"/>
    <cellStyle name="Invoer 6" xfId="433" xr:uid="{00000000-0005-0000-0000-0000E9010000}"/>
    <cellStyle name="Invoer 6 2" xfId="705" xr:uid="{00000000-0005-0000-0000-0000EA010000}"/>
    <cellStyle name="Invoer 6 3" xfId="706" xr:uid="{00000000-0005-0000-0000-0000EB010000}"/>
    <cellStyle name="Invoer 7" xfId="434" xr:uid="{00000000-0005-0000-0000-0000EC010000}"/>
    <cellStyle name="Invoer 7 2" xfId="707" xr:uid="{00000000-0005-0000-0000-0000ED010000}"/>
    <cellStyle name="Invoer 7 3" xfId="708" xr:uid="{00000000-0005-0000-0000-0000EE010000}"/>
    <cellStyle name="Invoer 8" xfId="435" xr:uid="{00000000-0005-0000-0000-0000EF010000}"/>
    <cellStyle name="Invoer 8 2" xfId="709" xr:uid="{00000000-0005-0000-0000-0000F0010000}"/>
    <cellStyle name="Invoer 8 3" xfId="710" xr:uid="{00000000-0005-0000-0000-0000F1010000}"/>
    <cellStyle name="Invoer 9" xfId="436" xr:uid="{00000000-0005-0000-0000-0000F2010000}"/>
    <cellStyle name="Invoer 9 2" xfId="711" xr:uid="{00000000-0005-0000-0000-0000F3010000}"/>
    <cellStyle name="Invoer 9 3" xfId="712" xr:uid="{00000000-0005-0000-0000-0000F4010000}"/>
    <cellStyle name="Komma 2" xfId="845" xr:uid="{00000000-0005-0000-0000-0000F5010000}"/>
    <cellStyle name="Kop 1 10" xfId="437" xr:uid="{00000000-0005-0000-0000-0000F6010000}"/>
    <cellStyle name="Kop 1 11" xfId="438" xr:uid="{00000000-0005-0000-0000-0000F7010000}"/>
    <cellStyle name="Kop 1 12" xfId="439" xr:uid="{00000000-0005-0000-0000-0000F8010000}"/>
    <cellStyle name="Kop 1 13" xfId="440" xr:uid="{00000000-0005-0000-0000-0000F9010000}"/>
    <cellStyle name="Kop 1 14" xfId="441" xr:uid="{00000000-0005-0000-0000-0000FA010000}"/>
    <cellStyle name="Kop 1 15" xfId="442" xr:uid="{00000000-0005-0000-0000-0000FB010000}"/>
    <cellStyle name="Kop 1 16" xfId="443" xr:uid="{00000000-0005-0000-0000-0000FC010000}"/>
    <cellStyle name="Kop 1 2" xfId="444" xr:uid="{00000000-0005-0000-0000-0000FD010000}"/>
    <cellStyle name="Kop 1 3" xfId="445" xr:uid="{00000000-0005-0000-0000-0000FE010000}"/>
    <cellStyle name="Kop 1 4" xfId="446" xr:uid="{00000000-0005-0000-0000-0000FF010000}"/>
    <cellStyle name="Kop 1 5" xfId="447" xr:uid="{00000000-0005-0000-0000-000000020000}"/>
    <cellStyle name="Kop 1 6" xfId="448" xr:uid="{00000000-0005-0000-0000-000001020000}"/>
    <cellStyle name="Kop 1 7" xfId="449" xr:uid="{00000000-0005-0000-0000-000002020000}"/>
    <cellStyle name="Kop 1 8" xfId="450" xr:uid="{00000000-0005-0000-0000-000003020000}"/>
    <cellStyle name="Kop 1 9" xfId="451" xr:uid="{00000000-0005-0000-0000-000004020000}"/>
    <cellStyle name="Kop 2 10" xfId="452" xr:uid="{00000000-0005-0000-0000-000005020000}"/>
    <cellStyle name="Kop 2 11" xfId="453" xr:uid="{00000000-0005-0000-0000-000006020000}"/>
    <cellStyle name="Kop 2 12" xfId="454" xr:uid="{00000000-0005-0000-0000-000007020000}"/>
    <cellStyle name="Kop 2 13" xfId="455" xr:uid="{00000000-0005-0000-0000-000008020000}"/>
    <cellStyle name="Kop 2 14" xfId="456" xr:uid="{00000000-0005-0000-0000-000009020000}"/>
    <cellStyle name="Kop 2 15" xfId="457" xr:uid="{00000000-0005-0000-0000-00000A020000}"/>
    <cellStyle name="Kop 2 16" xfId="458" xr:uid="{00000000-0005-0000-0000-00000B020000}"/>
    <cellStyle name="Kop 2 2" xfId="459" xr:uid="{00000000-0005-0000-0000-00000C020000}"/>
    <cellStyle name="Kop 2 3" xfId="460" xr:uid="{00000000-0005-0000-0000-00000D020000}"/>
    <cellStyle name="Kop 2 4" xfId="461" xr:uid="{00000000-0005-0000-0000-00000E020000}"/>
    <cellStyle name="Kop 2 5" xfId="462" xr:uid="{00000000-0005-0000-0000-00000F020000}"/>
    <cellStyle name="Kop 2 6" xfId="463" xr:uid="{00000000-0005-0000-0000-000010020000}"/>
    <cellStyle name="Kop 2 7" xfId="464" xr:uid="{00000000-0005-0000-0000-000011020000}"/>
    <cellStyle name="Kop 2 8" xfId="465" xr:uid="{00000000-0005-0000-0000-000012020000}"/>
    <cellStyle name="Kop 2 9" xfId="466" xr:uid="{00000000-0005-0000-0000-000013020000}"/>
    <cellStyle name="Kop 3 10" xfId="467" xr:uid="{00000000-0005-0000-0000-000014020000}"/>
    <cellStyle name="Kop 3 11" xfId="468" xr:uid="{00000000-0005-0000-0000-000015020000}"/>
    <cellStyle name="Kop 3 12" xfId="469" xr:uid="{00000000-0005-0000-0000-000016020000}"/>
    <cellStyle name="Kop 3 13" xfId="470" xr:uid="{00000000-0005-0000-0000-000017020000}"/>
    <cellStyle name="Kop 3 14" xfId="471" xr:uid="{00000000-0005-0000-0000-000018020000}"/>
    <cellStyle name="Kop 3 15" xfId="472" xr:uid="{00000000-0005-0000-0000-000019020000}"/>
    <cellStyle name="Kop 3 16" xfId="473" xr:uid="{00000000-0005-0000-0000-00001A020000}"/>
    <cellStyle name="Kop 3 2" xfId="474" xr:uid="{00000000-0005-0000-0000-00001B020000}"/>
    <cellStyle name="Kop 3 3" xfId="475" xr:uid="{00000000-0005-0000-0000-00001C020000}"/>
    <cellStyle name="Kop 3 4" xfId="476" xr:uid="{00000000-0005-0000-0000-00001D020000}"/>
    <cellStyle name="Kop 3 5" xfId="477" xr:uid="{00000000-0005-0000-0000-00001E020000}"/>
    <cellStyle name="Kop 3 6" xfId="478" xr:uid="{00000000-0005-0000-0000-00001F020000}"/>
    <cellStyle name="Kop 3 7" xfId="479" xr:uid="{00000000-0005-0000-0000-000020020000}"/>
    <cellStyle name="Kop 3 8" xfId="480" xr:uid="{00000000-0005-0000-0000-000021020000}"/>
    <cellStyle name="Kop 3 9" xfId="481" xr:uid="{00000000-0005-0000-0000-000022020000}"/>
    <cellStyle name="Kop 4 10" xfId="482" xr:uid="{00000000-0005-0000-0000-000023020000}"/>
    <cellStyle name="Kop 4 11" xfId="483" xr:uid="{00000000-0005-0000-0000-000024020000}"/>
    <cellStyle name="Kop 4 12" xfId="484" xr:uid="{00000000-0005-0000-0000-000025020000}"/>
    <cellStyle name="Kop 4 13" xfId="485" xr:uid="{00000000-0005-0000-0000-000026020000}"/>
    <cellStyle name="Kop 4 14" xfId="486" xr:uid="{00000000-0005-0000-0000-000027020000}"/>
    <cellStyle name="Kop 4 15" xfId="487" xr:uid="{00000000-0005-0000-0000-000028020000}"/>
    <cellStyle name="Kop 4 16" xfId="488" xr:uid="{00000000-0005-0000-0000-000029020000}"/>
    <cellStyle name="Kop 4 2" xfId="489" xr:uid="{00000000-0005-0000-0000-00002A020000}"/>
    <cellStyle name="Kop 4 3" xfId="490" xr:uid="{00000000-0005-0000-0000-00002B020000}"/>
    <cellStyle name="Kop 4 4" xfId="491" xr:uid="{00000000-0005-0000-0000-00002C020000}"/>
    <cellStyle name="Kop 4 5" xfId="492" xr:uid="{00000000-0005-0000-0000-00002D020000}"/>
    <cellStyle name="Kop 4 6" xfId="493" xr:uid="{00000000-0005-0000-0000-00002E020000}"/>
    <cellStyle name="Kop 4 7" xfId="494" xr:uid="{00000000-0005-0000-0000-00002F020000}"/>
    <cellStyle name="Kop 4 8" xfId="495" xr:uid="{00000000-0005-0000-0000-000030020000}"/>
    <cellStyle name="Kop 4 9" xfId="496" xr:uid="{00000000-0005-0000-0000-000031020000}"/>
    <cellStyle name="Neutraal 10" xfId="497" xr:uid="{00000000-0005-0000-0000-000032020000}"/>
    <cellStyle name="Neutraal 11" xfId="498" xr:uid="{00000000-0005-0000-0000-000033020000}"/>
    <cellStyle name="Neutraal 12" xfId="499" xr:uid="{00000000-0005-0000-0000-000034020000}"/>
    <cellStyle name="Neutraal 13" xfId="500" xr:uid="{00000000-0005-0000-0000-000035020000}"/>
    <cellStyle name="Neutraal 14" xfId="501" xr:uid="{00000000-0005-0000-0000-000036020000}"/>
    <cellStyle name="Neutraal 15" xfId="502" xr:uid="{00000000-0005-0000-0000-000037020000}"/>
    <cellStyle name="Neutraal 16" xfId="503" xr:uid="{00000000-0005-0000-0000-000038020000}"/>
    <cellStyle name="Neutraal 2" xfId="504" xr:uid="{00000000-0005-0000-0000-000039020000}"/>
    <cellStyle name="Neutraal 3" xfId="505" xr:uid="{00000000-0005-0000-0000-00003A020000}"/>
    <cellStyle name="Neutraal 4" xfId="506" xr:uid="{00000000-0005-0000-0000-00003B020000}"/>
    <cellStyle name="Neutraal 5" xfId="507" xr:uid="{00000000-0005-0000-0000-00003C020000}"/>
    <cellStyle name="Neutraal 6" xfId="508" xr:uid="{00000000-0005-0000-0000-00003D020000}"/>
    <cellStyle name="Neutraal 7" xfId="509" xr:uid="{00000000-0005-0000-0000-00003E020000}"/>
    <cellStyle name="Neutraal 8" xfId="510" xr:uid="{00000000-0005-0000-0000-00003F020000}"/>
    <cellStyle name="Neutraal 9" xfId="511" xr:uid="{00000000-0005-0000-0000-000040020000}"/>
    <cellStyle name="Notitie 10" xfId="512" xr:uid="{00000000-0005-0000-0000-000041020000}"/>
    <cellStyle name="Notitie 10 2" xfId="714" xr:uid="{00000000-0005-0000-0000-000042020000}"/>
    <cellStyle name="Notitie 10 3" xfId="715" xr:uid="{00000000-0005-0000-0000-000043020000}"/>
    <cellStyle name="Notitie 11" xfId="513" xr:uid="{00000000-0005-0000-0000-000044020000}"/>
    <cellStyle name="Notitie 11 2" xfId="716" xr:uid="{00000000-0005-0000-0000-000045020000}"/>
    <cellStyle name="Notitie 11 3" xfId="717" xr:uid="{00000000-0005-0000-0000-000046020000}"/>
    <cellStyle name="Notitie 12" xfId="514" xr:uid="{00000000-0005-0000-0000-000047020000}"/>
    <cellStyle name="Notitie 12 2" xfId="718" xr:uid="{00000000-0005-0000-0000-000048020000}"/>
    <cellStyle name="Notitie 12 3" xfId="719" xr:uid="{00000000-0005-0000-0000-000049020000}"/>
    <cellStyle name="Notitie 13" xfId="515" xr:uid="{00000000-0005-0000-0000-00004A020000}"/>
    <cellStyle name="Notitie 13 2" xfId="720" xr:uid="{00000000-0005-0000-0000-00004B020000}"/>
    <cellStyle name="Notitie 13 3" xfId="721" xr:uid="{00000000-0005-0000-0000-00004C020000}"/>
    <cellStyle name="Notitie 14" xfId="516" xr:uid="{00000000-0005-0000-0000-00004D020000}"/>
    <cellStyle name="Notitie 14 2" xfId="722" xr:uid="{00000000-0005-0000-0000-00004E020000}"/>
    <cellStyle name="Notitie 14 3" xfId="723" xr:uid="{00000000-0005-0000-0000-00004F020000}"/>
    <cellStyle name="Notitie 15" xfId="517" xr:uid="{00000000-0005-0000-0000-000050020000}"/>
    <cellStyle name="Notitie 15 2" xfId="724" xr:uid="{00000000-0005-0000-0000-000051020000}"/>
    <cellStyle name="Notitie 15 3" xfId="725" xr:uid="{00000000-0005-0000-0000-000052020000}"/>
    <cellStyle name="Notitie 16" xfId="518" xr:uid="{00000000-0005-0000-0000-000053020000}"/>
    <cellStyle name="Notitie 16 2" xfId="726" xr:uid="{00000000-0005-0000-0000-000054020000}"/>
    <cellStyle name="Notitie 16 3" xfId="727" xr:uid="{00000000-0005-0000-0000-000055020000}"/>
    <cellStyle name="Notitie 2" xfId="519" xr:uid="{00000000-0005-0000-0000-000056020000}"/>
    <cellStyle name="Notitie 2 2" xfId="520" xr:uid="{00000000-0005-0000-0000-000057020000}"/>
    <cellStyle name="Notitie 2 2 2" xfId="728" xr:uid="{00000000-0005-0000-0000-000058020000}"/>
    <cellStyle name="Notitie 2 2 3" xfId="729" xr:uid="{00000000-0005-0000-0000-000059020000}"/>
    <cellStyle name="Notitie 2 3" xfId="730" xr:uid="{00000000-0005-0000-0000-00005A020000}"/>
    <cellStyle name="Notitie 2 4" xfId="731" xr:uid="{00000000-0005-0000-0000-00005B020000}"/>
    <cellStyle name="Notitie 3" xfId="521" xr:uid="{00000000-0005-0000-0000-00005C020000}"/>
    <cellStyle name="Notitie 3 2" xfId="732" xr:uid="{00000000-0005-0000-0000-00005D020000}"/>
    <cellStyle name="Notitie 3 3" xfId="733" xr:uid="{00000000-0005-0000-0000-00005E020000}"/>
    <cellStyle name="Notitie 4" xfId="522" xr:uid="{00000000-0005-0000-0000-00005F020000}"/>
    <cellStyle name="Notitie 4 2" xfId="734" xr:uid="{00000000-0005-0000-0000-000060020000}"/>
    <cellStyle name="Notitie 4 3" xfId="735" xr:uid="{00000000-0005-0000-0000-000061020000}"/>
    <cellStyle name="Notitie 5" xfId="523" xr:uid="{00000000-0005-0000-0000-000062020000}"/>
    <cellStyle name="Notitie 5 2" xfId="736" xr:uid="{00000000-0005-0000-0000-000063020000}"/>
    <cellStyle name="Notitie 5 3" xfId="737" xr:uid="{00000000-0005-0000-0000-000064020000}"/>
    <cellStyle name="Notitie 6" xfId="524" xr:uid="{00000000-0005-0000-0000-000065020000}"/>
    <cellStyle name="Notitie 6 2" xfId="738" xr:uid="{00000000-0005-0000-0000-000066020000}"/>
    <cellStyle name="Notitie 6 3" xfId="739" xr:uid="{00000000-0005-0000-0000-000067020000}"/>
    <cellStyle name="Notitie 7" xfId="525" xr:uid="{00000000-0005-0000-0000-000068020000}"/>
    <cellStyle name="Notitie 7 2" xfId="740" xr:uid="{00000000-0005-0000-0000-000069020000}"/>
    <cellStyle name="Notitie 7 3" xfId="741" xr:uid="{00000000-0005-0000-0000-00006A020000}"/>
    <cellStyle name="Notitie 8" xfId="526" xr:uid="{00000000-0005-0000-0000-00006B020000}"/>
    <cellStyle name="Notitie 8 2" xfId="742" xr:uid="{00000000-0005-0000-0000-00006C020000}"/>
    <cellStyle name="Notitie 8 3" xfId="743" xr:uid="{00000000-0005-0000-0000-00006D020000}"/>
    <cellStyle name="Notitie 9" xfId="527" xr:uid="{00000000-0005-0000-0000-00006E020000}"/>
    <cellStyle name="Notitie 9 2" xfId="744" xr:uid="{00000000-0005-0000-0000-00006F020000}"/>
    <cellStyle name="Notitie 9 3" xfId="745" xr:uid="{00000000-0005-0000-0000-000070020000}"/>
    <cellStyle name="Ongeldig 10" xfId="528" xr:uid="{00000000-0005-0000-0000-000071020000}"/>
    <cellStyle name="Ongeldig 11" xfId="529" xr:uid="{00000000-0005-0000-0000-000072020000}"/>
    <cellStyle name="Ongeldig 12" xfId="530" xr:uid="{00000000-0005-0000-0000-000073020000}"/>
    <cellStyle name="Ongeldig 13" xfId="531" xr:uid="{00000000-0005-0000-0000-000074020000}"/>
    <cellStyle name="Ongeldig 14" xfId="532" xr:uid="{00000000-0005-0000-0000-000075020000}"/>
    <cellStyle name="Ongeldig 15" xfId="533" xr:uid="{00000000-0005-0000-0000-000076020000}"/>
    <cellStyle name="Ongeldig 16" xfId="534" xr:uid="{00000000-0005-0000-0000-000077020000}"/>
    <cellStyle name="Ongeldig 2" xfId="535" xr:uid="{00000000-0005-0000-0000-000078020000}"/>
    <cellStyle name="Ongeldig 3" xfId="536" xr:uid="{00000000-0005-0000-0000-000079020000}"/>
    <cellStyle name="Ongeldig 4" xfId="537" xr:uid="{00000000-0005-0000-0000-00007A020000}"/>
    <cellStyle name="Ongeldig 5" xfId="538" xr:uid="{00000000-0005-0000-0000-00007B020000}"/>
    <cellStyle name="Ongeldig 6" xfId="539" xr:uid="{00000000-0005-0000-0000-00007C020000}"/>
    <cellStyle name="Ongeldig 7" xfId="540" xr:uid="{00000000-0005-0000-0000-00007D020000}"/>
    <cellStyle name="Ongeldig 8" xfId="541" xr:uid="{00000000-0005-0000-0000-00007E020000}"/>
    <cellStyle name="Ongeldig 9" xfId="542" xr:uid="{00000000-0005-0000-0000-00007F020000}"/>
    <cellStyle name="Procent" xfId="851" builtinId="5"/>
    <cellStyle name="Procent 2" xfId="713" xr:uid="{00000000-0005-0000-0000-000080020000}"/>
    <cellStyle name="Standaard" xfId="0" builtinId="0"/>
    <cellStyle name="Standaard 10" xfId="543" xr:uid="{00000000-0005-0000-0000-000082020000}"/>
    <cellStyle name="Standaard 11" xfId="544" xr:uid="{00000000-0005-0000-0000-000083020000}"/>
    <cellStyle name="Standaard 12" xfId="545" xr:uid="{00000000-0005-0000-0000-000084020000}"/>
    <cellStyle name="Standaard 13" xfId="546" xr:uid="{00000000-0005-0000-0000-000085020000}"/>
    <cellStyle name="Standaard 14" xfId="547" xr:uid="{00000000-0005-0000-0000-000086020000}"/>
    <cellStyle name="Standaard 15" xfId="548" xr:uid="{00000000-0005-0000-0000-000087020000}"/>
    <cellStyle name="Standaard 16" xfId="549" xr:uid="{00000000-0005-0000-0000-000088020000}"/>
    <cellStyle name="Standaard 17" xfId="550" xr:uid="{00000000-0005-0000-0000-000089020000}"/>
    <cellStyle name="Standaard 18" xfId="551" xr:uid="{00000000-0005-0000-0000-00008A020000}"/>
    <cellStyle name="Standaard 19" xfId="552" xr:uid="{00000000-0005-0000-0000-00008B020000}"/>
    <cellStyle name="Standaard 19 2" xfId="553" xr:uid="{00000000-0005-0000-0000-00008C020000}"/>
    <cellStyle name="Standaard 19 2 2" xfId="554" xr:uid="{00000000-0005-0000-0000-00008D020000}"/>
    <cellStyle name="Standaard 19 2 3" xfId="746" xr:uid="{00000000-0005-0000-0000-00008E020000}"/>
    <cellStyle name="Standaard 19 2 4" xfId="747" xr:uid="{00000000-0005-0000-0000-00008F020000}"/>
    <cellStyle name="Standaard 19 3" xfId="748" xr:uid="{00000000-0005-0000-0000-000090020000}"/>
    <cellStyle name="Standaard 2" xfId="555" xr:uid="{00000000-0005-0000-0000-000091020000}"/>
    <cellStyle name="Standaard 2 2" xfId="749" xr:uid="{00000000-0005-0000-0000-000092020000}"/>
    <cellStyle name="Standaard 2 2 2" xfId="750" xr:uid="{00000000-0005-0000-0000-000093020000}"/>
    <cellStyle name="Standaard 2 3" xfId="751" xr:uid="{00000000-0005-0000-0000-000094020000}"/>
    <cellStyle name="Standaard 2 4" xfId="752" xr:uid="{00000000-0005-0000-0000-000095020000}"/>
    <cellStyle name="Standaard 20" xfId="556" xr:uid="{00000000-0005-0000-0000-000096020000}"/>
    <cellStyle name="Standaard 21" xfId="557" xr:uid="{00000000-0005-0000-0000-000097020000}"/>
    <cellStyle name="Standaard 22" xfId="558" xr:uid="{00000000-0005-0000-0000-000098020000}"/>
    <cellStyle name="Standaard 23" xfId="559" xr:uid="{00000000-0005-0000-0000-000099020000}"/>
    <cellStyle name="Standaard 24" xfId="560" xr:uid="{00000000-0005-0000-0000-00009A020000}"/>
    <cellStyle name="Standaard 25" xfId="561" xr:uid="{00000000-0005-0000-0000-00009B020000}"/>
    <cellStyle name="Standaard 25 2" xfId="754" xr:uid="{00000000-0005-0000-0000-00009C020000}"/>
    <cellStyle name="Standaard 25 2 2" xfId="755" xr:uid="{00000000-0005-0000-0000-00009D020000}"/>
    <cellStyle name="Standaard 25 2 2 2" xfId="756" xr:uid="{00000000-0005-0000-0000-00009E020000}"/>
    <cellStyle name="Standaard 25 2 3" xfId="757" xr:uid="{00000000-0005-0000-0000-00009F020000}"/>
    <cellStyle name="Standaard 25 3" xfId="758" xr:uid="{00000000-0005-0000-0000-0000A0020000}"/>
    <cellStyle name="Standaard 25 3 2" xfId="759" xr:uid="{00000000-0005-0000-0000-0000A1020000}"/>
    <cellStyle name="Standaard 25 3 2 2" xfId="760" xr:uid="{00000000-0005-0000-0000-0000A2020000}"/>
    <cellStyle name="Standaard 25 3 3" xfId="761" xr:uid="{00000000-0005-0000-0000-0000A3020000}"/>
    <cellStyle name="Standaard 25 4" xfId="762" xr:uid="{00000000-0005-0000-0000-0000A4020000}"/>
    <cellStyle name="Standaard 25 4 2" xfId="763" xr:uid="{00000000-0005-0000-0000-0000A5020000}"/>
    <cellStyle name="Standaard 25 5" xfId="764" xr:uid="{00000000-0005-0000-0000-0000A6020000}"/>
    <cellStyle name="Standaard 25 6" xfId="765" xr:uid="{00000000-0005-0000-0000-0000A7020000}"/>
    <cellStyle name="Standaard 25 7" xfId="766" xr:uid="{00000000-0005-0000-0000-0000A8020000}"/>
    <cellStyle name="Standaard 25 8" xfId="767" xr:uid="{00000000-0005-0000-0000-0000A9020000}"/>
    <cellStyle name="Standaard 25 9" xfId="753" xr:uid="{00000000-0005-0000-0000-0000AA020000}"/>
    <cellStyle name="Standaard 26" xfId="768" xr:uid="{00000000-0005-0000-0000-0000AB020000}"/>
    <cellStyle name="Standaard 27" xfId="846" xr:uid="{00000000-0005-0000-0000-0000AC020000}"/>
    <cellStyle name="Standaard 27 2" xfId="847" xr:uid="{00000000-0005-0000-0000-0000AD020000}"/>
    <cellStyle name="Standaard 27 2 2 2 2" xfId="849" xr:uid="{5A7A8C4F-7222-44E0-9112-67EFD02A4799}"/>
    <cellStyle name="Standaard 27 3 2 2" xfId="848" xr:uid="{75FF5858-7370-4BA9-8A5E-F54054B46AF4}"/>
    <cellStyle name="Standaard 3" xfId="562" xr:uid="{00000000-0005-0000-0000-0000AE020000}"/>
    <cellStyle name="Standaard 3 2" xfId="563" xr:uid="{00000000-0005-0000-0000-0000AF020000}"/>
    <cellStyle name="Standaard 3 3" xfId="564" xr:uid="{00000000-0005-0000-0000-0000B0020000}"/>
    <cellStyle name="Standaard 35" xfId="769" xr:uid="{00000000-0005-0000-0000-0000B1020000}"/>
    <cellStyle name="Standaard 4" xfId="565" xr:uid="{00000000-0005-0000-0000-0000B2020000}"/>
    <cellStyle name="Standaard 5" xfId="566" xr:uid="{00000000-0005-0000-0000-0000B3020000}"/>
    <cellStyle name="Standaard 5 2" xfId="850" xr:uid="{3247889F-0BC4-4ABD-8798-E2702244E188}"/>
    <cellStyle name="Standaard 6" xfId="567" xr:uid="{00000000-0005-0000-0000-0000B4020000}"/>
    <cellStyle name="Standaard 7" xfId="568" xr:uid="{00000000-0005-0000-0000-0000B5020000}"/>
    <cellStyle name="Standaard 8" xfId="569" xr:uid="{00000000-0005-0000-0000-0000B6020000}"/>
    <cellStyle name="Standaard 9" xfId="570" xr:uid="{00000000-0005-0000-0000-0000B7020000}"/>
    <cellStyle name="Titel 10" xfId="571" xr:uid="{00000000-0005-0000-0000-0000B8020000}"/>
    <cellStyle name="Titel 11" xfId="572" xr:uid="{00000000-0005-0000-0000-0000B9020000}"/>
    <cellStyle name="Titel 12" xfId="573" xr:uid="{00000000-0005-0000-0000-0000BA020000}"/>
    <cellStyle name="Titel 13" xfId="574" xr:uid="{00000000-0005-0000-0000-0000BB020000}"/>
    <cellStyle name="Titel 14" xfId="575" xr:uid="{00000000-0005-0000-0000-0000BC020000}"/>
    <cellStyle name="Titel 15" xfId="576" xr:uid="{00000000-0005-0000-0000-0000BD020000}"/>
    <cellStyle name="Titel 16" xfId="577" xr:uid="{00000000-0005-0000-0000-0000BE020000}"/>
    <cellStyle name="Titel 2" xfId="578" xr:uid="{00000000-0005-0000-0000-0000BF020000}"/>
    <cellStyle name="Titel 3" xfId="579" xr:uid="{00000000-0005-0000-0000-0000C0020000}"/>
    <cellStyle name="Titel 4" xfId="580" xr:uid="{00000000-0005-0000-0000-0000C1020000}"/>
    <cellStyle name="Titel 5" xfId="581" xr:uid="{00000000-0005-0000-0000-0000C2020000}"/>
    <cellStyle name="Titel 6" xfId="582" xr:uid="{00000000-0005-0000-0000-0000C3020000}"/>
    <cellStyle name="Titel 7" xfId="583" xr:uid="{00000000-0005-0000-0000-0000C4020000}"/>
    <cellStyle name="Titel 8" xfId="584" xr:uid="{00000000-0005-0000-0000-0000C5020000}"/>
    <cellStyle name="Titel 9" xfId="585" xr:uid="{00000000-0005-0000-0000-0000C6020000}"/>
    <cellStyle name="Totaal 10" xfId="586" xr:uid="{00000000-0005-0000-0000-0000C7020000}"/>
    <cellStyle name="Totaal 10 2" xfId="770" xr:uid="{00000000-0005-0000-0000-0000C8020000}"/>
    <cellStyle name="Totaal 10 3" xfId="771" xr:uid="{00000000-0005-0000-0000-0000C9020000}"/>
    <cellStyle name="Totaal 11" xfId="587" xr:uid="{00000000-0005-0000-0000-0000CA020000}"/>
    <cellStyle name="Totaal 11 2" xfId="772" xr:uid="{00000000-0005-0000-0000-0000CB020000}"/>
    <cellStyle name="Totaal 11 3" xfId="773" xr:uid="{00000000-0005-0000-0000-0000CC020000}"/>
    <cellStyle name="Totaal 12" xfId="588" xr:uid="{00000000-0005-0000-0000-0000CD020000}"/>
    <cellStyle name="Totaal 12 2" xfId="774" xr:uid="{00000000-0005-0000-0000-0000CE020000}"/>
    <cellStyle name="Totaal 12 3" xfId="775" xr:uid="{00000000-0005-0000-0000-0000CF020000}"/>
    <cellStyle name="Totaal 13" xfId="589" xr:uid="{00000000-0005-0000-0000-0000D0020000}"/>
    <cellStyle name="Totaal 13 2" xfId="776" xr:uid="{00000000-0005-0000-0000-0000D1020000}"/>
    <cellStyle name="Totaal 13 3" xfId="777" xr:uid="{00000000-0005-0000-0000-0000D2020000}"/>
    <cellStyle name="Totaal 14" xfId="590" xr:uid="{00000000-0005-0000-0000-0000D3020000}"/>
    <cellStyle name="Totaal 14 2" xfId="778" xr:uid="{00000000-0005-0000-0000-0000D4020000}"/>
    <cellStyle name="Totaal 14 3" xfId="779" xr:uid="{00000000-0005-0000-0000-0000D5020000}"/>
    <cellStyle name="Totaal 15" xfId="591" xr:uid="{00000000-0005-0000-0000-0000D6020000}"/>
    <cellStyle name="Totaal 15 2" xfId="780" xr:uid="{00000000-0005-0000-0000-0000D7020000}"/>
    <cellStyle name="Totaal 15 3" xfId="781" xr:uid="{00000000-0005-0000-0000-0000D8020000}"/>
    <cellStyle name="Totaal 16" xfId="592" xr:uid="{00000000-0005-0000-0000-0000D9020000}"/>
    <cellStyle name="Totaal 16 2" xfId="782" xr:uid="{00000000-0005-0000-0000-0000DA020000}"/>
    <cellStyle name="Totaal 16 3" xfId="783" xr:uid="{00000000-0005-0000-0000-0000DB020000}"/>
    <cellStyle name="Totaal 2" xfId="593" xr:uid="{00000000-0005-0000-0000-0000DC020000}"/>
    <cellStyle name="Totaal 2 2" xfId="784" xr:uid="{00000000-0005-0000-0000-0000DD020000}"/>
    <cellStyle name="Totaal 2 3" xfId="785" xr:uid="{00000000-0005-0000-0000-0000DE020000}"/>
    <cellStyle name="Totaal 3" xfId="594" xr:uid="{00000000-0005-0000-0000-0000DF020000}"/>
    <cellStyle name="Totaal 3 2" xfId="786" xr:uid="{00000000-0005-0000-0000-0000E0020000}"/>
    <cellStyle name="Totaal 3 3" xfId="787" xr:uid="{00000000-0005-0000-0000-0000E1020000}"/>
    <cellStyle name="Totaal 4" xfId="595" xr:uid="{00000000-0005-0000-0000-0000E2020000}"/>
    <cellStyle name="Totaal 4 2" xfId="788" xr:uid="{00000000-0005-0000-0000-0000E3020000}"/>
    <cellStyle name="Totaal 4 3" xfId="789" xr:uid="{00000000-0005-0000-0000-0000E4020000}"/>
    <cellStyle name="Totaal 5" xfId="596" xr:uid="{00000000-0005-0000-0000-0000E5020000}"/>
    <cellStyle name="Totaal 5 2" xfId="790" xr:uid="{00000000-0005-0000-0000-0000E6020000}"/>
    <cellStyle name="Totaal 5 3" xfId="791" xr:uid="{00000000-0005-0000-0000-0000E7020000}"/>
    <cellStyle name="Totaal 6" xfId="597" xr:uid="{00000000-0005-0000-0000-0000E8020000}"/>
    <cellStyle name="Totaal 6 2" xfId="792" xr:uid="{00000000-0005-0000-0000-0000E9020000}"/>
    <cellStyle name="Totaal 6 3" xfId="793" xr:uid="{00000000-0005-0000-0000-0000EA020000}"/>
    <cellStyle name="Totaal 7" xfId="598" xr:uid="{00000000-0005-0000-0000-0000EB020000}"/>
    <cellStyle name="Totaal 7 2" xfId="794" xr:uid="{00000000-0005-0000-0000-0000EC020000}"/>
    <cellStyle name="Totaal 7 3" xfId="795" xr:uid="{00000000-0005-0000-0000-0000ED020000}"/>
    <cellStyle name="Totaal 8" xfId="599" xr:uid="{00000000-0005-0000-0000-0000EE020000}"/>
    <cellStyle name="Totaal 8 2" xfId="796" xr:uid="{00000000-0005-0000-0000-0000EF020000}"/>
    <cellStyle name="Totaal 8 3" xfId="797" xr:uid="{00000000-0005-0000-0000-0000F0020000}"/>
    <cellStyle name="Totaal 9" xfId="600" xr:uid="{00000000-0005-0000-0000-0000F1020000}"/>
    <cellStyle name="Totaal 9 2" xfId="798" xr:uid="{00000000-0005-0000-0000-0000F2020000}"/>
    <cellStyle name="Totaal 9 3" xfId="799" xr:uid="{00000000-0005-0000-0000-0000F3020000}"/>
    <cellStyle name="Uitvoer 10" xfId="601" xr:uid="{00000000-0005-0000-0000-0000F4020000}"/>
    <cellStyle name="Uitvoer 10 2" xfId="800" xr:uid="{00000000-0005-0000-0000-0000F5020000}"/>
    <cellStyle name="Uitvoer 10 3" xfId="801" xr:uid="{00000000-0005-0000-0000-0000F6020000}"/>
    <cellStyle name="Uitvoer 11" xfId="602" xr:uid="{00000000-0005-0000-0000-0000F7020000}"/>
    <cellStyle name="Uitvoer 11 2" xfId="802" xr:uid="{00000000-0005-0000-0000-0000F8020000}"/>
    <cellStyle name="Uitvoer 11 3" xfId="803" xr:uid="{00000000-0005-0000-0000-0000F9020000}"/>
    <cellStyle name="Uitvoer 12" xfId="603" xr:uid="{00000000-0005-0000-0000-0000FA020000}"/>
    <cellStyle name="Uitvoer 12 2" xfId="804" xr:uid="{00000000-0005-0000-0000-0000FB020000}"/>
    <cellStyle name="Uitvoer 12 3" xfId="805" xr:uid="{00000000-0005-0000-0000-0000FC020000}"/>
    <cellStyle name="Uitvoer 13" xfId="604" xr:uid="{00000000-0005-0000-0000-0000FD020000}"/>
    <cellStyle name="Uitvoer 13 2" xfId="806" xr:uid="{00000000-0005-0000-0000-0000FE020000}"/>
    <cellStyle name="Uitvoer 13 3" xfId="807" xr:uid="{00000000-0005-0000-0000-0000FF020000}"/>
    <cellStyle name="Uitvoer 14" xfId="605" xr:uid="{00000000-0005-0000-0000-000000030000}"/>
    <cellStyle name="Uitvoer 14 2" xfId="808" xr:uid="{00000000-0005-0000-0000-000001030000}"/>
    <cellStyle name="Uitvoer 14 3" xfId="809" xr:uid="{00000000-0005-0000-0000-000002030000}"/>
    <cellStyle name="Uitvoer 15" xfId="606" xr:uid="{00000000-0005-0000-0000-000003030000}"/>
    <cellStyle name="Uitvoer 15 2" xfId="810" xr:uid="{00000000-0005-0000-0000-000004030000}"/>
    <cellStyle name="Uitvoer 15 3" xfId="811" xr:uid="{00000000-0005-0000-0000-000005030000}"/>
    <cellStyle name="Uitvoer 16" xfId="607" xr:uid="{00000000-0005-0000-0000-000006030000}"/>
    <cellStyle name="Uitvoer 16 2" xfId="812" xr:uid="{00000000-0005-0000-0000-000007030000}"/>
    <cellStyle name="Uitvoer 16 3" xfId="813" xr:uid="{00000000-0005-0000-0000-000008030000}"/>
    <cellStyle name="Uitvoer 2" xfId="608" xr:uid="{00000000-0005-0000-0000-000009030000}"/>
    <cellStyle name="Uitvoer 2 2" xfId="814" xr:uid="{00000000-0005-0000-0000-00000A030000}"/>
    <cellStyle name="Uitvoer 2 3" xfId="815" xr:uid="{00000000-0005-0000-0000-00000B030000}"/>
    <cellStyle name="Uitvoer 3" xfId="609" xr:uid="{00000000-0005-0000-0000-00000C030000}"/>
    <cellStyle name="Uitvoer 3 2" xfId="816" xr:uid="{00000000-0005-0000-0000-00000D030000}"/>
    <cellStyle name="Uitvoer 3 3" xfId="817" xr:uid="{00000000-0005-0000-0000-00000E030000}"/>
    <cellStyle name="Uitvoer 4" xfId="610" xr:uid="{00000000-0005-0000-0000-00000F030000}"/>
    <cellStyle name="Uitvoer 4 2" xfId="818" xr:uid="{00000000-0005-0000-0000-000010030000}"/>
    <cellStyle name="Uitvoer 4 3" xfId="819" xr:uid="{00000000-0005-0000-0000-000011030000}"/>
    <cellStyle name="Uitvoer 5" xfId="611" xr:uid="{00000000-0005-0000-0000-000012030000}"/>
    <cellStyle name="Uitvoer 5 2" xfId="820" xr:uid="{00000000-0005-0000-0000-000013030000}"/>
    <cellStyle name="Uitvoer 5 3" xfId="821" xr:uid="{00000000-0005-0000-0000-000014030000}"/>
    <cellStyle name="Uitvoer 6" xfId="612" xr:uid="{00000000-0005-0000-0000-000015030000}"/>
    <cellStyle name="Uitvoer 6 2" xfId="822" xr:uid="{00000000-0005-0000-0000-000016030000}"/>
    <cellStyle name="Uitvoer 6 3" xfId="823" xr:uid="{00000000-0005-0000-0000-000017030000}"/>
    <cellStyle name="Uitvoer 7" xfId="613" xr:uid="{00000000-0005-0000-0000-000018030000}"/>
    <cellStyle name="Uitvoer 7 2" xfId="824" xr:uid="{00000000-0005-0000-0000-000019030000}"/>
    <cellStyle name="Uitvoer 7 3" xfId="825" xr:uid="{00000000-0005-0000-0000-00001A030000}"/>
    <cellStyle name="Uitvoer 8" xfId="614" xr:uid="{00000000-0005-0000-0000-00001B030000}"/>
    <cellStyle name="Uitvoer 8 2" xfId="826" xr:uid="{00000000-0005-0000-0000-00001C030000}"/>
    <cellStyle name="Uitvoer 8 3" xfId="827" xr:uid="{00000000-0005-0000-0000-00001D030000}"/>
    <cellStyle name="Uitvoer 9" xfId="615" xr:uid="{00000000-0005-0000-0000-00001E030000}"/>
    <cellStyle name="Uitvoer 9 2" xfId="828" xr:uid="{00000000-0005-0000-0000-00001F030000}"/>
    <cellStyle name="Uitvoer 9 3" xfId="829" xr:uid="{00000000-0005-0000-0000-000020030000}"/>
    <cellStyle name="Valuta" xfId="647" builtinId="4"/>
    <cellStyle name="Valuta 2" xfId="616" xr:uid="{00000000-0005-0000-0000-000022030000}"/>
    <cellStyle name="Valuta 2 2" xfId="648" xr:uid="{00000000-0005-0000-0000-000023030000}"/>
    <cellStyle name="Valuta 2 2 2" xfId="833" xr:uid="{00000000-0005-0000-0000-000024030000}"/>
    <cellStyle name="Valuta 2 2 3" xfId="832" xr:uid="{00000000-0005-0000-0000-000025030000}"/>
    <cellStyle name="Valuta 2 3" xfId="834" xr:uid="{00000000-0005-0000-0000-000026030000}"/>
    <cellStyle name="Valuta 2 4" xfId="835" xr:uid="{00000000-0005-0000-0000-000027030000}"/>
    <cellStyle name="Valuta 2 5" xfId="831" xr:uid="{00000000-0005-0000-0000-000028030000}"/>
    <cellStyle name="Valuta 3" xfId="836" xr:uid="{00000000-0005-0000-0000-000029030000}"/>
    <cellStyle name="Valuta 3 2" xfId="837" xr:uid="{00000000-0005-0000-0000-00002A030000}"/>
    <cellStyle name="Valuta 3 2 2" xfId="838" xr:uid="{00000000-0005-0000-0000-00002B030000}"/>
    <cellStyle name="Valuta 3 3" xfId="839" xr:uid="{00000000-0005-0000-0000-00002C030000}"/>
    <cellStyle name="Valuta 3 4" xfId="840" xr:uid="{00000000-0005-0000-0000-00002D030000}"/>
    <cellStyle name="Valuta 4" xfId="841" xr:uid="{00000000-0005-0000-0000-00002E030000}"/>
    <cellStyle name="Valuta 4 2" xfId="842" xr:uid="{00000000-0005-0000-0000-00002F030000}"/>
    <cellStyle name="Valuta 4 3" xfId="843" xr:uid="{00000000-0005-0000-0000-000030030000}"/>
    <cellStyle name="Valuta 5" xfId="830" xr:uid="{00000000-0005-0000-0000-000031030000}"/>
    <cellStyle name="Valuta 6" xfId="844" xr:uid="{00000000-0005-0000-0000-000032030000}"/>
    <cellStyle name="Verklarende tekst 10" xfId="617" xr:uid="{00000000-0005-0000-0000-000033030000}"/>
    <cellStyle name="Verklarende tekst 11" xfId="618" xr:uid="{00000000-0005-0000-0000-000034030000}"/>
    <cellStyle name="Verklarende tekst 12" xfId="619" xr:uid="{00000000-0005-0000-0000-000035030000}"/>
    <cellStyle name="Verklarende tekst 13" xfId="620" xr:uid="{00000000-0005-0000-0000-000036030000}"/>
    <cellStyle name="Verklarende tekst 14" xfId="621" xr:uid="{00000000-0005-0000-0000-000037030000}"/>
    <cellStyle name="Verklarende tekst 15" xfId="622" xr:uid="{00000000-0005-0000-0000-000038030000}"/>
    <cellStyle name="Verklarende tekst 16" xfId="623" xr:uid="{00000000-0005-0000-0000-000039030000}"/>
    <cellStyle name="Verklarende tekst 2" xfId="624" xr:uid="{00000000-0005-0000-0000-00003A030000}"/>
    <cellStyle name="Verklarende tekst 3" xfId="625" xr:uid="{00000000-0005-0000-0000-00003B030000}"/>
    <cellStyle name="Verklarende tekst 4" xfId="626" xr:uid="{00000000-0005-0000-0000-00003C030000}"/>
    <cellStyle name="Verklarende tekst 5" xfId="627" xr:uid="{00000000-0005-0000-0000-00003D030000}"/>
    <cellStyle name="Verklarende tekst 6" xfId="628" xr:uid="{00000000-0005-0000-0000-00003E030000}"/>
    <cellStyle name="Verklarende tekst 7" xfId="629" xr:uid="{00000000-0005-0000-0000-00003F030000}"/>
    <cellStyle name="Verklarende tekst 8" xfId="630" xr:uid="{00000000-0005-0000-0000-000040030000}"/>
    <cellStyle name="Verklarende tekst 9" xfId="631" xr:uid="{00000000-0005-0000-0000-000041030000}"/>
    <cellStyle name="Waarschuwingstekst 10" xfId="632" xr:uid="{00000000-0005-0000-0000-000042030000}"/>
    <cellStyle name="Waarschuwingstekst 11" xfId="633" xr:uid="{00000000-0005-0000-0000-000043030000}"/>
    <cellStyle name="Waarschuwingstekst 12" xfId="634" xr:uid="{00000000-0005-0000-0000-000044030000}"/>
    <cellStyle name="Waarschuwingstekst 13" xfId="635" xr:uid="{00000000-0005-0000-0000-000045030000}"/>
    <cellStyle name="Waarschuwingstekst 14" xfId="636" xr:uid="{00000000-0005-0000-0000-000046030000}"/>
    <cellStyle name="Waarschuwingstekst 15" xfId="637" xr:uid="{00000000-0005-0000-0000-000047030000}"/>
    <cellStyle name="Waarschuwingstekst 16" xfId="638" xr:uid="{00000000-0005-0000-0000-000048030000}"/>
    <cellStyle name="Waarschuwingstekst 2" xfId="639" xr:uid="{00000000-0005-0000-0000-000049030000}"/>
    <cellStyle name="Waarschuwingstekst 3" xfId="640" xr:uid="{00000000-0005-0000-0000-00004A030000}"/>
    <cellStyle name="Waarschuwingstekst 4" xfId="641" xr:uid="{00000000-0005-0000-0000-00004B030000}"/>
    <cellStyle name="Waarschuwingstekst 5" xfId="642" xr:uid="{00000000-0005-0000-0000-00004C030000}"/>
    <cellStyle name="Waarschuwingstekst 6" xfId="643" xr:uid="{00000000-0005-0000-0000-00004D030000}"/>
    <cellStyle name="Waarschuwingstekst 7" xfId="644" xr:uid="{00000000-0005-0000-0000-00004E030000}"/>
    <cellStyle name="Waarschuwingstekst 8" xfId="645" xr:uid="{00000000-0005-0000-0000-00004F030000}"/>
    <cellStyle name="Waarschuwingstekst 9" xfId="646" xr:uid="{00000000-0005-0000-0000-00005003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17"/>
  <sheetViews>
    <sheetView showGridLines="0" tabSelected="1" view="pageBreakPreview" topLeftCell="A3" zoomScale="175" zoomScaleNormal="100" zoomScaleSheetLayoutView="175" workbookViewId="0">
      <selection activeCell="B1" sqref="B1"/>
    </sheetView>
  </sheetViews>
  <sheetFormatPr defaultRowHeight="12.75" x14ac:dyDescent="0.2"/>
  <cols>
    <col min="1" max="1" width="9.140625" style="1"/>
    <col min="2" max="2" width="50.28515625" style="1" customWidth="1"/>
    <col min="3" max="3" width="9.140625" style="1"/>
    <col min="4" max="4" width="16.28515625" style="1" customWidth="1"/>
    <col min="5" max="256" width="9.140625" style="1"/>
    <col min="257" max="257" width="50.28515625" style="1" customWidth="1"/>
    <col min="258" max="512" width="9.140625" style="1"/>
    <col min="513" max="513" width="50.28515625" style="1" customWidth="1"/>
    <col min="514" max="768" width="9.140625" style="1"/>
    <col min="769" max="769" width="50.28515625" style="1" customWidth="1"/>
    <col min="770" max="1024" width="9.140625" style="1"/>
    <col min="1025" max="1025" width="50.28515625" style="1" customWidth="1"/>
    <col min="1026" max="1280" width="9.140625" style="1"/>
    <col min="1281" max="1281" width="50.28515625" style="1" customWidth="1"/>
    <col min="1282" max="1536" width="9.140625" style="1"/>
    <col min="1537" max="1537" width="50.28515625" style="1" customWidth="1"/>
    <col min="1538" max="1792" width="9.140625" style="1"/>
    <col min="1793" max="1793" width="50.28515625" style="1" customWidth="1"/>
    <col min="1794" max="2048" width="9.140625" style="1"/>
    <col min="2049" max="2049" width="50.28515625" style="1" customWidth="1"/>
    <col min="2050" max="2304" width="9.140625" style="1"/>
    <col min="2305" max="2305" width="50.28515625" style="1" customWidth="1"/>
    <col min="2306" max="2560" width="9.140625" style="1"/>
    <col min="2561" max="2561" width="50.28515625" style="1" customWidth="1"/>
    <col min="2562" max="2816" width="9.140625" style="1"/>
    <col min="2817" max="2817" width="50.28515625" style="1" customWidth="1"/>
    <col min="2818" max="3072" width="9.140625" style="1"/>
    <col min="3073" max="3073" width="50.28515625" style="1" customWidth="1"/>
    <col min="3074" max="3328" width="9.140625" style="1"/>
    <col min="3329" max="3329" width="50.28515625" style="1" customWidth="1"/>
    <col min="3330" max="3584" width="9.140625" style="1"/>
    <col min="3585" max="3585" width="50.28515625" style="1" customWidth="1"/>
    <col min="3586" max="3840" width="9.140625" style="1"/>
    <col min="3841" max="3841" width="50.28515625" style="1" customWidth="1"/>
    <col min="3842" max="4096" width="9.140625" style="1"/>
    <col min="4097" max="4097" width="50.28515625" style="1" customWidth="1"/>
    <col min="4098" max="4352" width="9.140625" style="1"/>
    <col min="4353" max="4353" width="50.28515625" style="1" customWidth="1"/>
    <col min="4354" max="4608" width="9.140625" style="1"/>
    <col min="4609" max="4609" width="50.28515625" style="1" customWidth="1"/>
    <col min="4610" max="4864" width="9.140625" style="1"/>
    <col min="4865" max="4865" width="50.28515625" style="1" customWidth="1"/>
    <col min="4866" max="5120" width="9.140625" style="1"/>
    <col min="5121" max="5121" width="50.28515625" style="1" customWidth="1"/>
    <col min="5122" max="5376" width="9.140625" style="1"/>
    <col min="5377" max="5377" width="50.28515625" style="1" customWidth="1"/>
    <col min="5378" max="5632" width="9.140625" style="1"/>
    <col min="5633" max="5633" width="50.28515625" style="1" customWidth="1"/>
    <col min="5634" max="5888" width="9.140625" style="1"/>
    <col min="5889" max="5889" width="50.28515625" style="1" customWidth="1"/>
    <col min="5890" max="6144" width="9.140625" style="1"/>
    <col min="6145" max="6145" width="50.28515625" style="1" customWidth="1"/>
    <col min="6146" max="6400" width="9.140625" style="1"/>
    <col min="6401" max="6401" width="50.28515625" style="1" customWidth="1"/>
    <col min="6402" max="6656" width="9.140625" style="1"/>
    <col min="6657" max="6657" width="50.28515625" style="1" customWidth="1"/>
    <col min="6658" max="6912" width="9.140625" style="1"/>
    <col min="6913" max="6913" width="50.28515625" style="1" customWidth="1"/>
    <col min="6914" max="7168" width="9.140625" style="1"/>
    <col min="7169" max="7169" width="50.28515625" style="1" customWidth="1"/>
    <col min="7170" max="7424" width="9.140625" style="1"/>
    <col min="7425" max="7425" width="50.28515625" style="1" customWidth="1"/>
    <col min="7426" max="7680" width="9.140625" style="1"/>
    <col min="7681" max="7681" width="50.28515625" style="1" customWidth="1"/>
    <col min="7682" max="7936" width="9.140625" style="1"/>
    <col min="7937" max="7937" width="50.28515625" style="1" customWidth="1"/>
    <col min="7938" max="8192" width="9.140625" style="1"/>
    <col min="8193" max="8193" width="50.28515625" style="1" customWidth="1"/>
    <col min="8194" max="8448" width="9.140625" style="1"/>
    <col min="8449" max="8449" width="50.28515625" style="1" customWidth="1"/>
    <col min="8450" max="8704" width="9.140625" style="1"/>
    <col min="8705" max="8705" width="50.28515625" style="1" customWidth="1"/>
    <col min="8706" max="8960" width="9.140625" style="1"/>
    <col min="8961" max="8961" width="50.28515625" style="1" customWidth="1"/>
    <col min="8962" max="9216" width="9.140625" style="1"/>
    <col min="9217" max="9217" width="50.28515625" style="1" customWidth="1"/>
    <col min="9218" max="9472" width="9.140625" style="1"/>
    <col min="9473" max="9473" width="50.28515625" style="1" customWidth="1"/>
    <col min="9474" max="9728" width="9.140625" style="1"/>
    <col min="9729" max="9729" width="50.28515625" style="1" customWidth="1"/>
    <col min="9730" max="9984" width="9.140625" style="1"/>
    <col min="9985" max="9985" width="50.28515625" style="1" customWidth="1"/>
    <col min="9986" max="10240" width="9.140625" style="1"/>
    <col min="10241" max="10241" width="50.28515625" style="1" customWidth="1"/>
    <col min="10242" max="10496" width="9.140625" style="1"/>
    <col min="10497" max="10497" width="50.28515625" style="1" customWidth="1"/>
    <col min="10498" max="10752" width="9.140625" style="1"/>
    <col min="10753" max="10753" width="50.28515625" style="1" customWidth="1"/>
    <col min="10754" max="11008" width="9.140625" style="1"/>
    <col min="11009" max="11009" width="50.28515625" style="1" customWidth="1"/>
    <col min="11010" max="11264" width="9.140625" style="1"/>
    <col min="11265" max="11265" width="50.28515625" style="1" customWidth="1"/>
    <col min="11266" max="11520" width="9.140625" style="1"/>
    <col min="11521" max="11521" width="50.28515625" style="1" customWidth="1"/>
    <col min="11522" max="11776" width="9.140625" style="1"/>
    <col min="11777" max="11777" width="50.28515625" style="1" customWidth="1"/>
    <col min="11778" max="12032" width="9.140625" style="1"/>
    <col min="12033" max="12033" width="50.28515625" style="1" customWidth="1"/>
    <col min="12034" max="12288" width="9.140625" style="1"/>
    <col min="12289" max="12289" width="50.28515625" style="1" customWidth="1"/>
    <col min="12290" max="12544" width="9.140625" style="1"/>
    <col min="12545" max="12545" width="50.28515625" style="1" customWidth="1"/>
    <col min="12546" max="12800" width="9.140625" style="1"/>
    <col min="12801" max="12801" width="50.28515625" style="1" customWidth="1"/>
    <col min="12802" max="13056" width="9.140625" style="1"/>
    <col min="13057" max="13057" width="50.28515625" style="1" customWidth="1"/>
    <col min="13058" max="13312" width="9.140625" style="1"/>
    <col min="13313" max="13313" width="50.28515625" style="1" customWidth="1"/>
    <col min="13314" max="13568" width="9.140625" style="1"/>
    <col min="13569" max="13569" width="50.28515625" style="1" customWidth="1"/>
    <col min="13570" max="13824" width="9.140625" style="1"/>
    <col min="13825" max="13825" width="50.28515625" style="1" customWidth="1"/>
    <col min="13826" max="14080" width="9.140625" style="1"/>
    <col min="14081" max="14081" width="50.28515625" style="1" customWidth="1"/>
    <col min="14082" max="14336" width="9.140625" style="1"/>
    <col min="14337" max="14337" width="50.28515625" style="1" customWidth="1"/>
    <col min="14338" max="14592" width="9.140625" style="1"/>
    <col min="14593" max="14593" width="50.28515625" style="1" customWidth="1"/>
    <col min="14594" max="14848" width="9.140625" style="1"/>
    <col min="14849" max="14849" width="50.28515625" style="1" customWidth="1"/>
    <col min="14850" max="15104" width="9.140625" style="1"/>
    <col min="15105" max="15105" width="50.28515625" style="1" customWidth="1"/>
    <col min="15106" max="15360" width="9.140625" style="1"/>
    <col min="15361" max="15361" width="50.28515625" style="1" customWidth="1"/>
    <col min="15362" max="15616" width="9.140625" style="1"/>
    <col min="15617" max="15617" width="50.28515625" style="1" customWidth="1"/>
    <col min="15618" max="15872" width="9.140625" style="1"/>
    <col min="15873" max="15873" width="50.28515625" style="1" customWidth="1"/>
    <col min="15874" max="16128" width="9.140625" style="1"/>
    <col min="16129" max="16129" width="50.28515625" style="1" customWidth="1"/>
    <col min="16130" max="16384" width="9.140625" style="1"/>
  </cols>
  <sheetData>
    <row r="1" spans="2:2" ht="156" customHeight="1" x14ac:dyDescent="0.2">
      <c r="B1" s="1" t="e" vm="1">
        <v>#VALUE!</v>
      </c>
    </row>
    <row r="2" spans="2:2" ht="25.5" customHeight="1" x14ac:dyDescent="0.3">
      <c r="B2" s="2" t="s">
        <v>90</v>
      </c>
    </row>
    <row r="3" spans="2:2" ht="25.5" customHeight="1" x14ac:dyDescent="0.3">
      <c r="B3" s="3"/>
    </row>
    <row r="4" spans="2:2" ht="15" x14ac:dyDescent="0.2">
      <c r="B4" s="4" t="s">
        <v>9</v>
      </c>
    </row>
    <row r="5" spans="2:2" ht="15" x14ac:dyDescent="0.2">
      <c r="B5" s="4" t="s">
        <v>88</v>
      </c>
    </row>
    <row r="6" spans="2:2" ht="15" x14ac:dyDescent="0.2">
      <c r="B6" s="4"/>
    </row>
    <row r="7" spans="2:2" ht="15" x14ac:dyDescent="0.2">
      <c r="B7" s="4" t="s">
        <v>91</v>
      </c>
    </row>
    <row r="8" spans="2:2" ht="15" x14ac:dyDescent="0.2">
      <c r="B8" s="4" t="s">
        <v>5</v>
      </c>
    </row>
    <row r="9" spans="2:2" ht="15" x14ac:dyDescent="0.2">
      <c r="B9" s="4"/>
    </row>
    <row r="10" spans="2:2" ht="15" x14ac:dyDescent="0.2">
      <c r="B10" s="4" t="s">
        <v>207</v>
      </c>
    </row>
    <row r="11" spans="2:2" x14ac:dyDescent="0.2">
      <c r="B11" s="5"/>
    </row>
    <row r="12" spans="2:2" ht="15" x14ac:dyDescent="0.2">
      <c r="B12" s="4" t="s">
        <v>208</v>
      </c>
    </row>
    <row r="13" spans="2:2" ht="15" x14ac:dyDescent="0.2">
      <c r="B13" s="4" t="s">
        <v>191</v>
      </c>
    </row>
    <row r="14" spans="2:2" x14ac:dyDescent="0.2">
      <c r="B14" s="6"/>
    </row>
    <row r="15" spans="2:2" ht="45.75" customHeight="1" x14ac:dyDescent="0.2">
      <c r="B15" s="7" t="s">
        <v>87</v>
      </c>
    </row>
    <row r="16" spans="2:2" ht="25.5" customHeight="1" x14ac:dyDescent="0.2">
      <c r="B16" s="8" t="s">
        <v>89</v>
      </c>
    </row>
    <row r="17" spans="2:2" ht="25.5" customHeight="1" x14ac:dyDescent="0.2">
      <c r="B17" s="8" t="s">
        <v>134</v>
      </c>
    </row>
  </sheetData>
  <sheetProtection algorithmName="SHA-512" hashValue="HMZCXKm8aykPdsKV+m/SYEKSqzYFybWm//Lnq+gP7X3UI3FglJ0BnovCcXkmyR170v7dVFP4RUq391X2BwuzCA==" saltValue="UVzaPuo11RUCNTgVafClpw==" spinCount="100000" sheet="1" objects="1" scenarios="1"/>
  <printOptions horizontalCentered="1" verticalCentered="1"/>
  <pageMargins left="0.70866141732283472" right="0.70866141732283472" top="0.43" bottom="0.74803149606299213" header="0.31496062992125984" footer="0.31496062992125984"/>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7"/>
  <sheetViews>
    <sheetView view="pageBreakPreview" zoomScale="90" zoomScaleNormal="100" zoomScaleSheetLayoutView="90" workbookViewId="0">
      <selection activeCell="D15" sqref="D15"/>
    </sheetView>
  </sheetViews>
  <sheetFormatPr defaultColWidth="9.140625" defaultRowHeight="11.25" x14ac:dyDescent="0.15"/>
  <cols>
    <col min="1" max="1" width="19.5703125" style="10" customWidth="1"/>
    <col min="2" max="2" width="14.7109375" style="10" customWidth="1"/>
    <col min="3" max="3" width="15.5703125" style="10" customWidth="1"/>
    <col min="4" max="4" width="15.42578125" style="10" customWidth="1"/>
    <col min="5" max="5" width="28" style="10" customWidth="1"/>
    <col min="6" max="6" width="32.140625" style="10" customWidth="1"/>
    <col min="7" max="7" width="10.5703125" style="10" customWidth="1"/>
    <col min="8" max="8" width="12.85546875" style="10" bestFit="1" customWidth="1"/>
    <col min="9" max="9" width="20.85546875" style="10" bestFit="1" customWidth="1"/>
    <col min="10" max="10" width="17.85546875" style="10" bestFit="1" customWidth="1"/>
    <col min="11" max="11" width="11.28515625" style="10" bestFit="1" customWidth="1"/>
    <col min="12" max="12" width="11.85546875" style="10" customWidth="1"/>
    <col min="13" max="13" width="11.140625" style="10" customWidth="1"/>
    <col min="14" max="16384" width="9.140625" style="10"/>
  </cols>
  <sheetData>
    <row r="1" spans="1:12" ht="22.5" x14ac:dyDescent="0.15">
      <c r="A1" s="9" t="s">
        <v>38</v>
      </c>
      <c r="C1" s="11"/>
      <c r="D1" s="11"/>
    </row>
    <row r="2" spans="1:12" ht="12" thickBot="1" x14ac:dyDescent="0.2">
      <c r="A2" s="12"/>
      <c r="C2" s="11"/>
      <c r="D2" s="11"/>
    </row>
    <row r="3" spans="1:12" ht="40.5" customHeight="1" x14ac:dyDescent="0.15">
      <c r="A3" s="136" t="s">
        <v>132</v>
      </c>
      <c r="B3" s="137"/>
      <c r="C3" s="137"/>
      <c r="D3" s="137"/>
      <c r="E3" s="137"/>
      <c r="F3" s="137"/>
      <c r="G3" s="137"/>
      <c r="H3" s="137"/>
      <c r="I3" s="137"/>
      <c r="J3" s="13"/>
      <c r="K3" s="13"/>
      <c r="L3" s="14"/>
    </row>
    <row r="4" spans="1:12" ht="23.25" thickBot="1" x14ac:dyDescent="0.2">
      <c r="A4" s="15" t="s">
        <v>4</v>
      </c>
      <c r="B4" s="16" t="s">
        <v>91</v>
      </c>
      <c r="C4" s="17" t="s">
        <v>5</v>
      </c>
      <c r="D4" s="17" t="s">
        <v>108</v>
      </c>
      <c r="E4" s="18" t="s">
        <v>95</v>
      </c>
      <c r="F4" s="16" t="s">
        <v>6</v>
      </c>
      <c r="G4" s="17" t="s">
        <v>7</v>
      </c>
      <c r="H4" s="18" t="s">
        <v>92</v>
      </c>
      <c r="I4" s="16" t="s">
        <v>39</v>
      </c>
      <c r="J4" s="16" t="s">
        <v>111</v>
      </c>
      <c r="K4" s="16" t="s">
        <v>93</v>
      </c>
      <c r="L4" s="19" t="s">
        <v>94</v>
      </c>
    </row>
    <row r="5" spans="1:12" ht="18" customHeight="1" x14ac:dyDescent="0.15">
      <c r="A5" s="141" t="s">
        <v>8</v>
      </c>
      <c r="B5" s="143" t="s">
        <v>9</v>
      </c>
      <c r="C5" s="143" t="s">
        <v>131</v>
      </c>
      <c r="D5" s="143" t="s">
        <v>84</v>
      </c>
      <c r="E5" s="143" t="s">
        <v>155</v>
      </c>
      <c r="F5" s="20" t="s">
        <v>105</v>
      </c>
      <c r="G5" s="20" t="s">
        <v>10</v>
      </c>
      <c r="H5" s="143" t="s">
        <v>11</v>
      </c>
      <c r="I5" s="145">
        <v>14102</v>
      </c>
      <c r="J5" s="147">
        <v>1178</v>
      </c>
      <c r="K5" s="143" t="s">
        <v>63</v>
      </c>
      <c r="L5" s="138">
        <v>1</v>
      </c>
    </row>
    <row r="6" spans="1:12" ht="18" customHeight="1" x14ac:dyDescent="0.15">
      <c r="A6" s="142"/>
      <c r="B6" s="144"/>
      <c r="C6" s="144"/>
      <c r="D6" s="144"/>
      <c r="E6" s="144"/>
      <c r="F6" s="10" t="s">
        <v>107</v>
      </c>
      <c r="G6" s="10" t="s">
        <v>106</v>
      </c>
      <c r="H6" s="144"/>
      <c r="I6" s="146"/>
      <c r="J6" s="148"/>
      <c r="K6" s="144"/>
      <c r="L6" s="139"/>
    </row>
    <row r="7" spans="1:12" ht="18" customHeight="1" x14ac:dyDescent="0.15">
      <c r="A7" s="21" t="s">
        <v>12</v>
      </c>
      <c r="B7" s="10" t="s">
        <v>9</v>
      </c>
      <c r="C7" s="10" t="s">
        <v>131</v>
      </c>
      <c r="D7" s="10" t="s">
        <v>84</v>
      </c>
      <c r="E7" s="10" t="s">
        <v>13</v>
      </c>
      <c r="F7" s="10" t="s">
        <v>14</v>
      </c>
      <c r="G7" s="10" t="s">
        <v>15</v>
      </c>
      <c r="H7" s="10" t="s">
        <v>16</v>
      </c>
      <c r="I7" s="10">
        <v>4313</v>
      </c>
      <c r="J7" s="22">
        <v>546</v>
      </c>
      <c r="K7" s="10" t="s">
        <v>64</v>
      </c>
      <c r="L7" s="139"/>
    </row>
    <row r="8" spans="1:12" ht="18" customHeight="1" x14ac:dyDescent="0.15">
      <c r="A8" s="21" t="s">
        <v>17</v>
      </c>
      <c r="B8" s="10" t="s">
        <v>9</v>
      </c>
      <c r="C8" s="10" t="s">
        <v>131</v>
      </c>
      <c r="D8" s="10" t="s">
        <v>84</v>
      </c>
      <c r="E8" s="10" t="s">
        <v>85</v>
      </c>
      <c r="F8" s="10" t="s">
        <v>18</v>
      </c>
      <c r="G8" s="10" t="s">
        <v>19</v>
      </c>
      <c r="H8" s="10" t="s">
        <v>20</v>
      </c>
      <c r="I8" s="10">
        <v>34</v>
      </c>
      <c r="J8" s="22">
        <v>2</v>
      </c>
      <c r="K8" s="10" t="s">
        <v>65</v>
      </c>
      <c r="L8" s="139"/>
    </row>
    <row r="9" spans="1:12" ht="18" customHeight="1" x14ac:dyDescent="0.15">
      <c r="A9" s="21" t="s">
        <v>157</v>
      </c>
      <c r="B9" s="10" t="s">
        <v>9</v>
      </c>
      <c r="C9" s="10" t="s">
        <v>131</v>
      </c>
      <c r="D9" s="10" t="s">
        <v>84</v>
      </c>
      <c r="E9" s="10" t="s">
        <v>98</v>
      </c>
      <c r="F9" s="10" t="s">
        <v>99</v>
      </c>
      <c r="G9" s="10" t="s">
        <v>100</v>
      </c>
      <c r="H9" s="10" t="s">
        <v>101</v>
      </c>
      <c r="I9" s="10">
        <v>2232</v>
      </c>
      <c r="J9" s="22">
        <v>460</v>
      </c>
      <c r="K9" s="10" t="s">
        <v>66</v>
      </c>
      <c r="L9" s="139"/>
    </row>
    <row r="10" spans="1:12" ht="18" customHeight="1" x14ac:dyDescent="0.15">
      <c r="A10" s="21" t="s">
        <v>21</v>
      </c>
      <c r="B10" s="10" t="s">
        <v>9</v>
      </c>
      <c r="C10" s="10" t="s">
        <v>131</v>
      </c>
      <c r="D10" s="10" t="s">
        <v>84</v>
      </c>
      <c r="E10" s="10" t="s">
        <v>22</v>
      </c>
      <c r="F10" s="10" t="s">
        <v>23</v>
      </c>
      <c r="G10" s="10" t="s">
        <v>24</v>
      </c>
      <c r="H10" s="10" t="s">
        <v>25</v>
      </c>
      <c r="I10" s="10">
        <v>3</v>
      </c>
      <c r="J10" s="22">
        <v>1</v>
      </c>
      <c r="K10" s="10" t="s">
        <v>77</v>
      </c>
      <c r="L10" s="139"/>
    </row>
    <row r="11" spans="1:12" ht="18" customHeight="1" x14ac:dyDescent="0.15">
      <c r="A11" s="21" t="s">
        <v>112</v>
      </c>
      <c r="B11" s="10" t="s">
        <v>9</v>
      </c>
      <c r="C11" s="10" t="s">
        <v>131</v>
      </c>
      <c r="D11" s="10" t="s">
        <v>84</v>
      </c>
      <c r="E11" s="10" t="s">
        <v>26</v>
      </c>
      <c r="F11" s="10" t="s">
        <v>27</v>
      </c>
      <c r="G11" s="10" t="s">
        <v>28</v>
      </c>
      <c r="H11" s="10" t="s">
        <v>29</v>
      </c>
      <c r="I11" s="10">
        <v>25</v>
      </c>
      <c r="J11" s="22">
        <v>5</v>
      </c>
      <c r="K11" s="10" t="s">
        <v>67</v>
      </c>
      <c r="L11" s="139"/>
    </row>
    <row r="12" spans="1:12" ht="18" customHeight="1" x14ac:dyDescent="0.15">
      <c r="A12" s="21" t="s">
        <v>30</v>
      </c>
      <c r="B12" s="10" t="s">
        <v>9</v>
      </c>
      <c r="C12" s="10" t="s">
        <v>131</v>
      </c>
      <c r="D12" s="10" t="s">
        <v>84</v>
      </c>
      <c r="E12" s="10" t="s">
        <v>138</v>
      </c>
      <c r="F12" s="10" t="s">
        <v>139</v>
      </c>
      <c r="G12" s="10" t="s">
        <v>140</v>
      </c>
      <c r="H12" s="10" t="s">
        <v>141</v>
      </c>
      <c r="I12" s="10">
        <v>2002</v>
      </c>
      <c r="J12" s="22">
        <v>492</v>
      </c>
      <c r="K12" s="10" t="s">
        <v>68</v>
      </c>
      <c r="L12" s="139"/>
    </row>
    <row r="13" spans="1:12" ht="18" customHeight="1" x14ac:dyDescent="0.15">
      <c r="A13" s="21" t="s">
        <v>31</v>
      </c>
      <c r="B13" s="10" t="s">
        <v>9</v>
      </c>
      <c r="C13" s="10" t="s">
        <v>9</v>
      </c>
      <c r="D13" s="10" t="s">
        <v>84</v>
      </c>
      <c r="E13" s="10" t="s">
        <v>137</v>
      </c>
      <c r="F13" s="23"/>
      <c r="G13" s="23"/>
      <c r="H13" s="23"/>
      <c r="I13" s="10">
        <f>1915+890+294</f>
        <v>3099</v>
      </c>
      <c r="J13" s="22">
        <v>491</v>
      </c>
      <c r="K13" s="10" t="s">
        <v>69</v>
      </c>
      <c r="L13" s="139"/>
    </row>
    <row r="14" spans="1:12" ht="18" customHeight="1" x14ac:dyDescent="0.15">
      <c r="A14" s="21" t="s">
        <v>32</v>
      </c>
      <c r="B14" s="10" t="s">
        <v>9</v>
      </c>
      <c r="C14" s="10" t="s">
        <v>9</v>
      </c>
      <c r="D14" s="10" t="s">
        <v>84</v>
      </c>
      <c r="E14" s="10" t="s">
        <v>137</v>
      </c>
      <c r="F14" s="23"/>
      <c r="G14" s="23"/>
      <c r="H14" s="23"/>
      <c r="I14" s="10">
        <v>2248</v>
      </c>
      <c r="J14" s="22">
        <v>247</v>
      </c>
      <c r="K14" s="10" t="s">
        <v>70</v>
      </c>
      <c r="L14" s="139"/>
    </row>
    <row r="15" spans="1:12" ht="18" customHeight="1" x14ac:dyDescent="0.15">
      <c r="A15" s="21" t="s">
        <v>33</v>
      </c>
      <c r="B15" s="10" t="s">
        <v>9</v>
      </c>
      <c r="C15" s="10" t="s">
        <v>9</v>
      </c>
      <c r="D15" s="10" t="s">
        <v>84</v>
      </c>
      <c r="E15" s="10" t="s">
        <v>137</v>
      </c>
      <c r="F15" s="23"/>
      <c r="G15" s="23"/>
      <c r="H15" s="23"/>
      <c r="I15" s="10">
        <v>143</v>
      </c>
      <c r="J15" s="22">
        <v>21</v>
      </c>
      <c r="K15" s="10" t="s">
        <v>71</v>
      </c>
      <c r="L15" s="139"/>
    </row>
    <row r="16" spans="1:12" ht="18" customHeight="1" x14ac:dyDescent="0.15">
      <c r="A16" s="21" t="s">
        <v>34</v>
      </c>
      <c r="B16" s="10" t="s">
        <v>9</v>
      </c>
      <c r="C16" s="10" t="s">
        <v>9</v>
      </c>
      <c r="D16" s="10" t="s">
        <v>84</v>
      </c>
      <c r="E16" s="10" t="s">
        <v>137</v>
      </c>
      <c r="F16" s="23"/>
      <c r="G16" s="23"/>
      <c r="H16" s="23"/>
      <c r="I16" s="10">
        <v>270</v>
      </c>
      <c r="J16" s="22">
        <v>57</v>
      </c>
      <c r="K16" s="10" t="s">
        <v>72</v>
      </c>
      <c r="L16" s="139"/>
    </row>
    <row r="17" spans="1:12" ht="18" customHeight="1" x14ac:dyDescent="0.15">
      <c r="A17" s="21" t="s">
        <v>35</v>
      </c>
      <c r="B17" s="10" t="s">
        <v>9</v>
      </c>
      <c r="C17" s="10" t="s">
        <v>9</v>
      </c>
      <c r="D17" s="10" t="s">
        <v>84</v>
      </c>
      <c r="E17" s="10" t="s">
        <v>137</v>
      </c>
      <c r="F17" s="23"/>
      <c r="G17" s="23"/>
      <c r="H17" s="23"/>
      <c r="I17" s="10">
        <v>1699</v>
      </c>
      <c r="J17" s="22">
        <v>142</v>
      </c>
      <c r="K17" s="10" t="s">
        <v>73</v>
      </c>
      <c r="L17" s="139"/>
    </row>
    <row r="18" spans="1:12" ht="18" customHeight="1" x14ac:dyDescent="0.15">
      <c r="A18" s="21" t="s">
        <v>36</v>
      </c>
      <c r="B18" s="10" t="s">
        <v>9</v>
      </c>
      <c r="C18" s="10" t="s">
        <v>9</v>
      </c>
      <c r="D18" s="10" t="s">
        <v>84</v>
      </c>
      <c r="E18" s="10" t="s">
        <v>137</v>
      </c>
      <c r="F18" s="23"/>
      <c r="G18" s="23"/>
      <c r="H18" s="23"/>
      <c r="I18" s="10">
        <v>35</v>
      </c>
      <c r="J18" s="22">
        <v>15</v>
      </c>
      <c r="K18" s="10" t="s">
        <v>74</v>
      </c>
      <c r="L18" s="139"/>
    </row>
    <row r="19" spans="1:12" ht="18" customHeight="1" x14ac:dyDescent="0.15">
      <c r="A19" s="21" t="s">
        <v>37</v>
      </c>
      <c r="B19" s="10" t="s">
        <v>9</v>
      </c>
      <c r="C19" s="10" t="s">
        <v>9</v>
      </c>
      <c r="D19" s="10" t="s">
        <v>84</v>
      </c>
      <c r="E19" s="10" t="s">
        <v>137</v>
      </c>
      <c r="F19" s="24"/>
      <c r="G19" s="24"/>
      <c r="H19" s="24"/>
      <c r="I19" s="10">
        <v>99</v>
      </c>
      <c r="J19" s="22">
        <v>20</v>
      </c>
      <c r="K19" s="10" t="s">
        <v>75</v>
      </c>
      <c r="L19" s="139"/>
    </row>
    <row r="20" spans="1:12" ht="18" customHeight="1" x14ac:dyDescent="0.15">
      <c r="A20" s="21" t="s">
        <v>96</v>
      </c>
      <c r="B20" s="10" t="s">
        <v>9</v>
      </c>
      <c r="C20" s="10" t="s">
        <v>9</v>
      </c>
      <c r="D20" s="10" t="s">
        <v>84</v>
      </c>
      <c r="E20" s="10" t="s">
        <v>137</v>
      </c>
      <c r="F20" s="23"/>
      <c r="G20" s="23"/>
      <c r="H20" s="23"/>
      <c r="I20" s="10">
        <v>16</v>
      </c>
      <c r="J20" s="22">
        <v>37</v>
      </c>
      <c r="K20" s="10" t="s">
        <v>76</v>
      </c>
      <c r="L20" s="139"/>
    </row>
    <row r="21" spans="1:12" ht="18" customHeight="1" thickBot="1" x14ac:dyDescent="0.2">
      <c r="A21" s="25" t="s">
        <v>97</v>
      </c>
      <c r="B21" s="26" t="s">
        <v>9</v>
      </c>
      <c r="C21" s="26" t="s">
        <v>131</v>
      </c>
      <c r="D21" s="26" t="s">
        <v>84</v>
      </c>
      <c r="E21" s="26" t="s">
        <v>102</v>
      </c>
      <c r="F21" s="26" t="s">
        <v>109</v>
      </c>
      <c r="G21" s="26" t="s">
        <v>103</v>
      </c>
      <c r="H21" s="26" t="s">
        <v>104</v>
      </c>
      <c r="I21" s="26">
        <v>555</v>
      </c>
      <c r="J21" s="27">
        <v>90</v>
      </c>
      <c r="K21" s="26" t="s">
        <v>78</v>
      </c>
      <c r="L21" s="140"/>
    </row>
    <row r="22" spans="1:12" ht="12" thickBot="1" x14ac:dyDescent="0.2">
      <c r="H22" s="29" t="s">
        <v>156</v>
      </c>
      <c r="I22" s="30">
        <f>SUM(I5:I21)</f>
        <v>30875</v>
      </c>
      <c r="J22" s="31">
        <f>SUM(J5:J21)</f>
        <v>3804</v>
      </c>
    </row>
    <row r="27" spans="1:12" x14ac:dyDescent="0.15">
      <c r="A27" s="28"/>
    </row>
  </sheetData>
  <sheetProtection algorithmName="SHA-512" hashValue="2IdVaxtXg4FRFuN/5iVd8GFowQaxlzbwTpTcDIOxO2hbzdqLbMMhIRBQvCOJxAUFsBXyPofqgcbjVGAKVfM7tQ==" saltValue="rJut3aLFHZeG43w1Io9MNQ==" spinCount="100000" sheet="1" objects="1" scenarios="1"/>
  <mergeCells count="11">
    <mergeCell ref="A3:I3"/>
    <mergeCell ref="L5:L21"/>
    <mergeCell ref="A5:A6"/>
    <mergeCell ref="B5:B6"/>
    <mergeCell ref="C5:C6"/>
    <mergeCell ref="D5:D6"/>
    <mergeCell ref="E5:E6"/>
    <mergeCell ref="I5:I6"/>
    <mergeCell ref="K5:K6"/>
    <mergeCell ref="H5:H6"/>
    <mergeCell ref="J5:J6"/>
  </mergeCells>
  <pageMargins left="0.7" right="0.7" top="0.75" bottom="0.75" header="0.3" footer="0.3"/>
  <pageSetup paperSize="9" scale="60" orientation="landscape"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H70"/>
  <sheetViews>
    <sheetView view="pageBreakPreview" topLeftCell="A20" zoomScale="115" zoomScaleNormal="130" zoomScaleSheetLayoutView="115" workbookViewId="0">
      <selection activeCell="B25" sqref="B25:B26"/>
    </sheetView>
  </sheetViews>
  <sheetFormatPr defaultRowHeight="12.75" x14ac:dyDescent="0.2"/>
  <cols>
    <col min="1" max="1" width="9.140625" style="32"/>
    <col min="2" max="2" width="100.7109375" style="32" customWidth="1"/>
    <col min="3" max="3" width="30.7109375" style="32" customWidth="1"/>
    <col min="4" max="4" width="13.7109375" style="32" customWidth="1"/>
    <col min="5" max="5" width="15.7109375" style="32" customWidth="1"/>
    <col min="6" max="6" width="25.7109375" style="32" customWidth="1"/>
    <col min="7" max="7" width="44.42578125" style="41" customWidth="1"/>
    <col min="8" max="8" width="24" style="42" customWidth="1"/>
    <col min="9" max="16384" width="9.140625" style="32"/>
  </cols>
  <sheetData>
    <row r="1" spans="1:8" x14ac:dyDescent="0.2">
      <c r="A1" s="12" t="str">
        <f>'Perceel 1 overzicht'!A1</f>
        <v>Amstelveen - Aanbesteding transport en verwerking diverse afvalstromen</v>
      </c>
    </row>
    <row r="2" spans="1:8" ht="30" customHeight="1" x14ac:dyDescent="0.2">
      <c r="A2" s="171" t="s">
        <v>209</v>
      </c>
      <c r="B2" s="172"/>
      <c r="C2" s="172"/>
      <c r="D2" s="172"/>
      <c r="E2" s="172"/>
      <c r="F2" s="173"/>
      <c r="G2" s="39"/>
    </row>
    <row r="3" spans="1:8" s="33" customFormat="1" ht="18" customHeight="1" x14ac:dyDescent="0.2">
      <c r="A3" s="45" t="s">
        <v>40</v>
      </c>
      <c r="B3" s="46" t="s">
        <v>56</v>
      </c>
      <c r="C3" s="45" t="s">
        <v>114</v>
      </c>
      <c r="D3" s="45" t="s">
        <v>115</v>
      </c>
      <c r="E3" s="45" t="s">
        <v>62</v>
      </c>
      <c r="F3" s="45" t="s">
        <v>135</v>
      </c>
      <c r="H3" s="36"/>
    </row>
    <row r="4" spans="1:8" s="33" customFormat="1" ht="45" x14ac:dyDescent="0.2">
      <c r="A4" s="34" t="s">
        <v>41</v>
      </c>
      <c r="B4" s="35" t="s">
        <v>158</v>
      </c>
      <c r="C4" s="129"/>
      <c r="D4" s="47">
        <f>'Perceel 1 overzicht'!J5</f>
        <v>1178</v>
      </c>
      <c r="E4" s="34" t="s">
        <v>79</v>
      </c>
      <c r="F4" s="48">
        <f>D4*C4</f>
        <v>0</v>
      </c>
      <c r="G4" s="49"/>
      <c r="H4" s="36"/>
    </row>
    <row r="5" spans="1:8" s="33" customFormat="1" ht="45" x14ac:dyDescent="0.2">
      <c r="A5" s="34" t="s">
        <v>42</v>
      </c>
      <c r="B5" s="35" t="s">
        <v>159</v>
      </c>
      <c r="C5" s="129"/>
      <c r="D5" s="47">
        <f>'Perceel 1 overzicht'!J7</f>
        <v>546</v>
      </c>
      <c r="E5" s="34" t="s">
        <v>79</v>
      </c>
      <c r="F5" s="48">
        <f t="shared" ref="F5:F18" si="0">D5*C5</f>
        <v>0</v>
      </c>
      <c r="G5" s="50"/>
      <c r="H5" s="36"/>
    </row>
    <row r="6" spans="1:8" s="33" customFormat="1" ht="45" x14ac:dyDescent="0.2">
      <c r="A6" s="34" t="s">
        <v>43</v>
      </c>
      <c r="B6" s="35" t="s">
        <v>160</v>
      </c>
      <c r="C6" s="129"/>
      <c r="D6" s="47">
        <f>'Perceel 1 overzicht'!J8</f>
        <v>2</v>
      </c>
      <c r="E6" s="34" t="s">
        <v>79</v>
      </c>
      <c r="F6" s="48">
        <f t="shared" si="0"/>
        <v>0</v>
      </c>
      <c r="H6" s="36"/>
    </row>
    <row r="7" spans="1:8" ht="45" x14ac:dyDescent="0.2">
      <c r="A7" s="34" t="s">
        <v>44</v>
      </c>
      <c r="B7" s="35" t="s">
        <v>180</v>
      </c>
      <c r="C7" s="129"/>
      <c r="D7" s="47">
        <f>'Perceel 1 overzicht'!J9</f>
        <v>460</v>
      </c>
      <c r="E7" s="34" t="s">
        <v>79</v>
      </c>
      <c r="F7" s="48">
        <f t="shared" si="0"/>
        <v>0</v>
      </c>
      <c r="G7" s="51"/>
    </row>
    <row r="8" spans="1:8" ht="45" x14ac:dyDescent="0.2">
      <c r="A8" s="34" t="s">
        <v>45</v>
      </c>
      <c r="B8" s="35" t="s">
        <v>161</v>
      </c>
      <c r="C8" s="129"/>
      <c r="D8" s="47">
        <f>'Perceel 1 overzicht'!J10</f>
        <v>1</v>
      </c>
      <c r="E8" s="34" t="s">
        <v>79</v>
      </c>
      <c r="F8" s="48">
        <f t="shared" si="0"/>
        <v>0</v>
      </c>
      <c r="G8" s="52"/>
    </row>
    <row r="9" spans="1:8" ht="45" x14ac:dyDescent="0.2">
      <c r="A9" s="34" t="s">
        <v>46</v>
      </c>
      <c r="B9" s="35" t="s">
        <v>162</v>
      </c>
      <c r="C9" s="129"/>
      <c r="D9" s="47">
        <f>'Perceel 1 overzicht'!J11</f>
        <v>5</v>
      </c>
      <c r="E9" s="34" t="s">
        <v>79</v>
      </c>
      <c r="F9" s="48">
        <f t="shared" si="0"/>
        <v>0</v>
      </c>
    </row>
    <row r="10" spans="1:8" ht="45" x14ac:dyDescent="0.2">
      <c r="A10" s="34" t="s">
        <v>47</v>
      </c>
      <c r="B10" s="35" t="s">
        <v>163</v>
      </c>
      <c r="C10" s="129"/>
      <c r="D10" s="47">
        <f>'Perceel 1 overzicht'!J12</f>
        <v>492</v>
      </c>
      <c r="E10" s="34" t="s">
        <v>79</v>
      </c>
      <c r="F10" s="48">
        <f t="shared" si="0"/>
        <v>0</v>
      </c>
      <c r="G10" s="52"/>
    </row>
    <row r="11" spans="1:8" ht="45" x14ac:dyDescent="0.2">
      <c r="A11" s="34" t="s">
        <v>48</v>
      </c>
      <c r="B11" s="35" t="s">
        <v>164</v>
      </c>
      <c r="C11" s="129"/>
      <c r="D11" s="47">
        <f>'Perceel 1 overzicht'!J13</f>
        <v>491</v>
      </c>
      <c r="E11" s="34" t="s">
        <v>79</v>
      </c>
      <c r="F11" s="48">
        <f t="shared" si="0"/>
        <v>0</v>
      </c>
    </row>
    <row r="12" spans="1:8" ht="45" x14ac:dyDescent="0.2">
      <c r="A12" s="34" t="s">
        <v>49</v>
      </c>
      <c r="B12" s="35" t="s">
        <v>165</v>
      </c>
      <c r="C12" s="129"/>
      <c r="D12" s="47">
        <f>'Perceel 1 overzicht'!J14</f>
        <v>247</v>
      </c>
      <c r="E12" s="34" t="s">
        <v>79</v>
      </c>
      <c r="F12" s="48">
        <f t="shared" si="0"/>
        <v>0</v>
      </c>
    </row>
    <row r="13" spans="1:8" ht="45" x14ac:dyDescent="0.2">
      <c r="A13" s="34" t="s">
        <v>50</v>
      </c>
      <c r="B13" s="35" t="s">
        <v>166</v>
      </c>
      <c r="C13" s="129"/>
      <c r="D13" s="47">
        <f>'Perceel 1 overzicht'!J15</f>
        <v>21</v>
      </c>
      <c r="E13" s="34" t="s">
        <v>79</v>
      </c>
      <c r="F13" s="48">
        <f t="shared" si="0"/>
        <v>0</v>
      </c>
    </row>
    <row r="14" spans="1:8" ht="45" x14ac:dyDescent="0.2">
      <c r="A14" s="34" t="s">
        <v>51</v>
      </c>
      <c r="B14" s="35" t="s">
        <v>167</v>
      </c>
      <c r="C14" s="129"/>
      <c r="D14" s="47">
        <f>'Perceel 1 overzicht'!J16</f>
        <v>57</v>
      </c>
      <c r="E14" s="34" t="s">
        <v>79</v>
      </c>
      <c r="F14" s="48">
        <f t="shared" si="0"/>
        <v>0</v>
      </c>
    </row>
    <row r="15" spans="1:8" ht="45" x14ac:dyDescent="0.2">
      <c r="A15" s="34" t="s">
        <v>52</v>
      </c>
      <c r="B15" s="35" t="s">
        <v>168</v>
      </c>
      <c r="C15" s="129"/>
      <c r="D15" s="47">
        <f>'Perceel 1 overzicht'!J17</f>
        <v>142</v>
      </c>
      <c r="E15" s="34" t="s">
        <v>79</v>
      </c>
      <c r="F15" s="48">
        <f t="shared" si="0"/>
        <v>0</v>
      </c>
    </row>
    <row r="16" spans="1:8" ht="45" x14ac:dyDescent="0.2">
      <c r="A16" s="34" t="s">
        <v>53</v>
      </c>
      <c r="B16" s="35" t="s">
        <v>169</v>
      </c>
      <c r="C16" s="129"/>
      <c r="D16" s="47">
        <f>'Perceel 1 overzicht'!J18</f>
        <v>15</v>
      </c>
      <c r="E16" s="34" t="s">
        <v>79</v>
      </c>
      <c r="F16" s="48">
        <f t="shared" si="0"/>
        <v>0</v>
      </c>
    </row>
    <row r="17" spans="1:8" ht="45" x14ac:dyDescent="0.2">
      <c r="A17" s="34" t="s">
        <v>54</v>
      </c>
      <c r="B17" s="35" t="s">
        <v>170</v>
      </c>
      <c r="C17" s="129"/>
      <c r="D17" s="47">
        <f>'Perceel 1 overzicht'!J19</f>
        <v>20</v>
      </c>
      <c r="E17" s="34" t="s">
        <v>79</v>
      </c>
      <c r="F17" s="48">
        <f t="shared" si="0"/>
        <v>0</v>
      </c>
    </row>
    <row r="18" spans="1:8" ht="45" x14ac:dyDescent="0.2">
      <c r="A18" s="34" t="s">
        <v>55</v>
      </c>
      <c r="B18" s="35" t="s">
        <v>171</v>
      </c>
      <c r="C18" s="129"/>
      <c r="D18" s="47">
        <f>'Perceel 1 overzicht'!J20</f>
        <v>37</v>
      </c>
      <c r="E18" s="34" t="s">
        <v>79</v>
      </c>
      <c r="F18" s="48">
        <f t="shared" si="0"/>
        <v>0</v>
      </c>
    </row>
    <row r="19" spans="1:8" ht="45.75" thickBot="1" x14ac:dyDescent="0.25">
      <c r="A19" s="34" t="s">
        <v>81</v>
      </c>
      <c r="B19" s="35" t="s">
        <v>172</v>
      </c>
      <c r="C19" s="129"/>
      <c r="D19" s="47">
        <f>'Perceel 1 overzicht'!J21</f>
        <v>90</v>
      </c>
      <c r="E19" s="34" t="s">
        <v>79</v>
      </c>
      <c r="F19" s="48">
        <f>D19*C19</f>
        <v>0</v>
      </c>
    </row>
    <row r="20" spans="1:8" ht="37.5" customHeight="1" thickBot="1" x14ac:dyDescent="0.25">
      <c r="A20" s="53"/>
      <c r="B20" s="54"/>
      <c r="C20" s="55" t="s">
        <v>3</v>
      </c>
      <c r="D20" s="56">
        <f>SUM(D4:D19)</f>
        <v>3804</v>
      </c>
      <c r="E20" s="57" t="s">
        <v>116</v>
      </c>
      <c r="F20" s="58">
        <f>SUM(F4:F19)</f>
        <v>0</v>
      </c>
    </row>
    <row r="21" spans="1:8" ht="41.25" customHeight="1" x14ac:dyDescent="0.2">
      <c r="A21" s="151" t="s">
        <v>133</v>
      </c>
      <c r="B21" s="152"/>
      <c r="C21" s="153"/>
      <c r="D21" s="153"/>
      <c r="E21" s="153"/>
      <c r="F21" s="153"/>
      <c r="G21" s="39"/>
    </row>
    <row r="22" spans="1:8" s="33" customFormat="1" ht="18" customHeight="1" x14ac:dyDescent="0.2">
      <c r="A22" s="45" t="s">
        <v>40</v>
      </c>
      <c r="B22" s="46" t="s">
        <v>56</v>
      </c>
      <c r="C22" s="45" t="s">
        <v>114</v>
      </c>
      <c r="D22" s="45" t="s">
        <v>115</v>
      </c>
      <c r="E22" s="45" t="s">
        <v>62</v>
      </c>
      <c r="F22" s="45" t="s">
        <v>135</v>
      </c>
      <c r="H22" s="36"/>
    </row>
    <row r="23" spans="1:8" ht="33.75" x14ac:dyDescent="0.2">
      <c r="A23" s="38" t="s">
        <v>193</v>
      </c>
      <c r="B23" s="35" t="s">
        <v>192</v>
      </c>
      <c r="C23" s="129"/>
      <c r="D23" s="34">
        <f>'Perceel 1 overzicht'!I5</f>
        <v>14102</v>
      </c>
      <c r="E23" s="34" t="s">
        <v>80</v>
      </c>
      <c r="F23" s="102">
        <f>D23*C23</f>
        <v>0</v>
      </c>
      <c r="G23" s="135" t="s">
        <v>154</v>
      </c>
      <c r="H23" s="36"/>
    </row>
    <row r="24" spans="1:8" s="1" customFormat="1" ht="43.9" customHeight="1" x14ac:dyDescent="0.2">
      <c r="A24" s="38" t="s">
        <v>194</v>
      </c>
      <c r="B24" s="60" t="s">
        <v>173</v>
      </c>
      <c r="C24" s="130"/>
      <c r="D24" s="61">
        <f>'Perceel 1 overzicht'!I13-1915</f>
        <v>1184</v>
      </c>
      <c r="E24" s="40" t="s">
        <v>80</v>
      </c>
      <c r="F24" s="62">
        <f>D24*C24</f>
        <v>0</v>
      </c>
      <c r="G24" s="63" t="s">
        <v>148</v>
      </c>
      <c r="H24" s="64"/>
    </row>
    <row r="25" spans="1:8" s="1" customFormat="1" ht="43.9" customHeight="1" x14ac:dyDescent="0.2">
      <c r="A25" s="38" t="s">
        <v>57</v>
      </c>
      <c r="B25" s="156" t="s">
        <v>186</v>
      </c>
      <c r="C25" s="65"/>
      <c r="D25" s="131"/>
      <c r="E25" s="40" t="s">
        <v>110</v>
      </c>
      <c r="F25" s="62"/>
      <c r="G25" s="66"/>
      <c r="H25" s="64"/>
    </row>
    <row r="26" spans="1:8" s="1" customFormat="1" ht="43.9" customHeight="1" x14ac:dyDescent="0.2">
      <c r="A26" s="38" t="s">
        <v>58</v>
      </c>
      <c r="B26" s="157"/>
      <c r="C26" s="65">
        <v>40.729999999999997</v>
      </c>
      <c r="D26" s="67">
        <f>1-D25</f>
        <v>1</v>
      </c>
      <c r="E26" s="40" t="s">
        <v>110</v>
      </c>
      <c r="F26" s="62">
        <f>D26*D24*C26</f>
        <v>48224.32</v>
      </c>
      <c r="G26" s="68"/>
      <c r="H26" s="64"/>
    </row>
    <row r="27" spans="1:8" s="1" customFormat="1" ht="43.9" customHeight="1" thickBot="1" x14ac:dyDescent="0.25">
      <c r="A27" s="38" t="s">
        <v>59</v>
      </c>
      <c r="B27" s="69" t="s">
        <v>210</v>
      </c>
      <c r="C27" s="70">
        <v>6</v>
      </c>
      <c r="D27" s="132"/>
      <c r="E27" s="71" t="s">
        <v>110</v>
      </c>
      <c r="F27" s="72">
        <f>D27*C27*D24</f>
        <v>0</v>
      </c>
      <c r="G27" s="68"/>
      <c r="H27" s="64"/>
    </row>
    <row r="28" spans="1:8" s="1" customFormat="1" ht="43.9" customHeight="1" x14ac:dyDescent="0.2">
      <c r="A28" s="38" t="s">
        <v>60</v>
      </c>
      <c r="B28" s="73" t="s">
        <v>174</v>
      </c>
      <c r="C28" s="133"/>
      <c r="D28" s="74">
        <f>3100-D24</f>
        <v>1916</v>
      </c>
      <c r="E28" s="75" t="s">
        <v>80</v>
      </c>
      <c r="F28" s="76">
        <f>D28*C28</f>
        <v>0</v>
      </c>
      <c r="G28" s="63" t="s">
        <v>148</v>
      </c>
      <c r="H28" s="64"/>
    </row>
    <row r="29" spans="1:8" s="1" customFormat="1" ht="43.9" customHeight="1" x14ac:dyDescent="0.2">
      <c r="A29" s="38" t="s">
        <v>61</v>
      </c>
      <c r="B29" s="156" t="s">
        <v>184</v>
      </c>
      <c r="C29" s="65"/>
      <c r="D29" s="131"/>
      <c r="E29" s="40" t="s">
        <v>110</v>
      </c>
      <c r="F29" s="62"/>
      <c r="G29" s="66"/>
      <c r="H29" s="64"/>
    </row>
    <row r="30" spans="1:8" s="1" customFormat="1" ht="43.9" customHeight="1" x14ac:dyDescent="0.2">
      <c r="A30" s="38" t="s">
        <v>195</v>
      </c>
      <c r="B30" s="157"/>
      <c r="C30" s="65">
        <v>40.729999999999997</v>
      </c>
      <c r="D30" s="67">
        <f>1-D29</f>
        <v>1</v>
      </c>
      <c r="E30" s="40" t="s">
        <v>110</v>
      </c>
      <c r="F30" s="62">
        <f>D30*D28*C30</f>
        <v>78038.679999999993</v>
      </c>
      <c r="G30" s="68"/>
      <c r="H30" s="64"/>
    </row>
    <row r="31" spans="1:8" s="1" customFormat="1" ht="43.9" customHeight="1" thickBot="1" x14ac:dyDescent="0.25">
      <c r="A31" s="38" t="s">
        <v>196</v>
      </c>
      <c r="B31" s="69" t="s">
        <v>211</v>
      </c>
      <c r="C31" s="70">
        <v>6</v>
      </c>
      <c r="D31" s="132"/>
      <c r="E31" s="71" t="s">
        <v>110</v>
      </c>
      <c r="F31" s="72">
        <f>D31*C31*D28</f>
        <v>0</v>
      </c>
      <c r="G31" s="68"/>
      <c r="H31" s="64"/>
    </row>
    <row r="32" spans="1:8" ht="22.5" x14ac:dyDescent="0.2">
      <c r="A32" s="77" t="s">
        <v>149</v>
      </c>
      <c r="B32" s="78" t="s">
        <v>142</v>
      </c>
      <c r="C32" s="79" t="s">
        <v>143</v>
      </c>
      <c r="D32" s="80"/>
      <c r="E32" s="80"/>
      <c r="F32" s="81"/>
      <c r="G32" s="1"/>
    </row>
    <row r="33" spans="1:8" ht="22.5" x14ac:dyDescent="0.2">
      <c r="A33" s="59" t="s">
        <v>197</v>
      </c>
      <c r="B33" s="82" t="s">
        <v>187</v>
      </c>
      <c r="C33" s="134"/>
      <c r="D33" s="83"/>
      <c r="E33" s="84"/>
      <c r="F33" s="85"/>
      <c r="G33" s="1"/>
    </row>
    <row r="34" spans="1:8" ht="45" x14ac:dyDescent="0.2">
      <c r="A34" s="77" t="s">
        <v>149</v>
      </c>
      <c r="B34" s="78" t="s">
        <v>142</v>
      </c>
      <c r="C34" s="86" t="s">
        <v>144</v>
      </c>
      <c r="D34" s="86" t="s">
        <v>145</v>
      </c>
      <c r="E34" s="86" t="s">
        <v>146</v>
      </c>
      <c r="F34" s="87" t="s">
        <v>147</v>
      </c>
      <c r="G34" s="1"/>
    </row>
    <row r="35" spans="1:8" ht="79.5" thickBot="1" x14ac:dyDescent="0.25">
      <c r="A35" s="88" t="s">
        <v>198</v>
      </c>
      <c r="B35" s="89" t="s">
        <v>181</v>
      </c>
      <c r="C35" s="90"/>
      <c r="D35" s="91">
        <f>'Perceel 1 overzicht'!I14</f>
        <v>2248</v>
      </c>
      <c r="E35" s="72">
        <f>-C33+C35</f>
        <v>0</v>
      </c>
      <c r="F35" s="92">
        <f>D35*E35</f>
        <v>0</v>
      </c>
      <c r="G35" s="63" t="s">
        <v>148</v>
      </c>
    </row>
    <row r="36" spans="1:8" x14ac:dyDescent="0.2">
      <c r="A36" s="77" t="s">
        <v>150</v>
      </c>
      <c r="B36" s="78" t="s">
        <v>142</v>
      </c>
      <c r="C36" s="79" t="s">
        <v>143</v>
      </c>
      <c r="D36" s="93"/>
      <c r="E36" s="93"/>
      <c r="F36" s="81"/>
      <c r="G36" s="94"/>
    </row>
    <row r="37" spans="1:8" ht="22.5" x14ac:dyDescent="0.2">
      <c r="A37" s="59" t="s">
        <v>199</v>
      </c>
      <c r="B37" s="82" t="str">
        <f>B33</f>
        <v>Marktprijs Q3 2025: EUWID Recycling und Entsorgung, Behandeltes Altholz vorgebrochen (0-300 mm), Nordwesten (gemiddelde prijs)</v>
      </c>
      <c r="C37" s="95">
        <f>C33</f>
        <v>0</v>
      </c>
      <c r="D37" s="83"/>
      <c r="E37" s="84"/>
      <c r="F37" s="85"/>
      <c r="G37" s="94"/>
    </row>
    <row r="38" spans="1:8" ht="45" x14ac:dyDescent="0.2">
      <c r="A38" s="77" t="s">
        <v>150</v>
      </c>
      <c r="B38" s="78" t="s">
        <v>142</v>
      </c>
      <c r="C38" s="86" t="s">
        <v>144</v>
      </c>
      <c r="D38" s="86" t="s">
        <v>145</v>
      </c>
      <c r="E38" s="86" t="s">
        <v>146</v>
      </c>
      <c r="F38" s="87" t="s">
        <v>147</v>
      </c>
      <c r="G38" s="94"/>
    </row>
    <row r="39" spans="1:8" ht="79.5" thickBot="1" x14ac:dyDescent="0.25">
      <c r="A39" s="88" t="s">
        <v>200</v>
      </c>
      <c r="B39" s="89" t="s">
        <v>182</v>
      </c>
      <c r="C39" s="90"/>
      <c r="D39" s="91">
        <f>'Perceel 1 overzicht'!I15</f>
        <v>143</v>
      </c>
      <c r="E39" s="72">
        <f>C37+C39</f>
        <v>0</v>
      </c>
      <c r="F39" s="92">
        <f>D39*E39</f>
        <v>0</v>
      </c>
      <c r="G39" s="63" t="s">
        <v>148</v>
      </c>
    </row>
    <row r="40" spans="1:8" s="33" customFormat="1" ht="18" customHeight="1" x14ac:dyDescent="0.2">
      <c r="A40" s="45" t="s">
        <v>40</v>
      </c>
      <c r="B40" s="46" t="s">
        <v>56</v>
      </c>
      <c r="C40" s="45" t="s">
        <v>114</v>
      </c>
      <c r="D40" s="45" t="s">
        <v>115</v>
      </c>
      <c r="E40" s="45" t="s">
        <v>62</v>
      </c>
      <c r="F40" s="45" t="s">
        <v>135</v>
      </c>
      <c r="H40" s="36"/>
    </row>
    <row r="41" spans="1:8" ht="45" x14ac:dyDescent="0.2">
      <c r="A41" s="34" t="s">
        <v>201</v>
      </c>
      <c r="B41" s="35" t="s">
        <v>175</v>
      </c>
      <c r="C41" s="130"/>
      <c r="D41" s="47">
        <f>'Perceel 1 overzicht'!I16</f>
        <v>270</v>
      </c>
      <c r="E41" s="34" t="s">
        <v>80</v>
      </c>
      <c r="F41" s="48">
        <f t="shared" ref="F41:F45" si="1">D41*C41</f>
        <v>0</v>
      </c>
      <c r="G41" s="63" t="s">
        <v>148</v>
      </c>
    </row>
    <row r="42" spans="1:8" ht="45" x14ac:dyDescent="0.2">
      <c r="A42" s="34" t="s">
        <v>202</v>
      </c>
      <c r="B42" s="35" t="s">
        <v>176</v>
      </c>
      <c r="C42" s="130"/>
      <c r="D42" s="47">
        <f>'Perceel 1 overzicht'!I17</f>
        <v>1699</v>
      </c>
      <c r="E42" s="34" t="s">
        <v>80</v>
      </c>
      <c r="F42" s="48">
        <f t="shared" si="1"/>
        <v>0</v>
      </c>
      <c r="G42" s="63" t="s">
        <v>148</v>
      </c>
    </row>
    <row r="43" spans="1:8" ht="45" x14ac:dyDescent="0.2">
      <c r="A43" s="34" t="s">
        <v>203</v>
      </c>
      <c r="B43" s="35" t="s">
        <v>177</v>
      </c>
      <c r="C43" s="130"/>
      <c r="D43" s="47">
        <f>'Perceel 1 overzicht'!I18</f>
        <v>35</v>
      </c>
      <c r="E43" s="34" t="s">
        <v>80</v>
      </c>
      <c r="F43" s="48">
        <f t="shared" si="1"/>
        <v>0</v>
      </c>
      <c r="G43" s="63" t="s">
        <v>148</v>
      </c>
    </row>
    <row r="44" spans="1:8" ht="45" x14ac:dyDescent="0.2">
      <c r="A44" s="34" t="s">
        <v>204</v>
      </c>
      <c r="B44" s="35" t="s">
        <v>178</v>
      </c>
      <c r="C44" s="130"/>
      <c r="D44" s="47">
        <f>'Perceel 1 overzicht'!I19</f>
        <v>99</v>
      </c>
      <c r="E44" s="34" t="s">
        <v>80</v>
      </c>
      <c r="F44" s="48">
        <f t="shared" si="1"/>
        <v>0</v>
      </c>
      <c r="G44" s="63" t="s">
        <v>148</v>
      </c>
    </row>
    <row r="45" spans="1:8" ht="45.75" thickBot="1" x14ac:dyDescent="0.25">
      <c r="A45" s="34" t="s">
        <v>205</v>
      </c>
      <c r="B45" s="35" t="s">
        <v>179</v>
      </c>
      <c r="C45" s="130"/>
      <c r="D45" s="47">
        <f>'Perceel 1 overzicht'!I20</f>
        <v>16</v>
      </c>
      <c r="E45" s="34" t="s">
        <v>80</v>
      </c>
      <c r="F45" s="48">
        <f t="shared" si="1"/>
        <v>0</v>
      </c>
      <c r="G45" s="63" t="s">
        <v>148</v>
      </c>
    </row>
    <row r="46" spans="1:8" ht="37.5" customHeight="1" thickBot="1" x14ac:dyDescent="0.25">
      <c r="A46" s="53"/>
      <c r="B46" s="54"/>
      <c r="C46" s="154" t="s">
        <v>118</v>
      </c>
      <c r="D46" s="155"/>
      <c r="E46" s="155"/>
      <c r="F46" s="58">
        <f>SUM(F23:F45)</f>
        <v>126263</v>
      </c>
    </row>
    <row r="47" spans="1:8" ht="35.1" customHeight="1" x14ac:dyDescent="0.2">
      <c r="A47" s="97"/>
      <c r="B47" s="98" t="s">
        <v>189</v>
      </c>
      <c r="C47" s="99" t="s">
        <v>0</v>
      </c>
      <c r="D47" s="99" t="s">
        <v>1</v>
      </c>
      <c r="E47" s="99" t="s">
        <v>62</v>
      </c>
      <c r="F47" s="100" t="s">
        <v>2</v>
      </c>
      <c r="G47" s="101"/>
      <c r="H47" s="101" t="s">
        <v>188</v>
      </c>
    </row>
    <row r="48" spans="1:8" ht="33.75" x14ac:dyDescent="0.2">
      <c r="A48" s="38" t="s">
        <v>151</v>
      </c>
      <c r="B48" s="35" t="s">
        <v>185</v>
      </c>
      <c r="C48" s="129"/>
      <c r="D48" s="34">
        <v>100</v>
      </c>
      <c r="E48" s="34" t="s">
        <v>80</v>
      </c>
      <c r="F48" s="102">
        <f>D48*C48</f>
        <v>0</v>
      </c>
      <c r="G48" s="126"/>
      <c r="H48" s="128">
        <v>0.3</v>
      </c>
    </row>
    <row r="49" spans="1:8" ht="33.75" x14ac:dyDescent="0.2">
      <c r="A49" s="38" t="s">
        <v>152</v>
      </c>
      <c r="B49" s="35" t="s">
        <v>82</v>
      </c>
      <c r="C49" s="129"/>
      <c r="D49" s="34">
        <v>1</v>
      </c>
      <c r="E49" s="34" t="s">
        <v>83</v>
      </c>
      <c r="F49" s="102">
        <f>D49*C49</f>
        <v>0</v>
      </c>
      <c r="G49" s="126"/>
      <c r="H49" s="128">
        <v>0</v>
      </c>
    </row>
    <row r="50" spans="1:8" ht="13.5" thickBot="1" x14ac:dyDescent="0.25">
      <c r="A50" s="38" t="s">
        <v>153</v>
      </c>
      <c r="B50" s="103" t="s">
        <v>113</v>
      </c>
      <c r="C50" s="129"/>
      <c r="D50" s="104">
        <v>1</v>
      </c>
      <c r="E50" s="104" t="s">
        <v>83</v>
      </c>
      <c r="F50" s="105">
        <f>D50*C50</f>
        <v>0</v>
      </c>
      <c r="G50" s="127"/>
      <c r="H50" s="128">
        <v>0</v>
      </c>
    </row>
    <row r="51" spans="1:8" ht="37.5" customHeight="1" thickBot="1" x14ac:dyDescent="0.25">
      <c r="A51" s="43"/>
      <c r="B51" s="44"/>
      <c r="C51" s="154" t="s">
        <v>119</v>
      </c>
      <c r="D51" s="155"/>
      <c r="E51" s="155"/>
      <c r="F51" s="96">
        <f>F46+F20+48*F48+H49*F49+H50*F50</f>
        <v>126263</v>
      </c>
    </row>
    <row r="52" spans="1:8" x14ac:dyDescent="0.2">
      <c r="A52" s="106"/>
      <c r="B52" s="33"/>
      <c r="C52" s="107"/>
      <c r="D52" s="43"/>
      <c r="E52" s="43"/>
      <c r="F52" s="108"/>
      <c r="G52" s="109"/>
    </row>
    <row r="53" spans="1:8" s="115" customFormat="1" ht="11.25" x14ac:dyDescent="0.2">
      <c r="A53" s="110"/>
      <c r="B53" s="111" t="s">
        <v>120</v>
      </c>
      <c r="C53" s="112"/>
      <c r="D53" s="112"/>
      <c r="E53" s="112"/>
      <c r="F53" s="112"/>
      <c r="G53" s="113"/>
      <c r="H53" s="114"/>
    </row>
    <row r="54" spans="1:8" s="115" customFormat="1" ht="11.25" x14ac:dyDescent="0.2">
      <c r="A54" s="116" t="s">
        <v>117</v>
      </c>
      <c r="B54" s="158" t="s">
        <v>121</v>
      </c>
      <c r="C54" s="158"/>
      <c r="D54" s="158"/>
      <c r="E54" s="158"/>
      <c r="F54" s="158"/>
      <c r="G54" s="159"/>
      <c r="H54" s="114"/>
    </row>
    <row r="55" spans="1:8" s="115" customFormat="1" ht="11.25" x14ac:dyDescent="0.2">
      <c r="A55" s="117" t="s">
        <v>122</v>
      </c>
      <c r="B55" s="160" t="s">
        <v>123</v>
      </c>
      <c r="C55" s="161"/>
      <c r="D55" s="161"/>
      <c r="E55" s="161"/>
      <c r="F55" s="161"/>
      <c r="G55" s="162"/>
      <c r="H55" s="114"/>
    </row>
    <row r="56" spans="1:8" s="115" customFormat="1" ht="27.6" customHeight="1" x14ac:dyDescent="0.2">
      <c r="A56" s="37">
        <v>1</v>
      </c>
      <c r="B56" s="163" t="s">
        <v>183</v>
      </c>
      <c r="C56" s="164"/>
      <c r="D56" s="164"/>
      <c r="E56" s="164"/>
      <c r="F56" s="164"/>
      <c r="G56" s="165"/>
      <c r="H56" s="114"/>
    </row>
    <row r="57" spans="1:8" s="115" customFormat="1" ht="11.25" x14ac:dyDescent="0.2">
      <c r="A57" s="37">
        <v>2</v>
      </c>
      <c r="B57" s="166" t="s">
        <v>124</v>
      </c>
      <c r="C57" s="167"/>
      <c r="D57" s="167"/>
      <c r="E57" s="167"/>
      <c r="F57" s="167"/>
      <c r="G57" s="168"/>
      <c r="H57" s="114"/>
    </row>
    <row r="58" spans="1:8" s="115" customFormat="1" ht="11.25" x14ac:dyDescent="0.2">
      <c r="A58" s="37">
        <v>3</v>
      </c>
      <c r="B58" s="160" t="s">
        <v>136</v>
      </c>
      <c r="C58" s="161"/>
      <c r="D58" s="161"/>
      <c r="E58" s="161"/>
      <c r="F58" s="161"/>
      <c r="G58" s="162"/>
      <c r="H58" s="114"/>
    </row>
    <row r="59" spans="1:8" s="115" customFormat="1" ht="11.25" x14ac:dyDescent="0.2">
      <c r="A59" s="37">
        <v>4</v>
      </c>
      <c r="B59" s="160" t="s">
        <v>125</v>
      </c>
      <c r="C59" s="161"/>
      <c r="D59" s="161"/>
      <c r="E59" s="161"/>
      <c r="F59" s="161"/>
      <c r="G59" s="162"/>
      <c r="H59" s="114"/>
    </row>
    <row r="60" spans="1:8" s="115" customFormat="1" ht="11.25" x14ac:dyDescent="0.2">
      <c r="A60" s="37">
        <v>5</v>
      </c>
      <c r="B60" s="160" t="s">
        <v>190</v>
      </c>
      <c r="C60" s="161"/>
      <c r="D60" s="161"/>
      <c r="E60" s="161"/>
      <c r="F60" s="161"/>
      <c r="G60" s="162"/>
      <c r="H60" s="114"/>
    </row>
    <row r="61" spans="1:8" s="115" customFormat="1" ht="11.25" x14ac:dyDescent="0.2">
      <c r="A61" s="37">
        <v>6</v>
      </c>
      <c r="B61" s="160" t="s">
        <v>126</v>
      </c>
      <c r="C61" s="161"/>
      <c r="D61" s="161"/>
      <c r="E61" s="161"/>
      <c r="F61" s="161"/>
      <c r="G61" s="162"/>
      <c r="H61" s="114"/>
    </row>
    <row r="62" spans="1:8" s="115" customFormat="1" ht="11.25" x14ac:dyDescent="0.2">
      <c r="A62" s="118"/>
      <c r="C62" s="119"/>
      <c r="D62" s="119"/>
      <c r="E62" s="119"/>
      <c r="F62" s="119"/>
      <c r="G62" s="120"/>
      <c r="H62" s="114"/>
    </row>
    <row r="63" spans="1:8" s="115" customFormat="1" ht="11.25" x14ac:dyDescent="0.2">
      <c r="A63" s="118"/>
      <c r="B63" s="174" t="s">
        <v>206</v>
      </c>
      <c r="C63" s="174"/>
      <c r="D63" s="174"/>
      <c r="E63" s="174"/>
      <c r="F63" s="119"/>
      <c r="G63" s="120"/>
      <c r="H63" s="114"/>
    </row>
    <row r="64" spans="1:8" s="115" customFormat="1" ht="11.25" x14ac:dyDescent="0.2">
      <c r="A64" s="118"/>
      <c r="B64" s="121" t="s">
        <v>127</v>
      </c>
      <c r="C64" s="170"/>
      <c r="D64" s="170"/>
      <c r="E64" s="170"/>
      <c r="F64" s="119"/>
      <c r="G64" s="120"/>
      <c r="H64" s="114"/>
    </row>
    <row r="65" spans="1:8" s="115" customFormat="1" ht="11.25" x14ac:dyDescent="0.2">
      <c r="A65" s="118"/>
      <c r="B65" s="121" t="s">
        <v>128</v>
      </c>
      <c r="C65" s="170"/>
      <c r="D65" s="170"/>
      <c r="E65" s="170"/>
      <c r="F65" s="119"/>
      <c r="G65" s="120"/>
      <c r="H65" s="114"/>
    </row>
    <row r="66" spans="1:8" s="115" customFormat="1" ht="11.25" x14ac:dyDescent="0.2">
      <c r="A66" s="118"/>
      <c r="B66" s="121" t="s">
        <v>129</v>
      </c>
      <c r="C66" s="170"/>
      <c r="D66" s="170"/>
      <c r="E66" s="170"/>
      <c r="F66" s="119"/>
      <c r="G66" s="120"/>
      <c r="H66" s="114"/>
    </row>
    <row r="67" spans="1:8" s="115" customFormat="1" ht="36.6" customHeight="1" thickBot="1" x14ac:dyDescent="0.25">
      <c r="A67" s="122"/>
      <c r="B67" s="123" t="s">
        <v>130</v>
      </c>
      <c r="C67" s="169"/>
      <c r="D67" s="169"/>
      <c r="E67" s="169"/>
      <c r="F67" s="124"/>
      <c r="G67" s="125"/>
      <c r="H67" s="114"/>
    </row>
    <row r="68" spans="1:8" x14ac:dyDescent="0.2">
      <c r="B68" s="33"/>
    </row>
    <row r="69" spans="1:8" x14ac:dyDescent="0.2">
      <c r="B69" s="33"/>
    </row>
    <row r="70" spans="1:8" ht="63.75" customHeight="1" x14ac:dyDescent="0.2">
      <c r="B70" s="149" t="s">
        <v>86</v>
      </c>
      <c r="C70" s="150"/>
      <c r="D70" s="150"/>
      <c r="E70" s="150"/>
    </row>
  </sheetData>
  <mergeCells count="21">
    <mergeCell ref="A2:F2"/>
    <mergeCell ref="C46:E46"/>
    <mergeCell ref="B61:G61"/>
    <mergeCell ref="B63:E63"/>
    <mergeCell ref="C64:E64"/>
    <mergeCell ref="B70:E70"/>
    <mergeCell ref="A21:B21"/>
    <mergeCell ref="C21:F21"/>
    <mergeCell ref="C51:E51"/>
    <mergeCell ref="B25:B26"/>
    <mergeCell ref="B54:G54"/>
    <mergeCell ref="B55:G55"/>
    <mergeCell ref="B56:G56"/>
    <mergeCell ref="B57:G57"/>
    <mergeCell ref="B58:G58"/>
    <mergeCell ref="B59:G59"/>
    <mergeCell ref="B60:G60"/>
    <mergeCell ref="C67:E67"/>
    <mergeCell ref="C65:E65"/>
    <mergeCell ref="C66:E66"/>
    <mergeCell ref="B29:B30"/>
  </mergeCells>
  <phoneticPr fontId="27" type="noConversion"/>
  <dataValidations count="3">
    <dataValidation operator="lessThanOrEqual" allowBlank="1" showInputMessage="1" showErrorMessage="1" sqref="B54:B60 C46 E20 D32:F32 C34:F34 C32:C33 C36:C37 D36:F36 C38:F38 B32:B39" xr:uid="{00000000-0002-0000-1500-000000000000}"/>
    <dataValidation type="custom" operator="greaterThanOrEqual" allowBlank="1" showInputMessage="1" showErrorMessage="1" sqref="D25" xr:uid="{F6159876-966A-4AF9-B51F-DA35F21AEB79}">
      <formula1>D25&gt;=0.1</formula1>
    </dataValidation>
    <dataValidation type="custom" operator="greaterThanOrEqual" allowBlank="1" showInputMessage="1" showErrorMessage="1" sqref="D29" xr:uid="{31D1D34A-8C9B-4B20-84F4-9F5A3F9D37B3}">
      <formula1>D29&gt;=0.3</formula1>
    </dataValidation>
  </dataValidations>
  <pageMargins left="0.7" right="0.7" top="0.75" bottom="0.75" header="0.3" footer="0.3"/>
  <pageSetup paperSize="9" scale="32"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asisdocument" ma:contentTypeID="0x0101003461259877754A49BA8A2CE1EB782078030017519B1F63D6E64EB499C171CA9E874E" ma:contentTypeVersion="16" ma:contentTypeDescription="Dit basisdocument is zichtbaar voor de medewerkers en is de standaard document type als er bijvoorbeeld een document wordt geupload" ma:contentTypeScope="" ma:versionID="2f5ac456d995ce3ce9b0a31128d0994c">
  <xsd:schema xmlns:xsd="http://www.w3.org/2001/XMLSchema" xmlns:xs="http://www.w3.org/2001/XMLSchema" xmlns:p="http://schemas.microsoft.com/office/2006/metadata/properties" xmlns:ns2="21a9d099-3f14-4ec9-829a-ec3a01672c2b" xmlns:ns3="b27a60b8-0f91-45e7-94a6-6d968b8d2558" xmlns:ns4="e90e4ba9-717f-4155-a15f-1b0a2485f1fa" targetNamespace="http://schemas.microsoft.com/office/2006/metadata/properties" ma:root="true" ma:fieldsID="864a97c42adde71ab8487677b55d82d7" ns2:_="" ns3:_="" ns4:_="">
    <xsd:import namespace="21a9d099-3f14-4ec9-829a-ec3a01672c2b"/>
    <xsd:import namespace="b27a60b8-0f91-45e7-94a6-6d968b8d2558"/>
    <xsd:import namespace="e90e4ba9-717f-4155-a15f-1b0a2485f1fa"/>
    <xsd:element name="properties">
      <xsd:complexType>
        <xsd:sequence>
          <xsd:element name="documentManagement">
            <xsd:complexType>
              <xsd:all>
                <xsd:element ref="ns2:la8120c8e5bf46478dac37004bc3c5bf" minOccurs="0"/>
                <xsd:element ref="ns2:TaxCatchAll" minOccurs="0"/>
                <xsd:element ref="ns2:TaxCatchAllLabel" minOccurs="0"/>
                <xsd:element ref="ns2:i8f876a044c240b99b432cba972c21e6"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GenerationTime" minOccurs="0"/>
                <xsd:element ref="ns4:MediaServiceEventHashCode" minOccurs="0"/>
                <xsd:element ref="ns4:MediaServiceOCR" minOccurs="0"/>
                <xsd:element ref="ns4:MediaServiceLocation" minOccurs="0"/>
                <xsd:element ref="ns4: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9d099-3f14-4ec9-829a-ec3a01672c2b" elementFormDefault="qualified">
    <xsd:import namespace="http://schemas.microsoft.com/office/2006/documentManagement/types"/>
    <xsd:import namespace="http://schemas.microsoft.com/office/infopath/2007/PartnerControls"/>
    <xsd:element name="la8120c8e5bf46478dac37004bc3c5bf" ma:index="8" nillable="true" ma:taxonomy="true" ma:internalName="la8120c8e5bf46478dac37004bc3c5bf" ma:taxonomyFieldName="Type_x0020_document" ma:displayName="Type document" ma:default="" ma:fieldId="{5a8120c8-e5bf-4647-8dac-37004bc3c5bf}" ma:sspId="90b3b958-0269-4981-9737-c1909e1e525a" ma:termSetId="bb6eebd2-10e4-4125-9313-6242dc5c896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ad79f59-d983-4ebf-8ecd-0e5de96796f3}" ma:internalName="TaxCatchAll" ma:showField="CatchAllData"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ad79f59-d983-4ebf-8ecd-0e5de96796f3}" ma:internalName="TaxCatchAllLabel" ma:readOnly="true" ma:showField="CatchAllDataLabel" ma:web="b27a60b8-0f91-45e7-94a6-6d968b8d2558">
      <xsd:complexType>
        <xsd:complexContent>
          <xsd:extension base="dms:MultiChoiceLookup">
            <xsd:sequence>
              <xsd:element name="Value" type="dms:Lookup" maxOccurs="unbounded" minOccurs="0" nillable="true"/>
            </xsd:sequence>
          </xsd:extension>
        </xsd:complexContent>
      </xsd:complexType>
    </xsd:element>
    <xsd:element name="i8f876a044c240b99b432cba972c21e6" ma:index="12" nillable="true" ma:taxonomy="true" ma:internalName="i8f876a044c240b99b432cba972c21e6" ma:taxonomyFieldName="Afdeling_x0020_gemeente" ma:displayName="Afdeling of team" ma:indexed="true" ma:default="" ma:fieldId="{28f876a0-44c2-40b9-9b43-2cba972c21e6}" ma:sspId="90b3b958-0269-4981-9737-c1909e1e525a" ma:termSetId="170a3564-43c3-4f71-9b5a-a8425ac9739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27a60b8-0f91-45e7-94a6-6d968b8d2558" elementFormDefault="qualified">
    <xsd:import namespace="http://schemas.microsoft.com/office/2006/documentManagement/types"/>
    <xsd:import namespace="http://schemas.microsoft.com/office/infopath/2007/PartnerControls"/>
    <xsd:element name="_dlc_DocId" ma:index="14"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0e4ba9-717f-4155-a15f-1b0a2485f1fa"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0b3b958-0269-4981-9737-c1909e1e525a" ma:termSetId="09814cd3-568e-fe90-9814-8d621ff8fb84" ma:anchorId="fba54fb3-c3e1-fe81-a776-ca4b69148c4d" ma:open="true" ma:isKeyword="false">
      <xsd:complexType>
        <xsd:sequence>
          <xsd:element ref="pc:Terms" minOccurs="0" maxOccurs="1"/>
        </xsd:sequence>
      </xsd:complex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Location" ma:index="27" nillable="true" ma:displayName="Location" ma:indexed="true" ma:internalName="MediaServiceLocation"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1a9d099-3f14-4ec9-829a-ec3a01672c2b" xsi:nil="true"/>
    <lcf76f155ced4ddcb4097134ff3c332f xmlns="e90e4ba9-717f-4155-a15f-1b0a2485f1fa">
      <Terms xmlns="http://schemas.microsoft.com/office/infopath/2007/PartnerControls"/>
    </lcf76f155ced4ddcb4097134ff3c332f>
    <i8f876a044c240b99b432cba972c21e6 xmlns="21a9d099-3f14-4ec9-829a-ec3a01672c2b">
      <Terms xmlns="http://schemas.microsoft.com/office/infopath/2007/PartnerControls"/>
    </i8f876a044c240b99b432cba972c21e6>
    <la8120c8e5bf46478dac37004bc3c5bf xmlns="21a9d099-3f14-4ec9-829a-ec3a01672c2b">
      <Terms xmlns="http://schemas.microsoft.com/office/infopath/2007/PartnerControls"/>
    </la8120c8e5bf46478dac37004bc3c5bf>
    <_dlc_DocId xmlns="b27a60b8-0f91-45e7-94a6-6d968b8d2558">F4R4SHKKDZ5C-1075551559-128003</_dlc_DocId>
    <_dlc_DocIdUrl xmlns="b27a60b8-0f91-45e7-94a6-6d968b8d2558">
      <Url>https://amstelveen.sharepoint.com/sites/IenA/_layouts/15/DocIdRedir.aspx?ID=F4R4SHKKDZ5C-1075551559-128003</Url>
      <Description>F4R4SHKKDZ5C-1075551559-128003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62F750-A0F8-4CA6-9795-23B6FB97458D}"/>
</file>

<file path=customXml/itemProps2.xml><?xml version="1.0" encoding="utf-8"?>
<ds:datastoreItem xmlns:ds="http://schemas.openxmlformats.org/officeDocument/2006/customXml" ds:itemID="{771AB870-DDDA-414A-99EA-78B44CA79CFD}">
  <ds:schemaRefs>
    <ds:schemaRef ds:uri="http://schemas.microsoft.com/sharepoint/v3/contenttype/forms"/>
  </ds:schemaRefs>
</ds:datastoreItem>
</file>

<file path=customXml/itemProps3.xml><?xml version="1.0" encoding="utf-8"?>
<ds:datastoreItem xmlns:ds="http://schemas.openxmlformats.org/officeDocument/2006/customXml" ds:itemID="{5226692A-7A8A-4688-99B3-FD7CC72542D8}">
  <ds:schemaRefs>
    <ds:schemaRef ds:uri="http://schemas.microsoft.com/office/2006/metadata/properties"/>
    <ds:schemaRef ds:uri="http://schemas.microsoft.com/office/infopath/2007/PartnerControls"/>
    <ds:schemaRef ds:uri="40faa72d-7604-4f4d-a488-93cffb7df14f"/>
    <ds:schemaRef ds:uri="57fb7290-b59d-4e32-9476-5a47a4cb54bb"/>
    <ds:schemaRef ds:uri="962d65e8-ec2e-4f08-b510-02888a857b6e"/>
  </ds:schemaRefs>
</ds:datastoreItem>
</file>

<file path=customXml/itemProps4.xml><?xml version="1.0" encoding="utf-8"?>
<ds:datastoreItem xmlns:ds="http://schemas.openxmlformats.org/officeDocument/2006/customXml" ds:itemID="{E9D32457-71C5-4263-AEBA-469B6C6707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Perceel 1 overzicht</vt:lpstr>
      <vt:lpstr>Prijzenformulier Perceel 1</vt:lpstr>
      <vt:lpstr>'Perceel 1 overzicht'!Afdrukbereik</vt:lpstr>
      <vt:lpstr>'Prijzenformulier Perceel 1'!Afdrukbereik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cp:lastPrinted>2019-06-20T19:44:22Z</cp:lastPrinted>
  <dcterms:created xsi:type="dcterms:W3CDTF">2008-02-01T08:20:49Z</dcterms:created>
  <dcterms:modified xsi:type="dcterms:W3CDTF">2025-11-17T10:44:33Z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0x0101003461259877754A49BA8A2CE1EB782078030017519B1F63D6E64EB499C171CA9E874E</vt:lpwstr>
  </property>
  <property fmtid="{D5CDD505-2E9C-101B-9397-08002B2CF9AE}" pid="3" name="Order">
    <vt:r8>1959800</vt:r8>
  </property>
  <property fmtid="{D5CDD505-2E9C-101B-9397-08002B2CF9AE}" pid="4" name="MediaServiceImageTags">
    <vt:lpwstr/>
  </property>
  <property fmtid="{D5CDD505-2E9C-101B-9397-08002B2CF9AE}" pid="5" name="_dlc_DocIdItemGuid">
    <vt:lpwstr>79a5718e-ba94-4ace-a2db-f41546c377db</vt:lpwstr>
  </property>
</Properties>
</file>