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gdvrd.sharepoint.com/sites/V-Aanbestedingfietsleaseplan/Shared Documents/General/01. Aanbestedingsdocumenten/"/>
    </mc:Choice>
  </mc:AlternateContent>
  <xr:revisionPtr revIDLastSave="487" documentId="8_{12096D7F-CF22-407B-9A2C-1CE5425FDA4D}" xr6:coauthVersionLast="47" xr6:coauthVersionMax="47" xr10:uidLastSave="{000A2D6E-962A-45FB-BC4F-FAF67209F63A}"/>
  <bookViews>
    <workbookView xWindow="-108" yWindow="-108" windowWidth="23256" windowHeight="12456" xr2:uid="{0500828F-8151-4179-B8D4-56B7AD94B420}"/>
  </bookViews>
  <sheets>
    <sheet name="Opgave koste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13" i="3"/>
  <c r="P18" i="3"/>
  <c r="E17" i="3"/>
  <c r="P17" i="3" s="1"/>
  <c r="R16" i="3"/>
  <c r="R14" i="3"/>
  <c r="E13" i="3"/>
  <c r="R13" i="3" s="1"/>
  <c r="R12" i="3"/>
  <c r="P8" i="3"/>
  <c r="P7" i="3"/>
  <c r="E10" i="3"/>
  <c r="N10" i="3" s="1"/>
  <c r="P10" i="3"/>
  <c r="R8" i="3"/>
  <c r="R9" i="3"/>
  <c r="R11" i="3"/>
  <c r="R15" i="3"/>
  <c r="R18" i="3"/>
  <c r="P9" i="3"/>
  <c r="P11" i="3"/>
  <c r="P15" i="3"/>
  <c r="P16" i="3"/>
  <c r="N8" i="3"/>
  <c r="N9" i="3"/>
  <c r="N11" i="3"/>
  <c r="N12" i="3"/>
  <c r="N15" i="3"/>
  <c r="N16" i="3"/>
  <c r="N18" i="3"/>
  <c r="R10" i="3" l="1"/>
  <c r="R17" i="3"/>
  <c r="N17" i="3"/>
  <c r="P14" i="3"/>
  <c r="N14" i="3"/>
  <c r="P13" i="3"/>
  <c r="N13" i="3"/>
  <c r="P12" i="3"/>
  <c r="N7" i="3"/>
  <c r="R7" i="3"/>
  <c r="L9" i="3"/>
  <c r="L10" i="3"/>
  <c r="L11" i="3"/>
  <c r="L12" i="3"/>
  <c r="L13" i="3"/>
  <c r="L14" i="3"/>
  <c r="L15" i="3"/>
  <c r="L16" i="3"/>
  <c r="L17" i="3"/>
  <c r="L18" i="3"/>
  <c r="L8" i="3"/>
  <c r="L7" i="3"/>
  <c r="J8" i="3"/>
  <c r="J9" i="3"/>
  <c r="J10" i="3"/>
  <c r="J11" i="3"/>
  <c r="J12" i="3"/>
  <c r="J13" i="3"/>
  <c r="J14" i="3"/>
  <c r="J15" i="3"/>
  <c r="J16" i="3"/>
  <c r="J17" i="3"/>
  <c r="J18" i="3"/>
  <c r="J7" i="3"/>
  <c r="G7" i="3"/>
  <c r="H7" i="3" s="1"/>
  <c r="G11" i="3"/>
  <c r="H11" i="3" s="1"/>
  <c r="G10" i="3"/>
  <c r="G18" i="3"/>
  <c r="H18" i="3" s="1"/>
  <c r="G16" i="3"/>
  <c r="G14" i="3"/>
  <c r="G12" i="3"/>
  <c r="G8" i="3"/>
  <c r="G9" i="3"/>
  <c r="G13" i="3"/>
  <c r="G15" i="3"/>
  <c r="G17" i="3"/>
  <c r="S18" i="3" l="1"/>
  <c r="T18" i="3" s="1"/>
  <c r="S11" i="3"/>
  <c r="S7" i="3"/>
  <c r="T7" i="3"/>
  <c r="T11" i="3"/>
  <c r="H10" i="3"/>
  <c r="H8" i="3"/>
  <c r="H16" i="3"/>
  <c r="H14" i="3"/>
  <c r="H12" i="3"/>
  <c r="H15" i="3"/>
  <c r="H17" i="3"/>
  <c r="H13" i="3"/>
  <c r="H9" i="3"/>
  <c r="S9" i="3" s="1"/>
  <c r="S10" i="3" l="1"/>
  <c r="T10" i="3" s="1"/>
  <c r="S13" i="3"/>
  <c r="T13" i="3" s="1"/>
  <c r="S12" i="3"/>
  <c r="T12" i="3" s="1"/>
  <c r="S8" i="3"/>
  <c r="T8" i="3" s="1"/>
  <c r="S17" i="3"/>
  <c r="T17" i="3" s="1"/>
  <c r="S15" i="3"/>
  <c r="T15" i="3" s="1"/>
  <c r="S14" i="3"/>
  <c r="T14" i="3" s="1"/>
  <c r="S16" i="3"/>
  <c r="T16" i="3" s="1"/>
  <c r="T9" i="3"/>
  <c r="T19" i="3" l="1"/>
</calcChain>
</file>

<file path=xl/sharedStrings.xml><?xml version="1.0" encoding="utf-8"?>
<sst xmlns="http://schemas.openxmlformats.org/spreadsheetml/2006/main" count="58" uniqueCount="46">
  <si>
    <t>Afschrijving per maand</t>
  </si>
  <si>
    <t>Rente percentage per maand</t>
  </si>
  <si>
    <t>Rekenkundige inschrijfprijs (gebaseerd op looptijd 36 maanden)</t>
  </si>
  <si>
    <t>Gemiddelde restwaarde percentage</t>
  </si>
  <si>
    <t>Preventief en correctief onderhoud, service en reparatie per maand</t>
  </si>
  <si>
    <t>Stadsfiets cat 1</t>
  </si>
  <si>
    <t>Stadsfiets cat 2</t>
  </si>
  <si>
    <t>Racefiets cat 1</t>
  </si>
  <si>
    <t>Racefiets cat 2</t>
  </si>
  <si>
    <t>Mountainbike cat 1</t>
  </si>
  <si>
    <t>Mountainbike cat 2</t>
  </si>
  <si>
    <t>Elektrische fiets cat 1</t>
  </si>
  <si>
    <t>Elektrische fiets cat 2</t>
  </si>
  <si>
    <t>Elektrische bakfiets cat 1</t>
  </si>
  <si>
    <t>Elektrische bakfiets cat 2</t>
  </si>
  <si>
    <t>Speed pedelec cat 1</t>
  </si>
  <si>
    <t>Speed pedelec cat 2</t>
  </si>
  <si>
    <t>Ondertekening</t>
  </si>
  <si>
    <t>Naam Inschrijver</t>
  </si>
  <si>
    <t>Datum</t>
  </si>
  <si>
    <t>Functie</t>
  </si>
  <si>
    <t>Handtekening</t>
  </si>
  <si>
    <t>Totaalkosten leaseovereenkomst
(36 maanden)</t>
  </si>
  <si>
    <t>Restwaarde t.b.v. eventuele overname in privé</t>
  </si>
  <si>
    <t>Naam ondertekening</t>
  </si>
  <si>
    <t>Overige kosten per maand**</t>
  </si>
  <si>
    <t>** Uitsplitsing overige kosten per maand</t>
  </si>
  <si>
    <t>Inschrijver dient alleen de gele cellen in te vullen.</t>
  </si>
  <si>
    <t>Categorie Fiets Dames of Heren</t>
  </si>
  <si>
    <t>Omschrijving bijkomende kosten</t>
  </si>
  <si>
    <t xml:space="preserve">*Aantal </t>
  </si>
  <si>
    <t xml:space="preserve">Rente per maand </t>
  </si>
  <si>
    <t>Preventief en correctief onderhoud, service en reparatie percentage per maand</t>
  </si>
  <si>
    <t>Verzekering diefstal, overlijden en schade in %</t>
  </si>
  <si>
    <t>Overige kosten percentage per maand</t>
  </si>
  <si>
    <t>Kosten Verzekering, diefstal, overlijden en schade</t>
  </si>
  <si>
    <t xml:space="preserve"> *NB Aan de opgegeven aantallen/waarden kunnen geen rechten worden ontleend, het betreffen rekenkundige aantallen. De werkelijke aanschafsprijs wordt later ingevuld,  waar de percentages op toegepast moeten worden.</t>
  </si>
  <si>
    <t>Bedragen/tarieven inclusief BTW.</t>
  </si>
  <si>
    <t>*Minimale aanschafsprijs incl. btw van</t>
  </si>
  <si>
    <t>*Maximale aanschafsprijs incl. btw tot</t>
  </si>
  <si>
    <t>Prijzenblad bijlage 5</t>
  </si>
  <si>
    <t>Pechhulp binnenland en buitenland in percentage</t>
  </si>
  <si>
    <t>Pechhulp binnenland en buitenland</t>
  </si>
  <si>
    <t>En WA en diefstal, overlijden en schade in %</t>
  </si>
  <si>
    <t xml:space="preserve">En WA en diefstal, overlijden en schade </t>
  </si>
  <si>
    <t>Leasebedrag per maand incl. Btw t.b.v. leasefietsregeling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</si>
</sst>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0"/>
      <name val="Aptos"/>
      <family val="2"/>
    </font>
    <font>
      <b/>
      <sz val="9"/>
      <color theme="1"/>
      <name val="Aptos"/>
      <family val="2"/>
    </font>
    <font>
      <b/>
      <sz val="9"/>
      <color theme="0"/>
      <name val="Aptos"/>
      <family val="2"/>
    </font>
    <font>
      <b/>
      <sz val="14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2B4155"/>
        <bgColor rgb="FF000000"/>
      </patternFill>
    </fill>
    <fill>
      <patternFill patternType="solid">
        <fgColor rgb="FF2B4155"/>
        <bgColor indexed="64"/>
      </patternFill>
    </fill>
    <fill>
      <patternFill patternType="solid">
        <fgColor rgb="FFEAEBEE"/>
        <bgColor rgb="FF000000"/>
      </patternFill>
    </fill>
    <fill>
      <patternFill patternType="solid">
        <fgColor rgb="FFEAEBEE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10" fontId="9" fillId="4" borderId="11" xfId="2" applyNumberFormat="1" applyFont="1" applyFill="1" applyBorder="1" applyProtection="1">
      <protection locked="0"/>
    </xf>
    <xf numFmtId="44" fontId="12" fillId="0" borderId="11" xfId="1" applyFont="1" applyFill="1" applyBorder="1" applyProtection="1"/>
    <xf numFmtId="0" fontId="5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9" xfId="0" applyFont="1" applyFill="1" applyBorder="1"/>
    <xf numFmtId="0" fontId="8" fillId="6" borderId="4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10" fillId="3" borderId="11" xfId="0" applyFont="1" applyFill="1" applyBorder="1"/>
    <xf numFmtId="44" fontId="11" fillId="3" borderId="11" xfId="0" applyNumberFormat="1" applyFont="1" applyFill="1" applyBorder="1"/>
    <xf numFmtId="44" fontId="11" fillId="0" borderId="11" xfId="0" applyNumberFormat="1" applyFont="1" applyBorder="1"/>
    <xf numFmtId="42" fontId="9" fillId="8" borderId="11" xfId="0" applyNumberFormat="1" applyFont="1" applyFill="1" applyBorder="1" applyAlignment="1">
      <alignment horizontal="center"/>
    </xf>
    <xf numFmtId="0" fontId="10" fillId="0" borderId="11" xfId="0" applyFont="1" applyBorder="1"/>
    <xf numFmtId="0" fontId="6" fillId="2" borderId="0" xfId="0" applyFont="1" applyFill="1"/>
    <xf numFmtId="0" fontId="13" fillId="6" borderId="5" xfId="0" applyFont="1" applyFill="1" applyBorder="1"/>
    <xf numFmtId="0" fontId="13" fillId="6" borderId="6" xfId="0" applyFont="1" applyFill="1" applyBorder="1"/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/>
    </xf>
    <xf numFmtId="42" fontId="13" fillId="6" borderId="8" xfId="0" applyNumberFormat="1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42" fontId="0" fillId="0" borderId="0" xfId="0" applyNumberFormat="1"/>
    <xf numFmtId="0" fontId="11" fillId="0" borderId="0" xfId="0" applyFont="1"/>
    <xf numFmtId="0" fontId="12" fillId="0" borderId="0" xfId="0" applyFont="1"/>
    <xf numFmtId="0" fontId="8" fillId="7" borderId="11" xfId="0" applyFont="1" applyFill="1" applyBorder="1"/>
    <xf numFmtId="0" fontId="15" fillId="7" borderId="19" xfId="0" applyFont="1" applyFill="1" applyBorder="1" applyAlignment="1">
      <alignment horizontal="left"/>
    </xf>
    <xf numFmtId="0" fontId="11" fillId="9" borderId="19" xfId="0" applyFont="1" applyFill="1" applyBorder="1" applyAlignment="1">
      <alignment horizontal="left" vertical="center"/>
    </xf>
    <xf numFmtId="0" fontId="11" fillId="9" borderId="12" xfId="0" applyFont="1" applyFill="1" applyBorder="1" applyAlignment="1">
      <alignment horizontal="left" vertical="center"/>
    </xf>
    <xf numFmtId="0" fontId="11" fillId="9" borderId="20" xfId="0" applyFont="1" applyFill="1" applyBorder="1" applyAlignment="1">
      <alignment horizontal="left" vertical="center"/>
    </xf>
    <xf numFmtId="0" fontId="9" fillId="10" borderId="11" xfId="0" applyFont="1" applyFill="1" applyBorder="1"/>
    <xf numFmtId="0" fontId="10" fillId="10" borderId="11" xfId="0" applyFont="1" applyFill="1" applyBorder="1"/>
    <xf numFmtId="44" fontId="11" fillId="10" borderId="11" xfId="0" applyNumberFormat="1" applyFont="1" applyFill="1" applyBorder="1"/>
    <xf numFmtId="0" fontId="11" fillId="5" borderId="12" xfId="0" applyFont="1" applyFill="1" applyBorder="1" applyAlignment="1" applyProtection="1">
      <alignment horizontal="center"/>
      <protection locked="0"/>
    </xf>
    <xf numFmtId="0" fontId="11" fillId="5" borderId="15" xfId="0" applyFont="1" applyFill="1" applyBorder="1" applyAlignment="1" applyProtection="1">
      <alignment horizontal="center"/>
      <protection locked="0"/>
    </xf>
    <xf numFmtId="0" fontId="11" fillId="5" borderId="16" xfId="0" applyFont="1" applyFill="1" applyBorder="1" applyAlignment="1" applyProtection="1">
      <alignment horizontal="center"/>
      <protection locked="0"/>
    </xf>
    <xf numFmtId="0" fontId="8" fillId="6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/>
    </xf>
    <xf numFmtId="0" fontId="16" fillId="2" borderId="9" xfId="0" applyFont="1" applyFill="1" applyBorder="1" applyAlignment="1">
      <alignment horizontal="left"/>
    </xf>
    <xf numFmtId="0" fontId="11" fillId="9" borderId="24" xfId="0" applyFont="1" applyFill="1" applyBorder="1" applyAlignment="1">
      <alignment horizontal="left" vertical="top"/>
    </xf>
    <xf numFmtId="0" fontId="11" fillId="9" borderId="25" xfId="0" applyFont="1" applyFill="1" applyBorder="1" applyAlignment="1">
      <alignment horizontal="left" vertical="top"/>
    </xf>
    <xf numFmtId="0" fontId="11" fillId="9" borderId="4" xfId="0" applyFont="1" applyFill="1" applyBorder="1" applyAlignment="1">
      <alignment horizontal="left" vertical="top"/>
    </xf>
    <xf numFmtId="0" fontId="14" fillId="5" borderId="19" xfId="0" applyFont="1" applyFill="1" applyBorder="1" applyAlignment="1" applyProtection="1">
      <alignment horizontal="center"/>
      <protection locked="0"/>
    </xf>
    <xf numFmtId="0" fontId="14" fillId="5" borderId="17" xfId="0" applyFont="1" applyFill="1" applyBorder="1" applyAlignment="1" applyProtection="1">
      <alignment horizontal="center"/>
      <protection locked="0"/>
    </xf>
    <xf numFmtId="0" fontId="14" fillId="5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 applyProtection="1">
      <alignment horizontal="center"/>
      <protection locked="0"/>
    </xf>
    <xf numFmtId="0" fontId="14" fillId="5" borderId="0" xfId="0" applyFont="1" applyFill="1" applyAlignment="1" applyProtection="1">
      <alignment horizontal="center"/>
      <protection locked="0"/>
    </xf>
    <xf numFmtId="0" fontId="14" fillId="5" borderId="22" xfId="0" applyFont="1" applyFill="1" applyBorder="1" applyAlignment="1" applyProtection="1">
      <alignment horizontal="center"/>
      <protection locked="0"/>
    </xf>
    <xf numFmtId="0" fontId="14" fillId="5" borderId="20" xfId="0" applyFont="1" applyFill="1" applyBorder="1" applyAlignment="1" applyProtection="1">
      <alignment horizontal="center"/>
      <protection locked="0"/>
    </xf>
    <xf numFmtId="0" fontId="14" fillId="5" borderId="21" xfId="0" applyFont="1" applyFill="1" applyBorder="1" applyAlignment="1" applyProtection="1">
      <alignment horizontal="center"/>
      <protection locked="0"/>
    </xf>
    <xf numFmtId="0" fontId="14" fillId="5" borderId="23" xfId="0" applyFont="1" applyFill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left"/>
    </xf>
    <xf numFmtId="0" fontId="8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AEBEE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762000</xdr:colOff>
      <xdr:row>0</xdr:row>
      <xdr:rowOff>0</xdr:rowOff>
    </xdr:from>
    <xdr:to>
      <xdr:col>15</xdr:col>
      <xdr:colOff>685395</xdr:colOff>
      <xdr:row>3</xdr:row>
      <xdr:rowOff>153945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B4BEF22-98F8-2617-AFC1-86D94605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0" y="0"/>
          <a:ext cx="2476095" cy="83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B803-CF87-40BE-A672-985BB2FBFFF6}">
  <dimension ref="A1:V46"/>
  <sheetViews>
    <sheetView showGridLines="0" tabSelected="1" zoomScale="80" zoomScaleNormal="80" workbookViewId="0">
      <selection activeCell="B1" sqref="B1"/>
    </sheetView>
  </sheetViews>
  <sheetFormatPr defaultRowHeight="14.4" x14ac:dyDescent="0.3"/>
  <cols>
    <col min="1" max="1" width="2.6640625" customWidth="1"/>
    <col min="2" max="2" width="40.5546875" customWidth="1"/>
    <col min="3" max="3" width="13" customWidth="1"/>
    <col min="4" max="4" width="19.109375" customWidth="1"/>
    <col min="5" max="5" width="19.44140625" customWidth="1"/>
    <col min="6" max="6" width="14.109375" customWidth="1"/>
    <col min="7" max="7" width="15.33203125" customWidth="1"/>
    <col min="8" max="8" width="14.44140625" customWidth="1"/>
    <col min="9" max="9" width="13.44140625" customWidth="1"/>
    <col min="10" max="10" width="16.88671875" customWidth="1"/>
    <col min="11" max="19" width="18.5546875" customWidth="1"/>
    <col min="20" max="20" width="17.44140625" customWidth="1"/>
    <col min="21" max="21" width="19.5546875" bestFit="1" customWidth="1"/>
    <col min="22" max="22" width="54.88671875" bestFit="1" customWidth="1"/>
    <col min="23" max="23" width="18.88671875" customWidth="1"/>
    <col min="24" max="24" width="66.44140625" customWidth="1"/>
  </cols>
  <sheetData>
    <row r="1" spans="1:22" ht="21.75" customHeight="1" x14ac:dyDescent="0.4">
      <c r="A1" s="3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</row>
    <row r="2" spans="1:22" ht="11.25" customHeight="1" x14ac:dyDescent="0.4">
      <c r="A2" s="3"/>
      <c r="B2" s="4"/>
      <c r="C2" s="4"/>
      <c r="D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</row>
    <row r="3" spans="1:22" ht="21" x14ac:dyDescent="0.4">
      <c r="A3" s="3"/>
      <c r="B3" s="44" t="s">
        <v>27</v>
      </c>
      <c r="C3" s="44"/>
      <c r="D3" s="44"/>
      <c r="E3" s="4"/>
      <c r="F3" s="4"/>
      <c r="G3" s="4"/>
      <c r="H3" s="4"/>
      <c r="I3" s="4"/>
      <c r="J3" s="4"/>
      <c r="K3" s="4"/>
      <c r="L3" s="4"/>
      <c r="M3" s="4"/>
      <c r="N3" s="4"/>
      <c r="P3" s="4"/>
      <c r="Q3" s="4"/>
      <c r="R3" s="4"/>
      <c r="S3" s="4"/>
      <c r="T3" s="5"/>
      <c r="V3" s="5"/>
    </row>
    <row r="4" spans="1:22" ht="18.600000000000001" thickBot="1" x14ac:dyDescent="0.4">
      <c r="A4" s="6"/>
      <c r="B4" s="45" t="s">
        <v>37</v>
      </c>
      <c r="C4" s="45"/>
      <c r="D4" s="45"/>
      <c r="E4" s="58"/>
      <c r="F4" s="58"/>
      <c r="G4" s="58"/>
      <c r="H4" s="58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V4" s="4"/>
    </row>
    <row r="5" spans="1:22" ht="57.6" x14ac:dyDescent="0.3">
      <c r="A5" s="41"/>
      <c r="B5" s="42" t="s">
        <v>28</v>
      </c>
      <c r="C5" s="39" t="s">
        <v>30</v>
      </c>
      <c r="D5" s="39" t="s">
        <v>38</v>
      </c>
      <c r="E5" s="39" t="s">
        <v>39</v>
      </c>
      <c r="F5" s="39" t="s">
        <v>3</v>
      </c>
      <c r="G5" s="39" t="s">
        <v>23</v>
      </c>
      <c r="H5" s="39" t="s">
        <v>0</v>
      </c>
      <c r="I5" s="39" t="s">
        <v>1</v>
      </c>
      <c r="J5" s="39" t="s">
        <v>31</v>
      </c>
      <c r="K5" s="39" t="s">
        <v>32</v>
      </c>
      <c r="L5" s="39" t="s">
        <v>4</v>
      </c>
      <c r="M5" s="39" t="s">
        <v>41</v>
      </c>
      <c r="N5" s="39" t="s">
        <v>42</v>
      </c>
      <c r="O5" s="8" t="s">
        <v>33</v>
      </c>
      <c r="P5" s="8" t="s">
        <v>35</v>
      </c>
      <c r="Q5" s="39" t="s">
        <v>34</v>
      </c>
      <c r="R5" s="39" t="s">
        <v>25</v>
      </c>
      <c r="S5" s="39" t="s">
        <v>45</v>
      </c>
      <c r="T5" s="37" t="s">
        <v>22</v>
      </c>
    </row>
    <row r="6" spans="1:22" ht="58.5" customHeight="1" x14ac:dyDescent="0.3">
      <c r="A6" s="41"/>
      <c r="B6" s="43"/>
      <c r="C6" s="40"/>
      <c r="D6" s="40"/>
      <c r="E6" s="40"/>
      <c r="F6" s="59"/>
      <c r="G6" s="40"/>
      <c r="H6" s="40"/>
      <c r="I6" s="40"/>
      <c r="J6" s="40"/>
      <c r="K6" s="40"/>
      <c r="L6" s="40"/>
      <c r="M6" s="40"/>
      <c r="N6" s="40"/>
      <c r="O6" s="8" t="s">
        <v>43</v>
      </c>
      <c r="P6" s="8" t="s">
        <v>44</v>
      </c>
      <c r="Q6" s="40"/>
      <c r="R6" s="40"/>
      <c r="S6" s="40"/>
      <c r="T6" s="38"/>
    </row>
    <row r="7" spans="1:22" x14ac:dyDescent="0.3">
      <c r="A7" s="4"/>
      <c r="B7" s="31" t="s">
        <v>5</v>
      </c>
      <c r="C7" s="32">
        <v>5</v>
      </c>
      <c r="D7" s="33">
        <v>360</v>
      </c>
      <c r="E7" s="33">
        <v>725</v>
      </c>
      <c r="F7" s="1">
        <v>0</v>
      </c>
      <c r="G7" s="12">
        <f>E7*F7</f>
        <v>0</v>
      </c>
      <c r="H7" s="12">
        <f>(E7-G7)/36</f>
        <v>20.138888888888889</v>
      </c>
      <c r="I7" s="1">
        <v>0</v>
      </c>
      <c r="J7" s="11">
        <f>E7*I7</f>
        <v>0</v>
      </c>
      <c r="K7" s="1">
        <v>0</v>
      </c>
      <c r="L7" s="11">
        <f>E7*K7</f>
        <v>0</v>
      </c>
      <c r="M7" s="1">
        <v>0</v>
      </c>
      <c r="N7" s="11">
        <f>E7*M7</f>
        <v>0</v>
      </c>
      <c r="O7" s="1">
        <v>0</v>
      </c>
      <c r="P7" s="11">
        <f>E7*O7</f>
        <v>0</v>
      </c>
      <c r="Q7" s="1">
        <v>0</v>
      </c>
      <c r="R7" s="11">
        <f>E7*Q7</f>
        <v>0</v>
      </c>
      <c r="S7" s="2">
        <f>H7+J7+L7+N7+P7+R7</f>
        <v>20.138888888888889</v>
      </c>
      <c r="T7" s="13">
        <f t="shared" ref="T7:T18" si="0">S7*C7*36</f>
        <v>3625</v>
      </c>
    </row>
    <row r="8" spans="1:22" x14ac:dyDescent="0.3">
      <c r="A8" s="4"/>
      <c r="B8" s="31" t="s">
        <v>6</v>
      </c>
      <c r="C8" s="32">
        <v>10</v>
      </c>
      <c r="D8" s="33">
        <v>726</v>
      </c>
      <c r="E8" s="33">
        <v>1450</v>
      </c>
      <c r="F8" s="1">
        <v>0</v>
      </c>
      <c r="G8" s="12">
        <f t="shared" ref="G8" si="1">E8*F8</f>
        <v>0</v>
      </c>
      <c r="H8" s="12">
        <f>(E8-G8)/36</f>
        <v>40.277777777777779</v>
      </c>
      <c r="I8" s="1">
        <v>0</v>
      </c>
      <c r="J8" s="11">
        <f t="shared" ref="J8:J18" si="2">E8*I8</f>
        <v>0</v>
      </c>
      <c r="K8" s="1">
        <v>0</v>
      </c>
      <c r="L8" s="11">
        <f>E8*K8</f>
        <v>0</v>
      </c>
      <c r="M8" s="1">
        <v>0</v>
      </c>
      <c r="N8" s="11">
        <f t="shared" ref="N8:N18" si="3">E8*M8</f>
        <v>0</v>
      </c>
      <c r="O8" s="1">
        <v>0</v>
      </c>
      <c r="P8" s="11">
        <f t="shared" ref="P8:P18" si="4">E8*O8</f>
        <v>0</v>
      </c>
      <c r="Q8" s="1">
        <v>0</v>
      </c>
      <c r="R8" s="11">
        <f t="shared" ref="R8:R18" si="5">E8*Q8</f>
        <v>0</v>
      </c>
      <c r="S8" s="2">
        <f t="shared" ref="S8:S18" si="6">H8+J8+L8+N8+P8+R8</f>
        <v>40.277777777777779</v>
      </c>
      <c r="T8" s="13">
        <f t="shared" si="0"/>
        <v>14500</v>
      </c>
    </row>
    <row r="9" spans="1:22" x14ac:dyDescent="0.3">
      <c r="A9" s="4"/>
      <c r="B9" s="9" t="s">
        <v>7</v>
      </c>
      <c r="C9" s="10">
        <v>5</v>
      </c>
      <c r="D9" s="11">
        <v>965</v>
      </c>
      <c r="E9" s="11">
        <v>1935</v>
      </c>
      <c r="F9" s="1">
        <v>0</v>
      </c>
      <c r="G9" s="12">
        <f t="shared" ref="G9:G17" si="7">E9*F9</f>
        <v>0</v>
      </c>
      <c r="H9" s="12">
        <f t="shared" ref="H9:H17" si="8">(E9-G9)/36</f>
        <v>53.75</v>
      </c>
      <c r="I9" s="1">
        <v>0</v>
      </c>
      <c r="J9" s="11">
        <f t="shared" si="2"/>
        <v>0</v>
      </c>
      <c r="K9" s="1">
        <v>0</v>
      </c>
      <c r="L9" s="11">
        <f t="shared" ref="L9:L18" si="9">E9*K9</f>
        <v>0</v>
      </c>
      <c r="M9" s="1">
        <v>0</v>
      </c>
      <c r="N9" s="11">
        <f t="shared" si="3"/>
        <v>0</v>
      </c>
      <c r="O9" s="1">
        <v>0</v>
      </c>
      <c r="P9" s="11">
        <f t="shared" si="4"/>
        <v>0</v>
      </c>
      <c r="Q9" s="1">
        <v>0</v>
      </c>
      <c r="R9" s="11">
        <f t="shared" si="5"/>
        <v>0</v>
      </c>
      <c r="S9" s="2">
        <f t="shared" si="6"/>
        <v>53.75</v>
      </c>
      <c r="T9" s="13">
        <f t="shared" si="0"/>
        <v>9675</v>
      </c>
    </row>
    <row r="10" spans="1:22" x14ac:dyDescent="0.3">
      <c r="A10" s="4"/>
      <c r="B10" s="9" t="s">
        <v>8</v>
      </c>
      <c r="C10" s="10">
        <v>10</v>
      </c>
      <c r="D10" s="11">
        <v>1936</v>
      </c>
      <c r="E10" s="11">
        <f>3500*1.21</f>
        <v>4235</v>
      </c>
      <c r="F10" s="1">
        <v>0</v>
      </c>
      <c r="G10" s="12">
        <f t="shared" ref="G10:G11" si="10">E10*F10</f>
        <v>0</v>
      </c>
      <c r="H10" s="12">
        <f t="shared" ref="H10:H11" si="11">(E10-G10)/36</f>
        <v>117.63888888888889</v>
      </c>
      <c r="I10" s="1">
        <v>0</v>
      </c>
      <c r="J10" s="11">
        <f t="shared" si="2"/>
        <v>0</v>
      </c>
      <c r="K10" s="1">
        <v>0</v>
      </c>
      <c r="L10" s="11">
        <f t="shared" si="9"/>
        <v>0</v>
      </c>
      <c r="M10" s="1">
        <v>0</v>
      </c>
      <c r="N10" s="11">
        <f t="shared" si="3"/>
        <v>0</v>
      </c>
      <c r="O10" s="1">
        <v>0</v>
      </c>
      <c r="P10" s="11">
        <f t="shared" si="4"/>
        <v>0</v>
      </c>
      <c r="Q10" s="1">
        <v>0</v>
      </c>
      <c r="R10" s="11">
        <f t="shared" si="5"/>
        <v>0</v>
      </c>
      <c r="S10" s="2">
        <f t="shared" si="6"/>
        <v>117.63888888888889</v>
      </c>
      <c r="T10" s="13">
        <f t="shared" si="0"/>
        <v>42350</v>
      </c>
    </row>
    <row r="11" spans="1:22" x14ac:dyDescent="0.3">
      <c r="A11" s="4"/>
      <c r="B11" s="31" t="s">
        <v>9</v>
      </c>
      <c r="C11" s="32">
        <v>5</v>
      </c>
      <c r="D11" s="33">
        <v>725</v>
      </c>
      <c r="E11" s="33">
        <v>1450</v>
      </c>
      <c r="F11" s="1">
        <v>0</v>
      </c>
      <c r="G11" s="12">
        <f t="shared" si="10"/>
        <v>0</v>
      </c>
      <c r="H11" s="12">
        <f t="shared" si="11"/>
        <v>40.277777777777779</v>
      </c>
      <c r="I11" s="1">
        <v>0</v>
      </c>
      <c r="J11" s="11">
        <f t="shared" si="2"/>
        <v>0</v>
      </c>
      <c r="K11" s="1">
        <v>0</v>
      </c>
      <c r="L11" s="11">
        <f t="shared" si="9"/>
        <v>0</v>
      </c>
      <c r="M11" s="1">
        <v>0</v>
      </c>
      <c r="N11" s="11">
        <f t="shared" si="3"/>
        <v>0</v>
      </c>
      <c r="O11" s="1">
        <v>0</v>
      </c>
      <c r="P11" s="11">
        <f t="shared" si="4"/>
        <v>0</v>
      </c>
      <c r="Q11" s="1">
        <v>0</v>
      </c>
      <c r="R11" s="11">
        <f t="shared" si="5"/>
        <v>0</v>
      </c>
      <c r="S11" s="2">
        <f t="shared" si="6"/>
        <v>40.277777777777779</v>
      </c>
      <c r="T11" s="13">
        <f t="shared" si="0"/>
        <v>7250</v>
      </c>
    </row>
    <row r="12" spans="1:22" x14ac:dyDescent="0.3">
      <c r="A12" s="4"/>
      <c r="B12" s="31" t="s">
        <v>10</v>
      </c>
      <c r="C12" s="32">
        <v>10</v>
      </c>
      <c r="D12" s="33">
        <v>1451</v>
      </c>
      <c r="E12" s="33">
        <v>3375</v>
      </c>
      <c r="F12" s="1">
        <v>0</v>
      </c>
      <c r="G12" s="12">
        <f t="shared" ref="G12" si="12">E12*F12</f>
        <v>0</v>
      </c>
      <c r="H12" s="12">
        <f t="shared" ref="H12" si="13">(E12-G12)/36</f>
        <v>93.75</v>
      </c>
      <c r="I12" s="1">
        <v>0</v>
      </c>
      <c r="J12" s="11">
        <f t="shared" si="2"/>
        <v>0</v>
      </c>
      <c r="K12" s="1">
        <v>0</v>
      </c>
      <c r="L12" s="11">
        <f t="shared" si="9"/>
        <v>0</v>
      </c>
      <c r="M12" s="1">
        <v>0</v>
      </c>
      <c r="N12" s="11">
        <f t="shared" si="3"/>
        <v>0</v>
      </c>
      <c r="O12" s="1">
        <v>0</v>
      </c>
      <c r="P12" s="11">
        <f t="shared" si="4"/>
        <v>0</v>
      </c>
      <c r="Q12" s="1">
        <v>0</v>
      </c>
      <c r="R12" s="11">
        <f t="shared" si="5"/>
        <v>0</v>
      </c>
      <c r="S12" s="2">
        <f t="shared" si="6"/>
        <v>93.75</v>
      </c>
      <c r="T12" s="13">
        <f t="shared" si="0"/>
        <v>33750</v>
      </c>
    </row>
    <row r="13" spans="1:22" x14ac:dyDescent="0.3">
      <c r="A13" s="4"/>
      <c r="B13" s="9" t="s">
        <v>11</v>
      </c>
      <c r="C13" s="10">
        <v>20</v>
      </c>
      <c r="D13" s="11">
        <f>1500*1.21</f>
        <v>1815</v>
      </c>
      <c r="E13" s="11">
        <f>2500*1.21</f>
        <v>3025</v>
      </c>
      <c r="F13" s="1">
        <v>0</v>
      </c>
      <c r="G13" s="12">
        <f t="shared" si="7"/>
        <v>0</v>
      </c>
      <c r="H13" s="12">
        <f t="shared" si="8"/>
        <v>84.027777777777771</v>
      </c>
      <c r="I13" s="1">
        <v>0</v>
      </c>
      <c r="J13" s="11">
        <f t="shared" si="2"/>
        <v>0</v>
      </c>
      <c r="K13" s="1">
        <v>0</v>
      </c>
      <c r="L13" s="11">
        <f t="shared" si="9"/>
        <v>0</v>
      </c>
      <c r="M13" s="1">
        <v>0</v>
      </c>
      <c r="N13" s="11">
        <f t="shared" si="3"/>
        <v>0</v>
      </c>
      <c r="O13" s="1">
        <v>0</v>
      </c>
      <c r="P13" s="11">
        <f t="shared" si="4"/>
        <v>0</v>
      </c>
      <c r="Q13" s="1">
        <v>0</v>
      </c>
      <c r="R13" s="11">
        <f t="shared" si="5"/>
        <v>0</v>
      </c>
      <c r="S13" s="2">
        <f t="shared" si="6"/>
        <v>84.027777777777771</v>
      </c>
      <c r="T13" s="13">
        <f t="shared" si="0"/>
        <v>60499.999999999993</v>
      </c>
    </row>
    <row r="14" spans="1:22" x14ac:dyDescent="0.3">
      <c r="A14" s="4"/>
      <c r="B14" s="9" t="s">
        <v>12</v>
      </c>
      <c r="C14" s="10">
        <v>15</v>
      </c>
      <c r="D14" s="11">
        <v>3036</v>
      </c>
      <c r="E14" s="11">
        <v>4850</v>
      </c>
      <c r="F14" s="1">
        <v>0</v>
      </c>
      <c r="G14" s="12">
        <f t="shared" ref="G14" si="14">E14*F14</f>
        <v>0</v>
      </c>
      <c r="H14" s="12">
        <f t="shared" ref="H14" si="15">(E14-G14)/36</f>
        <v>134.72222222222223</v>
      </c>
      <c r="I14" s="1">
        <v>0</v>
      </c>
      <c r="J14" s="11">
        <f t="shared" si="2"/>
        <v>0</v>
      </c>
      <c r="K14" s="1">
        <v>0</v>
      </c>
      <c r="L14" s="11">
        <f t="shared" si="9"/>
        <v>0</v>
      </c>
      <c r="M14" s="1">
        <v>0</v>
      </c>
      <c r="N14" s="11">
        <f t="shared" si="3"/>
        <v>0</v>
      </c>
      <c r="O14" s="1">
        <v>0</v>
      </c>
      <c r="P14" s="11">
        <f t="shared" si="4"/>
        <v>0</v>
      </c>
      <c r="Q14" s="1">
        <v>0</v>
      </c>
      <c r="R14" s="11">
        <f t="shared" si="5"/>
        <v>0</v>
      </c>
      <c r="S14" s="2">
        <f t="shared" si="6"/>
        <v>134.72222222222223</v>
      </c>
      <c r="T14" s="13">
        <f t="shared" si="0"/>
        <v>72750</v>
      </c>
    </row>
    <row r="15" spans="1:22" x14ac:dyDescent="0.3">
      <c r="A15" s="4"/>
      <c r="B15" s="31" t="s">
        <v>13</v>
      </c>
      <c r="C15" s="32">
        <v>5</v>
      </c>
      <c r="D15" s="33">
        <f>1500*1.21</f>
        <v>1815</v>
      </c>
      <c r="E15" s="33">
        <v>3650</v>
      </c>
      <c r="F15" s="1">
        <v>0</v>
      </c>
      <c r="G15" s="12">
        <f t="shared" si="7"/>
        <v>0</v>
      </c>
      <c r="H15" s="12">
        <f t="shared" si="8"/>
        <v>101.38888888888889</v>
      </c>
      <c r="I15" s="1">
        <v>0</v>
      </c>
      <c r="J15" s="11">
        <f t="shared" si="2"/>
        <v>0</v>
      </c>
      <c r="K15" s="1">
        <v>0</v>
      </c>
      <c r="L15" s="11">
        <f t="shared" si="9"/>
        <v>0</v>
      </c>
      <c r="M15" s="1">
        <v>0</v>
      </c>
      <c r="N15" s="11">
        <f t="shared" si="3"/>
        <v>0</v>
      </c>
      <c r="O15" s="1">
        <v>0</v>
      </c>
      <c r="P15" s="11">
        <f t="shared" si="4"/>
        <v>0</v>
      </c>
      <c r="Q15" s="1">
        <v>0</v>
      </c>
      <c r="R15" s="11">
        <f t="shared" si="5"/>
        <v>0</v>
      </c>
      <c r="S15" s="2">
        <f t="shared" si="6"/>
        <v>101.38888888888889</v>
      </c>
      <c r="T15" s="13">
        <f t="shared" si="0"/>
        <v>18250</v>
      </c>
    </row>
    <row r="16" spans="1:22" x14ac:dyDescent="0.3">
      <c r="A16" s="4"/>
      <c r="B16" s="31" t="s">
        <v>14</v>
      </c>
      <c r="C16" s="32">
        <v>5</v>
      </c>
      <c r="D16" s="33">
        <v>3651</v>
      </c>
      <c r="E16" s="33">
        <v>7250</v>
      </c>
      <c r="F16" s="1">
        <v>0</v>
      </c>
      <c r="G16" s="12">
        <f t="shared" ref="G16" si="16">E16*F16</f>
        <v>0</v>
      </c>
      <c r="H16" s="12">
        <f t="shared" ref="H16" si="17">(E16-G16)/36</f>
        <v>201.38888888888889</v>
      </c>
      <c r="I16" s="1">
        <v>0</v>
      </c>
      <c r="J16" s="11">
        <f t="shared" si="2"/>
        <v>0</v>
      </c>
      <c r="K16" s="1">
        <v>0</v>
      </c>
      <c r="L16" s="11">
        <f t="shared" si="9"/>
        <v>0</v>
      </c>
      <c r="M16" s="1">
        <v>0</v>
      </c>
      <c r="N16" s="11">
        <f t="shared" si="3"/>
        <v>0</v>
      </c>
      <c r="O16" s="1">
        <v>0</v>
      </c>
      <c r="P16" s="11">
        <f t="shared" si="4"/>
        <v>0</v>
      </c>
      <c r="Q16" s="1">
        <v>0</v>
      </c>
      <c r="R16" s="11">
        <f t="shared" si="5"/>
        <v>0</v>
      </c>
      <c r="S16" s="2">
        <f t="shared" si="6"/>
        <v>201.38888888888889</v>
      </c>
      <c r="T16" s="13">
        <f t="shared" si="0"/>
        <v>36250</v>
      </c>
    </row>
    <row r="17" spans="1:21" x14ac:dyDescent="0.3">
      <c r="A17" s="4"/>
      <c r="B17" s="14" t="s">
        <v>15</v>
      </c>
      <c r="C17" s="10">
        <v>5</v>
      </c>
      <c r="D17" s="11">
        <v>2425</v>
      </c>
      <c r="E17" s="11">
        <f>3500*1.21</f>
        <v>4235</v>
      </c>
      <c r="F17" s="1">
        <v>0</v>
      </c>
      <c r="G17" s="12">
        <f t="shared" si="7"/>
        <v>0</v>
      </c>
      <c r="H17" s="12">
        <f t="shared" si="8"/>
        <v>117.63888888888889</v>
      </c>
      <c r="I17" s="1">
        <v>0</v>
      </c>
      <c r="J17" s="11">
        <f t="shared" si="2"/>
        <v>0</v>
      </c>
      <c r="K17" s="1">
        <v>0</v>
      </c>
      <c r="L17" s="11">
        <f t="shared" si="9"/>
        <v>0</v>
      </c>
      <c r="M17" s="1">
        <v>0</v>
      </c>
      <c r="N17" s="11">
        <f t="shared" si="3"/>
        <v>0</v>
      </c>
      <c r="O17" s="1">
        <v>0</v>
      </c>
      <c r="P17" s="11">
        <f t="shared" si="4"/>
        <v>0</v>
      </c>
      <c r="Q17" s="1">
        <v>0</v>
      </c>
      <c r="R17" s="11">
        <f t="shared" si="5"/>
        <v>0</v>
      </c>
      <c r="S17" s="2">
        <f t="shared" si="6"/>
        <v>117.63888888888889</v>
      </c>
      <c r="T17" s="13">
        <f t="shared" si="0"/>
        <v>21175</v>
      </c>
    </row>
    <row r="18" spans="1:21" x14ac:dyDescent="0.3">
      <c r="A18" s="4"/>
      <c r="B18" s="14" t="s">
        <v>16</v>
      </c>
      <c r="C18" s="10">
        <v>5</v>
      </c>
      <c r="D18" s="11">
        <v>4326</v>
      </c>
      <c r="E18" s="11">
        <v>7250</v>
      </c>
      <c r="F18" s="1">
        <v>0</v>
      </c>
      <c r="G18" s="12">
        <f t="shared" ref="G18" si="18">E18*F18</f>
        <v>0</v>
      </c>
      <c r="H18" s="12">
        <f>(E18-G18)/36</f>
        <v>201.38888888888889</v>
      </c>
      <c r="I18" s="1">
        <v>0</v>
      </c>
      <c r="J18" s="11">
        <f t="shared" si="2"/>
        <v>0</v>
      </c>
      <c r="K18" s="1">
        <v>0</v>
      </c>
      <c r="L18" s="11">
        <f t="shared" si="9"/>
        <v>0</v>
      </c>
      <c r="M18" s="1">
        <v>0</v>
      </c>
      <c r="N18" s="11">
        <f t="shared" si="3"/>
        <v>0</v>
      </c>
      <c r="O18" s="1">
        <v>0</v>
      </c>
      <c r="P18" s="11">
        <f t="shared" si="4"/>
        <v>0</v>
      </c>
      <c r="Q18" s="1">
        <v>0</v>
      </c>
      <c r="R18" s="11">
        <f t="shared" si="5"/>
        <v>0</v>
      </c>
      <c r="S18" s="2">
        <f t="shared" si="6"/>
        <v>201.38888888888889</v>
      </c>
      <c r="T18" s="13">
        <f t="shared" si="0"/>
        <v>36250</v>
      </c>
    </row>
    <row r="19" spans="1:21" s="21" customFormat="1" ht="16.2" thickBot="1" x14ac:dyDescent="0.35">
      <c r="A19" s="15"/>
      <c r="B19" s="16" t="s">
        <v>2</v>
      </c>
      <c r="C19" s="17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20">
        <f>SUM(T7:T18)</f>
        <v>356325</v>
      </c>
    </row>
    <row r="20" spans="1:21" x14ac:dyDescent="0.3"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3"/>
    </row>
    <row r="21" spans="1:21" x14ac:dyDescent="0.3">
      <c r="B21" s="60" t="s">
        <v>36</v>
      </c>
      <c r="C21" s="60"/>
      <c r="D21" s="60"/>
      <c r="E21" s="60"/>
      <c r="F21" s="60"/>
      <c r="G21" s="60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21" x14ac:dyDescent="0.3">
      <c r="B22" s="60"/>
      <c r="C22" s="60"/>
      <c r="D22" s="60"/>
      <c r="E22" s="60"/>
      <c r="F22" s="60"/>
      <c r="G22" s="60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21" x14ac:dyDescent="0.3">
      <c r="B23" s="24"/>
      <c r="C23" s="24"/>
      <c r="D23" s="24"/>
      <c r="E23" s="24"/>
      <c r="F23" s="24"/>
      <c r="G23" s="24"/>
      <c r="H23" s="24"/>
      <c r="I23" s="24"/>
      <c r="S23" s="24"/>
    </row>
    <row r="24" spans="1:21" x14ac:dyDescent="0.3">
      <c r="B24" s="25" t="s">
        <v>26</v>
      </c>
      <c r="C24" s="25" t="s">
        <v>29</v>
      </c>
      <c r="D24" s="25"/>
      <c r="E24" s="25"/>
      <c r="F24" s="25"/>
      <c r="G24" s="24"/>
      <c r="H24" s="24"/>
      <c r="I24" s="24"/>
      <c r="J24" s="24"/>
      <c r="K24" s="24"/>
      <c r="L24" s="24"/>
      <c r="M24" s="24"/>
      <c r="O24" s="24"/>
      <c r="P24" s="24"/>
      <c r="Q24" s="24"/>
      <c r="R24" s="24"/>
      <c r="S24" s="24"/>
    </row>
    <row r="25" spans="1:21" x14ac:dyDescent="0.3">
      <c r="B25" s="26" t="s">
        <v>5</v>
      </c>
      <c r="C25" s="34"/>
      <c r="D25" s="35"/>
      <c r="E25" s="35"/>
      <c r="F25" s="36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21" x14ac:dyDescent="0.3">
      <c r="B26" s="26" t="s">
        <v>6</v>
      </c>
      <c r="C26" s="34"/>
      <c r="D26" s="35"/>
      <c r="E26" s="35"/>
      <c r="F26" s="36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21" x14ac:dyDescent="0.3">
      <c r="B27" s="26" t="s">
        <v>7</v>
      </c>
      <c r="C27" s="34"/>
      <c r="D27" s="35"/>
      <c r="E27" s="35"/>
      <c r="F27" s="36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spans="1:21" x14ac:dyDescent="0.3">
      <c r="B28" s="26" t="s">
        <v>8</v>
      </c>
      <c r="C28" s="34"/>
      <c r="D28" s="35"/>
      <c r="E28" s="35"/>
      <c r="F28" s="36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21" x14ac:dyDescent="0.3">
      <c r="B29" s="26" t="s">
        <v>9</v>
      </c>
      <c r="C29" s="34"/>
      <c r="D29" s="35"/>
      <c r="E29" s="35"/>
      <c r="F29" s="36"/>
      <c r="G29" s="24"/>
      <c r="H29" s="24"/>
      <c r="I29" s="24"/>
      <c r="J29" s="24"/>
      <c r="K29" s="24"/>
      <c r="L29" s="24"/>
      <c r="O29" s="24"/>
      <c r="P29" s="24"/>
      <c r="Q29" s="24"/>
      <c r="R29" s="24"/>
      <c r="S29" s="24"/>
    </row>
    <row r="30" spans="1:21" x14ac:dyDescent="0.3">
      <c r="B30" s="26" t="s">
        <v>10</v>
      </c>
      <c r="C30" s="34"/>
      <c r="D30" s="35"/>
      <c r="E30" s="35"/>
      <c r="F30" s="36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21" x14ac:dyDescent="0.3">
      <c r="B31" s="26" t="s">
        <v>11</v>
      </c>
      <c r="C31" s="34"/>
      <c r="D31" s="35"/>
      <c r="E31" s="35"/>
      <c r="F31" s="36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21" x14ac:dyDescent="0.3">
      <c r="B32" s="26" t="s">
        <v>12</v>
      </c>
      <c r="C32" s="34"/>
      <c r="D32" s="35"/>
      <c r="E32" s="35"/>
      <c r="F32" s="36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2:19" x14ac:dyDescent="0.3">
      <c r="B33" s="26" t="s">
        <v>13</v>
      </c>
      <c r="C33" s="34"/>
      <c r="D33" s="35"/>
      <c r="E33" s="35"/>
      <c r="F33" s="36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2:19" x14ac:dyDescent="0.3">
      <c r="B34" s="26" t="s">
        <v>14</v>
      </c>
      <c r="C34" s="34"/>
      <c r="D34" s="35"/>
      <c r="E34" s="35"/>
      <c r="F34" s="36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2:19" x14ac:dyDescent="0.3">
      <c r="B35" s="26" t="s">
        <v>15</v>
      </c>
      <c r="C35" s="34"/>
      <c r="D35" s="35"/>
      <c r="E35" s="35"/>
      <c r="F35" s="36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2:19" x14ac:dyDescent="0.3">
      <c r="B36" s="26" t="s">
        <v>16</v>
      </c>
      <c r="C36" s="34"/>
      <c r="D36" s="35"/>
      <c r="E36" s="35"/>
      <c r="F36" s="36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spans="2:19" x14ac:dyDescent="0.3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</row>
    <row r="38" spans="2:19" x14ac:dyDescent="0.3">
      <c r="B38" s="27" t="s">
        <v>17</v>
      </c>
      <c r="C38" s="34"/>
      <c r="D38" s="35"/>
      <c r="E38" s="35"/>
      <c r="F38" s="36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2:19" x14ac:dyDescent="0.3">
      <c r="B39" s="28" t="s">
        <v>18</v>
      </c>
      <c r="C39" s="34"/>
      <c r="D39" s="35"/>
      <c r="E39" s="35"/>
      <c r="F39" s="36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2:19" x14ac:dyDescent="0.3">
      <c r="B40" s="29" t="s">
        <v>19</v>
      </c>
      <c r="C40" s="34"/>
      <c r="D40" s="35"/>
      <c r="E40" s="35"/>
      <c r="F40" s="36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2:19" x14ac:dyDescent="0.3">
      <c r="B41" s="30" t="s">
        <v>24</v>
      </c>
      <c r="C41" s="34"/>
      <c r="D41" s="35"/>
      <c r="E41" s="35"/>
      <c r="F41" s="36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spans="2:19" x14ac:dyDescent="0.3">
      <c r="B42" s="30" t="s">
        <v>20</v>
      </c>
      <c r="C42" s="34"/>
      <c r="D42" s="35"/>
      <c r="E42" s="35"/>
      <c r="F42" s="36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</row>
    <row r="43" spans="2:19" x14ac:dyDescent="0.3">
      <c r="B43" s="46" t="s">
        <v>21</v>
      </c>
      <c r="C43" s="49"/>
      <c r="D43" s="50"/>
      <c r="E43" s="50"/>
      <c r="F43" s="51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2:19" x14ac:dyDescent="0.3">
      <c r="B44" s="47"/>
      <c r="C44" s="52"/>
      <c r="D44" s="53"/>
      <c r="E44" s="53"/>
      <c r="F44" s="5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2:19" ht="37.950000000000003" customHeight="1" x14ac:dyDescent="0.3">
      <c r="B45" s="48"/>
      <c r="C45" s="55"/>
      <c r="D45" s="56"/>
      <c r="E45" s="56"/>
      <c r="F45" s="57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</row>
    <row r="46" spans="2:19" x14ac:dyDescent="0.3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</row>
  </sheetData>
  <sheetProtection selectLockedCells="1"/>
  <mergeCells count="41">
    <mergeCell ref="B3:D3"/>
    <mergeCell ref="B4:D4"/>
    <mergeCell ref="B43:B45"/>
    <mergeCell ref="C38:F38"/>
    <mergeCell ref="C39:F39"/>
    <mergeCell ref="C40:F40"/>
    <mergeCell ref="C41:F41"/>
    <mergeCell ref="C43:F45"/>
    <mergeCell ref="E4:H4"/>
    <mergeCell ref="F5:F6"/>
    <mergeCell ref="C26:F26"/>
    <mergeCell ref="C25:F25"/>
    <mergeCell ref="C27:F27"/>
    <mergeCell ref="B21:G22"/>
    <mergeCell ref="C28:F28"/>
    <mergeCell ref="C29:F29"/>
    <mergeCell ref="A5:A6"/>
    <mergeCell ref="B5:B6"/>
    <mergeCell ref="C5:C6"/>
    <mergeCell ref="E5:E6"/>
    <mergeCell ref="G5:G6"/>
    <mergeCell ref="D5:D6"/>
    <mergeCell ref="T5:T6"/>
    <mergeCell ref="S5:S6"/>
    <mergeCell ref="M5:M6"/>
    <mergeCell ref="I5:I6"/>
    <mergeCell ref="H5:H6"/>
    <mergeCell ref="L5:L6"/>
    <mergeCell ref="R5:R6"/>
    <mergeCell ref="J5:J6"/>
    <mergeCell ref="K5:K6"/>
    <mergeCell ref="N5:N6"/>
    <mergeCell ref="Q5:Q6"/>
    <mergeCell ref="C35:F35"/>
    <mergeCell ref="C36:F36"/>
    <mergeCell ref="C42:F42"/>
    <mergeCell ref="C30:F30"/>
    <mergeCell ref="C31:F31"/>
    <mergeCell ref="C32:F32"/>
    <mergeCell ref="C33:F33"/>
    <mergeCell ref="C34:F3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f7bc16e1b6120a053de3011f6b5b8aa7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e1d4d0d7dd0debe021dc01edc15d565d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144D86-B2D5-44A2-998E-1B0F8D9BF009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1284034-0b4c-477b-b783-b98cef86e0d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FBDAB7-7FD9-4897-A2C9-75B21AE39C19}"/>
</file>

<file path=customXml/itemProps3.xml><?xml version="1.0" encoding="utf-8"?>
<ds:datastoreItem xmlns:ds="http://schemas.openxmlformats.org/officeDocument/2006/customXml" ds:itemID="{81C3884A-16D3-43D3-B8AA-93F0F4A0F2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Opgave kosten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Leasefietsen bij nvi 1 onze versie.xlsx</dc:title>
  <dc:subject/>
  <dc:creator>Kamp, Wietske</dc:creator>
  <cp:keywords/>
  <dc:description/>
  <cp:lastModifiedBy>Willem Maassen van den Brink</cp:lastModifiedBy>
  <cp:revision/>
  <dcterms:created xsi:type="dcterms:W3CDTF">2022-11-03T11:43:27Z</dcterms:created>
  <dcterms:modified xsi:type="dcterms:W3CDTF">2025-11-18T09:19:46Z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