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mcgonline-my.sharepoint.com/personal/r_bosma_umcg_nl/Documents/Downloads/"/>
    </mc:Choice>
  </mc:AlternateContent>
  <xr:revisionPtr revIDLastSave="494" documentId="8_{65C6CF64-836E-4E9D-AFE8-A2E53FE4ED1B}" xr6:coauthVersionLast="47" xr6:coauthVersionMax="47" xr10:uidLastSave="{D40F919C-FA7B-440A-A8E0-C6FF8ED1DA19}"/>
  <bookViews>
    <workbookView xWindow="-108" yWindow="-108" windowWidth="23256" windowHeight="12456" xr2:uid="{137B5A9B-BFCF-4992-A935-AFBF36C8D436}"/>
  </bookViews>
  <sheets>
    <sheet name="Perce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 l="1"/>
  <c r="F33" i="1"/>
  <c r="F28" i="1"/>
  <c r="F25" i="1"/>
  <c r="F26" i="1"/>
  <c r="F27" i="1"/>
  <c r="F29" i="1"/>
  <c r="F30" i="1"/>
  <c r="F31" i="1"/>
  <c r="F32" i="1"/>
  <c r="F34" i="1"/>
  <c r="F35" i="1"/>
  <c r="F36" i="1"/>
  <c r="F37" i="1"/>
  <c r="F38" i="1"/>
  <c r="F39" i="1"/>
  <c r="F40" i="1"/>
  <c r="F41" i="1"/>
  <c r="F42" i="1"/>
  <c r="F43" i="1"/>
  <c r="F44" i="1"/>
  <c r="F46" i="1"/>
  <c r="F47" i="1"/>
  <c r="F48" i="1"/>
  <c r="F49" i="1"/>
  <c r="F50" i="1"/>
  <c r="F51" i="1"/>
  <c r="F52" i="1"/>
  <c r="J25" i="1" l="1"/>
  <c r="K25" i="1" s="1"/>
  <c r="J26" i="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K26" i="1" l="1"/>
  <c r="K54" i="1" s="1"/>
  <c r="K55" i="1" s="1"/>
</calcChain>
</file>

<file path=xl/sharedStrings.xml><?xml version="1.0" encoding="utf-8"?>
<sst xmlns="http://schemas.openxmlformats.org/spreadsheetml/2006/main" count="100" uniqueCount="98">
  <si>
    <t xml:space="preserve">Inschrijver dient de prijsopgave in de Excel bijlage rechtsgeldig te ondertekenen (inscannen) en vervolgens toe te voegen aan het antwoord op deze vraag. Inschrijver dient enkel de groene velden in te vullen. Wanneer een veld niet is ingevuld komt er geen totaalprijs tot stand die de Aanbestedende dienst in staat stelt partijen gelijk te behandelen. Derhalve zullen dergelijke Inschrijvingen niet voor evaluatie en gunning in aanmerking kunnen komen. </t>
  </si>
  <si>
    <t>Getekend voor akkoord:</t>
  </si>
  <si>
    <t>Naam:</t>
  </si>
  <si>
    <t>Functie:</t>
  </si>
  <si>
    <t>Handtekening:</t>
  </si>
  <si>
    <t>Onderneming:</t>
  </si>
  <si>
    <t>Plaats en datum:</t>
  </si>
  <si>
    <t>Toelichting:</t>
  </si>
  <si>
    <t>* Inschrijver geeft de tarieven excl. BTW op in de groen gearceerde cellen.</t>
  </si>
  <si>
    <t>* Het is niet toegestaan om € 0 (nul) bedragen en/of negatieve prijzen te offreren.</t>
  </si>
  <si>
    <t xml:space="preserve">* De door de inschrijver op te geven tarieven in de groene cellen gelden voor iedere daadwerkelijke afname. De tarieven zijn bindend voor de looptijd van de af te sluiten Raamovereenkomst. </t>
  </si>
  <si>
    <t xml:space="preserve">* Aan de opgegeven inzetaantallen en volumes kunnen geen rechten worden ontleend en is daarnaast ook geen indicatie of garantie af te geven van de afname gedurende de Raamovereenkomst. </t>
  </si>
  <si>
    <t xml:space="preserve">* In de prijzen en tarieven zijn alle, maar niet uitsluitend, levering- en transportkosten, opleidingskosten, voorrijd-, reis-, en verblijfkosten, administratiekosten alsmede overige kosten die aan de uitvoering van deze overeenkomst zijn verbonden, inbegrepen. </t>
  </si>
  <si>
    <t>Kosten per relatie (verborgen voor lev.)</t>
  </si>
  <si>
    <t>Programma van Eisen nr:</t>
  </si>
  <si>
    <t>Omschrijving</t>
  </si>
  <si>
    <t>Huidige inhoud per stuk (ml/gr)</t>
  </si>
  <si>
    <t>Totaal afname per jaar (per ml/gr)</t>
  </si>
  <si>
    <t>Artikelomschrijving</t>
  </si>
  <si>
    <t>Inhoud per stuk (ml/gr)</t>
  </si>
  <si>
    <t>Productprijs per stuk</t>
  </si>
  <si>
    <t>Prijs per jaar (obv afname 2024)</t>
  </si>
  <si>
    <t>Artikelnummer fabrikant</t>
  </si>
  <si>
    <t>EAN-code</t>
  </si>
  <si>
    <t>Z-indexnummer</t>
  </si>
  <si>
    <t>Artikelnummer leverancier (indien via een groothandel)</t>
  </si>
  <si>
    <t>Polymere sondevoeding zonder vezels</t>
  </si>
  <si>
    <t>Polymere sondevoeding met vezels</t>
  </si>
  <si>
    <t>Polymere sondevoeding energieverrijkt zonder vezels</t>
  </si>
  <si>
    <t>Polymere sondevoeding energieverrijkt met vezels</t>
  </si>
  <si>
    <t>Polymere sondevoeding eiwitverrijkt zonder vezels</t>
  </si>
  <si>
    <t>Polymere sondevoeding eitwitverrijkt met vezels</t>
  </si>
  <si>
    <t>Polymere vochtbeperkte sondevoeding zonder vezels</t>
  </si>
  <si>
    <t>Oligomere sterk LCT-beperkte sondevoeding op basis van korte keten peptiden</t>
  </si>
  <si>
    <t>Polymere sondevoeding met verlaagd koolhydraatgehalte, met vezels</t>
  </si>
  <si>
    <t>Polymere sondevoeding met sterk verhoogd eiwitgehalte, zonder vezels</t>
  </si>
  <si>
    <t>Polymere sondevoeding koemelkeiwitvrij op basis van soja, met vezels</t>
  </si>
  <si>
    <t>Polymere sondevoeding energie- en vochtbeperkt, met vezels, voedingskundig volledig in 1 liter</t>
  </si>
  <si>
    <t>Polymere energierijke drinkvoeding op melkbasis, zonder vezels</t>
  </si>
  <si>
    <t>Polymere energierijke drinkvoeding op yogurtbasis</t>
  </si>
  <si>
    <t>Polymere energierijke drinkvoeding op sapbasis, zonder vezels</t>
  </si>
  <si>
    <t>Polymere eitwitrijke drinkvoeding op melkbasis</t>
  </si>
  <si>
    <t>Polymere geconcentreerde drinkvoeding op melkbasis, zonder vezels</t>
  </si>
  <si>
    <t>Polymere geconcentreerde drinkvoeding op melkbasis, met vezels</t>
  </si>
  <si>
    <t>Polymere geconcentreerde eiwitrijke drinkvoeding op melkbasis, zonder vezels</t>
  </si>
  <si>
    <t>Aanvullende eiwitrijke, energierijke voeding met vezels, in poedervorm met extra vitaminen en mineralen. Neutrale smaak</t>
  </si>
  <si>
    <t>Polymere energie- en eiwitrijk dessert, amylase resistent</t>
  </si>
  <si>
    <t>Eiwitrijke, energierijke voorverdikte voeding op vruchtenbasis, amylase resistent</t>
  </si>
  <si>
    <t>Polymere energieverrijkte drinkvoeding met verlaagd koolhydraatgehalte, met vezels</t>
  </si>
  <si>
    <t>Polymere geconcentreerde energieverrijkte, eiwitarme drinkvoeding op melkbasis, laag in elektrolyten, zonder vezels</t>
  </si>
  <si>
    <t>Polymere geconcentreerde energieverrijkte drinkvoeding op melkbasis, met verlaagd elektrolyten gehalte, zonder vezels</t>
  </si>
  <si>
    <t>Koolhydraatmodule</t>
  </si>
  <si>
    <t>Eiwitmodule</t>
  </si>
  <si>
    <t>Aanvullende, geconcentreerde vet-emulsie van LCT vetzuren voor patieten die extra energie nodig hebben</t>
  </si>
  <si>
    <t>Totaal prijs per jaar</t>
  </si>
  <si>
    <t>Lease</t>
  </si>
  <si>
    <t>Eigendom</t>
  </si>
  <si>
    <t>1.1.1</t>
  </si>
  <si>
    <t>1.1.2</t>
  </si>
  <si>
    <t>1.1.3</t>
  </si>
  <si>
    <t>1.1.4</t>
  </si>
  <si>
    <t>1.1.5</t>
  </si>
  <si>
    <t>1.1.6</t>
  </si>
  <si>
    <t>1.1.7</t>
  </si>
  <si>
    <t>1.1.8</t>
  </si>
  <si>
    <t>1.1.9</t>
  </si>
  <si>
    <t>1.1.10</t>
  </si>
  <si>
    <t>1.1.12</t>
  </si>
  <si>
    <t>1.1.11</t>
  </si>
  <si>
    <t>1.2.1</t>
  </si>
  <si>
    <t>1.2.2</t>
  </si>
  <si>
    <t>1.2.3</t>
  </si>
  <si>
    <t>1.2.4</t>
  </si>
  <si>
    <t>1.2.5</t>
  </si>
  <si>
    <t>1.2.6</t>
  </si>
  <si>
    <t>1.2.7</t>
  </si>
  <si>
    <t>1.2.8</t>
  </si>
  <si>
    <t>1.2.9</t>
  </si>
  <si>
    <t>1.2.10</t>
  </si>
  <si>
    <t>1.2.12</t>
  </si>
  <si>
    <t>1.2.11</t>
  </si>
  <si>
    <t>1.2.13</t>
  </si>
  <si>
    <t>1.3.1</t>
  </si>
  <si>
    <t>1.3.2</t>
  </si>
  <si>
    <t>1.3.3</t>
  </si>
  <si>
    <t>Afname in stuks (o.b.v. 2024)</t>
  </si>
  <si>
    <t>Invulformulier Prijzenblad Medische voeding: Perceel 1</t>
  </si>
  <si>
    <t xml:space="preserve">* Eenheidsprijzen worden afgerond op 2 decimalen met uitzondering van rij J. </t>
  </si>
  <si>
    <t>* De prijs berekening per jaar (rij K) worden berekend op basis van exacte eenheidsprijzen, wat betekent dat gerekend wordt zonder afronding van decimalen van rij J.</t>
  </si>
  <si>
    <t>Netto prijs per 1 ml/gr</t>
  </si>
  <si>
    <t>Inschrijfprijs gehele contractperiode (4 jarig contract)</t>
  </si>
  <si>
    <t>500 en 1000</t>
  </si>
  <si>
    <t>523 en 2777</t>
  </si>
  <si>
    <t>582 en 2060</t>
  </si>
  <si>
    <t>264 en 8</t>
  </si>
  <si>
    <t>125 en 200</t>
  </si>
  <si>
    <t>548 en 26</t>
  </si>
  <si>
    <r>
      <t>* De groen gearceerde cellen zullen worden vermenigvuldig met een jaarvolume om tot een totaal inschrijfprijs per jaar te komen. Beoordeling vindt plaats op basis van de totaal inschrijfprijs over de contractperiode</t>
    </r>
    <r>
      <rPr>
        <sz val="11"/>
        <rFont val="Aptos Display"/>
        <family val="2"/>
        <scheme val="major"/>
      </rPr>
      <t xml:space="preserve"> (cel K55)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</si>
</sst>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0;&quot;€&quot;\ \-#,##0.000"/>
  </numFmts>
  <fonts count="12" x14ac:knownFonts="1">
    <font>
      <sz val="11"/>
      <color theme="1"/>
      <name val="Aptos Narrow"/>
      <family val="2"/>
      <scheme val="minor"/>
    </font>
    <font>
      <sz val="11"/>
      <color theme="1"/>
      <name val="Aptos Narrow"/>
      <family val="2"/>
      <scheme val="minor"/>
    </font>
    <font>
      <sz val="8"/>
      <name val="Aptos Narrow"/>
      <family val="2"/>
      <scheme val="minor"/>
    </font>
    <font>
      <sz val="11"/>
      <color theme="1"/>
      <name val="Aptos Display"/>
      <family val="2"/>
      <scheme val="major"/>
    </font>
    <font>
      <sz val="11"/>
      <name val="Aptos Display"/>
      <family val="2"/>
      <scheme val="major"/>
    </font>
    <font>
      <b/>
      <sz val="11"/>
      <name val="Aptos Display"/>
      <family val="2"/>
      <scheme val="major"/>
    </font>
    <font>
      <sz val="11"/>
      <color rgb="FFFF0000"/>
      <name val="Aptos Display"/>
      <family val="2"/>
      <scheme val="major"/>
    </font>
    <font>
      <b/>
      <sz val="11"/>
      <color theme="1"/>
      <name val="Aptos Display"/>
      <family val="2"/>
      <scheme val="major"/>
    </font>
    <font>
      <i/>
      <sz val="11"/>
      <color theme="1"/>
      <name val="Aptos Display"/>
      <family val="2"/>
      <scheme val="major"/>
    </font>
    <font>
      <b/>
      <sz val="18"/>
      <color theme="1"/>
      <name val="Aptos Display"/>
      <family val="2"/>
      <scheme val="major"/>
    </font>
    <font>
      <sz val="11"/>
      <color theme="0"/>
      <name val="Aptos Display"/>
      <family val="2"/>
      <scheme val="major"/>
    </font>
    <font>
      <b/>
      <sz val="24"/>
      <color theme="1"/>
      <name val="Aptos Display"/>
      <family val="2"/>
      <scheme val="maj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3" tint="0.49998474074526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3" fillId="0" borderId="0" xfId="0" applyFont="1"/>
    <xf numFmtId="0" fontId="3" fillId="2" borderId="2" xfId="0" applyFont="1" applyFill="1" applyBorder="1"/>
    <xf numFmtId="0" fontId="3" fillId="2" borderId="3" xfId="0" applyFont="1" applyFill="1" applyBorder="1"/>
    <xf numFmtId="0" fontId="3" fillId="2" borderId="0" xfId="0" applyFont="1" applyFill="1"/>
    <xf numFmtId="0" fontId="3" fillId="2" borderId="5" xfId="0" applyFont="1" applyFill="1" applyBorder="1"/>
    <xf numFmtId="0" fontId="3" fillId="0" borderId="5" xfId="0" applyFont="1" applyBorder="1"/>
    <xf numFmtId="0" fontId="5" fillId="0" borderId="4" xfId="0" applyFont="1" applyBorder="1" applyAlignment="1">
      <alignment vertical="top"/>
    </xf>
    <xf numFmtId="0" fontId="5" fillId="0" borderId="0" xfId="0" applyFont="1" applyAlignment="1">
      <alignment vertical="top"/>
    </xf>
    <xf numFmtId="0" fontId="4" fillId="0" borderId="0" xfId="0" applyFont="1" applyAlignment="1">
      <alignment horizontal="left" vertical="top"/>
    </xf>
    <xf numFmtId="0" fontId="6" fillId="0" borderId="0" xfId="0" applyFont="1" applyAlignment="1">
      <alignment wrapText="1"/>
    </xf>
    <xf numFmtId="0" fontId="7" fillId="0" borderId="4" xfId="0" applyFont="1" applyBorder="1" applyAlignment="1">
      <alignment wrapText="1"/>
    </xf>
    <xf numFmtId="0" fontId="7" fillId="0" borderId="4" xfId="0" applyFont="1" applyBorder="1"/>
    <xf numFmtId="0" fontId="3" fillId="0" borderId="4" xfId="0" applyFont="1" applyBorder="1"/>
    <xf numFmtId="0" fontId="8" fillId="0" borderId="0" xfId="0" applyFont="1"/>
    <xf numFmtId="0" fontId="3" fillId="0" borderId="4" xfId="0" applyFont="1" applyBorder="1" applyAlignment="1">
      <alignment horizontal="left"/>
    </xf>
    <xf numFmtId="0" fontId="3" fillId="3" borderId="0" xfId="0" applyFont="1" applyFill="1"/>
    <xf numFmtId="0" fontId="3" fillId="0" borderId="8" xfId="0" applyFont="1" applyBorder="1"/>
    <xf numFmtId="0" fontId="3" fillId="0" borderId="7" xfId="0" applyFont="1" applyBorder="1"/>
    <xf numFmtId="0" fontId="7" fillId="3" borderId="0" xfId="0" applyFont="1" applyFill="1" applyAlignment="1">
      <alignment horizontal="center" wrapText="1"/>
    </xf>
    <xf numFmtId="0" fontId="7" fillId="0" borderId="0" xfId="0" applyFont="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3" fillId="0" borderId="16" xfId="0" applyFont="1" applyBorder="1"/>
    <xf numFmtId="0" fontId="3" fillId="0" borderId="12" xfId="0" applyFont="1" applyBorder="1"/>
    <xf numFmtId="0" fontId="3" fillId="0" borderId="18" xfId="0" applyFont="1" applyBorder="1"/>
    <xf numFmtId="0" fontId="9" fillId="0" borderId="0" xfId="0" applyFont="1" applyAlignment="1">
      <alignment horizontal="center" vertical="center" textRotation="255"/>
    </xf>
    <xf numFmtId="3" fontId="3" fillId="0" borderId="0" xfId="0" applyNumberFormat="1" applyFont="1"/>
    <xf numFmtId="44" fontId="3" fillId="0" borderId="0" xfId="1" applyFont="1"/>
    <xf numFmtId="44" fontId="3" fillId="3" borderId="0" xfId="1" applyFont="1" applyFill="1" applyProtection="1">
      <protection hidden="1"/>
    </xf>
    <xf numFmtId="0" fontId="10" fillId="3" borderId="0" xfId="0" applyFont="1" applyFill="1" applyProtection="1">
      <protection hidden="1"/>
    </xf>
    <xf numFmtId="0" fontId="7" fillId="0" borderId="12" xfId="0" applyFont="1" applyBorder="1" applyAlignment="1">
      <alignment vertical="center" wrapText="1"/>
    </xf>
    <xf numFmtId="0" fontId="3" fillId="0" borderId="13" xfId="0" applyFont="1" applyBorder="1" applyAlignment="1">
      <alignment vertical="center" wrapText="1"/>
    </xf>
    <xf numFmtId="0" fontId="7" fillId="0" borderId="0" xfId="0" applyFont="1"/>
    <xf numFmtId="44" fontId="3" fillId="0" borderId="0" xfId="0" applyNumberFormat="1" applyFont="1"/>
    <xf numFmtId="0" fontId="7" fillId="0" borderId="0" xfId="0" applyFont="1" applyAlignment="1">
      <alignment wrapText="1"/>
    </xf>
    <xf numFmtId="3" fontId="3" fillId="0" borderId="15" xfId="0" applyNumberFormat="1" applyFont="1" applyBorder="1"/>
    <xf numFmtId="3" fontId="3" fillId="0" borderId="17" xfId="0" applyNumberFormat="1" applyFont="1" applyBorder="1"/>
    <xf numFmtId="3" fontId="3" fillId="0" borderId="20" xfId="0" applyNumberFormat="1" applyFont="1" applyBorder="1"/>
    <xf numFmtId="7" fontId="3" fillId="0" borderId="0" xfId="0" applyNumberFormat="1" applyFont="1"/>
    <xf numFmtId="7" fontId="3" fillId="0" borderId="17" xfId="1" applyNumberFormat="1" applyFont="1" applyFill="1" applyBorder="1" applyAlignment="1" applyProtection="1">
      <alignment horizontal="right"/>
      <protection hidden="1"/>
    </xf>
    <xf numFmtId="7" fontId="3" fillId="0" borderId="20" xfId="1" applyNumberFormat="1" applyFont="1" applyFill="1" applyBorder="1" applyAlignment="1" applyProtection="1">
      <alignment horizontal="right"/>
      <protection hidden="1"/>
    </xf>
    <xf numFmtId="3" fontId="3" fillId="0" borderId="12" xfId="0" applyNumberFormat="1" applyFont="1" applyBorder="1"/>
    <xf numFmtId="0" fontId="3" fillId="0" borderId="19" xfId="0" applyFont="1" applyBorder="1"/>
    <xf numFmtId="3" fontId="3" fillId="0" borderId="19" xfId="0" applyNumberFormat="1" applyFont="1" applyBorder="1"/>
    <xf numFmtId="44" fontId="3" fillId="4" borderId="0" xfId="0" applyNumberFormat="1" applyFont="1" applyFill="1"/>
    <xf numFmtId="164" fontId="3" fillId="0" borderId="17" xfId="1" applyNumberFormat="1" applyFont="1" applyFill="1" applyBorder="1" applyAlignment="1" applyProtection="1">
      <alignment horizontal="right"/>
      <protection hidden="1"/>
    </xf>
    <xf numFmtId="0" fontId="3" fillId="0" borderId="12" xfId="0" applyFont="1" applyBorder="1" applyAlignment="1">
      <alignment horizontal="right"/>
    </xf>
    <xf numFmtId="3" fontId="3" fillId="0" borderId="12" xfId="0" applyNumberFormat="1" applyFont="1" applyBorder="1" applyAlignment="1">
      <alignment horizontal="right"/>
    </xf>
    <xf numFmtId="0" fontId="4" fillId="0" borderId="12" xfId="0" applyFont="1" applyBorder="1"/>
    <xf numFmtId="0" fontId="7" fillId="0" borderId="4" xfId="0" applyFont="1" applyBorder="1" applyAlignment="1">
      <alignment vertical="top" wrapText="1"/>
    </xf>
    <xf numFmtId="49" fontId="3" fillId="2" borderId="15" xfId="1" applyNumberFormat="1" applyFont="1" applyFill="1" applyBorder="1" applyAlignment="1" applyProtection="1">
      <alignment wrapText="1"/>
      <protection locked="0" hidden="1"/>
    </xf>
    <xf numFmtId="0" fontId="3" fillId="2" borderId="17" xfId="1" applyNumberFormat="1" applyFont="1" applyFill="1" applyBorder="1" applyProtection="1">
      <protection locked="0" hidden="1"/>
    </xf>
    <xf numFmtId="7" fontId="3" fillId="2" borderId="17" xfId="1" applyNumberFormat="1" applyFont="1" applyFill="1" applyBorder="1" applyProtection="1">
      <protection locked="0" hidden="1"/>
    </xf>
    <xf numFmtId="49" fontId="3" fillId="2" borderId="17" xfId="1" applyNumberFormat="1" applyFont="1" applyFill="1" applyBorder="1" applyAlignment="1" applyProtection="1">
      <alignment wrapText="1"/>
      <protection locked="0" hidden="1"/>
    </xf>
    <xf numFmtId="49" fontId="3" fillId="2" borderId="12" xfId="1" applyNumberFormat="1" applyFont="1" applyFill="1" applyBorder="1" applyAlignment="1" applyProtection="1">
      <alignment wrapText="1"/>
      <protection locked="0" hidden="1"/>
    </xf>
    <xf numFmtId="0" fontId="3" fillId="2" borderId="19" xfId="1" applyNumberFormat="1" applyFont="1" applyFill="1" applyBorder="1" applyProtection="1">
      <protection locked="0" hidden="1"/>
    </xf>
    <xf numFmtId="49" fontId="3" fillId="2" borderId="20" xfId="1" applyNumberFormat="1" applyFont="1" applyFill="1" applyBorder="1" applyAlignment="1" applyProtection="1">
      <alignment wrapText="1"/>
      <protection locked="0" hidden="1"/>
    </xf>
    <xf numFmtId="0" fontId="3" fillId="2" borderId="20" xfId="1" applyNumberFormat="1" applyFont="1" applyFill="1" applyBorder="1" applyProtection="1">
      <protection locked="0" hidden="1"/>
    </xf>
    <xf numFmtId="44" fontId="3" fillId="2" borderId="17" xfId="1" applyFont="1" applyFill="1" applyBorder="1" applyProtection="1">
      <protection locked="0" hidden="1"/>
    </xf>
    <xf numFmtId="44" fontId="3" fillId="2" borderId="18" xfId="1" applyFont="1" applyFill="1" applyBorder="1" applyProtection="1">
      <protection locked="0" hidden="1"/>
    </xf>
    <xf numFmtId="44" fontId="3" fillId="2" borderId="19" xfId="1" applyFont="1" applyFill="1" applyBorder="1" applyProtection="1">
      <protection locked="0" hidden="1"/>
    </xf>
    <xf numFmtId="44" fontId="3" fillId="2" borderId="20" xfId="1" applyFont="1" applyFill="1" applyBorder="1" applyProtection="1">
      <protection locked="0" hidden="1"/>
    </xf>
    <xf numFmtId="0" fontId="9" fillId="0" borderId="0" xfId="0" applyFont="1" applyAlignment="1">
      <alignment horizontal="center" vertical="center" textRotation="255" wrapText="1"/>
    </xf>
    <xf numFmtId="0" fontId="11" fillId="4" borderId="1"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0" xfId="0" applyFont="1" applyFill="1" applyAlignment="1">
      <alignment horizontal="center"/>
    </xf>
    <xf numFmtId="0" fontId="11" fillId="4" borderId="5" xfId="0" applyFont="1" applyFill="1" applyBorder="1" applyAlignment="1">
      <alignment horizontal="center"/>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3" fillId="2" borderId="0" xfId="0" applyFont="1" applyFill="1" applyAlignment="1" applyProtection="1">
      <alignment horizontal="left" vertical="top"/>
      <protection locked="0"/>
    </xf>
    <xf numFmtId="0" fontId="3" fillId="3" borderId="4" xfId="0" applyFont="1" applyFill="1" applyBorder="1" applyAlignment="1">
      <alignment horizontal="left" vertical="top"/>
    </xf>
    <xf numFmtId="0" fontId="3" fillId="3" borderId="0" xfId="0" applyFont="1" applyFill="1" applyAlignment="1">
      <alignment horizontal="left" vertical="top"/>
    </xf>
    <xf numFmtId="0" fontId="3" fillId="3" borderId="0" xfId="0" applyFont="1" applyFill="1"/>
    <xf numFmtId="0" fontId="3" fillId="0" borderId="4" xfId="0" applyFont="1" applyBorder="1" applyAlignment="1">
      <alignment horizontal="left" vertical="top"/>
    </xf>
    <xf numFmtId="0" fontId="3" fillId="0" borderId="0" xfId="0" applyFont="1" applyAlignment="1">
      <alignment horizontal="left" vertical="top"/>
    </xf>
    <xf numFmtId="0" fontId="3" fillId="0" borderId="0" xfId="0" applyFont="1"/>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wrapText="1"/>
    </xf>
  </cellXfs>
  <cellStyles count="2">
    <cellStyle name="Standaard" xfId="0" builtinId="0"/>
    <cellStyle name="Valuta" xfId="1" builtinId="4"/>
  </cellStyles>
  <dxfs count="19">
    <dxf>
      <font>
        <strike val="0"/>
        <outline val="0"/>
        <shadow val="0"/>
        <u val="none"/>
        <vertAlign val="baseline"/>
        <name val="Aptos Display"/>
        <family val="2"/>
        <scheme val="major"/>
      </font>
      <fill>
        <patternFill patternType="solid">
          <fgColor indexed="64"/>
          <bgColor theme="9" tint="0.59999389629810485"/>
        </patternFill>
      </fill>
      <protection locked="0" hidden="1"/>
    </dxf>
    <dxf>
      <font>
        <strike val="0"/>
        <outline val="0"/>
        <shadow val="0"/>
        <u val="none"/>
        <vertAlign val="baseline"/>
        <name val="Aptos Display"/>
        <family val="2"/>
        <scheme val="major"/>
      </font>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fill>
        <patternFill patternType="solid">
          <fgColor indexed="64"/>
          <bgColor theme="9" tint="0.59999389629810485"/>
        </patternFill>
      </fill>
      <border>
        <left/>
        <right style="thin">
          <color indexed="64"/>
        </right>
      </border>
      <protection locked="0"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style="thin">
          <color indexed="64"/>
        </bottom>
      </border>
      <protection locked="1"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none">
          <fgColor indexed="64"/>
          <bgColor auto="1"/>
        </patternFill>
      </fill>
      <alignment horizontal="right" vertical="bottom" textRotation="0" wrapText="0" indent="0" justifyLastLine="0" shrinkToFit="0" readingOrder="0"/>
      <border diagonalUp="0" diagonalDown="0" outline="0">
        <left/>
        <right/>
        <top style="thin">
          <color indexed="64"/>
        </top>
        <bottom style="thin">
          <color indexed="64"/>
        </bottom>
      </border>
      <protection locked="1"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border>
      <protection locked="0" hidden="1"/>
    </dxf>
    <dxf>
      <font>
        <strike val="0"/>
        <outline val="0"/>
        <shadow val="0"/>
        <u val="none"/>
        <vertAlign val="baseline"/>
        <name val="Aptos Display"/>
        <family val="2"/>
        <scheme val="major"/>
      </font>
      <numFmt numFmtId="0" formatCode="General"/>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numFmt numFmtId="30" formatCode="@"/>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border>
      <protection locked="0" hidden="1"/>
    </dxf>
    <dxf>
      <font>
        <b val="0"/>
        <i val="0"/>
        <strike val="0"/>
        <condense val="0"/>
        <extend val="0"/>
        <outline val="0"/>
        <shadow val="0"/>
        <u val="none"/>
        <vertAlign val="baseline"/>
        <sz val="11"/>
        <color theme="1"/>
        <name val="Aptos Display"/>
        <family val="2"/>
        <scheme val="major"/>
      </font>
      <numFmt numFmtId="3" formatCode="#,##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Display"/>
        <family val="2"/>
        <scheme val="maj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numFmt numFmtId="0" formatCode="General"/>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dxf>
    <dxf>
      <border>
        <bottom style="thin">
          <color indexed="64"/>
        </bottom>
      </border>
    </dxf>
    <dxf>
      <font>
        <strike val="0"/>
        <outline val="0"/>
        <shadow val="0"/>
        <u val="none"/>
        <vertAlign val="baseline"/>
        <name val="Aptos Display"/>
        <family val="2"/>
        <scheme val="major"/>
      </font>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28CA6A-7240-45D8-AEAB-2FBFD1C691C5}" name="Tabel1" displayName="Tabel1" ref="B24:O52" totalsRowShown="0" headerRowDxfId="18" dataDxfId="16" headerRowBorderDxfId="17" tableBorderDxfId="15" totalsRowBorderDxfId="14">
  <autoFilter ref="B24:O52" xr:uid="{B228CA6A-7240-45D8-AEAB-2FBFD1C691C5}"/>
  <tableColumns count="14">
    <tableColumn id="1" xr3:uid="{C16136D6-8288-4000-94AF-114BD427CFC8}" name="Programma van Eisen nr:" dataDxfId="13"/>
    <tableColumn id="2" xr3:uid="{C05011CF-D07D-4E3E-AC68-B5C1AE0D4D16}" name="Omschrijving" dataDxfId="12"/>
    <tableColumn id="6" xr3:uid="{6EB1D0A3-9181-43B2-858C-AC75F01D3083}" name="Huidige inhoud per stuk (ml/gr)" dataDxfId="11"/>
    <tableColumn id="11" xr3:uid="{930B3D81-517E-4CE7-87EF-7B63DDA14EF0}" name="Afname in stuks (o.b.v. 2024)" dataDxfId="10"/>
    <tableColumn id="12" xr3:uid="{78A36C0C-8516-4263-B568-817EBC9A7CC9}" name="Totaal afname per jaar (per ml/gr)" dataDxfId="9">
      <calculatedColumnFormula>Tabel1[[#This Row],[Huidige inhoud per stuk (ml/gr)]]*Tabel1[[#This Row],[Afname in stuks (o.b.v. 2024)]]</calculatedColumnFormula>
    </tableColumn>
    <tableColumn id="16" xr3:uid="{88A57DAC-45A2-4C9E-9DAB-B888868BE364}" name="Artikelomschrijving" dataDxfId="8" dataCellStyle="Valuta"/>
    <tableColumn id="3" xr3:uid="{E21D6B57-E044-4561-AAAA-6650B1B5B7F2}" name="Inhoud per stuk (ml/gr)" dataDxfId="7"/>
    <tableColumn id="10" xr3:uid="{BF836A6E-740B-46AC-8C89-F04A838C105C}" name="Productprijs per stuk" dataDxfId="6" dataCellStyle="Valuta">
      <calculatedColumnFormula>Tabel1[[#This Row],[Inhoud per stuk (ml/gr)]]*#REF!</calculatedColumnFormula>
    </tableColumn>
    <tableColumn id="13" xr3:uid="{9072CEC7-EA6F-4855-911A-2B3AFAC997AD}" name="Netto prijs per 1 ml/gr" dataDxfId="5" dataCellStyle="Valuta">
      <calculatedColumnFormula>IF(Tabel1[[#This Row],[Productprijs per stuk]]=0,"-",Tabel1[[#This Row],[Productprijs per stuk]]/Tabel1[[#This Row],[Inhoud per stuk (ml/gr)]])</calculatedColumnFormula>
    </tableColumn>
    <tableColumn id="9" xr3:uid="{3BA30532-8E9A-40B5-AD65-825E56DE8567}" name="Prijs per jaar (obv afname 2024)" dataDxfId="4" dataCellStyle="Valuta">
      <calculatedColumnFormula>IF(Tabel1[[#This Row],[Netto prijs per 1 ml/gr]]="-","-",Tabel1[[#This Row],[Netto prijs per 1 ml/gr]]*Tabel1[[#This Row],[Totaal afname per jaar (per ml/gr)]])</calculatedColumnFormula>
    </tableColumn>
    <tableColumn id="4" xr3:uid="{AB5FF5B6-A7FD-4037-9319-ACA07B3D02F9}" name="Artikelnummer fabrikant" dataDxfId="3"/>
    <tableColumn id="5" xr3:uid="{27676054-3AD5-4A49-B5A7-CCAD9BEEE08D}" name="EAN-code" dataDxfId="2"/>
    <tableColumn id="7" xr3:uid="{058FE0F9-1C84-47F1-9A22-3A288892E934}" name="Z-indexnummer" dataDxfId="1"/>
    <tableColumn id="8" xr3:uid="{EDC6A2AB-4033-4698-9A2E-E63AE5625139}" name="Artikelnummer leverancier (indien via een groothandel)" dataDxfId="0"/>
  </tableColumns>
  <tableStyleInfo name="TableStyleLight1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84F5-D13E-4CFD-9FBB-FE073BE25A17}">
  <dimension ref="A1:S56"/>
  <sheetViews>
    <sheetView showGridLines="0" tabSelected="1" topLeftCell="A20" zoomScale="70" zoomScaleNormal="70" workbookViewId="0">
      <selection activeCell="C14" sqref="C14"/>
    </sheetView>
  </sheetViews>
  <sheetFormatPr defaultColWidth="8.88671875" defaultRowHeight="14.4" x14ac:dyDescent="0.3"/>
  <cols>
    <col min="1" max="1" width="1.109375" style="1" customWidth="1"/>
    <col min="2" max="2" width="19.5546875" style="1" customWidth="1"/>
    <col min="3" max="3" width="109.109375" style="1" bestFit="1" customWidth="1"/>
    <col min="4" max="4" width="31.88671875" style="1" bestFit="1" customWidth="1"/>
    <col min="5" max="6" width="31.88671875" style="1" customWidth="1"/>
    <col min="7" max="7" width="39" style="1" customWidth="1"/>
    <col min="8" max="10" width="27.5546875" style="1" customWidth="1"/>
    <col min="11" max="11" width="29.6640625" style="1" customWidth="1"/>
    <col min="12" max="12" width="23.88671875" style="1" customWidth="1"/>
    <col min="13" max="13" width="18.33203125" style="1" customWidth="1"/>
    <col min="14" max="14" width="20.6640625" style="1" customWidth="1"/>
    <col min="15" max="15" width="51.33203125" style="1" bestFit="1" customWidth="1"/>
    <col min="16" max="16" width="4.109375" style="1" customWidth="1"/>
    <col min="17" max="18" width="11.44140625" style="1" hidden="1" customWidth="1"/>
    <col min="19" max="19" width="12.44140625" style="1" hidden="1" customWidth="1"/>
    <col min="20" max="20" width="9.109375" style="1" customWidth="1"/>
    <col min="21" max="16384" width="8.88671875" style="1"/>
  </cols>
  <sheetData>
    <row r="1" spans="2:18" ht="15" thickBot="1" x14ac:dyDescent="0.35"/>
    <row r="2" spans="2:18" ht="15" customHeight="1" x14ac:dyDescent="0.3">
      <c r="B2" s="64" t="s">
        <v>86</v>
      </c>
      <c r="C2" s="65"/>
      <c r="D2" s="65"/>
      <c r="E2" s="65"/>
      <c r="F2" s="65"/>
      <c r="G2" s="65"/>
      <c r="H2" s="65"/>
      <c r="I2" s="65"/>
      <c r="J2" s="65"/>
      <c r="K2" s="65"/>
      <c r="L2" s="65"/>
      <c r="M2" s="65"/>
      <c r="N2" s="65"/>
      <c r="O2" s="65"/>
      <c r="P2" s="66"/>
      <c r="Q2" s="2"/>
      <c r="R2" s="3"/>
    </row>
    <row r="3" spans="2:18" x14ac:dyDescent="0.3">
      <c r="B3" s="67"/>
      <c r="C3" s="68"/>
      <c r="D3" s="68"/>
      <c r="E3" s="68"/>
      <c r="F3" s="68"/>
      <c r="G3" s="68"/>
      <c r="H3" s="68"/>
      <c r="I3" s="68"/>
      <c r="J3" s="68"/>
      <c r="K3" s="68"/>
      <c r="L3" s="68"/>
      <c r="M3" s="68"/>
      <c r="N3" s="68"/>
      <c r="O3" s="68"/>
      <c r="P3" s="69"/>
      <c r="Q3" s="4"/>
      <c r="R3" s="5"/>
    </row>
    <row r="4" spans="2:18" ht="28.8" customHeight="1" x14ac:dyDescent="0.3">
      <c r="B4" s="73" t="s">
        <v>0</v>
      </c>
      <c r="C4" s="74"/>
      <c r="D4" s="74"/>
      <c r="E4" s="74"/>
      <c r="F4" s="74"/>
      <c r="G4" s="74"/>
      <c r="H4" s="74"/>
      <c r="I4" s="74"/>
      <c r="J4" s="74"/>
      <c r="K4" s="74"/>
      <c r="L4" s="74"/>
      <c r="M4" s="74"/>
      <c r="N4" s="74"/>
      <c r="O4" s="74"/>
      <c r="P4" s="6"/>
      <c r="R4" s="6"/>
    </row>
    <row r="5" spans="2:18" ht="17.25" customHeight="1" x14ac:dyDescent="0.3">
      <c r="B5" s="7" t="s">
        <v>1</v>
      </c>
      <c r="C5" s="8"/>
      <c r="D5" s="8"/>
      <c r="E5" s="8"/>
      <c r="F5" s="8"/>
      <c r="G5" s="8"/>
      <c r="H5" s="9"/>
      <c r="I5" s="9"/>
      <c r="J5" s="9"/>
      <c r="K5" s="9"/>
      <c r="L5" s="9"/>
      <c r="M5" s="9"/>
      <c r="N5" s="10"/>
      <c r="O5" s="10"/>
      <c r="P5" s="6"/>
      <c r="R5" s="6"/>
    </row>
    <row r="6" spans="2:18" x14ac:dyDescent="0.3">
      <c r="B6" s="11" t="s">
        <v>2</v>
      </c>
      <c r="C6" s="75"/>
      <c r="D6" s="75"/>
      <c r="E6" s="75"/>
      <c r="F6" s="75"/>
      <c r="G6" s="75"/>
      <c r="H6" s="75"/>
      <c r="I6" s="75"/>
      <c r="J6" s="75"/>
      <c r="K6" s="75"/>
      <c r="L6" s="75"/>
      <c r="M6" s="75"/>
      <c r="P6" s="6"/>
      <c r="R6" s="6"/>
    </row>
    <row r="7" spans="2:18" x14ac:dyDescent="0.3">
      <c r="B7" s="11" t="s">
        <v>3</v>
      </c>
      <c r="C7" s="75"/>
      <c r="D7" s="75"/>
      <c r="E7" s="75"/>
      <c r="F7" s="75"/>
      <c r="G7" s="75"/>
      <c r="H7" s="75"/>
      <c r="I7" s="75"/>
      <c r="J7" s="75"/>
      <c r="K7" s="75"/>
      <c r="L7" s="75"/>
      <c r="M7" s="75"/>
      <c r="P7" s="6"/>
      <c r="R7" s="6"/>
    </row>
    <row r="8" spans="2:18" ht="40.799999999999997" customHeight="1" x14ac:dyDescent="0.3">
      <c r="B8" s="50" t="s">
        <v>4</v>
      </c>
      <c r="C8" s="75"/>
      <c r="D8" s="75"/>
      <c r="E8" s="75"/>
      <c r="F8" s="75"/>
      <c r="G8" s="75"/>
      <c r="H8" s="75"/>
      <c r="I8" s="75"/>
      <c r="J8" s="75"/>
      <c r="K8" s="75"/>
      <c r="L8" s="75"/>
      <c r="M8" s="75"/>
      <c r="P8" s="6"/>
      <c r="R8" s="6"/>
    </row>
    <row r="9" spans="2:18" x14ac:dyDescent="0.3">
      <c r="B9" s="11" t="s">
        <v>5</v>
      </c>
      <c r="C9" s="75"/>
      <c r="D9" s="75"/>
      <c r="E9" s="75"/>
      <c r="F9" s="75"/>
      <c r="G9" s="75"/>
      <c r="H9" s="75"/>
      <c r="I9" s="75"/>
      <c r="J9" s="75"/>
      <c r="K9" s="75"/>
      <c r="L9" s="75"/>
      <c r="M9" s="75"/>
      <c r="P9" s="6"/>
      <c r="R9" s="6"/>
    </row>
    <row r="10" spans="2:18" x14ac:dyDescent="0.3">
      <c r="B10" s="12" t="s">
        <v>6</v>
      </c>
      <c r="C10" s="75"/>
      <c r="D10" s="75"/>
      <c r="E10" s="75"/>
      <c r="F10" s="75"/>
      <c r="G10" s="75"/>
      <c r="H10" s="75"/>
      <c r="I10" s="75"/>
      <c r="J10" s="75"/>
      <c r="K10" s="75"/>
      <c r="L10" s="75"/>
      <c r="M10" s="75"/>
      <c r="P10" s="6"/>
      <c r="R10" s="6"/>
    </row>
    <row r="11" spans="2:18" x14ac:dyDescent="0.3">
      <c r="B11" s="13"/>
      <c r="P11" s="6"/>
      <c r="R11" s="6"/>
    </row>
    <row r="12" spans="2:18" x14ac:dyDescent="0.3">
      <c r="B12" s="13"/>
      <c r="H12" s="14"/>
      <c r="I12" s="14"/>
      <c r="J12" s="14"/>
      <c r="K12" s="14"/>
      <c r="P12" s="6"/>
      <c r="R12" s="6"/>
    </row>
    <row r="13" spans="2:18" x14ac:dyDescent="0.3">
      <c r="B13" s="13" t="s">
        <v>7</v>
      </c>
      <c r="P13" s="6"/>
      <c r="R13" s="6"/>
    </row>
    <row r="14" spans="2:18" x14ac:dyDescent="0.3">
      <c r="B14" s="13" t="s">
        <v>8</v>
      </c>
      <c r="P14" s="6"/>
      <c r="R14" s="6"/>
    </row>
    <row r="15" spans="2:18" x14ac:dyDescent="0.3">
      <c r="B15" s="13" t="s">
        <v>87</v>
      </c>
      <c r="P15" s="6"/>
      <c r="R15" s="6"/>
    </row>
    <row r="16" spans="2:18" x14ac:dyDescent="0.3">
      <c r="B16" s="13" t="s">
        <v>88</v>
      </c>
      <c r="P16" s="6"/>
      <c r="R16" s="6"/>
    </row>
    <row r="17" spans="1:19" x14ac:dyDescent="0.3">
      <c r="B17" s="13" t="s">
        <v>97</v>
      </c>
      <c r="P17" s="6"/>
      <c r="R17" s="6"/>
    </row>
    <row r="18" spans="1:19" x14ac:dyDescent="0.3">
      <c r="B18" s="15" t="s">
        <v>9</v>
      </c>
      <c r="P18" s="6"/>
      <c r="R18" s="6"/>
    </row>
    <row r="19" spans="1:19" x14ac:dyDescent="0.3">
      <c r="B19" s="76" t="s">
        <v>10</v>
      </c>
      <c r="C19" s="77"/>
      <c r="D19" s="77"/>
      <c r="E19" s="77"/>
      <c r="F19" s="77"/>
      <c r="G19" s="77"/>
      <c r="H19" s="77"/>
      <c r="I19" s="77"/>
      <c r="J19" s="77"/>
      <c r="K19" s="77"/>
      <c r="L19" s="77"/>
      <c r="M19" s="77"/>
      <c r="N19" s="78"/>
      <c r="O19" s="78"/>
      <c r="P19" s="6"/>
      <c r="R19" s="6"/>
    </row>
    <row r="20" spans="1:19" x14ac:dyDescent="0.3">
      <c r="B20" s="79" t="s">
        <v>11</v>
      </c>
      <c r="C20" s="80"/>
      <c r="D20" s="80"/>
      <c r="E20" s="80"/>
      <c r="F20" s="80"/>
      <c r="G20" s="80"/>
      <c r="H20" s="80"/>
      <c r="I20" s="80"/>
      <c r="J20" s="80"/>
      <c r="K20" s="80"/>
      <c r="L20" s="80"/>
      <c r="M20" s="80"/>
      <c r="N20" s="81"/>
      <c r="O20" s="81"/>
      <c r="P20" s="6"/>
      <c r="R20" s="6"/>
    </row>
    <row r="21" spans="1:19" ht="15" thickBot="1" x14ac:dyDescent="0.35">
      <c r="B21" s="82" t="s">
        <v>12</v>
      </c>
      <c r="C21" s="83"/>
      <c r="D21" s="83"/>
      <c r="E21" s="83"/>
      <c r="F21" s="83"/>
      <c r="G21" s="83"/>
      <c r="H21" s="83"/>
      <c r="I21" s="83"/>
      <c r="J21" s="83"/>
      <c r="K21" s="83"/>
      <c r="L21" s="83"/>
      <c r="M21" s="83"/>
      <c r="N21" s="84"/>
      <c r="O21" s="84"/>
      <c r="P21" s="17"/>
      <c r="Q21" s="18"/>
      <c r="R21" s="17"/>
    </row>
    <row r="22" spans="1:19" ht="15" thickBot="1" x14ac:dyDescent="0.35"/>
    <row r="23" spans="1:19" ht="36.75" customHeight="1" thickBot="1" x14ac:dyDescent="0.35">
      <c r="D23" s="16"/>
      <c r="E23" s="16"/>
      <c r="F23" s="16"/>
      <c r="G23" s="16"/>
      <c r="M23" s="19"/>
      <c r="O23" s="20"/>
      <c r="Q23" s="70" t="s">
        <v>13</v>
      </c>
      <c r="R23" s="71"/>
      <c r="S23" s="72"/>
    </row>
    <row r="24" spans="1:19" ht="28.8" x14ac:dyDescent="0.3">
      <c r="B24" s="32" t="s">
        <v>14</v>
      </c>
      <c r="C24" s="21" t="s">
        <v>15</v>
      </c>
      <c r="D24" s="21" t="s">
        <v>16</v>
      </c>
      <c r="E24" s="22" t="s">
        <v>85</v>
      </c>
      <c r="F24" s="22" t="s">
        <v>17</v>
      </c>
      <c r="G24" s="21" t="s">
        <v>18</v>
      </c>
      <c r="H24" s="31" t="s">
        <v>19</v>
      </c>
      <c r="I24" s="22" t="s">
        <v>20</v>
      </c>
      <c r="J24" s="22" t="s">
        <v>89</v>
      </c>
      <c r="K24" s="22" t="s">
        <v>21</v>
      </c>
      <c r="L24" s="22" t="s">
        <v>22</v>
      </c>
      <c r="M24" s="22" t="s">
        <v>23</v>
      </c>
      <c r="N24" s="21" t="s">
        <v>24</v>
      </c>
      <c r="O24" s="21" t="s">
        <v>25</v>
      </c>
    </row>
    <row r="25" spans="1:19" x14ac:dyDescent="0.3">
      <c r="A25" s="63"/>
      <c r="B25" s="23" t="s">
        <v>57</v>
      </c>
      <c r="C25" s="24" t="s">
        <v>26</v>
      </c>
      <c r="D25" s="24">
        <v>1000</v>
      </c>
      <c r="E25" s="42">
        <v>280</v>
      </c>
      <c r="F25" s="36">
        <f>Tabel1[[#This Row],[Huidige inhoud per stuk (ml/gr)]]*Tabel1[[#This Row],[Afname in stuks (o.b.v. 2024)]]</f>
        <v>280000</v>
      </c>
      <c r="G25" s="51"/>
      <c r="H25" s="52"/>
      <c r="I25" s="53"/>
      <c r="J25" s="46" t="str">
        <f>IF(Tabel1[[#This Row],[Productprijs per stuk]]=0,"-",Tabel1[[#This Row],[Productprijs per stuk]]/Tabel1[[#This Row],[Inhoud per stuk (ml/gr)]])</f>
        <v>-</v>
      </c>
      <c r="K25" s="40" t="str">
        <f>IF(Tabel1[[#This Row],[Netto prijs per 1 ml/gr]]="-","-",Tabel1[[#This Row],[Netto prijs per 1 ml/gr]]*Tabel1[[#This Row],[Totaal afname per jaar (per ml/gr)]])</f>
        <v>-</v>
      </c>
      <c r="L25" s="59"/>
      <c r="M25" s="59"/>
      <c r="N25" s="59"/>
      <c r="O25" s="59"/>
    </row>
    <row r="26" spans="1:19" x14ac:dyDescent="0.3">
      <c r="A26" s="63"/>
      <c r="B26" s="23" t="s">
        <v>58</v>
      </c>
      <c r="C26" s="49" t="s">
        <v>27</v>
      </c>
      <c r="D26" s="47" t="s">
        <v>91</v>
      </c>
      <c r="E26" s="48" t="s">
        <v>92</v>
      </c>
      <c r="F26" s="37">
        <f>261500+2777000</f>
        <v>3038500</v>
      </c>
      <c r="G26" s="54"/>
      <c r="H26" s="52"/>
      <c r="I26" s="53"/>
      <c r="J26" s="46" t="str">
        <f>IF(Tabel1[[#This Row],[Productprijs per stuk]]=0,"-",Tabel1[[#This Row],[Productprijs per stuk]]/Tabel1[[#This Row],[Inhoud per stuk (ml/gr)]])</f>
        <v>-</v>
      </c>
      <c r="K26" s="40" t="str">
        <f>IF(Tabel1[[#This Row],[Netto prijs per 1 ml/gr]]="-","-",Tabel1[[#This Row],[Netto prijs per 1 ml/gr]]*Tabel1[[#This Row],[Totaal afname per jaar (per ml/gr)]])</f>
        <v>-</v>
      </c>
      <c r="L26" s="59"/>
      <c r="M26" s="59"/>
      <c r="N26" s="59"/>
      <c r="O26" s="59"/>
    </row>
    <row r="27" spans="1:19" x14ac:dyDescent="0.3">
      <c r="A27" s="63"/>
      <c r="B27" s="23" t="s">
        <v>59</v>
      </c>
      <c r="C27" s="24" t="s">
        <v>28</v>
      </c>
      <c r="D27" s="24">
        <v>1000</v>
      </c>
      <c r="E27" s="42">
        <v>202</v>
      </c>
      <c r="F27" s="37">
        <f>Tabel1[[#This Row],[Huidige inhoud per stuk (ml/gr)]]*Tabel1[[#This Row],[Afname in stuks (o.b.v. 2024)]]</f>
        <v>202000</v>
      </c>
      <c r="G27" s="54"/>
      <c r="H27" s="52"/>
      <c r="I27" s="53"/>
      <c r="J27" s="46" t="str">
        <f>IF(Tabel1[[#This Row],[Productprijs per stuk]]=0,"-",Tabel1[[#This Row],[Productprijs per stuk]]/Tabel1[[#This Row],[Inhoud per stuk (ml/gr)]])</f>
        <v>-</v>
      </c>
      <c r="K27" s="40" t="str">
        <f>IF(Tabel1[[#This Row],[Netto prijs per 1 ml/gr]]="-","-",Tabel1[[#This Row],[Netto prijs per 1 ml/gr]]*Tabel1[[#This Row],[Totaal afname per jaar (per ml/gr)]])</f>
        <v>-</v>
      </c>
      <c r="L27" s="59"/>
      <c r="M27" s="59"/>
      <c r="N27" s="59"/>
      <c r="O27" s="59"/>
    </row>
    <row r="28" spans="1:19" x14ac:dyDescent="0.3">
      <c r="A28" s="63"/>
      <c r="B28" s="23" t="s">
        <v>60</v>
      </c>
      <c r="C28" s="49" t="s">
        <v>29</v>
      </c>
      <c r="D28" s="47" t="s">
        <v>91</v>
      </c>
      <c r="E28" s="48" t="s">
        <v>93</v>
      </c>
      <c r="F28" s="37">
        <f>291000+2060000</f>
        <v>2351000</v>
      </c>
      <c r="G28" s="54"/>
      <c r="H28" s="52"/>
      <c r="I28" s="53"/>
      <c r="J28" s="46" t="str">
        <f>IF(Tabel1[[#This Row],[Productprijs per stuk]]=0,"-",Tabel1[[#This Row],[Productprijs per stuk]]/Tabel1[[#This Row],[Inhoud per stuk (ml/gr)]])</f>
        <v>-</v>
      </c>
      <c r="K28" s="40" t="str">
        <f>IF(Tabel1[[#This Row],[Netto prijs per 1 ml/gr]]="-","-",Tabel1[[#This Row],[Netto prijs per 1 ml/gr]]*Tabel1[[#This Row],[Totaal afname per jaar (per ml/gr)]])</f>
        <v>-</v>
      </c>
      <c r="L28" s="59"/>
      <c r="M28" s="59"/>
      <c r="N28" s="59"/>
      <c r="O28" s="59"/>
    </row>
    <row r="29" spans="1:19" x14ac:dyDescent="0.3">
      <c r="A29" s="63"/>
      <c r="B29" s="23" t="s">
        <v>61</v>
      </c>
      <c r="C29" s="24" t="s">
        <v>30</v>
      </c>
      <c r="D29" s="24">
        <v>1000</v>
      </c>
      <c r="E29" s="42">
        <v>974</v>
      </c>
      <c r="F29" s="37">
        <f>Tabel1[[#This Row],[Huidige inhoud per stuk (ml/gr)]]*Tabel1[[#This Row],[Afname in stuks (o.b.v. 2024)]]</f>
        <v>974000</v>
      </c>
      <c r="G29" s="54"/>
      <c r="H29" s="52"/>
      <c r="I29" s="53"/>
      <c r="J29" s="46" t="str">
        <f>IF(Tabel1[[#This Row],[Productprijs per stuk]]=0,"-",Tabel1[[#This Row],[Productprijs per stuk]]/Tabel1[[#This Row],[Inhoud per stuk (ml/gr)]])</f>
        <v>-</v>
      </c>
      <c r="K29" s="40" t="str">
        <f>IF(Tabel1[[#This Row],[Netto prijs per 1 ml/gr]]="-","-",Tabel1[[#This Row],[Netto prijs per 1 ml/gr]]*Tabel1[[#This Row],[Totaal afname per jaar (per ml/gr)]])</f>
        <v>-</v>
      </c>
      <c r="L29" s="59"/>
      <c r="M29" s="59"/>
      <c r="N29" s="59"/>
      <c r="O29" s="59"/>
    </row>
    <row r="30" spans="1:19" x14ac:dyDescent="0.3">
      <c r="A30" s="63"/>
      <c r="B30" s="23" t="s">
        <v>62</v>
      </c>
      <c r="C30" s="24" t="s">
        <v>31</v>
      </c>
      <c r="D30" s="24">
        <v>1000</v>
      </c>
      <c r="E30" s="42">
        <v>15227</v>
      </c>
      <c r="F30" s="37">
        <f>Tabel1[[#This Row],[Huidige inhoud per stuk (ml/gr)]]*Tabel1[[#This Row],[Afname in stuks (o.b.v. 2024)]]</f>
        <v>15227000</v>
      </c>
      <c r="G30" s="54"/>
      <c r="H30" s="52"/>
      <c r="I30" s="53"/>
      <c r="J30" s="46" t="str">
        <f>IF(Tabel1[[#This Row],[Productprijs per stuk]]=0,"-",Tabel1[[#This Row],[Productprijs per stuk]]/Tabel1[[#This Row],[Inhoud per stuk (ml/gr)]])</f>
        <v>-</v>
      </c>
      <c r="K30" s="40" t="str">
        <f>IF(Tabel1[[#This Row],[Netto prijs per 1 ml/gr]]="-","-",Tabel1[[#This Row],[Netto prijs per 1 ml/gr]]*Tabel1[[#This Row],[Totaal afname per jaar (per ml/gr)]])</f>
        <v>-</v>
      </c>
      <c r="L30" s="59"/>
      <c r="M30" s="59"/>
      <c r="N30" s="59"/>
      <c r="O30" s="59"/>
    </row>
    <row r="31" spans="1:19" x14ac:dyDescent="0.3">
      <c r="A31" s="63"/>
      <c r="B31" s="23" t="s">
        <v>63</v>
      </c>
      <c r="C31" s="24" t="s">
        <v>32</v>
      </c>
      <c r="D31" s="24">
        <v>500</v>
      </c>
      <c r="E31" s="42">
        <v>3108</v>
      </c>
      <c r="F31" s="37">
        <f>Tabel1[[#This Row],[Huidige inhoud per stuk (ml/gr)]]*Tabel1[[#This Row],[Afname in stuks (o.b.v. 2024)]]</f>
        <v>1554000</v>
      </c>
      <c r="G31" s="54"/>
      <c r="H31" s="52"/>
      <c r="I31" s="53"/>
      <c r="J31" s="46" t="str">
        <f>IF(Tabel1[[#This Row],[Productprijs per stuk]]=0,"-",Tabel1[[#This Row],[Productprijs per stuk]]/Tabel1[[#This Row],[Inhoud per stuk (ml/gr)]])</f>
        <v>-</v>
      </c>
      <c r="K31" s="40" t="str">
        <f>IF(Tabel1[[#This Row],[Netto prijs per 1 ml/gr]]="-","-",Tabel1[[#This Row],[Netto prijs per 1 ml/gr]]*Tabel1[[#This Row],[Totaal afname per jaar (per ml/gr)]])</f>
        <v>-</v>
      </c>
      <c r="L31" s="59"/>
      <c r="M31" s="59"/>
      <c r="N31" s="59"/>
      <c r="O31" s="59"/>
    </row>
    <row r="32" spans="1:19" x14ac:dyDescent="0.3">
      <c r="A32" s="63"/>
      <c r="B32" s="23" t="s">
        <v>64</v>
      </c>
      <c r="C32" s="24" t="s">
        <v>33</v>
      </c>
      <c r="D32" s="24">
        <v>1000</v>
      </c>
      <c r="E32" s="42">
        <v>1565</v>
      </c>
      <c r="F32" s="37">
        <f>Tabel1[[#This Row],[Huidige inhoud per stuk (ml/gr)]]*Tabel1[[#This Row],[Afname in stuks (o.b.v. 2024)]]</f>
        <v>1565000</v>
      </c>
      <c r="G32" s="54"/>
      <c r="H32" s="52"/>
      <c r="I32" s="53"/>
      <c r="J32" s="46" t="str">
        <f>IF(Tabel1[[#This Row],[Productprijs per stuk]]=0,"-",Tabel1[[#This Row],[Productprijs per stuk]]/Tabel1[[#This Row],[Inhoud per stuk (ml/gr)]])</f>
        <v>-</v>
      </c>
      <c r="K32" s="40" t="str">
        <f>IF(Tabel1[[#This Row],[Netto prijs per 1 ml/gr]]="-","-",Tabel1[[#This Row],[Netto prijs per 1 ml/gr]]*Tabel1[[#This Row],[Totaal afname per jaar (per ml/gr)]])</f>
        <v>-</v>
      </c>
      <c r="L32" s="59"/>
      <c r="M32" s="59"/>
      <c r="N32" s="59"/>
      <c r="O32" s="59"/>
    </row>
    <row r="33" spans="1:15" x14ac:dyDescent="0.3">
      <c r="A33" s="63"/>
      <c r="B33" s="23" t="s">
        <v>65</v>
      </c>
      <c r="C33" s="49" t="s">
        <v>34</v>
      </c>
      <c r="D33" s="47" t="s">
        <v>91</v>
      </c>
      <c r="E33" s="48" t="s">
        <v>94</v>
      </c>
      <c r="F33" s="37">
        <f>132000+8000</f>
        <v>140000</v>
      </c>
      <c r="G33" s="54"/>
      <c r="H33" s="52"/>
      <c r="I33" s="53"/>
      <c r="J33" s="46" t="str">
        <f>IF(Tabel1[[#This Row],[Productprijs per stuk]]=0,"-",Tabel1[[#This Row],[Productprijs per stuk]]/Tabel1[[#This Row],[Inhoud per stuk (ml/gr)]])</f>
        <v>-</v>
      </c>
      <c r="K33" s="40" t="str">
        <f>IF(Tabel1[[#This Row],[Netto prijs per 1 ml/gr]]="-","-",Tabel1[[#This Row],[Netto prijs per 1 ml/gr]]*Tabel1[[#This Row],[Totaal afname per jaar (per ml/gr)]])</f>
        <v>-</v>
      </c>
      <c r="L33" s="59"/>
      <c r="M33" s="59"/>
      <c r="N33" s="59"/>
      <c r="O33" s="59"/>
    </row>
    <row r="34" spans="1:15" x14ac:dyDescent="0.3">
      <c r="A34" s="63"/>
      <c r="B34" s="23" t="s">
        <v>66</v>
      </c>
      <c r="C34" s="24" t="s">
        <v>35</v>
      </c>
      <c r="D34" s="24">
        <v>500</v>
      </c>
      <c r="E34" s="42">
        <v>196</v>
      </c>
      <c r="F34" s="37">
        <f>Tabel1[[#This Row],[Huidige inhoud per stuk (ml/gr)]]*Tabel1[[#This Row],[Afname in stuks (o.b.v. 2024)]]</f>
        <v>98000</v>
      </c>
      <c r="G34" s="54"/>
      <c r="H34" s="52"/>
      <c r="I34" s="53"/>
      <c r="J34" s="46" t="str">
        <f>IF(Tabel1[[#This Row],[Productprijs per stuk]]=0,"-",Tabel1[[#This Row],[Productprijs per stuk]]/Tabel1[[#This Row],[Inhoud per stuk (ml/gr)]])</f>
        <v>-</v>
      </c>
      <c r="K34" s="40" t="str">
        <f>IF(Tabel1[[#This Row],[Netto prijs per 1 ml/gr]]="-","-",Tabel1[[#This Row],[Netto prijs per 1 ml/gr]]*Tabel1[[#This Row],[Totaal afname per jaar (per ml/gr)]])</f>
        <v>-</v>
      </c>
      <c r="L34" s="59"/>
      <c r="M34" s="59"/>
      <c r="N34" s="59"/>
      <c r="O34" s="59"/>
    </row>
    <row r="35" spans="1:15" x14ac:dyDescent="0.3">
      <c r="A35" s="63"/>
      <c r="B35" s="23" t="s">
        <v>68</v>
      </c>
      <c r="C35" s="24" t="s">
        <v>36</v>
      </c>
      <c r="D35" s="24">
        <v>1000</v>
      </c>
      <c r="E35" s="42">
        <v>570</v>
      </c>
      <c r="F35" s="37">
        <f>Tabel1[[#This Row],[Huidige inhoud per stuk (ml/gr)]]*Tabel1[[#This Row],[Afname in stuks (o.b.v. 2024)]]</f>
        <v>570000</v>
      </c>
      <c r="G35" s="54"/>
      <c r="H35" s="52"/>
      <c r="I35" s="53"/>
      <c r="J35" s="46" t="str">
        <f>IF(Tabel1[[#This Row],[Productprijs per stuk]]=0,"-",Tabel1[[#This Row],[Productprijs per stuk]]/Tabel1[[#This Row],[Inhoud per stuk (ml/gr)]])</f>
        <v>-</v>
      </c>
      <c r="K35" s="40" t="str">
        <f>IF(Tabel1[[#This Row],[Netto prijs per 1 ml/gr]]="-","-",Tabel1[[#This Row],[Netto prijs per 1 ml/gr]]*Tabel1[[#This Row],[Totaal afname per jaar (per ml/gr)]])</f>
        <v>-</v>
      </c>
      <c r="L35" s="59"/>
      <c r="M35" s="59"/>
      <c r="N35" s="59"/>
      <c r="O35" s="59"/>
    </row>
    <row r="36" spans="1:15" x14ac:dyDescent="0.3">
      <c r="A36" s="63"/>
      <c r="B36" s="23" t="s">
        <v>67</v>
      </c>
      <c r="C36" s="24" t="s">
        <v>37</v>
      </c>
      <c r="D36" s="24">
        <v>1000</v>
      </c>
      <c r="E36" s="42">
        <v>192</v>
      </c>
      <c r="F36" s="37">
        <f>Tabel1[[#This Row],[Huidige inhoud per stuk (ml/gr)]]*Tabel1[[#This Row],[Afname in stuks (o.b.v. 2024)]]</f>
        <v>192000</v>
      </c>
      <c r="G36" s="54"/>
      <c r="H36" s="52"/>
      <c r="I36" s="53"/>
      <c r="J36" s="46" t="str">
        <f>IF(Tabel1[[#This Row],[Productprijs per stuk]]=0,"-",Tabel1[[#This Row],[Productprijs per stuk]]/Tabel1[[#This Row],[Inhoud per stuk (ml/gr)]])</f>
        <v>-</v>
      </c>
      <c r="K36" s="40" t="str">
        <f>IF(Tabel1[[#This Row],[Netto prijs per 1 ml/gr]]="-","-",Tabel1[[#This Row],[Netto prijs per 1 ml/gr]]*Tabel1[[#This Row],[Totaal afname per jaar (per ml/gr)]])</f>
        <v>-</v>
      </c>
      <c r="L36" s="59"/>
      <c r="M36" s="59"/>
      <c r="N36" s="59"/>
      <c r="O36" s="59"/>
    </row>
    <row r="37" spans="1:15" x14ac:dyDescent="0.3">
      <c r="A37" s="63"/>
      <c r="B37" s="23" t="s">
        <v>69</v>
      </c>
      <c r="C37" s="24" t="s">
        <v>38</v>
      </c>
      <c r="D37" s="24">
        <v>200</v>
      </c>
      <c r="E37" s="42">
        <v>1020</v>
      </c>
      <c r="F37" s="37">
        <f>Tabel1[[#This Row],[Huidige inhoud per stuk (ml/gr)]]*Tabel1[[#This Row],[Afname in stuks (o.b.v. 2024)]]</f>
        <v>204000</v>
      </c>
      <c r="G37" s="54"/>
      <c r="H37" s="52"/>
      <c r="I37" s="53"/>
      <c r="J37" s="46" t="str">
        <f>IF(Tabel1[[#This Row],[Productprijs per stuk]]=0,"-",Tabel1[[#This Row],[Productprijs per stuk]]/Tabel1[[#This Row],[Inhoud per stuk (ml/gr)]])</f>
        <v>-</v>
      </c>
      <c r="K37" s="40" t="str">
        <f>IF(Tabel1[[#This Row],[Netto prijs per 1 ml/gr]]="-","-",Tabel1[[#This Row],[Netto prijs per 1 ml/gr]]*Tabel1[[#This Row],[Totaal afname per jaar (per ml/gr)]])</f>
        <v>-</v>
      </c>
      <c r="L37" s="59"/>
      <c r="M37" s="59"/>
      <c r="N37" s="59"/>
      <c r="O37" s="59"/>
    </row>
    <row r="38" spans="1:15" x14ac:dyDescent="0.3">
      <c r="A38" s="63"/>
      <c r="B38" s="23" t="s">
        <v>70</v>
      </c>
      <c r="C38" s="24" t="s">
        <v>39</v>
      </c>
      <c r="D38" s="24">
        <v>200</v>
      </c>
      <c r="E38" s="42">
        <v>1236</v>
      </c>
      <c r="F38" s="37">
        <f>Tabel1[[#This Row],[Huidige inhoud per stuk (ml/gr)]]*Tabel1[[#This Row],[Afname in stuks (o.b.v. 2024)]]</f>
        <v>247200</v>
      </c>
      <c r="G38" s="54"/>
      <c r="H38" s="52"/>
      <c r="I38" s="53"/>
      <c r="J38" s="46" t="str">
        <f>IF(Tabel1[[#This Row],[Productprijs per stuk]]=0,"-",Tabel1[[#This Row],[Productprijs per stuk]]/Tabel1[[#This Row],[Inhoud per stuk (ml/gr)]])</f>
        <v>-</v>
      </c>
      <c r="K38" s="40" t="str">
        <f>IF(Tabel1[[#This Row],[Netto prijs per 1 ml/gr]]="-","-",Tabel1[[#This Row],[Netto prijs per 1 ml/gr]]*Tabel1[[#This Row],[Totaal afname per jaar (per ml/gr)]])</f>
        <v>-</v>
      </c>
      <c r="L38" s="59"/>
      <c r="M38" s="59"/>
      <c r="N38" s="59"/>
      <c r="O38" s="59"/>
    </row>
    <row r="39" spans="1:15" x14ac:dyDescent="0.3">
      <c r="A39" s="63"/>
      <c r="B39" s="23" t="s">
        <v>71</v>
      </c>
      <c r="C39" s="24" t="s">
        <v>40</v>
      </c>
      <c r="D39" s="24">
        <v>200</v>
      </c>
      <c r="E39" s="42">
        <v>5093</v>
      </c>
      <c r="F39" s="37">
        <f>Tabel1[[#This Row],[Huidige inhoud per stuk (ml/gr)]]*Tabel1[[#This Row],[Afname in stuks (o.b.v. 2024)]]</f>
        <v>1018600</v>
      </c>
      <c r="G39" s="54"/>
      <c r="H39" s="52"/>
      <c r="I39" s="53"/>
      <c r="J39" s="46" t="str">
        <f>IF(Tabel1[[#This Row],[Productprijs per stuk]]=0,"-",Tabel1[[#This Row],[Productprijs per stuk]]/Tabel1[[#This Row],[Inhoud per stuk (ml/gr)]])</f>
        <v>-</v>
      </c>
      <c r="K39" s="40" t="str">
        <f>IF(Tabel1[[#This Row],[Netto prijs per 1 ml/gr]]="-","-",Tabel1[[#This Row],[Netto prijs per 1 ml/gr]]*Tabel1[[#This Row],[Totaal afname per jaar (per ml/gr)]])</f>
        <v>-</v>
      </c>
      <c r="L39" s="59"/>
      <c r="M39" s="59"/>
      <c r="N39" s="59"/>
      <c r="O39" s="59"/>
    </row>
    <row r="40" spans="1:15" x14ac:dyDescent="0.3">
      <c r="A40" s="63"/>
      <c r="B40" s="23" t="s">
        <v>72</v>
      </c>
      <c r="C40" s="24" t="s">
        <v>41</v>
      </c>
      <c r="D40" s="24">
        <v>200</v>
      </c>
      <c r="E40" s="42">
        <v>891</v>
      </c>
      <c r="F40" s="37">
        <f>Tabel1[[#This Row],[Huidige inhoud per stuk (ml/gr)]]*Tabel1[[#This Row],[Afname in stuks (o.b.v. 2024)]]</f>
        <v>178200</v>
      </c>
      <c r="G40" s="54"/>
      <c r="H40" s="52"/>
      <c r="I40" s="53"/>
      <c r="J40" s="46" t="str">
        <f>IF(Tabel1[[#This Row],[Productprijs per stuk]]=0,"-",Tabel1[[#This Row],[Productprijs per stuk]]/Tabel1[[#This Row],[Inhoud per stuk (ml/gr)]])</f>
        <v>-</v>
      </c>
      <c r="K40" s="40" t="str">
        <f>IF(Tabel1[[#This Row],[Netto prijs per 1 ml/gr]]="-","-",Tabel1[[#This Row],[Netto prijs per 1 ml/gr]]*Tabel1[[#This Row],[Totaal afname per jaar (per ml/gr)]])</f>
        <v>-</v>
      </c>
      <c r="L40" s="59"/>
      <c r="M40" s="59"/>
      <c r="N40" s="59"/>
      <c r="O40" s="59"/>
    </row>
    <row r="41" spans="1:15" x14ac:dyDescent="0.3">
      <c r="A41" s="63"/>
      <c r="B41" s="23" t="s">
        <v>73</v>
      </c>
      <c r="C41" s="24" t="s">
        <v>42</v>
      </c>
      <c r="D41" s="24">
        <v>125</v>
      </c>
      <c r="E41" s="42">
        <v>4408</v>
      </c>
      <c r="F41" s="37">
        <f>Tabel1[[#This Row],[Huidige inhoud per stuk (ml/gr)]]*Tabel1[[#This Row],[Afname in stuks (o.b.v. 2024)]]</f>
        <v>551000</v>
      </c>
      <c r="G41" s="54"/>
      <c r="H41" s="52"/>
      <c r="I41" s="53"/>
      <c r="J41" s="46" t="str">
        <f>IF(Tabel1[[#This Row],[Productprijs per stuk]]=0,"-",Tabel1[[#This Row],[Productprijs per stuk]]/Tabel1[[#This Row],[Inhoud per stuk (ml/gr)]])</f>
        <v>-</v>
      </c>
      <c r="K41" s="40" t="str">
        <f>IF(Tabel1[[#This Row],[Netto prijs per 1 ml/gr]]="-","-",Tabel1[[#This Row],[Netto prijs per 1 ml/gr]]*Tabel1[[#This Row],[Totaal afname per jaar (per ml/gr)]])</f>
        <v>-</v>
      </c>
      <c r="L41" s="59"/>
      <c r="M41" s="59"/>
      <c r="N41" s="59"/>
      <c r="O41" s="59"/>
    </row>
    <row r="42" spans="1:15" x14ac:dyDescent="0.3">
      <c r="A42" s="63"/>
      <c r="B42" s="23" t="s">
        <v>74</v>
      </c>
      <c r="C42" s="24" t="s">
        <v>43</v>
      </c>
      <c r="D42" s="24">
        <v>125</v>
      </c>
      <c r="E42" s="42">
        <v>1136</v>
      </c>
      <c r="F42" s="37">
        <f>Tabel1[[#This Row],[Huidige inhoud per stuk (ml/gr)]]*Tabel1[[#This Row],[Afname in stuks (o.b.v. 2024)]]</f>
        <v>142000</v>
      </c>
      <c r="G42" s="54"/>
      <c r="H42" s="52"/>
      <c r="I42" s="53"/>
      <c r="J42" s="46" t="str">
        <f>IF(Tabel1[[#This Row],[Productprijs per stuk]]=0,"-",Tabel1[[#This Row],[Productprijs per stuk]]/Tabel1[[#This Row],[Inhoud per stuk (ml/gr)]])</f>
        <v>-</v>
      </c>
      <c r="K42" s="40" t="str">
        <f>IF(Tabel1[[#This Row],[Netto prijs per 1 ml/gr]]="-","-",Tabel1[[#This Row],[Netto prijs per 1 ml/gr]]*Tabel1[[#This Row],[Totaal afname per jaar (per ml/gr)]])</f>
        <v>-</v>
      </c>
      <c r="L42" s="59"/>
      <c r="M42" s="59"/>
      <c r="N42" s="59"/>
      <c r="O42" s="59"/>
    </row>
    <row r="43" spans="1:15" x14ac:dyDescent="0.3">
      <c r="A43" s="63"/>
      <c r="B43" s="23" t="s">
        <v>75</v>
      </c>
      <c r="C43" s="24" t="s">
        <v>44</v>
      </c>
      <c r="D43" s="24">
        <v>125</v>
      </c>
      <c r="E43" s="42">
        <v>30960</v>
      </c>
      <c r="F43" s="37">
        <f>Tabel1[[#This Row],[Huidige inhoud per stuk (ml/gr)]]*Tabel1[[#This Row],[Afname in stuks (o.b.v. 2024)]]</f>
        <v>3870000</v>
      </c>
      <c r="G43" s="54"/>
      <c r="H43" s="52"/>
      <c r="I43" s="53"/>
      <c r="J43" s="46" t="str">
        <f>IF(Tabel1[[#This Row],[Productprijs per stuk]]=0,"-",Tabel1[[#This Row],[Productprijs per stuk]]/Tabel1[[#This Row],[Inhoud per stuk (ml/gr)]])</f>
        <v>-</v>
      </c>
      <c r="K43" s="40" t="str">
        <f>IF(Tabel1[[#This Row],[Netto prijs per 1 ml/gr]]="-","-",Tabel1[[#This Row],[Netto prijs per 1 ml/gr]]*Tabel1[[#This Row],[Totaal afname per jaar (per ml/gr)]])</f>
        <v>-</v>
      </c>
      <c r="L43" s="59"/>
      <c r="M43" s="59"/>
      <c r="N43" s="59"/>
      <c r="O43" s="59"/>
    </row>
    <row r="44" spans="1:15" x14ac:dyDescent="0.3">
      <c r="A44" s="63"/>
      <c r="B44" s="23" t="s">
        <v>76</v>
      </c>
      <c r="C44" s="24" t="s">
        <v>45</v>
      </c>
      <c r="D44" s="24">
        <v>670</v>
      </c>
      <c r="E44" s="42">
        <v>40</v>
      </c>
      <c r="F44" s="37">
        <f>Tabel1[[#This Row],[Huidige inhoud per stuk (ml/gr)]]*Tabel1[[#This Row],[Afname in stuks (o.b.v. 2024)]]</f>
        <v>26800</v>
      </c>
      <c r="G44" s="54"/>
      <c r="H44" s="52"/>
      <c r="I44" s="53"/>
      <c r="J44" s="46" t="str">
        <f>IF(Tabel1[[#This Row],[Productprijs per stuk]]=0,"-",Tabel1[[#This Row],[Productprijs per stuk]]/Tabel1[[#This Row],[Inhoud per stuk (ml/gr)]])</f>
        <v>-</v>
      </c>
      <c r="K44" s="40" t="str">
        <f>IF(Tabel1[[#This Row],[Netto prijs per 1 ml/gr]]="-","-",Tabel1[[#This Row],[Netto prijs per 1 ml/gr]]*Tabel1[[#This Row],[Totaal afname per jaar (per ml/gr)]])</f>
        <v>-</v>
      </c>
      <c r="L44" s="59"/>
      <c r="M44" s="59"/>
      <c r="N44" s="59"/>
      <c r="O44" s="59"/>
    </row>
    <row r="45" spans="1:15" x14ac:dyDescent="0.3">
      <c r="A45" s="63"/>
      <c r="B45" s="23" t="s">
        <v>77</v>
      </c>
      <c r="C45" s="49" t="s">
        <v>46</v>
      </c>
      <c r="D45" s="47" t="s">
        <v>95</v>
      </c>
      <c r="E45" s="48" t="s">
        <v>96</v>
      </c>
      <c r="F45" s="37">
        <f>68500+5200</f>
        <v>73700</v>
      </c>
      <c r="G45" s="54"/>
      <c r="H45" s="52"/>
      <c r="I45" s="53"/>
      <c r="J45" s="46" t="str">
        <f>IF(Tabel1[[#This Row],[Productprijs per stuk]]=0,"-",Tabel1[[#This Row],[Productprijs per stuk]]/Tabel1[[#This Row],[Inhoud per stuk (ml/gr)]])</f>
        <v>-</v>
      </c>
      <c r="K45" s="40" t="str">
        <f>IF(Tabel1[[#This Row],[Netto prijs per 1 ml/gr]]="-","-",Tabel1[[#This Row],[Netto prijs per 1 ml/gr]]*Tabel1[[#This Row],[Totaal afname per jaar (per ml/gr)]])</f>
        <v>-</v>
      </c>
      <c r="L45" s="59"/>
      <c r="M45" s="59"/>
      <c r="N45" s="59"/>
      <c r="O45" s="59"/>
    </row>
    <row r="46" spans="1:15" x14ac:dyDescent="0.3">
      <c r="A46" s="63"/>
      <c r="B46" s="23" t="s">
        <v>78</v>
      </c>
      <c r="C46" s="24" t="s">
        <v>47</v>
      </c>
      <c r="D46" s="24">
        <v>150</v>
      </c>
      <c r="E46" s="42">
        <v>454</v>
      </c>
      <c r="F46" s="37">
        <f>Tabel1[[#This Row],[Huidige inhoud per stuk (ml/gr)]]*Tabel1[[#This Row],[Afname in stuks (o.b.v. 2024)]]</f>
        <v>68100</v>
      </c>
      <c r="G46" s="55"/>
      <c r="H46" s="56"/>
      <c r="I46" s="53"/>
      <c r="J46" s="46" t="str">
        <f>IF(Tabel1[[#This Row],[Productprijs per stuk]]=0,"-",Tabel1[[#This Row],[Productprijs per stuk]]/Tabel1[[#This Row],[Inhoud per stuk (ml/gr)]])</f>
        <v>-</v>
      </c>
      <c r="K46" s="40" t="str">
        <f>IF(Tabel1[[#This Row],[Netto prijs per 1 ml/gr]]="-","-",Tabel1[[#This Row],[Netto prijs per 1 ml/gr]]*Tabel1[[#This Row],[Totaal afname per jaar (per ml/gr)]])</f>
        <v>-</v>
      </c>
      <c r="L46" s="60"/>
      <c r="M46" s="61"/>
      <c r="N46" s="61"/>
      <c r="O46" s="62"/>
    </row>
    <row r="47" spans="1:15" x14ac:dyDescent="0.3">
      <c r="A47" s="63"/>
      <c r="B47" s="23" t="s">
        <v>80</v>
      </c>
      <c r="C47" s="24" t="s">
        <v>48</v>
      </c>
      <c r="D47" s="24">
        <v>200</v>
      </c>
      <c r="E47" s="42">
        <v>5220</v>
      </c>
      <c r="F47" s="37">
        <f>Tabel1[[#This Row],[Huidige inhoud per stuk (ml/gr)]]*Tabel1[[#This Row],[Afname in stuks (o.b.v. 2024)]]</f>
        <v>1044000</v>
      </c>
      <c r="G47" s="55"/>
      <c r="H47" s="56"/>
      <c r="I47" s="53"/>
      <c r="J47" s="46" t="str">
        <f>IF(Tabel1[[#This Row],[Productprijs per stuk]]=0,"-",Tabel1[[#This Row],[Productprijs per stuk]]/Tabel1[[#This Row],[Inhoud per stuk (ml/gr)]])</f>
        <v>-</v>
      </c>
      <c r="K47" s="40" t="str">
        <f>IF(Tabel1[[#This Row],[Netto prijs per 1 ml/gr]]="-","-",Tabel1[[#This Row],[Netto prijs per 1 ml/gr]]*Tabel1[[#This Row],[Totaal afname per jaar (per ml/gr)]])</f>
        <v>-</v>
      </c>
      <c r="L47" s="60"/>
      <c r="M47" s="61"/>
      <c r="N47" s="61"/>
      <c r="O47" s="62"/>
    </row>
    <row r="48" spans="1:15" x14ac:dyDescent="0.3">
      <c r="A48" s="63"/>
      <c r="B48" s="23" t="s">
        <v>79</v>
      </c>
      <c r="C48" s="24" t="s">
        <v>49</v>
      </c>
      <c r="D48" s="24">
        <v>125</v>
      </c>
      <c r="E48" s="42">
        <v>397</v>
      </c>
      <c r="F48" s="37">
        <f>Tabel1[[#This Row],[Huidige inhoud per stuk (ml/gr)]]*Tabel1[[#This Row],[Afname in stuks (o.b.v. 2024)]]</f>
        <v>49625</v>
      </c>
      <c r="G48" s="55"/>
      <c r="H48" s="56"/>
      <c r="I48" s="53"/>
      <c r="J48" s="46" t="str">
        <f>IF(Tabel1[[#This Row],[Productprijs per stuk]]=0,"-",Tabel1[[#This Row],[Productprijs per stuk]]/Tabel1[[#This Row],[Inhoud per stuk (ml/gr)]])</f>
        <v>-</v>
      </c>
      <c r="K48" s="40" t="str">
        <f>IF(Tabel1[[#This Row],[Netto prijs per 1 ml/gr]]="-","-",Tabel1[[#This Row],[Netto prijs per 1 ml/gr]]*Tabel1[[#This Row],[Totaal afname per jaar (per ml/gr)]])</f>
        <v>-</v>
      </c>
      <c r="L48" s="60"/>
      <c r="M48" s="61"/>
      <c r="N48" s="61"/>
      <c r="O48" s="62"/>
    </row>
    <row r="49" spans="1:19" x14ac:dyDescent="0.3">
      <c r="A49" s="63"/>
      <c r="B49" s="23" t="s">
        <v>81</v>
      </c>
      <c r="C49" s="24" t="s">
        <v>50</v>
      </c>
      <c r="D49" s="24">
        <v>125</v>
      </c>
      <c r="E49" s="42">
        <v>256</v>
      </c>
      <c r="F49" s="37">
        <f>Tabel1[[#This Row],[Huidige inhoud per stuk (ml/gr)]]*Tabel1[[#This Row],[Afname in stuks (o.b.v. 2024)]]</f>
        <v>32000</v>
      </c>
      <c r="G49" s="55"/>
      <c r="H49" s="56"/>
      <c r="I49" s="53"/>
      <c r="J49" s="46" t="str">
        <f>IF(Tabel1[[#This Row],[Productprijs per stuk]]=0,"-",Tabel1[[#This Row],[Productprijs per stuk]]/Tabel1[[#This Row],[Inhoud per stuk (ml/gr)]])</f>
        <v>-</v>
      </c>
      <c r="K49" s="40" t="str">
        <f>IF(Tabel1[[#This Row],[Netto prijs per 1 ml/gr]]="-","-",Tabel1[[#This Row],[Netto prijs per 1 ml/gr]]*Tabel1[[#This Row],[Totaal afname per jaar (per ml/gr)]])</f>
        <v>-</v>
      </c>
      <c r="L49" s="60"/>
      <c r="M49" s="61"/>
      <c r="N49" s="61"/>
      <c r="O49" s="62"/>
    </row>
    <row r="50" spans="1:19" x14ac:dyDescent="0.3">
      <c r="A50" s="63"/>
      <c r="B50" s="23" t="s">
        <v>82</v>
      </c>
      <c r="C50" s="24" t="s">
        <v>51</v>
      </c>
      <c r="D50" s="24">
        <v>400</v>
      </c>
      <c r="E50" s="42">
        <v>16</v>
      </c>
      <c r="F50" s="37">
        <f>Tabel1[[#This Row],[Huidige inhoud per stuk (ml/gr)]]*Tabel1[[#This Row],[Afname in stuks (o.b.v. 2024)]]</f>
        <v>6400</v>
      </c>
      <c r="G50" s="55"/>
      <c r="H50" s="56"/>
      <c r="I50" s="53"/>
      <c r="J50" s="46" t="str">
        <f>IF(Tabel1[[#This Row],[Productprijs per stuk]]=0,"-",Tabel1[[#This Row],[Productprijs per stuk]]/Tabel1[[#This Row],[Inhoud per stuk (ml/gr)]])</f>
        <v>-</v>
      </c>
      <c r="K50" s="40" t="str">
        <f>IF(Tabel1[[#This Row],[Netto prijs per 1 ml/gr]]="-","-",Tabel1[[#This Row],[Netto prijs per 1 ml/gr]]*Tabel1[[#This Row],[Totaal afname per jaar (per ml/gr)]])</f>
        <v>-</v>
      </c>
      <c r="L50" s="60"/>
      <c r="M50" s="61"/>
      <c r="N50" s="61"/>
      <c r="O50" s="62"/>
    </row>
    <row r="51" spans="1:19" x14ac:dyDescent="0.3">
      <c r="A51" s="63"/>
      <c r="B51" s="23" t="s">
        <v>83</v>
      </c>
      <c r="C51" s="24" t="s">
        <v>52</v>
      </c>
      <c r="D51" s="24">
        <v>225</v>
      </c>
      <c r="E51" s="42">
        <v>5</v>
      </c>
      <c r="F51" s="37">
        <f>Tabel1[[#This Row],[Huidige inhoud per stuk (ml/gr)]]*Tabel1[[#This Row],[Afname in stuks (o.b.v. 2024)]]</f>
        <v>1125</v>
      </c>
      <c r="G51" s="55"/>
      <c r="H51" s="56"/>
      <c r="I51" s="53"/>
      <c r="J51" s="46" t="str">
        <f>IF(Tabel1[[#This Row],[Productprijs per stuk]]=0,"-",Tabel1[[#This Row],[Productprijs per stuk]]/Tabel1[[#This Row],[Inhoud per stuk (ml/gr)]])</f>
        <v>-</v>
      </c>
      <c r="K51" s="40" t="str">
        <f>IF(Tabel1[[#This Row],[Netto prijs per 1 ml/gr]]="-","-",Tabel1[[#This Row],[Netto prijs per 1 ml/gr]]*Tabel1[[#This Row],[Totaal afname per jaar (per ml/gr)]])</f>
        <v>-</v>
      </c>
      <c r="L51" s="60"/>
      <c r="M51" s="61"/>
      <c r="N51" s="61"/>
      <c r="O51" s="62"/>
    </row>
    <row r="52" spans="1:19" x14ac:dyDescent="0.3">
      <c r="A52" s="26"/>
      <c r="B52" s="25" t="s">
        <v>84</v>
      </c>
      <c r="C52" s="24" t="s">
        <v>53</v>
      </c>
      <c r="D52" s="43">
        <v>200</v>
      </c>
      <c r="E52" s="44">
        <v>732</v>
      </c>
      <c r="F52" s="38">
        <f>Tabel1[[#This Row],[Huidige inhoud per stuk (ml/gr)]]*Tabel1[[#This Row],[Afname in stuks (o.b.v. 2024)]]</f>
        <v>146400</v>
      </c>
      <c r="G52" s="57"/>
      <c r="H52" s="58"/>
      <c r="I52" s="53"/>
      <c r="J52" s="46" t="str">
        <f>IF(Tabel1[[#This Row],[Productprijs per stuk]]=0,"-",Tabel1[[#This Row],[Productprijs per stuk]]/Tabel1[[#This Row],[Inhoud per stuk (ml/gr)]])</f>
        <v>-</v>
      </c>
      <c r="K52" s="41" t="str">
        <f>IF(Tabel1[[#This Row],[Netto prijs per 1 ml/gr]]="-","-",Tabel1[[#This Row],[Netto prijs per 1 ml/gr]]*Tabel1[[#This Row],[Totaal afname per jaar (per ml/gr)]])</f>
        <v>-</v>
      </c>
      <c r="L52" s="62"/>
      <c r="M52" s="62"/>
      <c r="N52" s="62"/>
      <c r="O52" s="62"/>
      <c r="P52" s="29"/>
      <c r="Q52" s="28"/>
      <c r="R52" s="28"/>
      <c r="S52" s="28"/>
    </row>
    <row r="53" spans="1:19" x14ac:dyDescent="0.3">
      <c r="D53" s="27"/>
      <c r="E53" s="27"/>
      <c r="F53" s="27"/>
      <c r="G53" s="27"/>
      <c r="H53" s="27"/>
      <c r="I53" s="27"/>
      <c r="J53" s="27"/>
      <c r="K53" s="27"/>
      <c r="M53" s="27"/>
      <c r="N53" s="27"/>
      <c r="O53" s="28"/>
    </row>
    <row r="54" spans="1:19" x14ac:dyDescent="0.3">
      <c r="I54" s="33" t="s">
        <v>54</v>
      </c>
      <c r="J54" s="34"/>
      <c r="K54" s="39">
        <f>SUM(Tabel1[Prijs per jaar (obv afname 2024)])</f>
        <v>0</v>
      </c>
    </row>
    <row r="55" spans="1:19" ht="43.2" x14ac:dyDescent="0.3">
      <c r="I55" s="35" t="s">
        <v>90</v>
      </c>
      <c r="K55" s="45">
        <f>K54*4</f>
        <v>0</v>
      </c>
      <c r="L55" s="30" t="s">
        <v>55</v>
      </c>
    </row>
    <row r="56" spans="1:19" x14ac:dyDescent="0.3">
      <c r="L56" s="30" t="s">
        <v>56</v>
      </c>
    </row>
  </sheetData>
  <sheetProtection algorithmName="SHA-512" hashValue="grHvpnZdiaW54ABcVWxwEslHVLs2lzmvdfEjGmk/YXgm0wqHAcGk/XAbbhAQuk0igiJ5Hj3hgo5eB0hAia2w1Q==" saltValue="7LlQhx1/C2aBVSsVAeYB5w==" spinCount="100000" sheet="1" objects="1" scenarios="1"/>
  <protectedRanges>
    <protectedRange password="A963" sqref="C6:M10" name="Invulveld"/>
  </protectedRanges>
  <mergeCells count="12">
    <mergeCell ref="A25:A51"/>
    <mergeCell ref="B2:P3"/>
    <mergeCell ref="Q23:S23"/>
    <mergeCell ref="B4:O4"/>
    <mergeCell ref="C6:M6"/>
    <mergeCell ref="C7:M7"/>
    <mergeCell ref="C8:M8"/>
    <mergeCell ref="C9:M9"/>
    <mergeCell ref="C10:M10"/>
    <mergeCell ref="B19:O19"/>
    <mergeCell ref="B20:O20"/>
    <mergeCell ref="B21:O21"/>
  </mergeCells>
  <phoneticPr fontId="2"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CB2008D04E244EAA3909A4B9BAC28A" ma:contentTypeVersion="3" ma:contentTypeDescription="Create a new document." ma:contentTypeScope="" ma:versionID="5ffc6c1d1c8d94889a1290e801ea1f2f">
  <xsd:schema xmlns:xsd="http://www.w3.org/2001/XMLSchema" xmlns:xs="http://www.w3.org/2001/XMLSchema" xmlns:p="http://schemas.microsoft.com/office/2006/metadata/properties" xmlns:ns2="ab6d1921-ce30-4298-baef-885254c628a1" targetNamespace="http://schemas.microsoft.com/office/2006/metadata/properties" ma:root="true" ma:fieldsID="3c01d4526beaa25dc548561776b2d474" ns2:_="">
    <xsd:import namespace="ab6d1921-ce30-4298-baef-885254c628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6d1921-ce30-4298-baef-885254c628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CFCE9-04DB-4E7D-85D6-ACAD9E63C0D2}">
  <ds:schemaRefs>
    <ds:schemaRef ds:uri="http://schemas.microsoft.com/office/2006/metadata/properties"/>
    <ds:schemaRef ds:uri="http://purl.org/dc/dcmitype/"/>
    <ds:schemaRef ds:uri="http://schemas.microsoft.com/office/2006/documentManagement/types"/>
    <ds:schemaRef ds:uri="http://purl.org/dc/elements/1.1/"/>
    <ds:schemaRef ds:uri="ab6d1921-ce30-4298-baef-885254c628a1"/>
    <ds:schemaRef ds:uri="http://purl.org/dc/terms/"/>
    <ds:schemaRef ds:uri="http://www.w3.org/XML/1998/namespac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AB567E1B-76B0-4974-8166-64AC8C4ABCA4}">
  <ds:schemaRefs>
    <ds:schemaRef ds:uri="http://schemas.microsoft.com/sharepoint/v3/contenttype/forms"/>
  </ds:schemaRefs>
</ds:datastoreItem>
</file>

<file path=customXml/itemProps3.xml><?xml version="1.0" encoding="utf-8"?>
<ds:datastoreItem xmlns:ds="http://schemas.openxmlformats.org/officeDocument/2006/customXml" ds:itemID="{16CFD19D-2776-4217-B4E5-C5EB8DECB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6d1921-ce30-4298-baef-885254c628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Kaman, J (scm)</dc:creator>
  <cp:keywords/>
  <dc:description/>
  <cp:lastModifiedBy>Bosma, R (ink)</cp:lastModifiedBy>
  <cp:revision/>
  <dcterms:created xsi:type="dcterms:W3CDTF">2025-01-07T15:16:05Z</dcterms:created>
  <dcterms:modified xsi:type="dcterms:W3CDTF">2025-11-12T10:36:33Z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0x01010069CB2008D04E244EAA3909A4B9BAC28A</vt:lpwstr>
  </property>
  <property fmtid="{D5CDD505-2E9C-101B-9397-08002B2CF9AE}" pid="3" name="Order">
    <vt:r8>148800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