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ProgrammamanagementDordthuis-Aanbestedingen-Dienstverlening/Gedeelde documenten/Projectdocumentatie klantgeleiding/"/>
    </mc:Choice>
  </mc:AlternateContent>
  <xr:revisionPtr revIDLastSave="1" documentId="13_ncr:1_{86EFD8FF-E6F7-41E1-BA5F-FC5679FE32CC}" xr6:coauthVersionLast="47" xr6:coauthVersionMax="47" xr10:uidLastSave="{B963DE6B-EE89-4B82-B101-DB6745664A97}"/>
  <bookViews>
    <workbookView xWindow="11784" yWindow="-16512" windowWidth="30960" windowHeight="12660" activeTab="1" xr2:uid="{00000000-000D-0000-FFFF-FFFF00000000}"/>
  </bookViews>
  <sheets>
    <sheet name="Wachttijden in % week" sheetId="7" r:id="rId1"/>
    <sheet name="Week Dordrecht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4" l="1"/>
  <c r="J4" i="4"/>
  <c r="I4" i="4"/>
  <c r="H4" i="4"/>
  <c r="G4" i="4"/>
  <c r="F4" i="4"/>
  <c r="E4" i="4"/>
  <c r="D4" i="4"/>
  <c r="C4" i="4"/>
  <c r="B4" i="4"/>
  <c r="C6" i="4" l="1"/>
  <c r="J6" i="4" l="1"/>
  <c r="D6" i="4" l="1"/>
  <c r="E6" i="4" l="1"/>
  <c r="H6" i="4" l="1"/>
  <c r="F6" i="4" l="1"/>
  <c r="L4" i="7"/>
  <c r="L5" i="7"/>
  <c r="L6" i="7" l="1"/>
  <c r="I6" i="4"/>
  <c r="G6" i="4" l="1"/>
  <c r="M5" i="7" l="1"/>
  <c r="M4" i="7"/>
  <c r="M6" i="7" l="1"/>
  <c r="M7" i="7" s="1"/>
  <c r="L7" i="7"/>
  <c r="E6" i="7" l="1"/>
  <c r="E7" i="7" s="1"/>
  <c r="D6" i="7"/>
  <c r="C6" i="7" l="1"/>
  <c r="F6" i="7"/>
  <c r="F7" i="7" s="1"/>
  <c r="G6" i="7"/>
  <c r="G7" i="7" s="1"/>
  <c r="H6" i="7"/>
  <c r="H7" i="7" s="1"/>
  <c r="I6" i="7"/>
  <c r="I7" i="7" s="1"/>
  <c r="J6" i="7"/>
  <c r="J7" i="7" s="1"/>
  <c r="K6" i="7"/>
  <c r="K7" i="7" s="1"/>
  <c r="B6" i="7"/>
  <c r="B7" i="7" s="1"/>
  <c r="K6" i="4" l="1"/>
  <c r="B6" i="4"/>
  <c r="L8" i="7" l="1"/>
  <c r="M8" i="7"/>
  <c r="K8" i="7"/>
  <c r="J8" i="7"/>
  <c r="I8" i="7"/>
  <c r="H8" i="7"/>
  <c r="G8" i="7"/>
  <c r="F8" i="7"/>
  <c r="E8" i="7"/>
  <c r="D8" i="7"/>
  <c r="C8" i="7"/>
  <c r="B8" i="7"/>
  <c r="D7" i="7"/>
  <c r="C7" i="7"/>
</calcChain>
</file>

<file path=xl/sharedStrings.xml><?xml version="1.0" encoding="utf-8"?>
<sst xmlns="http://schemas.openxmlformats.org/spreadsheetml/2006/main" count="49" uniqueCount="16">
  <si>
    <t>Totaal</t>
  </si>
  <si>
    <t>inloop</t>
  </si>
  <si>
    <t>afspraak</t>
  </si>
  <si>
    <t>Aantal op tijd</t>
  </si>
  <si>
    <t>Aantal te laat</t>
  </si>
  <si>
    <t>% op tijd</t>
  </si>
  <si>
    <t xml:space="preserve"> </t>
  </si>
  <si>
    <t>% te laat</t>
  </si>
  <si>
    <t>Dordrecht</t>
  </si>
  <si>
    <t>Wachttijden op inloop en afspraak Dordrecht</t>
  </si>
  <si>
    <t>Aantal bezoekers</t>
  </si>
  <si>
    <t>maandag 25-08</t>
  </si>
  <si>
    <t>dinsdag 26-08</t>
  </si>
  <si>
    <t>woensdag 27-08</t>
  </si>
  <si>
    <t>donderdag 28-08</t>
  </si>
  <si>
    <t>vrijdag 29-08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</si>
</sst>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1" fillId="0" borderId="1" xfId="0" applyFont="1" applyBorder="1"/>
    <xf numFmtId="164" fontId="1" fillId="2" borderId="1" xfId="0" applyNumberFormat="1" applyFont="1" applyFill="1" applyBorder="1"/>
    <xf numFmtId="164" fontId="1" fillId="3" borderId="1" xfId="0" applyNumberFormat="1" applyFont="1" applyFill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Wachttijden</a:t>
            </a:r>
            <a:r>
              <a:rPr lang="en-US" baseline="0"/>
              <a:t> inloop en afspraak</a:t>
            </a:r>
            <a:br>
              <a:rPr lang="en-US" baseline="0"/>
            </a:br>
            <a:r>
              <a:rPr lang="en-US" baseline="0"/>
              <a:t>Norm inloop is &lt; 15 min geholpen</a:t>
            </a:r>
          </a:p>
          <a:p>
            <a:pPr>
              <a:defRPr/>
            </a:pPr>
            <a:r>
              <a:rPr lang="en-US" baseline="0"/>
              <a:t>Norm afspraak is &lt; 5 min geholpen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2334103203217698E-2"/>
          <c:y val="0.11244856489712977"/>
          <c:w val="0.95596866181201035"/>
          <c:h val="0.74367184188974267"/>
        </c:manualLayout>
      </c:layout>
      <c:barChart>
        <c:barDir val="col"/>
        <c:grouping val="stacked"/>
        <c:varyColors val="0"/>
        <c:ser>
          <c:idx val="0"/>
          <c:order val="0"/>
          <c:tx>
            <c:v>Aantal op tijd</c:v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'Week Dordrecht'!$A$1:$K$3</c15:sqref>
                  </c15:fullRef>
                </c:ext>
              </c:extLst>
              <c:f>'Week Dordrecht'!$B$1:$K$3</c:f>
              <c:multiLvlStrCache>
                <c:ptCount val="10"/>
                <c:lvl>
                  <c:pt idx="0">
                    <c:v>inloop</c:v>
                  </c:pt>
                  <c:pt idx="1">
                    <c:v>afspraak</c:v>
                  </c:pt>
                  <c:pt idx="2">
                    <c:v>inloop</c:v>
                  </c:pt>
                  <c:pt idx="3">
                    <c:v>afspraak</c:v>
                  </c:pt>
                  <c:pt idx="4">
                    <c:v>inloop</c:v>
                  </c:pt>
                  <c:pt idx="5">
                    <c:v>afspraak</c:v>
                  </c:pt>
                  <c:pt idx="6">
                    <c:v>inloop</c:v>
                  </c:pt>
                  <c:pt idx="7">
                    <c:v>afspraak</c:v>
                  </c:pt>
                  <c:pt idx="8">
                    <c:v>inloop</c:v>
                  </c:pt>
                  <c:pt idx="9">
                    <c:v>afspraak</c:v>
                  </c:pt>
                </c:lvl>
                <c:lvl>
                  <c:pt idx="0">
                    <c:v>maandag 25-08</c:v>
                  </c:pt>
                  <c:pt idx="2">
                    <c:v>dinsdag 26-08</c:v>
                  </c:pt>
                  <c:pt idx="4">
                    <c:v>woensdag 27-08</c:v>
                  </c:pt>
                  <c:pt idx="6">
                    <c:v>donderdag 28-08</c:v>
                  </c:pt>
                  <c:pt idx="8">
                    <c:v>vrijdag 29-08</c:v>
                  </c:pt>
                </c:lvl>
                <c:lvl>
                  <c:pt idx="0">
                    <c:v>Wachttijden op inloop en afspraak Dordrecht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'Week Dordrecht'!$A$4:$K$4</c15:sqref>
                  </c15:fullRef>
                </c:ext>
              </c:extLst>
              <c:f>'Week Dordrecht'!$B$4:$K$4</c:f>
              <c:numCache>
                <c:formatCode>General</c:formatCode>
                <c:ptCount val="10"/>
                <c:pt idx="0">
                  <c:v>75</c:v>
                </c:pt>
                <c:pt idx="1">
                  <c:v>60</c:v>
                </c:pt>
                <c:pt idx="2">
                  <c:v>139</c:v>
                </c:pt>
                <c:pt idx="3">
                  <c:v>142</c:v>
                </c:pt>
                <c:pt idx="4">
                  <c:v>110</c:v>
                </c:pt>
                <c:pt idx="5">
                  <c:v>97</c:v>
                </c:pt>
                <c:pt idx="6">
                  <c:v>113</c:v>
                </c:pt>
                <c:pt idx="7">
                  <c:v>160</c:v>
                </c:pt>
                <c:pt idx="8">
                  <c:v>91</c:v>
                </c:pt>
                <c:pt idx="9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2-44CB-9C2B-B98718BF2462}"/>
            </c:ext>
          </c:extLst>
        </c:ser>
        <c:ser>
          <c:idx val="1"/>
          <c:order val="1"/>
          <c:tx>
            <c:v>Aantal te laat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'Week Dordrecht'!$A$1:$K$3</c15:sqref>
                  </c15:fullRef>
                </c:ext>
              </c:extLst>
              <c:f>'Week Dordrecht'!$B$1:$K$3</c:f>
              <c:multiLvlStrCache>
                <c:ptCount val="10"/>
                <c:lvl>
                  <c:pt idx="0">
                    <c:v>inloop</c:v>
                  </c:pt>
                  <c:pt idx="1">
                    <c:v>afspraak</c:v>
                  </c:pt>
                  <c:pt idx="2">
                    <c:v>inloop</c:v>
                  </c:pt>
                  <c:pt idx="3">
                    <c:v>afspraak</c:v>
                  </c:pt>
                  <c:pt idx="4">
                    <c:v>inloop</c:v>
                  </c:pt>
                  <c:pt idx="5">
                    <c:v>afspraak</c:v>
                  </c:pt>
                  <c:pt idx="6">
                    <c:v>inloop</c:v>
                  </c:pt>
                  <c:pt idx="7">
                    <c:v>afspraak</c:v>
                  </c:pt>
                  <c:pt idx="8">
                    <c:v>inloop</c:v>
                  </c:pt>
                  <c:pt idx="9">
                    <c:v>afspraak</c:v>
                  </c:pt>
                </c:lvl>
                <c:lvl>
                  <c:pt idx="0">
                    <c:v>maandag 25-08</c:v>
                  </c:pt>
                  <c:pt idx="2">
                    <c:v>dinsdag 26-08</c:v>
                  </c:pt>
                  <c:pt idx="4">
                    <c:v>woensdag 27-08</c:v>
                  </c:pt>
                  <c:pt idx="6">
                    <c:v>donderdag 28-08</c:v>
                  </c:pt>
                  <c:pt idx="8">
                    <c:v>vrijdag 29-08</c:v>
                  </c:pt>
                </c:lvl>
                <c:lvl>
                  <c:pt idx="0">
                    <c:v>Wachttijden op inloop en afspraak Dordrecht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'Week Dordrecht'!$A$5:$K$5</c15:sqref>
                  </c15:fullRef>
                </c:ext>
              </c:extLst>
              <c:f>'Week Dordrecht'!$B$5:$K$5</c:f>
              <c:numCache>
                <c:formatCode>General</c:formatCode>
                <c:ptCount val="10"/>
                <c:pt idx="0">
                  <c:v>1</c:v>
                </c:pt>
                <c:pt idx="1">
                  <c:v>10</c:v>
                </c:pt>
                <c:pt idx="3">
                  <c:v>19</c:v>
                </c:pt>
                <c:pt idx="4">
                  <c:v>5</c:v>
                </c:pt>
                <c:pt idx="5">
                  <c:v>32</c:v>
                </c:pt>
                <c:pt idx="7">
                  <c:v>5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2-44CB-9C2B-B98718BF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2447264"/>
        <c:axId val="412447656"/>
      </c:barChart>
      <c:catAx>
        <c:axId val="41244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12447656"/>
        <c:crosses val="autoZero"/>
        <c:auto val="0"/>
        <c:lblAlgn val="ctr"/>
        <c:lblOffset val="100"/>
        <c:noMultiLvlLbl val="0"/>
      </c:catAx>
      <c:valAx>
        <c:axId val="412447656"/>
        <c:scaling>
          <c:orientation val="minMax"/>
          <c:max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1244726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15884394167603E-2"/>
          <c:y val="0.94435458470916955"/>
          <c:w val="0.32432557841327225"/>
          <c:h val="5.34948776564219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84108</xdr:colOff>
      <xdr:row>7</xdr:row>
      <xdr:rowOff>9706</xdr:rowOff>
    </xdr:from>
    <xdr:to>
      <xdr:col>11</xdr:col>
      <xdr:colOff>84108</xdr:colOff>
      <xdr:row>38</xdr:row>
      <xdr:rowOff>9706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showGridLines="0" zoomScaleNormal="100" workbookViewId="0"/>
  </sheetViews>
  <sheetFormatPr defaultRowHeight="14.4" x14ac:dyDescent="0.3"/>
  <cols>
    <col min="1" max="1" width="13.21875" bestFit="1" customWidth="1"/>
    <col min="2" max="5" width="9.5546875" bestFit="1" customWidth="1"/>
    <col min="6" max="7" width="9.44140625" bestFit="1" customWidth="1"/>
    <col min="8" max="8" width="9.5546875" bestFit="1" customWidth="1"/>
    <col min="9" max="11" width="9.44140625" bestFit="1" customWidth="1"/>
    <col min="13" max="13" width="9.21875" customWidth="1"/>
    <col min="14" max="14" width="2.44140625" customWidth="1"/>
  </cols>
  <sheetData>
    <row r="1" spans="1:18" x14ac:dyDescent="0.3">
      <c r="A1" s="9" t="s">
        <v>8</v>
      </c>
    </row>
    <row r="2" spans="1:18" x14ac:dyDescent="0.3">
      <c r="A2" s="5"/>
      <c r="B2" s="10" t="s">
        <v>11</v>
      </c>
      <c r="C2" s="10"/>
      <c r="D2" s="11" t="s">
        <v>12</v>
      </c>
      <c r="E2" s="11"/>
      <c r="F2" s="10" t="s">
        <v>13</v>
      </c>
      <c r="G2" s="10"/>
      <c r="H2" s="11" t="s">
        <v>14</v>
      </c>
      <c r="I2" s="11"/>
      <c r="J2" s="10" t="s">
        <v>15</v>
      </c>
      <c r="K2" s="10"/>
      <c r="L2" s="11" t="s">
        <v>0</v>
      </c>
      <c r="M2" s="12"/>
    </row>
    <row r="3" spans="1:18" x14ac:dyDescent="0.3">
      <c r="A3" s="5"/>
      <c r="B3" s="10" t="s">
        <v>1</v>
      </c>
      <c r="C3" s="10" t="s">
        <v>2</v>
      </c>
      <c r="D3" s="11" t="s">
        <v>1</v>
      </c>
      <c r="E3" s="11" t="s">
        <v>2</v>
      </c>
      <c r="F3" s="10" t="s">
        <v>1</v>
      </c>
      <c r="G3" s="10" t="s">
        <v>2</v>
      </c>
      <c r="H3" s="11" t="s">
        <v>1</v>
      </c>
      <c r="I3" s="11" t="s">
        <v>2</v>
      </c>
      <c r="J3" s="10" t="s">
        <v>1</v>
      </c>
      <c r="K3" s="10" t="s">
        <v>2</v>
      </c>
      <c r="L3" s="11" t="s">
        <v>1</v>
      </c>
      <c r="M3" s="11" t="s">
        <v>2</v>
      </c>
    </row>
    <row r="4" spans="1:18" x14ac:dyDescent="0.3">
      <c r="A4" s="5" t="s">
        <v>3</v>
      </c>
      <c r="B4" s="13">
        <v>75</v>
      </c>
      <c r="C4" s="13">
        <v>60</v>
      </c>
      <c r="D4" s="12">
        <v>139</v>
      </c>
      <c r="E4" s="12">
        <v>142</v>
      </c>
      <c r="F4" s="13">
        <v>110</v>
      </c>
      <c r="G4" s="13">
        <v>97</v>
      </c>
      <c r="H4" s="12">
        <v>113</v>
      </c>
      <c r="I4" s="12">
        <v>160</v>
      </c>
      <c r="J4" s="13">
        <v>91</v>
      </c>
      <c r="K4" s="13">
        <v>59</v>
      </c>
      <c r="L4" s="12">
        <f>B4+D4+F4+H4+J4</f>
        <v>528</v>
      </c>
      <c r="M4" s="12">
        <f>SUM(C4,E4,G4,I4,K4)</f>
        <v>518</v>
      </c>
    </row>
    <row r="5" spans="1:18" x14ac:dyDescent="0.3">
      <c r="A5" s="5" t="s">
        <v>4</v>
      </c>
      <c r="B5" s="13">
        <v>1</v>
      </c>
      <c r="C5" s="13">
        <v>10</v>
      </c>
      <c r="D5" s="12"/>
      <c r="E5" s="12">
        <v>19</v>
      </c>
      <c r="F5" s="13">
        <v>5</v>
      </c>
      <c r="G5" s="13">
        <v>32</v>
      </c>
      <c r="H5" s="12"/>
      <c r="I5" s="12">
        <v>5</v>
      </c>
      <c r="J5" s="13"/>
      <c r="K5" s="13">
        <v>3</v>
      </c>
      <c r="L5" s="12">
        <f>SUM(B5,D5,F5,H5,J5)</f>
        <v>6</v>
      </c>
      <c r="M5" s="12">
        <f t="shared" ref="M5" si="0">SUM(C5,E5,G5,I5,K5)</f>
        <v>69</v>
      </c>
    </row>
    <row r="6" spans="1:18" x14ac:dyDescent="0.3">
      <c r="A6" s="5" t="s">
        <v>0</v>
      </c>
      <c r="B6" s="13">
        <f>SUM(B4:B5)</f>
        <v>76</v>
      </c>
      <c r="C6" s="13">
        <f t="shared" ref="C6:K6" si="1">SUM(C4:C5)</f>
        <v>70</v>
      </c>
      <c r="D6" s="12">
        <f t="shared" si="1"/>
        <v>139</v>
      </c>
      <c r="E6" s="12">
        <f t="shared" si="1"/>
        <v>161</v>
      </c>
      <c r="F6" s="13">
        <f t="shared" si="1"/>
        <v>115</v>
      </c>
      <c r="G6" s="13">
        <f t="shared" si="1"/>
        <v>129</v>
      </c>
      <c r="H6" s="12">
        <f t="shared" si="1"/>
        <v>113</v>
      </c>
      <c r="I6" s="12">
        <f t="shared" si="1"/>
        <v>165</v>
      </c>
      <c r="J6" s="13">
        <f t="shared" si="1"/>
        <v>91</v>
      </c>
      <c r="K6" s="13">
        <f t="shared" si="1"/>
        <v>62</v>
      </c>
      <c r="L6" s="12">
        <f>SUM(L4:L5)</f>
        <v>534</v>
      </c>
      <c r="M6" s="12">
        <f t="shared" ref="M6" si="2">SUM(M4:M5)</f>
        <v>587</v>
      </c>
      <c r="R6" t="s">
        <v>6</v>
      </c>
    </row>
    <row r="7" spans="1:18" s="9" customFormat="1" x14ac:dyDescent="0.3">
      <c r="A7" s="14" t="s">
        <v>5</v>
      </c>
      <c r="B7" s="15">
        <f>B4/B6*100</f>
        <v>98.68421052631578</v>
      </c>
      <c r="C7" s="15">
        <f t="shared" ref="C7:M7" si="3">C4/C6*100</f>
        <v>85.714285714285708</v>
      </c>
      <c r="D7" s="16">
        <f t="shared" si="3"/>
        <v>100</v>
      </c>
      <c r="E7" s="16">
        <f t="shared" si="3"/>
        <v>88.198757763975152</v>
      </c>
      <c r="F7" s="15">
        <f t="shared" si="3"/>
        <v>95.652173913043484</v>
      </c>
      <c r="G7" s="15">
        <f t="shared" si="3"/>
        <v>75.193798449612402</v>
      </c>
      <c r="H7" s="16">
        <f t="shared" si="3"/>
        <v>100</v>
      </c>
      <c r="I7" s="16">
        <f t="shared" si="3"/>
        <v>96.969696969696969</v>
      </c>
      <c r="J7" s="15">
        <f t="shared" si="3"/>
        <v>100</v>
      </c>
      <c r="K7" s="15">
        <f t="shared" si="3"/>
        <v>95.161290322580655</v>
      </c>
      <c r="L7" s="16">
        <f t="shared" si="3"/>
        <v>98.876404494382015</v>
      </c>
      <c r="M7" s="16">
        <f t="shared" si="3"/>
        <v>88.245315161839869</v>
      </c>
    </row>
    <row r="8" spans="1:18" x14ac:dyDescent="0.3">
      <c r="A8" s="14" t="s">
        <v>7</v>
      </c>
      <c r="B8" s="15">
        <f>B5/B6*100</f>
        <v>1.3157894736842104</v>
      </c>
      <c r="C8" s="15">
        <f t="shared" ref="C8:M8" si="4">C5/C6*100</f>
        <v>14.285714285714285</v>
      </c>
      <c r="D8" s="16">
        <f t="shared" si="4"/>
        <v>0</v>
      </c>
      <c r="E8" s="16">
        <f t="shared" si="4"/>
        <v>11.801242236024844</v>
      </c>
      <c r="F8" s="15">
        <f t="shared" si="4"/>
        <v>4.3478260869565215</v>
      </c>
      <c r="G8" s="15">
        <f t="shared" si="4"/>
        <v>24.806201550387598</v>
      </c>
      <c r="H8" s="16">
        <f t="shared" si="4"/>
        <v>0</v>
      </c>
      <c r="I8" s="16">
        <f t="shared" si="4"/>
        <v>3.0303030303030303</v>
      </c>
      <c r="J8" s="15">
        <f t="shared" si="4"/>
        <v>0</v>
      </c>
      <c r="K8" s="15">
        <f t="shared" si="4"/>
        <v>4.838709677419355</v>
      </c>
      <c r="L8" s="16">
        <f t="shared" si="4"/>
        <v>1.1235955056179776</v>
      </c>
      <c r="M8" s="16">
        <f t="shared" si="4"/>
        <v>11.754684838160136</v>
      </c>
    </row>
    <row r="11" spans="1:18" x14ac:dyDescent="0.3">
      <c r="A11" s="9"/>
    </row>
    <row r="12" spans="1:18" x14ac:dyDescent="0.3">
      <c r="A12" s="17"/>
    </row>
    <row r="13" spans="1:18" x14ac:dyDescent="0.3">
      <c r="A13" s="17"/>
    </row>
    <row r="14" spans="1:18" x14ac:dyDescent="0.3">
      <c r="A14" s="17"/>
    </row>
  </sheetData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6"/>
  <sheetViews>
    <sheetView showGridLines="0" tabSelected="1" zoomScale="98" zoomScaleNormal="98" workbookViewId="0"/>
  </sheetViews>
  <sheetFormatPr defaultRowHeight="14.4" x14ac:dyDescent="0.3"/>
  <cols>
    <col min="1" max="1" width="16.21875" bestFit="1" customWidth="1"/>
    <col min="2" max="11" width="13.21875" customWidth="1"/>
    <col min="13" max="13" width="16.44140625" customWidth="1"/>
    <col min="14" max="14" width="9" bestFit="1" customWidth="1"/>
    <col min="15" max="15" width="7.77734375" bestFit="1" customWidth="1"/>
    <col min="16" max="16" width="10" bestFit="1" customWidth="1"/>
    <col min="17" max="17" width="10.5546875" bestFit="1" customWidth="1"/>
    <col min="18" max="18" width="7" bestFit="1" customWidth="1"/>
    <col min="19" max="19" width="10.77734375" bestFit="1" customWidth="1"/>
  </cols>
  <sheetData>
    <row r="1" spans="1:18" x14ac:dyDescent="0.3">
      <c r="A1" s="9" t="s">
        <v>8</v>
      </c>
      <c r="B1" t="s">
        <v>9</v>
      </c>
    </row>
    <row r="2" spans="1:18" x14ac:dyDescent="0.3">
      <c r="B2" s="6" t="s">
        <v>11</v>
      </c>
      <c r="C2" s="7"/>
      <c r="D2" s="6" t="s">
        <v>12</v>
      </c>
      <c r="E2" s="7"/>
      <c r="F2" s="6" t="s">
        <v>13</v>
      </c>
      <c r="G2" s="7"/>
      <c r="H2" s="6" t="s">
        <v>14</v>
      </c>
      <c r="I2" s="7"/>
      <c r="J2" s="6" t="s">
        <v>15</v>
      </c>
      <c r="K2" s="7"/>
      <c r="L2" t="s">
        <v>0</v>
      </c>
    </row>
    <row r="3" spans="1:18" x14ac:dyDescent="0.3">
      <c r="B3" s="5" t="s">
        <v>1</v>
      </c>
      <c r="C3" s="8" t="s">
        <v>2</v>
      </c>
      <c r="D3" s="5" t="s">
        <v>1</v>
      </c>
      <c r="E3" s="8" t="s">
        <v>2</v>
      </c>
      <c r="F3" s="5" t="s">
        <v>1</v>
      </c>
      <c r="G3" s="8" t="s">
        <v>2</v>
      </c>
      <c r="H3" s="5" t="s">
        <v>1</v>
      </c>
      <c r="I3" s="8" t="s">
        <v>2</v>
      </c>
      <c r="J3" s="5" t="s">
        <v>1</v>
      </c>
      <c r="K3" s="5" t="s">
        <v>2</v>
      </c>
    </row>
    <row r="4" spans="1:18" x14ac:dyDescent="0.3">
      <c r="A4" s="5" t="s">
        <v>3</v>
      </c>
      <c r="B4" s="5">
        <f>52+22+1</f>
        <v>75</v>
      </c>
      <c r="C4" s="5">
        <f>36+24</f>
        <v>60</v>
      </c>
      <c r="D4" s="5">
        <f>2+97+39+1</f>
        <v>139</v>
      </c>
      <c r="E4" s="5">
        <f>98+44</f>
        <v>142</v>
      </c>
      <c r="F4" s="5">
        <f>3+54+28+25</f>
        <v>110</v>
      </c>
      <c r="G4" s="5">
        <f>58+39</f>
        <v>97</v>
      </c>
      <c r="H4" s="5">
        <f>2+95+15+1</f>
        <v>113</v>
      </c>
      <c r="I4" s="5">
        <f>124+36</f>
        <v>160</v>
      </c>
      <c r="J4" s="5">
        <f>87+3+1</f>
        <v>91</v>
      </c>
      <c r="K4" s="5">
        <f>43+16</f>
        <v>59</v>
      </c>
    </row>
    <row r="5" spans="1:18" x14ac:dyDescent="0.3">
      <c r="A5" s="5" t="s">
        <v>4</v>
      </c>
      <c r="B5" s="5">
        <v>1</v>
      </c>
      <c r="C5" s="5">
        <v>10</v>
      </c>
      <c r="D5" s="5"/>
      <c r="E5" s="5">
        <v>19</v>
      </c>
      <c r="F5" s="5">
        <v>5</v>
      </c>
      <c r="G5" s="5">
        <v>32</v>
      </c>
      <c r="H5" s="5"/>
      <c r="I5" s="5">
        <v>5</v>
      </c>
      <c r="J5" s="5"/>
      <c r="K5" s="5">
        <v>3</v>
      </c>
      <c r="O5" s="3"/>
      <c r="P5" s="4" t="s">
        <v>6</v>
      </c>
      <c r="Q5" s="4"/>
      <c r="R5" s="4"/>
    </row>
    <row r="6" spans="1:18" x14ac:dyDescent="0.3">
      <c r="A6" s="5" t="s">
        <v>10</v>
      </c>
      <c r="B6" s="5">
        <f>SUM(B4:B5)</f>
        <v>76</v>
      </c>
      <c r="C6" s="5">
        <f>SUM(C4:C5)</f>
        <v>70</v>
      </c>
      <c r="D6" s="5">
        <f t="shared" ref="D6:K6" si="0">SUM(D4:D5)</f>
        <v>139</v>
      </c>
      <c r="E6" s="5">
        <f>SUM(E4:E5)</f>
        <v>161</v>
      </c>
      <c r="F6" s="5">
        <f t="shared" si="0"/>
        <v>115</v>
      </c>
      <c r="G6" s="5">
        <f>SUM(G4:G5)</f>
        <v>129</v>
      </c>
      <c r="H6" s="5">
        <f>SUM(H4:H5)</f>
        <v>113</v>
      </c>
      <c r="I6" s="5">
        <f t="shared" ref="I6" si="1">SUM(I4:I5)</f>
        <v>165</v>
      </c>
      <c r="J6" s="5">
        <f t="shared" si="0"/>
        <v>91</v>
      </c>
      <c r="K6" s="5">
        <f t="shared" si="0"/>
        <v>62</v>
      </c>
    </row>
    <row r="13" spans="1:18" x14ac:dyDescent="0.3">
      <c r="O13" t="s">
        <v>6</v>
      </c>
    </row>
    <row r="22" spans="7:19" x14ac:dyDescent="0.3">
      <c r="G22" s="1"/>
      <c r="H22" s="1"/>
      <c r="I22" s="1"/>
      <c r="J22" s="1"/>
      <c r="K22" s="1"/>
    </row>
    <row r="23" spans="7:19" x14ac:dyDescent="0.3">
      <c r="G23" s="2"/>
      <c r="H23" s="2"/>
      <c r="I23" s="2"/>
      <c r="J23" s="2"/>
      <c r="K23" s="2"/>
    </row>
    <row r="24" spans="7:19" x14ac:dyDescent="0.3">
      <c r="G24" s="2"/>
      <c r="H24" s="2"/>
      <c r="I24" s="2"/>
      <c r="J24" s="2"/>
      <c r="K24" s="2"/>
    </row>
    <row r="25" spans="7:19" x14ac:dyDescent="0.3">
      <c r="I25" s="1"/>
      <c r="J25" s="1"/>
      <c r="K25" s="1"/>
    </row>
    <row r="26" spans="7:19" x14ac:dyDescent="0.3">
      <c r="S26" t="s">
        <v>6</v>
      </c>
    </row>
  </sheetData>
  <pageMargins left="0.70866141732283472" right="0.70866141732283472" top="0.74803149606299213" bottom="0.74803149606299213" header="0.31496062992125984" footer="0.31496062992125984"/>
  <pageSetup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429ea4807b79381fc9cf0e9d1333ab5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5d7b65190c3896d44f59c4e114b2a762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F3635BE3-5FCE-4723-AE29-E277769C6A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C467F-BF31-4241-8906-942320A55653}"/>
</file>

<file path=customXml/itemProps3.xml><?xml version="1.0" encoding="utf-8"?>
<ds:datastoreItem xmlns:ds="http://schemas.openxmlformats.org/officeDocument/2006/customXml" ds:itemID="{6D332ED6-0A5E-4637-936E-E38AB6ADD743}">
  <ds:schemaRefs>
    <ds:schemaRef ds:uri="http://schemas.microsoft.com/office/2006/metadata/properties"/>
    <ds:schemaRef ds:uri="http://schemas.microsoft.com/office/infopath/2007/PartnerControls"/>
    <ds:schemaRef ds:uri="8abc91a8-6fe4-4725-80c3-63f5b57339c8"/>
    <ds:schemaRef ds:uri="722a5b10-2728-4a1b-8e1c-1ae9fd560246"/>
    <ds:schemaRef ds:uri="a1ff5da5-b275-407c-867f-be29f6620561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Wachttijden in % week</vt:lpstr>
      <vt:lpstr>Week Dordrecht</vt:lpstr>
    </vt:vector>
  </TitlesOfParts>
  <Manager/>
  <Company>Servicecentrum Drechtsteden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Groeneveld, AH</dc:creator>
  <cp:keywords/>
  <dc:description/>
  <cp:lastModifiedBy>Jong, A de (Arjan)</cp:lastModifiedBy>
  <cp:revision/>
  <dcterms:created xsi:type="dcterms:W3CDTF">2015-09-30T08:26:43Z</dcterms:created>
  <dcterms:modified xsi:type="dcterms:W3CDTF">2025-11-11T09:33:49Z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