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Overbetuwe &amp; Lingewaard/2025/NvI/"/>
    </mc:Choice>
  </mc:AlternateContent>
  <xr:revisionPtr revIDLastSave="0" documentId="8_{3EBC6B4E-191D-4810-B8AC-79B588A0F510}" xr6:coauthVersionLast="47" xr6:coauthVersionMax="47" xr10:uidLastSave="{00000000-0000-0000-0000-000000000000}"/>
  <bookViews>
    <workbookView xWindow="50340" yWindow="500" windowWidth="26160" windowHeight="27180" tabRatio="887" firstSheet="5" activeTab="5" xr2:uid="{00000000-000D-0000-FFFF-FFFF00000000}"/>
  </bookViews>
  <sheets>
    <sheet name="Voorblad" sheetId="6" r:id="rId1"/>
    <sheet name="Totaal overzicht inschrijving" sheetId="7" r:id="rId2"/>
    <sheet name="masten armat" sheetId="2" r:id="rId3"/>
    <sheet name="grondwerk en kabels" sheetId="3" r:id="rId4"/>
    <sheet name="aansluit" sheetId="4" r:id="rId5"/>
    <sheet name="Standaard masten" sheetId="10" r:id="rId6"/>
    <sheet name="Netbeheerder-lampen-div" sheetId="5" r:id="rId7"/>
    <sheet name="Standaard armaturen" sheetId="9" r:id="rId8"/>
  </sheets>
  <definedNames>
    <definedName name="_xlnm._FilterDatabase" localSheetId="5" hidden="1">'Standaard masten'!$B$2:$I$50</definedName>
    <definedName name="_xlnm.Print_Area" localSheetId="1">'Totaal overzicht inschrijving'!$B$1:$C$15</definedName>
    <definedName name="_xlnm.Print_Area" localSheetId="0">Voorblad!$A$1:$C$38</definedName>
    <definedName name="_xlnm.Print_Titles" localSheetId="4">aansluit!$6:$6</definedName>
    <definedName name="_xlnm.Print_Titles" localSheetId="3">'grondwerk en kabels'!$6:$6</definedName>
    <definedName name="_xlnm.Print_Titles" localSheetId="2">'masten armat'!$6:$6</definedName>
    <definedName name="_xlnm.Print_Titles" localSheetId="6">'Netbeheerder-lampen-div'!$6:$6</definedName>
    <definedName name="OLE_LINK1" localSheetId="2">'masten armat'!#REF!</definedName>
    <definedName name="VGR_36">#REF!</definedName>
    <definedName name="VGR_43">#REF!</definedName>
    <definedName name="VGR_45">#REF!</definedName>
    <definedName name="VGR_46">#REF!</definedName>
    <definedName name="VGR_47">#REF!</definedName>
    <definedName name="VGR_61">#REF!</definedName>
    <definedName name="VGR_62">#REF!</definedName>
    <definedName name="VGR_65">#REF!</definedName>
    <definedName name="Z_A70A2EE7_2DDD_4B48_A0B5_D125DF5F6870_.wvu.PrintArea" localSheetId="4" hidden="1">aansluit!$B$1:$I$56</definedName>
    <definedName name="Z_A70A2EE7_2DDD_4B48_A0B5_D125DF5F6870_.wvu.PrintArea" localSheetId="3" hidden="1">'grondwerk en kabels'!$B$1:$I$53</definedName>
    <definedName name="Z_A70A2EE7_2DDD_4B48_A0B5_D125DF5F6870_.wvu.PrintArea" localSheetId="2" hidden="1">'masten armat'!$B$1:$I$147</definedName>
    <definedName name="Z_A70A2EE7_2DDD_4B48_A0B5_D125DF5F6870_.wvu.PrintArea" localSheetId="6" hidden="1">'Netbeheerder-lampen-div'!$B$1:$I$44</definedName>
    <definedName name="Z_A70A2EE7_2DDD_4B48_A0B5_D125DF5F6870_.wvu.PrintArea" localSheetId="7" hidden="1">'Standaard armaturen'!$B$1:$I$46</definedName>
    <definedName name="Z_A70A2EE7_2DDD_4B48_A0B5_D125DF5F6870_.wvu.PrintArea" localSheetId="5" hidden="1">'Standaard masten'!$B$1:$I$50</definedName>
    <definedName name="Z_A70A2EE7_2DDD_4B48_A0B5_D125DF5F6870_.wvu.PrintTitles" localSheetId="4" hidden="1">aansluit!$6:$6</definedName>
    <definedName name="Z_A70A2EE7_2DDD_4B48_A0B5_D125DF5F6870_.wvu.PrintTitles" localSheetId="3" hidden="1">'grondwerk en kabels'!$6:$6</definedName>
    <definedName name="Z_A70A2EE7_2DDD_4B48_A0B5_D125DF5F6870_.wvu.PrintTitles" localSheetId="2" hidden="1">'masten armat'!$6:$6</definedName>
    <definedName name="Z_A70A2EE7_2DDD_4B48_A0B5_D125DF5F6870_.wvu.PrintTitles" localSheetId="6" hidden="1">'Netbeheerder-lampen-div'!$6:$6</definedName>
  </definedNames>
  <calcPr calcId="191028"/>
  <customWorkbookViews>
    <customWorkbookView name="DONGJ - Persoonlijke weergave" guid="{A70A2EE7-2DDD-4B48-A0B5-D125DF5F6870}" mergeInterval="0" personalView="1" maximized="1" windowWidth="1270" windowHeight="849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5" i="2" l="1"/>
  <c r="H32" i="5"/>
  <c r="I32" i="5"/>
  <c r="B42" i="9"/>
  <c r="B40" i="9"/>
  <c r="H28" i="5"/>
  <c r="I28" i="5" s="1"/>
  <c r="B38" i="9" l="1"/>
  <c r="H42" i="3"/>
  <c r="I42" i="3" s="1"/>
  <c r="B19" i="9"/>
  <c r="H42" i="9"/>
  <c r="I42" i="9" s="1"/>
  <c r="H40" i="9"/>
  <c r="I40" i="9" s="1"/>
  <c r="H38" i="9"/>
  <c r="I38" i="9" s="1"/>
  <c r="H141" i="2"/>
  <c r="H47" i="2"/>
  <c r="I47" i="2" s="1"/>
  <c r="H56" i="2"/>
  <c r="I56" i="2" s="1"/>
  <c r="H33" i="5"/>
  <c r="I33" i="5" s="1"/>
  <c r="H11" i="3"/>
  <c r="H27" i="5"/>
  <c r="H31" i="5"/>
  <c r="H24" i="5"/>
  <c r="I2" i="9"/>
  <c r="H30" i="9"/>
  <c r="I30" i="9" s="1"/>
  <c r="H34" i="9"/>
  <c r="H17" i="9"/>
  <c r="H25" i="9"/>
  <c r="H23" i="9"/>
  <c r="H19" i="9"/>
  <c r="H15" i="9"/>
  <c r="H11" i="9"/>
  <c r="H30" i="2"/>
  <c r="H29" i="2"/>
  <c r="I145" i="2"/>
  <c r="H134" i="2"/>
  <c r="I134" i="2" s="1"/>
  <c r="H133" i="2"/>
  <c r="I133" i="2" s="1"/>
  <c r="H132" i="2"/>
  <c r="I132" i="2" s="1"/>
  <c r="H131" i="2"/>
  <c r="I131" i="2" s="1"/>
  <c r="H130" i="2"/>
  <c r="I130" i="2" s="1"/>
  <c r="H129" i="2"/>
  <c r="I129" i="2" s="1"/>
  <c r="H116" i="2"/>
  <c r="I116" i="2" s="1"/>
  <c r="H115" i="2"/>
  <c r="I115" i="2" s="1"/>
  <c r="H114" i="2"/>
  <c r="I114" i="2" s="1"/>
  <c r="H113" i="2"/>
  <c r="I113" i="2" s="1"/>
  <c r="H110" i="2"/>
  <c r="I110" i="2" s="1"/>
  <c r="H104" i="2"/>
  <c r="I104" i="2" s="1"/>
  <c r="H103" i="2"/>
  <c r="I103" i="2" s="1"/>
  <c r="H102" i="2"/>
  <c r="I102" i="2" s="1"/>
  <c r="H101" i="2"/>
  <c r="I101" i="2" s="1"/>
  <c r="H100" i="2"/>
  <c r="I100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70" i="2"/>
  <c r="I70" i="2" s="1"/>
  <c r="H69" i="2"/>
  <c r="I69" i="2" s="1"/>
  <c r="H68" i="2"/>
  <c r="I68" i="2" s="1"/>
  <c r="H67" i="2"/>
  <c r="I67" i="2" s="1"/>
  <c r="H66" i="2"/>
  <c r="I6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38" i="2"/>
  <c r="I38" i="2" s="1"/>
  <c r="H37" i="2"/>
  <c r="I37" i="2" s="1"/>
  <c r="H36" i="2"/>
  <c r="I36" i="2" s="1"/>
  <c r="H35" i="2"/>
  <c r="I35" i="2" s="1"/>
  <c r="H34" i="2"/>
  <c r="I34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9" i="10"/>
  <c r="I44" i="9" l="1"/>
  <c r="C13" i="7" s="1"/>
  <c r="H9" i="9"/>
  <c r="B2" i="7" l="1"/>
  <c r="H11" i="2"/>
  <c r="I11" i="2" s="1"/>
  <c r="H45" i="10" l="1"/>
  <c r="I45" i="10" s="1"/>
  <c r="H47" i="10"/>
  <c r="I47" i="10" s="1"/>
  <c r="H43" i="10"/>
  <c r="I43" i="10" s="1"/>
  <c r="H42" i="10"/>
  <c r="I42" i="10" s="1"/>
  <c r="H41" i="10"/>
  <c r="I41" i="10" s="1"/>
  <c r="H39" i="10"/>
  <c r="I39" i="10" s="1"/>
  <c r="H38" i="10"/>
  <c r="I38" i="10" s="1"/>
  <c r="H37" i="10"/>
  <c r="I37" i="10" s="1"/>
  <c r="H35" i="10"/>
  <c r="I35" i="10" s="1"/>
  <c r="H34" i="10"/>
  <c r="I34" i="10" s="1"/>
  <c r="H33" i="10"/>
  <c r="I33" i="10" s="1"/>
  <c r="H31" i="10"/>
  <c r="I31" i="10" s="1"/>
  <c r="H30" i="10"/>
  <c r="I30" i="10" s="1"/>
  <c r="H29" i="10"/>
  <c r="I29" i="10" s="1"/>
  <c r="H27" i="10"/>
  <c r="I27" i="10" s="1"/>
  <c r="H26" i="10"/>
  <c r="I26" i="10" s="1"/>
  <c r="H25" i="10"/>
  <c r="I25" i="10" s="1"/>
  <c r="H23" i="10"/>
  <c r="I23" i="10" s="1"/>
  <c r="H22" i="10"/>
  <c r="I22" i="10" s="1"/>
  <c r="H21" i="10"/>
  <c r="I21" i="10" s="1"/>
  <c r="H19" i="10"/>
  <c r="I19" i="10" s="1"/>
  <c r="H18" i="10"/>
  <c r="I18" i="10" s="1"/>
  <c r="H17" i="10"/>
  <c r="I17" i="10" s="1"/>
  <c r="H15" i="10"/>
  <c r="I15" i="10" s="1"/>
  <c r="H14" i="10"/>
  <c r="I14" i="10" s="1"/>
  <c r="H13" i="10"/>
  <c r="I13" i="10" s="1"/>
  <c r="I9" i="10"/>
  <c r="H10" i="10"/>
  <c r="I10" i="10" s="1"/>
  <c r="H11" i="10"/>
  <c r="I11" i="10" s="1"/>
  <c r="I34" i="9"/>
  <c r="I25" i="9"/>
  <c r="I23" i="9"/>
  <c r="B15" i="9"/>
  <c r="B17" i="9" s="1"/>
  <c r="B23" i="9" s="1"/>
  <c r="B25" i="9" s="1"/>
  <c r="B34" i="9" s="1"/>
  <c r="I11" i="9"/>
  <c r="H46" i="10" l="1"/>
  <c r="I46" i="10" s="1"/>
  <c r="I48" i="10" s="1"/>
  <c r="I9" i="9" l="1"/>
  <c r="I19" i="9"/>
  <c r="I17" i="9"/>
  <c r="I15" i="9"/>
  <c r="I35" i="9" l="1"/>
  <c r="H47" i="4"/>
  <c r="I47" i="4" s="1"/>
  <c r="H30" i="5"/>
  <c r="I30" i="5" s="1"/>
  <c r="H146" i="2"/>
  <c r="I146" i="2" s="1"/>
  <c r="H144" i="2"/>
  <c r="I144" i="2" s="1"/>
  <c r="H143" i="2"/>
  <c r="I143" i="2" s="1"/>
  <c r="H142" i="2"/>
  <c r="I142" i="2" s="1"/>
  <c r="I141" i="2"/>
  <c r="H140" i="2"/>
  <c r="I140" i="2" s="1"/>
  <c r="H139" i="2"/>
  <c r="I139" i="2" s="1"/>
  <c r="H138" i="2"/>
  <c r="I138" i="2" s="1"/>
  <c r="H137" i="2"/>
  <c r="I13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09" i="2"/>
  <c r="I109" i="2" s="1"/>
  <c r="H108" i="2"/>
  <c r="I108" i="2" s="1"/>
  <c r="H107" i="2"/>
  <c r="I107" i="2" s="1"/>
  <c r="H97" i="2"/>
  <c r="I97" i="2" s="1"/>
  <c r="H96" i="2"/>
  <c r="I96" i="2" s="1"/>
  <c r="H95" i="2"/>
  <c r="I95" i="2" s="1"/>
  <c r="H94" i="2"/>
  <c r="I94" i="2" s="1"/>
  <c r="H93" i="2"/>
  <c r="I93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31" i="2"/>
  <c r="I31" i="2" s="1"/>
  <c r="I30" i="2"/>
  <c r="I29" i="2"/>
  <c r="H28" i="2"/>
  <c r="I28" i="2" s="1"/>
  <c r="H27" i="2"/>
  <c r="I27" i="2" s="1"/>
  <c r="H63" i="2"/>
  <c r="I63" i="2" s="1"/>
  <c r="H62" i="2"/>
  <c r="I62" i="2" s="1"/>
  <c r="H61" i="2"/>
  <c r="I61" i="2" s="1"/>
  <c r="H60" i="2"/>
  <c r="I60" i="2" s="1"/>
  <c r="H59" i="2"/>
  <c r="I59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12" i="2"/>
  <c r="I12" i="2" s="1"/>
  <c r="H13" i="2"/>
  <c r="I13" i="2" s="1"/>
  <c r="H14" i="2"/>
  <c r="I14" i="2" s="1"/>
  <c r="H15" i="2"/>
  <c r="I15" i="2" s="1"/>
  <c r="H16" i="2"/>
  <c r="I16" i="2" s="1"/>
  <c r="B2" i="9"/>
  <c r="B3" i="9"/>
  <c r="B2" i="5"/>
  <c r="B3" i="5"/>
  <c r="B4" i="5"/>
  <c r="B2" i="4"/>
  <c r="B3" i="4"/>
  <c r="B4" i="4"/>
  <c r="B2" i="3"/>
  <c r="B3" i="3"/>
  <c r="B4" i="3"/>
  <c r="H41" i="5" l="1"/>
  <c r="I41" i="5" s="1"/>
  <c r="H29" i="5"/>
  <c r="I29" i="5" s="1"/>
  <c r="H53" i="4"/>
  <c r="I53" i="4" s="1"/>
  <c r="H24" i="4"/>
  <c r="I24" i="4" s="1"/>
  <c r="H17" i="3"/>
  <c r="I17" i="3" s="1"/>
  <c r="H22" i="3"/>
  <c r="I22" i="3" s="1"/>
  <c r="H48" i="3"/>
  <c r="I48" i="3" s="1"/>
  <c r="H29" i="3"/>
  <c r="I29" i="3" s="1"/>
  <c r="H14" i="3"/>
  <c r="I14" i="3" s="1"/>
  <c r="H18" i="4"/>
  <c r="I18" i="4" s="1"/>
  <c r="H52" i="4"/>
  <c r="I52" i="4" s="1"/>
  <c r="H32" i="4"/>
  <c r="I32" i="4" s="1"/>
  <c r="H15" i="4"/>
  <c r="I15" i="4" s="1"/>
  <c r="H33" i="4"/>
  <c r="I33" i="4" s="1"/>
  <c r="H11" i="4"/>
  <c r="I11" i="4" s="1"/>
  <c r="H25" i="4"/>
  <c r="I25" i="4" s="1"/>
  <c r="H43" i="4"/>
  <c r="I43" i="4" s="1"/>
  <c r="H41" i="4"/>
  <c r="I41" i="4" s="1"/>
  <c r="H13" i="4"/>
  <c r="I13" i="4" s="1"/>
  <c r="H21" i="4"/>
  <c r="I21" i="4" s="1"/>
  <c r="H29" i="4"/>
  <c r="I29" i="4" s="1"/>
  <c r="H35" i="4"/>
  <c r="I35" i="4" s="1"/>
  <c r="H44" i="4"/>
  <c r="I44" i="4" s="1"/>
  <c r="H54" i="4"/>
  <c r="I54" i="4" s="1"/>
  <c r="H14" i="4"/>
  <c r="I14" i="4" s="1"/>
  <c r="H22" i="4"/>
  <c r="I22" i="4" s="1"/>
  <c r="H31" i="4"/>
  <c r="I31" i="4" s="1"/>
  <c r="H40" i="4"/>
  <c r="I40" i="4" s="1"/>
  <c r="H45" i="4"/>
  <c r="I45" i="4" s="1"/>
  <c r="H13" i="3"/>
  <c r="I13" i="3" s="1"/>
  <c r="H26" i="3"/>
  <c r="I26" i="3" s="1"/>
  <c r="H44" i="3"/>
  <c r="I44" i="3" s="1"/>
  <c r="H12" i="4"/>
  <c r="I12" i="4" s="1"/>
  <c r="H17" i="4"/>
  <c r="I17" i="4" s="1"/>
  <c r="H23" i="4"/>
  <c r="I23" i="4" s="1"/>
  <c r="H30" i="4"/>
  <c r="I30" i="4" s="1"/>
  <c r="H34" i="4"/>
  <c r="I34" i="4" s="1"/>
  <c r="H42" i="4"/>
  <c r="I42" i="4" s="1"/>
  <c r="H46" i="4"/>
  <c r="I46" i="4" s="1"/>
  <c r="H48" i="4"/>
  <c r="I48" i="4" s="1"/>
  <c r="H49" i="4"/>
  <c r="I49" i="4" s="1"/>
  <c r="H50" i="4"/>
  <c r="I50" i="4" s="1"/>
  <c r="H51" i="4"/>
  <c r="I51" i="4" s="1"/>
  <c r="H38" i="3"/>
  <c r="I38" i="3" s="1"/>
  <c r="H19" i="3"/>
  <c r="I19" i="3" s="1"/>
  <c r="H41" i="3"/>
  <c r="I41" i="3" s="1"/>
  <c r="H25" i="3"/>
  <c r="I25" i="3" s="1"/>
  <c r="H47" i="3"/>
  <c r="I47" i="3" s="1"/>
  <c r="H16" i="4"/>
  <c r="I16" i="4" s="1"/>
  <c r="H28" i="4"/>
  <c r="I28" i="4" s="1"/>
  <c r="H39" i="4"/>
  <c r="I39" i="4" s="1"/>
  <c r="I147" i="2"/>
  <c r="I7" i="3" s="1"/>
  <c r="C11" i="7"/>
  <c r="C12" i="7"/>
  <c r="H16" i="5"/>
  <c r="I16" i="5" s="1"/>
  <c r="H12" i="5"/>
  <c r="I12" i="5" s="1"/>
  <c r="H23" i="5"/>
  <c r="I23" i="5" s="1"/>
  <c r="H20" i="5"/>
  <c r="I20" i="5" s="1"/>
  <c r="H14" i="5"/>
  <c r="I14" i="5" s="1"/>
  <c r="I31" i="5"/>
  <c r="H13" i="5"/>
  <c r="I13" i="5" s="1"/>
  <c r="H17" i="5"/>
  <c r="I17" i="5" s="1"/>
  <c r="I24" i="5"/>
  <c r="H11" i="5"/>
  <c r="I11" i="5" s="1"/>
  <c r="H15" i="5"/>
  <c r="I15" i="5" s="1"/>
  <c r="H21" i="5"/>
  <c r="I21" i="5" s="1"/>
  <c r="H39" i="5"/>
  <c r="I39" i="5" s="1"/>
  <c r="H38" i="5"/>
  <c r="I38" i="5" s="1"/>
  <c r="H42" i="5"/>
  <c r="I42" i="5" s="1"/>
  <c r="I11" i="3"/>
  <c r="H15" i="3"/>
  <c r="I15" i="3" s="1"/>
  <c r="H23" i="3"/>
  <c r="I23" i="3" s="1"/>
  <c r="H27" i="3"/>
  <c r="I27" i="3" s="1"/>
  <c r="H37" i="3"/>
  <c r="I37" i="3" s="1"/>
  <c r="H39" i="3"/>
  <c r="I39" i="3" s="1"/>
  <c r="H45" i="3"/>
  <c r="I45" i="3" s="1"/>
  <c r="H51" i="3"/>
  <c r="I51" i="3" s="1"/>
  <c r="H12" i="3"/>
  <c r="I12" i="3" s="1"/>
  <c r="H16" i="3"/>
  <c r="I16" i="3" s="1"/>
  <c r="H18" i="3"/>
  <c r="I18" i="3" s="1"/>
  <c r="H24" i="3"/>
  <c r="I24" i="3" s="1"/>
  <c r="H28" i="3"/>
  <c r="I28" i="3" s="1"/>
  <c r="H40" i="3"/>
  <c r="I40" i="3" s="1"/>
  <c r="H46" i="3"/>
  <c r="I46" i="3" s="1"/>
  <c r="H43" i="5"/>
  <c r="I43" i="5" s="1"/>
  <c r="H22" i="5"/>
  <c r="I22" i="5" s="1"/>
  <c r="I27" i="5"/>
  <c r="H40" i="5"/>
  <c r="I40" i="5" s="1"/>
  <c r="I53" i="3" l="1"/>
  <c r="I7" i="4" s="1"/>
  <c r="I56" i="4" s="1"/>
  <c r="I8" i="5" s="1"/>
  <c r="I44" i="5" l="1"/>
  <c r="C10" i="7" s="1"/>
  <c r="C1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tc={8EAA35F6-A069-7A4A-82A0-41517E95992F}</author>
  </authors>
  <commentList>
    <comment ref="D11" authorId="0" shapeId="0" xr:uid="{8EAA35F6-A069-7A4A-82A0-41517E95992F}">
      <text>
        <t>[Threaded comment]
Your version of Excel allows you to read this threaded comment; however, any edits to it will get removed if the file is opened in a newer version of Excel. Learn more: https://go.microsoft.com/fwlink/?linkid=870924
Comment:
    Waarom verschil handmatig of machinaal</t>
      </text>
    </comment>
  </commentList>
</comments>
</file>

<file path=xl/sharedStrings.xml><?xml version="1.0" encoding="utf-8"?>
<sst xmlns="http://schemas.openxmlformats.org/spreadsheetml/2006/main" count="878" uniqueCount="571">
  <si>
    <t>Prijzenblad</t>
  </si>
  <si>
    <t>behorende bij de</t>
  </si>
  <si>
    <t>aanbesteding</t>
  </si>
  <si>
    <t>voor</t>
  </si>
  <si>
    <t>Gemeente Overbetuwe en Lingewaard</t>
  </si>
  <si>
    <t>Openbare Verlichting 2026 - 2030</t>
  </si>
  <si>
    <t>Aanbestedingsnummer Z.1422428</t>
  </si>
  <si>
    <t xml:space="preserve">Overzichtsblad totalen Onderhoud en Wijziging </t>
  </si>
  <si>
    <t xml:space="preserve"> FICTIEF PROJECT t.b.v. INSCHRIJVING</t>
  </si>
  <si>
    <t>Begroting</t>
  </si>
  <si>
    <t xml:space="preserve">Werkzaamheden en evt. bijbehorende leveranties: </t>
  </si>
  <si>
    <t>Mast leveranties:</t>
  </si>
  <si>
    <t>Armatuur leveranties:</t>
  </si>
  <si>
    <t>Telemanagementsysteem</t>
  </si>
  <si>
    <t>Totaal exclusief BTW</t>
  </si>
  <si>
    <t>Gegevens inschrijver</t>
  </si>
  <si>
    <t>Naam onderneming:</t>
  </si>
  <si>
    <t>Adres:</t>
  </si>
  <si>
    <t>Postcode en plaats:</t>
  </si>
  <si>
    <t>EENHEDENLIJST t.b.v. ONDERHOUD EN WIJZIGING</t>
  </si>
  <si>
    <t xml:space="preserve">OPENBARE VERLICHTINGSINSTALLATIES  </t>
  </si>
  <si>
    <t>Korting op alle diensten + of -  15%</t>
  </si>
  <si>
    <t xml:space="preserve">gebaseerd op de standaard  type materialen </t>
  </si>
  <si>
    <t>Percentage geldt voor alle diensten</t>
  </si>
  <si>
    <t>Dit geldt voor alle posities</t>
  </si>
  <si>
    <t>Pos.</t>
  </si>
  <si>
    <t>Omschrijving</t>
  </si>
  <si>
    <t>Aantal</t>
  </si>
  <si>
    <t>eenh.</t>
  </si>
  <si>
    <t>Vastgestelde prijs/eenh.</t>
  </si>
  <si>
    <t>Netto prijs/eenh  Inschrijver</t>
  </si>
  <si>
    <t>Totaal</t>
  </si>
  <si>
    <t>M</t>
  </si>
  <si>
    <t>MASTEN EN ARMATUREN</t>
  </si>
  <si>
    <t>M 1</t>
  </si>
  <si>
    <t>SAMENSTELLEN EN PLAATSEN MASTEN EN ARMATUREN &lt;5 stuks</t>
  </si>
  <si>
    <t xml:space="preserve">M 1.1 </t>
  </si>
  <si>
    <t>Het samenstellen en plaatsen van een lichtmast en armatuur, lph. t/m 4,5 m, met grondstuk of voetplaat.</t>
  </si>
  <si>
    <t>st.</t>
  </si>
  <si>
    <t>M 1.2</t>
  </si>
  <si>
    <t>Als M1.1 echter met een lph.&gt; 4,5 m t/m 6 m</t>
  </si>
  <si>
    <t>M 1.3</t>
  </si>
  <si>
    <t>Als M1.1 echter met een lph. &gt; 6 m t/m 8 m:</t>
  </si>
  <si>
    <t>M 1.4</t>
  </si>
  <si>
    <t>Als M1.1 echter met een lph. &gt; 8 m t/m 10 m:</t>
  </si>
  <si>
    <t>M 1.5</t>
  </si>
  <si>
    <t>Als M1.1 echter met een lph. &gt; 10 m t/m 12m:</t>
  </si>
  <si>
    <t>M 1.6</t>
  </si>
  <si>
    <t>Als M1.1 echter oud Hollandse gietijzeren mast  lph. 3,5 m.:</t>
  </si>
  <si>
    <t>SAMENSTELLEN EN PLAATSEN MASTEN EN ARMATUREN &gt;=5 stuks</t>
  </si>
  <si>
    <t>M 1.7</t>
  </si>
  <si>
    <t>M 1.8</t>
  </si>
  <si>
    <t>Als M1.7 echter met een lph.&gt; 4,5 m t/m 6 m</t>
  </si>
  <si>
    <t>M 1.9</t>
  </si>
  <si>
    <t>Als M1.7 echter met een lph. &gt; 6 m t/m 8 m:</t>
  </si>
  <si>
    <t>M 1.10</t>
  </si>
  <si>
    <t>Als M1.7 echter met een lph. &gt; 8 m t/m 10 m:</t>
  </si>
  <si>
    <t>M 1.11</t>
  </si>
  <si>
    <t>Als M1.7 echter met een lph. &gt; 10 m t/m 12m:</t>
  </si>
  <si>
    <t>M 1.12</t>
  </si>
  <si>
    <t>Als M1.7 echter oud Hollandse gietijzeren mast  lph. 3,5 m.:</t>
  </si>
  <si>
    <t>M 2</t>
  </si>
  <si>
    <t>SAMENSTELLEN EN PLAATSEN SEPARATE ARMATUREN &lt;5 stuks</t>
  </si>
  <si>
    <t>M 2.1</t>
  </si>
  <si>
    <t>Het samenstellen en bevestigen van een armatuur aan een gevel t/m 3,5 m hoog</t>
  </si>
  <si>
    <t>M 2.2</t>
  </si>
  <si>
    <t>Als M 2.1 echter &gt; 3,5 m t/m 6 m hoogte.</t>
  </si>
  <si>
    <t>M 2.3</t>
  </si>
  <si>
    <t>Als M 2.1 echter &gt; dan 6 m.</t>
  </si>
  <si>
    <t>M 2.4</t>
  </si>
  <si>
    <t xml:space="preserve">Het samenstellen en aanbrengen van een extra armatuur op gestreken lichtmast </t>
  </si>
  <si>
    <t>M 2.5</t>
  </si>
  <si>
    <t xml:space="preserve">Het samenstellen en aanbrengen van een armatuur aan spankabel t/m 8m hoog </t>
  </si>
  <si>
    <t>SAMENSTELLEN EN PLAATSEN SEPARATE ARMATUREN &gt;=5 stuks</t>
  </si>
  <si>
    <t>M 2.6</t>
  </si>
  <si>
    <t>M 2.7</t>
  </si>
  <si>
    <t>Als M 2.6 echter &gt; 3,5 m t/m 6 m hoogte.</t>
  </si>
  <si>
    <t>M 2.8</t>
  </si>
  <si>
    <t>Als M 2.6 echter &gt; dan 6 m.</t>
  </si>
  <si>
    <t>M 2.9</t>
  </si>
  <si>
    <t>M 2.10</t>
  </si>
  <si>
    <t>M 3</t>
  </si>
  <si>
    <t>VERWIJDEREN EN DEMONTEREN MASTEN EN ARMATUREN &lt;5 stuks</t>
  </si>
  <si>
    <t>M 3.1</t>
  </si>
  <si>
    <t>Het ontgraven, verwijderen en demonteren van een lichtmast en armatuur, lph t/m 4,5 m</t>
  </si>
  <si>
    <t>M 3.2</t>
  </si>
  <si>
    <t>Als M 3.1 echter met  lph.&gt; 4,5 m t/m 6 m</t>
  </si>
  <si>
    <t>M 3.3</t>
  </si>
  <si>
    <t>Als M 3.1 echter met  lph. &gt; 6 m t/m 8 m:</t>
  </si>
  <si>
    <t>M 3.4</t>
  </si>
  <si>
    <t>Als M 3.1 echter met  lph. &gt; 8 m t/m 10 m:</t>
  </si>
  <si>
    <t>M 3.5</t>
  </si>
  <si>
    <t>Als M 3.1 echter met  lph. &gt; 10 m t/m 12m:</t>
  </si>
  <si>
    <t>M 3.6</t>
  </si>
  <si>
    <t>Als M 3.1 echter oud Hollandse gietijzeren mast  lph. 3,5 m.:</t>
  </si>
  <si>
    <t>M 3.13</t>
  </si>
  <si>
    <t xml:space="preserve">Als M 3.7 reinigen bij hergebruik van mast en armatuur </t>
  </si>
  <si>
    <t>VERWIJDEREN EN DEMONTEREN MASTEN EN ARMATUREN &gt;=5 stuks</t>
  </si>
  <si>
    <t>M 3.7</t>
  </si>
  <si>
    <t>M 3.8</t>
  </si>
  <si>
    <t>Als M 3.7 echter met  lph.&gt; 4,5 m t/m 6 m</t>
  </si>
  <si>
    <t>M 3.9</t>
  </si>
  <si>
    <t>Als M 3.7 echter met  lph. &gt; 6 m t/m 8 m:</t>
  </si>
  <si>
    <t>M 3.10</t>
  </si>
  <si>
    <t>Als M 3.7 echter met  lph. &gt; 8 m t/m 10 m:</t>
  </si>
  <si>
    <t>M 3.11</t>
  </si>
  <si>
    <t>Als M 3.7 echter met  lph. &gt; 10 m t/m 12m:</t>
  </si>
  <si>
    <t>M 3.12</t>
  </si>
  <si>
    <t>Als M 3.7 echter oud Hollandse gietijzeren mast  lph. 3,5 m.:</t>
  </si>
  <si>
    <t>M 3.14</t>
  </si>
  <si>
    <t>M 4</t>
  </si>
  <si>
    <t>HET VERWIJDEREN VAN SEPARATE ARMATUREN &lt;5 stuks</t>
  </si>
  <si>
    <t>M 4.1</t>
  </si>
  <si>
    <t xml:space="preserve">Het verwijderen en demonteren van een armatuur van een gevel  t/m 4 m hoog. </t>
  </si>
  <si>
    <t>M 4.2</t>
  </si>
  <si>
    <t>Als M 4.1, echter &gt; 4,0 m t/m 6 m. hoog.</t>
  </si>
  <si>
    <t>M 4.3</t>
  </si>
  <si>
    <t>Als M 4.1, echter &gt; dan 6 m. hoog</t>
  </si>
  <si>
    <t>M 4.4</t>
  </si>
  <si>
    <t>Het verwijderen en demonteren van een armatuur en/of uitlegger van een gestreken lichtmast</t>
  </si>
  <si>
    <t>M 4.5</t>
  </si>
  <si>
    <t>Het verwijderen en demonteren van een armatuur van een spankabel t/m 8m hoog</t>
  </si>
  <si>
    <t>HET VERWIJDEREN VAN SEPARATE ARMATUREN &gt;=5 stuks</t>
  </si>
  <si>
    <t>M 4.6</t>
  </si>
  <si>
    <t>M 4.7</t>
  </si>
  <si>
    <t>Als M 4.6, echter &gt; 4,0 m t/m 6 m. hoog.</t>
  </si>
  <si>
    <t>M 4.8</t>
  </si>
  <si>
    <t>Als M 4.6, echter &gt; dan 6 m. hoog</t>
  </si>
  <si>
    <t>M 4.9</t>
  </si>
  <si>
    <t>M 4.10</t>
  </si>
  <si>
    <t>M 5</t>
  </si>
  <si>
    <t>VERPLAATSEN VAN MASTEN &lt;5 stuks</t>
  </si>
  <si>
    <t>M 5.1</t>
  </si>
  <si>
    <t>Het verplaatsen  van een lichtmast t/m lph 4,5 m (gelijktijdig verwijderen en plaatsen)</t>
  </si>
  <si>
    <t>M 5.2</t>
  </si>
  <si>
    <t>Als M 5.1 echter lph.&gt; 4,5 m t/m lph 8 m</t>
  </si>
  <si>
    <t>M 5.3</t>
  </si>
  <si>
    <t>Als M 5.1 echter lph. &gt; 8 m t/m lph 12 m</t>
  </si>
  <si>
    <t>M 5.4</t>
  </si>
  <si>
    <t>Als M 5.1 echter oud Hollandse gietijzeren mast  lph. 3,5 m.:</t>
  </si>
  <si>
    <t>M 5.5</t>
  </si>
  <si>
    <t>Het verplaatsen van een lichtmast t/m lph 4,5 m (verwijderen en later herplaatsen).</t>
  </si>
  <si>
    <t>M 5.6</t>
  </si>
  <si>
    <t>Als M 5.5 echter lph.&gt; 4,5 m t/m lph 8 m</t>
  </si>
  <si>
    <t>M 5.7</t>
  </si>
  <si>
    <t>Als M 5.5 echter lph. &gt; 8 m t/m lph 12 m</t>
  </si>
  <si>
    <t>M 5.8</t>
  </si>
  <si>
    <t>Als M 5.5 echter oud Hollandse gietijzeren mast  lph. 3,5 m.:</t>
  </si>
  <si>
    <t>VERPLAATSEN VAN MASTEN &gt;=5 stuks</t>
  </si>
  <si>
    <t>M 5.9</t>
  </si>
  <si>
    <t>M 5.10</t>
  </si>
  <si>
    <t>Als M 5.9 echter lph.&gt; 4,5 m t/m lph 8 m</t>
  </si>
  <si>
    <t>M 5.11</t>
  </si>
  <si>
    <t>Als M 5.9 echter lph. &gt; 8 m t/m lph 12 m</t>
  </si>
  <si>
    <t>M 5.12</t>
  </si>
  <si>
    <t>Als M 5.9 echter oud Hollandse gietijzeren mast  lph. 3,5 m.:</t>
  </si>
  <si>
    <t>M 5.13</t>
  </si>
  <si>
    <t>M 5.14</t>
  </si>
  <si>
    <t>Als M 5.13 echter lph.&gt; 4,5 m t/m lph 8 m</t>
  </si>
  <si>
    <t>M 5.15</t>
  </si>
  <si>
    <t>Als M 5.13 echter lph. &gt; 8 m t/m lph 12 m</t>
  </si>
  <si>
    <t>M 5.16</t>
  </si>
  <si>
    <t>Als M 5.13 echter oud Hollandse gietijzeren mast  lph. 3,5 m.:</t>
  </si>
  <si>
    <t>M 6</t>
  </si>
  <si>
    <t>UITWISSELEN VAN MASTEN &lt;5 stuks</t>
  </si>
  <si>
    <t>M 6.1</t>
  </si>
  <si>
    <t>Het uitwisselen van een lichtmast t/m lph. 4,5 m, demonteren en monteren armatuur</t>
  </si>
  <si>
    <t>M 6.2</t>
  </si>
  <si>
    <t>Als M 6.1, echter lph.&gt; 4,5 m t/m lph 8 m</t>
  </si>
  <si>
    <t>M 6.3</t>
  </si>
  <si>
    <t>Als M 6.1, echter lph. &gt; 8 m t/m lph 10 m</t>
  </si>
  <si>
    <t>M 6.4</t>
  </si>
  <si>
    <t>Als M 6.1, echter lph. &gt;10 m t/m lph 12 m</t>
  </si>
  <si>
    <t>M 6.5</t>
  </si>
  <si>
    <t>Als M 6.1 echter oud Hollandse gietijzeren mast  lph. 3,5 m.:</t>
  </si>
  <si>
    <t>UITWISSELEN VAN MASTEN &gt;=5 stuks</t>
  </si>
  <si>
    <t>M 6.6</t>
  </si>
  <si>
    <t>M 6.7</t>
  </si>
  <si>
    <t>Als M 6.6, echter lph.&gt; 4,5 m t/m lph 8 m</t>
  </si>
  <si>
    <t>M 6.8</t>
  </si>
  <si>
    <t>Als M 6.6, echter lph. &gt; 8 m t/m lph 10 m</t>
  </si>
  <si>
    <t>M 6.9</t>
  </si>
  <si>
    <t>Als M 6.6, echter lph. &gt;10 m t/m lph 12 m</t>
  </si>
  <si>
    <t>M 6.10</t>
  </si>
  <si>
    <t>Als M 6.6 echter oud Hollandse gietijzeren mast  lph. 3,5 m.:</t>
  </si>
  <si>
    <t>M 7</t>
  </si>
  <si>
    <t>UITWISSELEN VAN ARMATUREN &lt;5 stuks</t>
  </si>
  <si>
    <t>M 7.1</t>
  </si>
  <si>
    <t>Het uitwisselen van een armatuur aan een spandraad of van gevel t/m lph. 4,5 m</t>
  </si>
  <si>
    <t>M 7.2</t>
  </si>
  <si>
    <t>Als M 7.1, echter lph.&gt; 4,5 m t/m lph 8 m</t>
  </si>
  <si>
    <t>M 7.3</t>
  </si>
  <si>
    <t>Als M 7.1, echter lph. &gt; 8 m t/m lph 10 m</t>
  </si>
  <si>
    <t>M 7.4</t>
  </si>
  <si>
    <t>Als M 7.1, echter lph. &gt;10 m t/m lph 12 m</t>
  </si>
  <si>
    <t>UITWISSELEN VAN ARMATUREN &gt;=5 stuks</t>
  </si>
  <si>
    <t>M 7.5</t>
  </si>
  <si>
    <t>M 7.6</t>
  </si>
  <si>
    <t>Als M 7.5, echter lph.&gt; 4,5 m t/m lph 8 m</t>
  </si>
  <si>
    <t>M 7.7</t>
  </si>
  <si>
    <t>Als M 7.5, echter lph. &gt; 8 m t/m lph 10 m</t>
  </si>
  <si>
    <t>M 7.8</t>
  </si>
  <si>
    <t>Als M 7.5, echter lph. &gt;10 m t/m lph 12 m</t>
  </si>
  <si>
    <t>M 8</t>
  </si>
  <si>
    <t>OVERIGEN</t>
  </si>
  <si>
    <t>m.b.t. masten &lt;5 stuks</t>
  </si>
  <si>
    <t>M 8.1</t>
  </si>
  <si>
    <t>Het rechtzetten, op hoogte brengen en richten van een lichtmast t/m lph. 4 meter.</t>
  </si>
  <si>
    <t>st</t>
  </si>
  <si>
    <t>M 8.2</t>
  </si>
  <si>
    <t>Als M 8.1 echter met  lph. &gt; 4 m t/m lph. 8 m:</t>
  </si>
  <si>
    <t>M 8.3</t>
  </si>
  <si>
    <t>Als M 8.1 echter met lph.&gt;8 m:</t>
  </si>
  <si>
    <t>M 8.4</t>
  </si>
  <si>
    <t>Het leveren en plaatsen van een passende RVS mastdeur t/m 4,5m</t>
  </si>
  <si>
    <t>M 8.5</t>
  </si>
  <si>
    <t>Het leveren en plaatsen van een passende RVS mastdeur &gt; 4,5m</t>
  </si>
  <si>
    <t>M 8.6</t>
  </si>
  <si>
    <t xml:space="preserve">Separaat leveren + aanbrengen grondanker bij reeds geplaatste mast. </t>
  </si>
  <si>
    <t>m.b.t. masten &gt;=5 stuks</t>
  </si>
  <si>
    <t>M 8.7</t>
  </si>
  <si>
    <t>M 8.8</t>
  </si>
  <si>
    <t>Als M 8.7 echter met  lph. &gt; 4 m t/m lph. 8 m:</t>
  </si>
  <si>
    <t>M 8.9</t>
  </si>
  <si>
    <t>Als M 8.7 echter met lph.&gt;8 m:</t>
  </si>
  <si>
    <t>M 8.10</t>
  </si>
  <si>
    <t>M 8.11</t>
  </si>
  <si>
    <t>M 8.12</t>
  </si>
  <si>
    <t>m.b.t. diversen</t>
  </si>
  <si>
    <t>M 8.13</t>
  </si>
  <si>
    <t>Het aanbrengen van een plakcode op lichtmast, armatuur of schakelkast.</t>
  </si>
  <si>
    <t>M 8.14</t>
  </si>
  <si>
    <t>Het verwijderen en opnieuw aanbrengen van een plakcode van/ op lichtmast, armatuur of schakelkast.</t>
  </si>
  <si>
    <t>M 8.15</t>
  </si>
  <si>
    <t>Het aansluiten van een reclame- of bewegwijzeringsbord op aansluitunit</t>
  </si>
  <si>
    <t>M 8.16</t>
  </si>
  <si>
    <t>Het losnemen van een aansluiting van een reclame of bewegwijzeringsbord</t>
  </si>
  <si>
    <t>M 8.17</t>
  </si>
  <si>
    <t xml:space="preserve">Het plaatsen of verwijderen van verkeersborden aan/van bestaande lichtmast </t>
  </si>
  <si>
    <t>M 8.18</t>
  </si>
  <si>
    <t xml:space="preserve">Meet/schetswerk per mast en of armatuur </t>
  </si>
  <si>
    <t>M 8.19</t>
  </si>
  <si>
    <t>Het veilig stellen van een schade geval</t>
  </si>
  <si>
    <t>M 8.20</t>
  </si>
  <si>
    <t>het leveren van QWPK 3 x 1,5 mm2</t>
  </si>
  <si>
    <t>m</t>
  </si>
  <si>
    <t>M 8.21</t>
  </si>
  <si>
    <t>het leveren van YMvK 3 x 1,5 mm2</t>
  </si>
  <si>
    <t>M 8.22</t>
  </si>
  <si>
    <t>Het aanbrengen van een voorziening tegen lichthinder</t>
  </si>
  <si>
    <t>Transport naar grondwerk en kabels</t>
  </si>
  <si>
    <t>Percentage geldt voor alle posten</t>
  </si>
  <si>
    <t>Transport masten armat</t>
  </si>
  <si>
    <t>G</t>
  </si>
  <si>
    <t>GRONDWERK t.b.v. EIGENNET</t>
  </si>
  <si>
    <t>G.1</t>
  </si>
  <si>
    <t>GRAVEN EN DICHTEN</t>
  </si>
  <si>
    <t>G 1.1</t>
  </si>
  <si>
    <t>Hand graven en dichten sleuf breed 0,30 m, diep 0,60 m</t>
  </si>
  <si>
    <t>G 1.2</t>
  </si>
  <si>
    <t>Mechanisch graven en dichten sleuf breed 0,30 m, diep 0,60 m</t>
  </si>
  <si>
    <t>G 1.3</t>
  </si>
  <si>
    <t>Hand graven en dichten sleuf breed 0,30 m, diep 0,70 m</t>
  </si>
  <si>
    <t>G 1.4</t>
  </si>
  <si>
    <t>Mechanisch graven en dichten sleuf breed 0,30 m, diep 0,70 m</t>
  </si>
  <si>
    <t>G 1.5</t>
  </si>
  <si>
    <t xml:space="preserve">Hand verbreden en dichten sleuf tot breed 0,50 m, diep 0,60 m </t>
  </si>
  <si>
    <t>G 1.6</t>
  </si>
  <si>
    <t xml:space="preserve">Mechanisch verbreden en dichten sleuf tot breed 0,50 m, diep 0,70 m  </t>
  </si>
  <si>
    <t>G 1.7</t>
  </si>
  <si>
    <t xml:space="preserve">Verharding in sleuf breed 30 cm opbreken per 10 cm dikte en aanvullen met zand/ grond, </t>
  </si>
  <si>
    <t>G 1.10</t>
  </si>
  <si>
    <t>Het graven en dichten van een lasgat, diep 0,70 m</t>
  </si>
  <si>
    <t>G 1.11</t>
  </si>
  <si>
    <t>Meet/schetswerk geul</t>
  </si>
  <si>
    <t>G 2</t>
  </si>
  <si>
    <t>BESTRATING EN GROEN</t>
  </si>
  <si>
    <t>G 2.1</t>
  </si>
  <si>
    <t xml:space="preserve">Het opbreken  boven sleuf van asfalt tot 10 cm dikte </t>
  </si>
  <si>
    <t>G 2.2</t>
  </si>
  <si>
    <t>Als G 2.1, echter asfalt tot 20 cm.</t>
  </si>
  <si>
    <t>G 2.3</t>
  </si>
  <si>
    <t>Het opbreken boven sleuf van opneembare klinker en tegelbestrating,</t>
  </si>
  <si>
    <t>G 2.4</t>
  </si>
  <si>
    <t>Het opnemen en herstellen boven sleuf van graszoden.</t>
  </si>
  <si>
    <t>G 2.5</t>
  </si>
  <si>
    <t>Opnemen en terugleggen aanrij- of stelconplaten 4 m2.</t>
  </si>
  <si>
    <t>G 2.6</t>
  </si>
  <si>
    <t>Het herstellen van klinkerbestrating</t>
  </si>
  <si>
    <t>m2</t>
  </si>
  <si>
    <t>G 2.7</t>
  </si>
  <si>
    <t>Het herstellen van tegelbestrating</t>
  </si>
  <si>
    <t>G 2.8</t>
  </si>
  <si>
    <t>Het tijdelijk dichtblokken van een sleuf met klinkers</t>
  </si>
  <si>
    <t>K</t>
  </si>
  <si>
    <t>KABELS, KASTEN EN BUIZEN t.b.v. EIGENNET</t>
  </si>
  <si>
    <t>K 1</t>
  </si>
  <si>
    <t>AANLEGGEN  / LEVEREN KABELS</t>
  </si>
  <si>
    <t>K 1.1</t>
  </si>
  <si>
    <t xml:space="preserve">Het leggen/trekken van een laagspanningskabel YMvKas t/m x aders van totaal 10 mm2 in open sleuf of buis </t>
  </si>
  <si>
    <t>K 1.4</t>
  </si>
  <si>
    <t>het leveren van laagspannings kabel YMvKas mb 3 x 2,5 mm2</t>
  </si>
  <si>
    <t>K 1.5</t>
  </si>
  <si>
    <t>het leveren van laagspanningskabel YMvKas mb 4 x 4 mm2</t>
  </si>
  <si>
    <t>K 1.6</t>
  </si>
  <si>
    <t>het leveren van laagspanningskabel YMvKas mb 4 x 6 mm2</t>
  </si>
  <si>
    <t>K 1.7</t>
  </si>
  <si>
    <t>het leveren van laagspanningskabel YMvKas mb 4 x 10 mm2</t>
  </si>
  <si>
    <t>K 1.8</t>
  </si>
  <si>
    <t>het leveren van ELEQ Zekeringkast 2V LS-94L 5L2303-1</t>
  </si>
  <si>
    <t>K 2</t>
  </si>
  <si>
    <t xml:space="preserve">BUIZEN, BORINGEN </t>
  </si>
  <si>
    <t>K 2.1</t>
  </si>
  <si>
    <t xml:space="preserve">Het leggen en leveren van kunststof mantelbuis (Polipropyleen), t/m125 mm in open sleuf </t>
  </si>
  <si>
    <t>K 2.2</t>
  </si>
  <si>
    <t>Het leggen en leveren van een deelbare mantelbuis t/m 125 mm om bestaande kabels, in open sleuf</t>
  </si>
  <si>
    <t>K 2.3</t>
  </si>
  <si>
    <t xml:space="preserve">Het maken en leveren  van een wegboring met stalen buis 100 mm </t>
  </si>
  <si>
    <t>K 2.4</t>
  </si>
  <si>
    <t xml:space="preserve">Het maken en leveren van een wegboring met kunststofbuis t/m 125 mm tot max. 6 m. </t>
  </si>
  <si>
    <t>K 2.5</t>
  </si>
  <si>
    <t xml:space="preserve">Het maken en leveren van een holing met PVC 50 mm </t>
  </si>
  <si>
    <t>K 3</t>
  </si>
  <si>
    <t xml:space="preserve">VERWIJDEREN KABELS </t>
  </si>
  <si>
    <t>K 3.1</t>
  </si>
  <si>
    <t xml:space="preserve">Het verwijderen van een laagspanningskabel YMvKas t/m aders van totaal 10 mm2 uit open sleuf of buis </t>
  </si>
  <si>
    <t>Transport naar aansluit</t>
  </si>
  <si>
    <t>Transport grondwerk en kabels</t>
  </si>
  <si>
    <t>A</t>
  </si>
  <si>
    <t>AANSLUITINGEN  EN MOFFEN t.b.v. EIGENNET</t>
  </si>
  <si>
    <t>A 1</t>
  </si>
  <si>
    <t>MAKEN AANSLUITING</t>
  </si>
  <si>
    <t>A 1.1</t>
  </si>
  <si>
    <t>Maken aansluiting "in" met kabel YMvKas t/m 4x2,5 mm2 in mast, armatuur, gevelsteun of kast.</t>
  </si>
  <si>
    <t>A 1.2</t>
  </si>
  <si>
    <t>Als A 1.1, echter YMvKas t/m 4x4 mm2.</t>
  </si>
  <si>
    <t>A 1.3</t>
  </si>
  <si>
    <t>Als A 1.1, echter YMvKas t/m 5x2,5 mm2.</t>
  </si>
  <si>
    <t>A 1.4</t>
  </si>
  <si>
    <t>Als A 1.1, echter YMvKas t/m 4x6 mm2.</t>
  </si>
  <si>
    <t>A 1.5</t>
  </si>
  <si>
    <t>Als A 1.1, echter YMvKas t/m 4x10 mm2.</t>
  </si>
  <si>
    <t>A 1.6</t>
  </si>
  <si>
    <t>Als A 1.1 echter aansluiting "in/uit"met kabel YMvKas t/m  4x2,5 mm2</t>
  </si>
  <si>
    <t>A 1.7</t>
  </si>
  <si>
    <t>Als A 1.6, echter YMvKas t/m 4x4 mm2.</t>
  </si>
  <si>
    <t>A 1.8</t>
  </si>
  <si>
    <t>Als A 1.6, echter YMvKas t/m 4x6 mm2.</t>
  </si>
  <si>
    <t>A 2</t>
  </si>
  <si>
    <t>MONTEREN  MOFFEN t.b.v. EIGENNET</t>
  </si>
  <si>
    <t>A 2.1</t>
  </si>
  <si>
    <t>Het maken van een lengte of aftakwikkelspuitmof met max. 4 aderige kabel YMvKas met een totaal aderdoorsnede van max. 10 mm2,</t>
  </si>
  <si>
    <t>A 2.2</t>
  </si>
  <si>
    <t>Als A 2.1, echter met een totaal aderdoorsnede van max. 16 mm2.</t>
  </si>
  <si>
    <t>A 2.3</t>
  </si>
  <si>
    <t>Als A 2.1, echter met een totaal aderdoorsnede van max. 40 mm2.</t>
  </si>
  <si>
    <t>A 2.4</t>
  </si>
  <si>
    <t xml:space="preserve">Het maken van een krimpmof of eindmof op kabeleind </t>
  </si>
  <si>
    <t>A 2.5</t>
  </si>
  <si>
    <t xml:space="preserve">Meet/schetswerk per kast of mof </t>
  </si>
  <si>
    <t>A 3</t>
  </si>
  <si>
    <t>VERWIJDEREN AANSLUITING t.b.v. EIGENNET</t>
  </si>
  <si>
    <t>A 3.1</t>
  </si>
  <si>
    <t xml:space="preserve">Losnemen en verwijderen aansl. "in" uit mast,  gevelsteun of kast, met een kabel YMvKas 4x2,5 </t>
  </si>
  <si>
    <t>A 3.2</t>
  </si>
  <si>
    <t>Als A 3.1, echter YMvKas t/m 4x4 mm2.</t>
  </si>
  <si>
    <t>A 3.3</t>
  </si>
  <si>
    <t>Als A 3.1, echter YMvKas 5x2,5 mm2.</t>
  </si>
  <si>
    <t>A 3.4</t>
  </si>
  <si>
    <t>Als A 3.1, echter YMvKas 4x6 mm2.</t>
  </si>
  <si>
    <t>A 3.5</t>
  </si>
  <si>
    <t>Als A 3.1, echter YMvKas 4x10 mm2.</t>
  </si>
  <si>
    <t>A 3.6</t>
  </si>
  <si>
    <t xml:space="preserve">Losnemen en verwijderen aansl."in/uit" uit mast, armatuur, gevelsteun of kast, met kabels YMvKas 4x2,5 </t>
  </si>
  <si>
    <t>A 3.7</t>
  </si>
  <si>
    <t xml:space="preserve">Als A 3.6, echter YMvKas 4x4 mm2. </t>
  </si>
  <si>
    <t>A 3.8</t>
  </si>
  <si>
    <t xml:space="preserve">Als A 3.6, echter YMvKas 4x6mm2. </t>
  </si>
  <si>
    <t>A4</t>
  </si>
  <si>
    <t>AANBRENGEN / VERWIJDEREN VAN LEIDINGEN</t>
  </si>
  <si>
    <t>A 4.1</t>
  </si>
  <si>
    <t xml:space="preserve">Het leveren en monteren op muur t/m 4 m hoogte van RVS buis 3/4 " en RVS beugels </t>
  </si>
  <si>
    <t>A 4.2</t>
  </si>
  <si>
    <t xml:space="preserve">Het leveren en monteren op muur, hoogte &gt; 4m, van RVS buis 3/4 " en RVS beugels </t>
  </si>
  <si>
    <t>A 4.3</t>
  </si>
  <si>
    <t xml:space="preserve">Cf. A4.1 echter, van RVS omega profiel </t>
  </si>
  <si>
    <t>A 4.4</t>
  </si>
  <si>
    <t xml:space="preserve">Cf. A4.2 echter,  van RVS omega profiel </t>
  </si>
  <si>
    <t>A 4.5</t>
  </si>
  <si>
    <t>Het monteren op muur t/m 4 m hoogte van een kabel YMvK 3x1,5 mm2  m.b.v. RVS beugels</t>
  </si>
  <si>
    <t>A 4.6</t>
  </si>
  <si>
    <t>Het monteren op muur, hoogte &gt; 4m,  van een kabel YMvK 3x1,5 mm2  m.b.v. RVS beugels</t>
  </si>
  <si>
    <t>A 4.7</t>
  </si>
  <si>
    <t xml:space="preserve">Cf. A4.1 echter, een PVC buis met kabel YMvK 3x1,5 mm2 m.b.v. beugels </t>
  </si>
  <si>
    <t>A 4.8</t>
  </si>
  <si>
    <t xml:space="preserve">Cf. A4.2 echter, een PVC buis met kabel YMvK 3x1,5 mm2 m.b.v. beugels </t>
  </si>
  <si>
    <t>A 4.9</t>
  </si>
  <si>
    <t>Het aanbrengen op een hoogte t/m 8 m,van kabel VMvK 3x1,5 mm2 m.b.v. ty-raps aan spankabel</t>
  </si>
  <si>
    <t>A 4.10</t>
  </si>
  <si>
    <t>Het leveren, aanbrengen en aansluiten van een lasdoos op een gevel t/m 4 m hoogte</t>
  </si>
  <si>
    <t>A 4.11</t>
  </si>
  <si>
    <t xml:space="preserve">Het leveren, aanbrengen en aansluiten van een lasdoos op een gevel hoger dan 4m   </t>
  </si>
  <si>
    <t>A 4.12</t>
  </si>
  <si>
    <t xml:space="preserve">Het aanbrengen en aansluiten van een aansluitkastje op een gevel t/m 4 m hoogte   </t>
  </si>
  <si>
    <t>A 4.13</t>
  </si>
  <si>
    <t xml:space="preserve">Het uitwisselen en aansluiten van een aansluitkastje op een gevel hoger dan 4 m    </t>
  </si>
  <si>
    <t>A 4.14</t>
  </si>
  <si>
    <t xml:space="preserve">Het verwijderen van een aansluitkastje en buis lengte max 2,5m van een gevel t/m 2,5 m hoogte </t>
  </si>
  <si>
    <t>A 4.15</t>
  </si>
  <si>
    <t>Het verwijderen van een buis en/of kabel van een gevel t/m 4 m hoogte</t>
  </si>
  <si>
    <t>A 4.16</t>
  </si>
  <si>
    <t xml:space="preserve">Cf. A4.15 echter, hoogte &gt; 4m </t>
  </si>
  <si>
    <t>Transport naar Netbeheerder-lampen-div</t>
  </si>
  <si>
    <t>STANDAARDMATERIALEN  t.b.v. ONDERHOUD EN WIJZIGING</t>
  </si>
  <si>
    <t>Korting percentage  positief getal in voeren</t>
  </si>
  <si>
    <t>OPENBARE VERLICHTINGSINSTALLATIES</t>
  </si>
  <si>
    <t>MASTEN</t>
  </si>
  <si>
    <t>Code gemeente</t>
  </si>
  <si>
    <t>Omschrijving / fabricaat</t>
  </si>
  <si>
    <t>* Levering  5 dagen</t>
  </si>
  <si>
    <t>prijs/eenh.</t>
  </si>
  <si>
    <t>Standaard kortingspercentage aluminium lichtmasten en toebehoren Nedal (of gelijkwaardig)</t>
  </si>
  <si>
    <t>positief getal</t>
  </si>
  <si>
    <t>Aluminium conische lichtmast 4,0m HDPE grondstuk</t>
  </si>
  <si>
    <t>Aluminium conische lichtmast 4,0m HDPE grondstuk aantal &lt; 5</t>
  </si>
  <si>
    <t>Aluminium conische lichtmast 4,0m HDPE grondstuk aantal &gt;= 5 en &lt; 25</t>
  </si>
  <si>
    <t>Aluminium conische lichtmast 4,0m HDPE grondstuk aantal &gt;= 25</t>
  </si>
  <si>
    <t>Aluminium conische lichtmast 6m PT 60mm HDPE grondstuk</t>
  </si>
  <si>
    <t>Aluminium conische lichtmast 6m PT 60mm met HDPE grondstuk aantal &lt; 5</t>
  </si>
  <si>
    <t>Aluminium conische lichtmast 6m PT 60mm met HDPE grondstuk aantal &gt;= 5 en &lt;25</t>
  </si>
  <si>
    <t>Aluminium conische lichtmast 6m PT 60mm met HDPE grondstuk aantal &gt; =25</t>
  </si>
  <si>
    <t>Aluminium lichtmast 6,0m verloop uithouder 0,75m HDPE grondstuk</t>
  </si>
  <si>
    <t>Aluminium lichtmast 6,0m verloop uithouder 0,75m met HDPE grondstuk aantal &lt; 5</t>
  </si>
  <si>
    <t>Aluminium lichtmast 6,0m verloop uithouder 0,75m met HDPE grondstuk aantal &gt;= 5 en &lt; 25</t>
  </si>
  <si>
    <t>Aluminium lichtmast 6,0m verloop uithouder 0,75m met HDPE grondstuk aantal &gt;= 25</t>
  </si>
  <si>
    <t>Aluminium lichtmast 6,0m verloop dubbele uithouder 0,75m HDPE grondstuk</t>
  </si>
  <si>
    <t>Aluminium lichtmast 6,0m dubbele uithouder 0,75m HDPE grondstuk aantal &lt; 5</t>
  </si>
  <si>
    <t>Aluminium lichtmast 6,0m dubbele uithouder 0,75m HDPE grondstuk aantal &gt;=5 en &lt;25</t>
  </si>
  <si>
    <t>Aluminium lichtmast 6,0m dubbele uithouder 0,75m HDPE grondstuk aantal &gt;= 25</t>
  </si>
  <si>
    <t>Aluminium conische lichtmast 8m PT 60mm HDPE grondstuk</t>
  </si>
  <si>
    <t>Aluminium conische lichtmast 8m PT 60mm met HDPE grondstuk aantal &lt; 5</t>
  </si>
  <si>
    <t>Aluminium conische lichtmast 8m PT 60mm met HDPE grondstuk aantal &gt;= 5 en &lt;25</t>
  </si>
  <si>
    <t>Aluminium conische lichtmast 8m PT 60mm met HDPE grondstuk aantal &gt; =25</t>
  </si>
  <si>
    <t>Aluminium lichtmast 8,0m verloop uithouder 1,25m HDPE grondstuk</t>
  </si>
  <si>
    <t>Aluminium lichtmast 8,0m verloop uithouder 1,25m met HDPE grondstuk aantal &lt; 5</t>
  </si>
  <si>
    <t>Aluminium lichtmast 8,0m verloop uithouder 1,25m met HDPE grondstuk aantal &gt;= 5 en &lt; 25</t>
  </si>
  <si>
    <t>Aluminium lichtmast 8,0m verloop uithouder 1,25m met HDPE grondstuk aantal &gt;= 25</t>
  </si>
  <si>
    <t>Aluminium lichtmast 8,0m verloop dubbele uithouder 1,25m HDPE grondstuk</t>
  </si>
  <si>
    <t>Aluminium lichtmast 8,0m verloop dubbele uithouder 1,25m met HDPE grondstuk aantal &lt; 5</t>
  </si>
  <si>
    <t>Aluminium lichtmast 8,0m verloop dubbele uithouder 1,25m met HDPE grondstuk aantal &gt;=5 en &lt; 25</t>
  </si>
  <si>
    <t>Aluminium lichtmast 8,0m verloop dubbele uithouder 1,25m met HDPE grondstuk aantal &gt; 25</t>
  </si>
  <si>
    <t>Aluminium conische lichtmast 10m PT 60mm HDPE grondstuk</t>
  </si>
  <si>
    <t>Aluminium conische lichtmast 10m PT 60mm met HDPE grondstuk aantal &lt; 5</t>
  </si>
  <si>
    <t>Aluminium conische lichtmast 10m PT 60mm met HDPE grondstuk aantal &gt;= 5 en &lt;25</t>
  </si>
  <si>
    <t>Aluminium conische lichtmast 10m PT 60mm met HDPE grondstuk aantal &gt; =25</t>
  </si>
  <si>
    <t>Aluminium lichtmast 10,0m verloop uithouder 1,25m HDPE grondstuk</t>
  </si>
  <si>
    <t>Aluminium lichtmast 10,0m verloop uithouder 1,25m met HDPE grondstuk aantal &lt; 5</t>
  </si>
  <si>
    <t>Aluminium lichtmast 10,0m verloop uithouder 1,25m met HDPE grondstuk aantal &gt;= 5 en &lt; 25</t>
  </si>
  <si>
    <t>Aluminium lichtmast 10,0m verloop uithouder 1,25m met HDPE grondstuk aantal &gt;= 25</t>
  </si>
  <si>
    <t>Aluminium lichtmast 10,0m verloop dubbele uithouder 1,25m HDPE grondstuk</t>
  </si>
  <si>
    <t>Aluminium lichtmast 10,0m verloop dubbele uithouder 1,25m met HDPE grondstuk aantal &lt; 5</t>
  </si>
  <si>
    <t>Aluminium lichtmast 10,0m verloop dubbele uithouder 1,25m met HDPE grondstuk aantal &gt;=5 en &lt; 25</t>
  </si>
  <si>
    <t>Aluminium lichtmast 10,0m verloop dubbele uithouder 1,25m met HDPE grondstuk aantal &gt; 25</t>
  </si>
  <si>
    <r>
      <t xml:space="preserve">* </t>
    </r>
    <r>
      <rPr>
        <sz val="10"/>
        <rFont val="Arial Narrow"/>
        <family val="2"/>
      </rPr>
      <t xml:space="preserve">hoeveelheden materialen  te leveren binnen 5 werkdagen, </t>
    </r>
  </si>
  <si>
    <t>niet nader aangegeven, levertijden in overleg</t>
  </si>
  <si>
    <t>D</t>
  </si>
  <si>
    <t>DIVERSEN, UURLONEN EN HUUR</t>
  </si>
  <si>
    <t>Transport aansluit</t>
  </si>
  <si>
    <t>D 1</t>
  </si>
  <si>
    <t>UURLONEN</t>
  </si>
  <si>
    <t>D 1.1</t>
  </si>
  <si>
    <t xml:space="preserve">Uurloon grondwerker </t>
  </si>
  <si>
    <t>uur</t>
  </si>
  <si>
    <t>D 1.2</t>
  </si>
  <si>
    <t xml:space="preserve">Uurloon hulpmonteur </t>
  </si>
  <si>
    <t>D 1.3</t>
  </si>
  <si>
    <t xml:space="preserve">Uurloon monteur </t>
  </si>
  <si>
    <t>D 1.4</t>
  </si>
  <si>
    <t xml:space="preserve">Uurloon uitvoerder </t>
  </si>
  <si>
    <t>D 1.5</t>
  </si>
  <si>
    <t xml:space="preserve">Uurloon tekenaar </t>
  </si>
  <si>
    <t>D 1.6</t>
  </si>
  <si>
    <t>Uurloon meetassistent</t>
  </si>
  <si>
    <t>D 1.7</t>
  </si>
  <si>
    <t>Uurloon storingsmonteur</t>
  </si>
  <si>
    <t>D 2</t>
  </si>
  <si>
    <t>HUUR</t>
  </si>
  <si>
    <t>D 2.1</t>
  </si>
  <si>
    <t>Huur graafmachine inclusief bediening</t>
  </si>
  <si>
    <t>D 2.2</t>
  </si>
  <si>
    <t>Huur compressor inclusief bediening</t>
  </si>
  <si>
    <t>D 2.3</t>
  </si>
  <si>
    <t>Huur kraanwagen inclusief bediening</t>
  </si>
  <si>
    <t>D 2.4</t>
  </si>
  <si>
    <t>Huur hoogwerker inclusief bediening werkhoogte t/m 10 m</t>
  </si>
  <si>
    <t>D 2.5</t>
  </si>
  <si>
    <t>Huur hoogwerker inclusief bediening werkhoogte &gt;10 m  t/m 16 m</t>
  </si>
  <si>
    <t>D 3</t>
  </si>
  <si>
    <t>DIVERSEN</t>
  </si>
  <si>
    <t>D 3.1</t>
  </si>
  <si>
    <t>Vergoeding wacht-/ storingsdienst - Gemeente Overbetuwe</t>
  </si>
  <si>
    <t>jaar</t>
  </si>
  <si>
    <t>D 3.2</t>
  </si>
  <si>
    <t>Vergoeding wacht-/ storingsdienst - Gemeente Lingewaard</t>
  </si>
  <si>
    <t>D 3.3</t>
  </si>
  <si>
    <t>Oplossen lampstoringen</t>
  </si>
  <si>
    <t>D 3.4</t>
  </si>
  <si>
    <t>Coordinatiewerkzaamheden netbeheerder (Liander)</t>
  </si>
  <si>
    <t>D 3.5</t>
  </si>
  <si>
    <t>Huur meetwagen</t>
  </si>
  <si>
    <t>D.3.6</t>
  </si>
  <si>
    <t>Maandelijkse bouwvergadering</t>
  </si>
  <si>
    <t>keer</t>
  </si>
  <si>
    <t>D 3.7</t>
  </si>
  <si>
    <t>Klic melding uitvoeren</t>
  </si>
  <si>
    <t>L</t>
  </si>
  <si>
    <t>LAMPVERVANGING</t>
  </si>
  <si>
    <t>L 1</t>
  </si>
  <si>
    <t>VERVANGEN</t>
  </si>
  <si>
    <t>L 1.1</t>
  </si>
  <si>
    <t xml:space="preserve">Het uitwisselen van lampen in één armatuur t/m lph. van 4,5m. </t>
  </si>
  <si>
    <t>L 1.2</t>
  </si>
  <si>
    <t xml:space="preserve">Het uitwisselen van lampen in één armatuur t/m lph. van 4,5m. ladderwerk </t>
  </si>
  <si>
    <t>L 1.3</t>
  </si>
  <si>
    <t>Als L 1.1, t/m lph. van10 m</t>
  </si>
  <si>
    <t>L 1.4</t>
  </si>
  <si>
    <t>Als L 1.1, t/m lph. van12 m</t>
  </si>
  <si>
    <t>L 1.5</t>
  </si>
  <si>
    <t>Als L 1.1, t/m lph. van15 m</t>
  </si>
  <si>
    <t>L 1.6</t>
  </si>
  <si>
    <t>Inspecteren overspanning</t>
  </si>
  <si>
    <t>Totaal werkzaamheden</t>
  </si>
  <si>
    <t>Netwerkkosten (Liander) zijn niet opgenomen in het prijsmodel.</t>
  </si>
  <si>
    <t>Totaal in te vullen cellen</t>
  </si>
  <si>
    <t>ARMATUREN</t>
  </si>
  <si>
    <t>Omschrijving / fabrikaat</t>
  </si>
  <si>
    <t>LIGHTRONICS*</t>
  </si>
  <si>
    <t>Standaard korting op producten "OVERIG" van Lightronics</t>
  </si>
  <si>
    <t>Fictief product uit de productgroep OVERIG</t>
  </si>
  <si>
    <t>St.</t>
  </si>
  <si>
    <t>Standaard korting op producten "KFK-BRIZA" van Lightronics</t>
  </si>
  <si>
    <t>Fictief product uit de productgroep KFK-BRIZA</t>
  </si>
  <si>
    <t>PHILIPS - SIGNIFY*</t>
  </si>
  <si>
    <t>Kortingsgroep VGR 71</t>
  </si>
  <si>
    <t>Fictief product uit de productgroep VGR71</t>
  </si>
  <si>
    <t>Kortingsgroep VGR 72</t>
  </si>
  <si>
    <t>Fictief product uit de productgroep VGR72</t>
  </si>
  <si>
    <t>Kortingsgroep VGR 99</t>
  </si>
  <si>
    <t>Fictief product uit de productgroep VGR99</t>
  </si>
  <si>
    <t>SCHREDER*</t>
  </si>
  <si>
    <t>Standaard korting op producten "FUNCTIONEEL" Schreder</t>
  </si>
  <si>
    <t>Fictief product uit de productgroep FUNCTIONEEL</t>
  </si>
  <si>
    <t>Standaard korting op producten "DECORATIEF" Schreder</t>
  </si>
  <si>
    <t>Fictief product uit de productgroep DECORATIEF</t>
  </si>
  <si>
    <t>ORANGE LIGHTING*</t>
  </si>
  <si>
    <t>Standaard korting op producten Orange Lighting</t>
  </si>
  <si>
    <t>Fictief product uit het programma van Orange Lighting</t>
  </si>
  <si>
    <t>St</t>
  </si>
  <si>
    <t>INNOLUMIS*</t>
  </si>
  <si>
    <t xml:space="preserve">       </t>
  </si>
  <si>
    <t>Standaard korting op producten Innolumis</t>
  </si>
  <si>
    <t>Fictief product uit het programma van Innolumis</t>
  </si>
  <si>
    <t>TELEMANAGEMENTSYSTEEM (TMS)</t>
  </si>
  <si>
    <t>standaard korting Exedra</t>
  </si>
  <si>
    <t>Exedra met 5 jaar data</t>
  </si>
  <si>
    <t>standaard korting InterAct</t>
  </si>
  <si>
    <t>InterAct met 5 jaar data</t>
  </si>
  <si>
    <t xml:space="preserve"> </t>
  </si>
  <si>
    <t>standaard korting Luminext</t>
  </si>
  <si>
    <t>Luminext met 10 jaar data</t>
  </si>
  <si>
    <t>* met Zagha connector en driver readt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</si>
</sst>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_);[Red]\(&quot;€&quot;\ #,##0\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m/d/yyyy"/>
    <numFmt numFmtId="168" formatCode=";;"/>
    <numFmt numFmtId="169" formatCode="_-[$€]\ * #,##0.00_-;_-[$€]\ * #,##0.00\-;_-[$€]\ * &quot;-&quot;??_-;_-@_-"/>
  </numFmts>
  <fonts count="29">
    <font>
      <sz val="11"/>
      <name val="Arial Narrow"/>
    </font>
    <font>
      <sz val="11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sz val="12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0"/>
      <color theme="0" tint="-0.249977111117893"/>
      <name val="Arial Narrow"/>
      <family val="2"/>
    </font>
    <font>
      <b/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482">
    <xf numFmtId="0" fontId="0" fillId="0" borderId="0" xfId="0"/>
    <xf numFmtId="0" fontId="15" fillId="0" borderId="0" xfId="0" applyFont="1" applyProtection="1">
      <protection hidden="1"/>
    </xf>
    <xf numFmtId="1" fontId="2" fillId="2" borderId="1" xfId="0" applyNumberFormat="1" applyFont="1" applyFill="1" applyBorder="1" applyAlignment="1" applyProtection="1">
      <alignment horizontal="center"/>
      <protection hidden="1"/>
    </xf>
    <xf numFmtId="168" fontId="2" fillId="2" borderId="1" xfId="0" applyNumberFormat="1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165" fontId="2" fillId="2" borderId="0" xfId="0" applyNumberFormat="1" applyFont="1" applyFill="1" applyProtection="1">
      <protection hidden="1"/>
    </xf>
    <xf numFmtId="168" fontId="2" fillId="2" borderId="0" xfId="0" applyNumberFormat="1" applyFont="1" applyFill="1" applyProtection="1">
      <protection hidden="1"/>
    </xf>
    <xf numFmtId="1" fontId="2" fillId="2" borderId="0" xfId="0" applyNumberFormat="1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8" fillId="0" borderId="11" xfId="0" applyFont="1" applyBorder="1" applyAlignment="1" applyProtection="1">
      <alignment horizontal="center" wrapText="1"/>
      <protection hidden="1"/>
    </xf>
    <xf numFmtId="1" fontId="2" fillId="2" borderId="47" xfId="0" applyNumberFormat="1" applyFont="1" applyFill="1" applyBorder="1" applyAlignment="1" applyProtection="1">
      <alignment horizontal="center"/>
      <protection hidden="1"/>
    </xf>
    <xf numFmtId="1" fontId="2" fillId="2" borderId="9" xfId="0" applyNumberFormat="1" applyFont="1" applyFill="1" applyBorder="1" applyAlignment="1" applyProtection="1">
      <alignment horizontal="center"/>
      <protection hidden="1"/>
    </xf>
    <xf numFmtId="0" fontId="2" fillId="2" borderId="9" xfId="0" applyFont="1" applyFill="1" applyBorder="1" applyProtection="1">
      <protection hidden="1"/>
    </xf>
    <xf numFmtId="0" fontId="10" fillId="0" borderId="0" xfId="0" applyFont="1" applyProtection="1">
      <protection hidden="1"/>
    </xf>
    <xf numFmtId="1" fontId="2" fillId="2" borderId="46" xfId="0" applyNumberFormat="1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165" fontId="2" fillId="0" borderId="23" xfId="0" applyNumberFormat="1" applyFont="1" applyBorder="1" applyAlignment="1" applyProtection="1">
      <alignment vertical="center"/>
      <protection hidden="1"/>
    </xf>
    <xf numFmtId="1" fontId="2" fillId="2" borderId="20" xfId="0" applyNumberFormat="1" applyFont="1" applyFill="1" applyBorder="1" applyAlignment="1" applyProtection="1">
      <alignment horizontal="center"/>
      <protection hidden="1"/>
    </xf>
    <xf numFmtId="1" fontId="2" fillId="2" borderId="44" xfId="0" applyNumberFormat="1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165" fontId="2" fillId="0" borderId="24" xfId="0" applyNumberFormat="1" applyFont="1" applyBorder="1" applyAlignment="1" applyProtection="1">
      <alignment vertical="center"/>
      <protection hidden="1"/>
    </xf>
    <xf numFmtId="1" fontId="2" fillId="2" borderId="3" xfId="0" applyNumberFormat="1" applyFont="1" applyFill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2" fillId="2" borderId="28" xfId="0" applyFont="1" applyFill="1" applyBorder="1" applyProtection="1">
      <protection hidden="1"/>
    </xf>
    <xf numFmtId="1" fontId="2" fillId="2" borderId="1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" fontId="2" fillId="2" borderId="0" xfId="0" applyNumberFormat="1" applyFont="1" applyFill="1" applyAlignment="1" applyProtection="1">
      <alignment horizontal="left"/>
      <protection hidden="1"/>
    </xf>
    <xf numFmtId="1" fontId="2" fillId="2" borderId="1" xfId="0" applyNumberFormat="1" applyFont="1" applyFill="1" applyBorder="1" applyProtection="1">
      <protection hidden="1"/>
    </xf>
    <xf numFmtId="168" fontId="2" fillId="2" borderId="1" xfId="0" applyNumberFormat="1" applyFont="1" applyFill="1" applyBorder="1" applyAlignment="1" applyProtection="1">
      <alignment horizontal="center"/>
      <protection hidden="1"/>
    </xf>
    <xf numFmtId="168" fontId="2" fillId="2" borderId="0" xfId="0" applyNumberFormat="1" applyFont="1" applyFill="1" applyAlignment="1" applyProtection="1">
      <alignment horizontal="center"/>
      <protection hidden="1"/>
    </xf>
    <xf numFmtId="0" fontId="2" fillId="2" borderId="9" xfId="0" applyFont="1" applyFill="1" applyBorder="1" applyAlignment="1" applyProtection="1">
      <alignment horizontal="center" vertical="center"/>
      <protection hidden="1"/>
    </xf>
    <xf numFmtId="165" fontId="2" fillId="2" borderId="4" xfId="0" applyNumberFormat="1" applyFont="1" applyFill="1" applyBorder="1" applyAlignment="1" applyProtection="1">
      <alignment vertical="center"/>
      <protection hidden="1"/>
    </xf>
    <xf numFmtId="0" fontId="2" fillId="0" borderId="45" xfId="0" applyFont="1" applyBorder="1" applyProtection="1">
      <protection hidden="1"/>
    </xf>
    <xf numFmtId="1" fontId="2" fillId="0" borderId="45" xfId="0" applyNumberFormat="1" applyFont="1" applyBorder="1" applyAlignment="1" applyProtection="1">
      <alignment horizont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2" borderId="6" xfId="0" applyFont="1" applyFill="1" applyBorder="1" applyProtection="1">
      <protection hidden="1"/>
    </xf>
    <xf numFmtId="1" fontId="2" fillId="2" borderId="48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165" fontId="2" fillId="2" borderId="8" xfId="0" applyNumberFormat="1" applyFont="1" applyFill="1" applyBorder="1" applyAlignment="1" applyProtection="1">
      <alignment vertical="center"/>
      <protection hidden="1"/>
    </xf>
    <xf numFmtId="0" fontId="8" fillId="2" borderId="9" xfId="0" applyFont="1" applyFill="1" applyBorder="1" applyProtection="1"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1" fontId="2" fillId="2" borderId="0" xfId="0" applyNumberFormat="1" applyFont="1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8" fillId="2" borderId="11" xfId="0" applyFont="1" applyFill="1" applyBorder="1" applyProtection="1">
      <protection hidden="1"/>
    </xf>
    <xf numFmtId="0" fontId="8" fillId="2" borderId="6" xfId="0" applyFont="1" applyFill="1" applyBorder="1" applyProtection="1">
      <protection hidden="1"/>
    </xf>
    <xf numFmtId="1" fontId="2" fillId="5" borderId="20" xfId="1" applyNumberFormat="1" applyFont="1" applyFill="1" applyBorder="1" applyAlignment="1" applyProtection="1">
      <alignment horizontal="center"/>
      <protection hidden="1"/>
    </xf>
    <xf numFmtId="169" fontId="2" fillId="5" borderId="3" xfId="1" applyFont="1" applyFill="1" applyBorder="1" applyAlignment="1" applyProtection="1">
      <alignment horizontal="left"/>
      <protection hidden="1"/>
    </xf>
    <xf numFmtId="1" fontId="2" fillId="2" borderId="19" xfId="0" applyNumberFormat="1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165" fontId="2" fillId="2" borderId="7" xfId="0" applyNumberFormat="1" applyFont="1" applyFill="1" applyBorder="1" applyAlignment="1" applyProtection="1">
      <alignment vertical="center" readingOrder="1"/>
      <protection hidden="1"/>
    </xf>
    <xf numFmtId="0" fontId="2" fillId="0" borderId="3" xfId="0" applyFont="1" applyBorder="1" applyAlignment="1" applyProtection="1">
      <alignment wrapText="1"/>
      <protection hidden="1"/>
    </xf>
    <xf numFmtId="0" fontId="2" fillId="0" borderId="5" xfId="0" applyFont="1" applyBorder="1" applyAlignment="1" applyProtection="1">
      <alignment wrapText="1"/>
      <protection hidden="1"/>
    </xf>
    <xf numFmtId="0" fontId="2" fillId="0" borderId="6" xfId="0" applyFont="1" applyBorder="1" applyProtection="1">
      <protection hidden="1"/>
    </xf>
    <xf numFmtId="0" fontId="2" fillId="0" borderId="3" xfId="0" applyFont="1" applyBorder="1" applyProtection="1">
      <protection hidden="1"/>
    </xf>
    <xf numFmtId="1" fontId="2" fillId="2" borderId="49" xfId="0" applyNumberFormat="1" applyFont="1" applyFill="1" applyBorder="1" applyAlignment="1" applyProtection="1">
      <alignment horizontal="center"/>
      <protection hidden="1"/>
    </xf>
    <xf numFmtId="0" fontId="2" fillId="0" borderId="18" xfId="0" applyFont="1" applyBorder="1" applyProtection="1"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165" fontId="2" fillId="2" borderId="25" xfId="0" applyNumberFormat="1" applyFont="1" applyFill="1" applyBorder="1" applyAlignment="1" applyProtection="1">
      <alignment vertical="center" readingOrder="1"/>
      <protection hidden="1"/>
    </xf>
    <xf numFmtId="0" fontId="10" fillId="0" borderId="0" xfId="0" applyFont="1" applyAlignment="1" applyProtection="1">
      <alignment horizontal="center"/>
      <protection hidden="1"/>
    </xf>
    <xf numFmtId="1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vertical="top"/>
      <protection hidden="1"/>
    </xf>
    <xf numFmtId="169" fontId="8" fillId="0" borderId="0" xfId="1" applyFont="1" applyBorder="1" applyAlignment="1" applyProtection="1">
      <alignment horizontal="center" vertical="top"/>
      <protection hidden="1"/>
    </xf>
    <xf numFmtId="169" fontId="2" fillId="0" borderId="0" xfId="1" applyFont="1" applyBorder="1" applyProtection="1">
      <protection hidden="1"/>
    </xf>
    <xf numFmtId="169" fontId="8" fillId="0" borderId="0" xfId="1" applyFont="1" applyAlignment="1" applyProtection="1">
      <alignment horizontal="center" vertical="top"/>
      <protection hidden="1"/>
    </xf>
    <xf numFmtId="49" fontId="8" fillId="0" borderId="0" xfId="0" applyNumberFormat="1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 vertical="top"/>
      <protection hidden="1"/>
    </xf>
    <xf numFmtId="169" fontId="2" fillId="0" borderId="0" xfId="1" applyFont="1" applyProtection="1">
      <protection hidden="1"/>
    </xf>
    <xf numFmtId="167" fontId="8" fillId="0" borderId="0" xfId="0" applyNumberFormat="1" applyFont="1" applyAlignment="1" applyProtection="1">
      <alignment horizontal="center" wrapText="1"/>
      <protection hidden="1"/>
    </xf>
    <xf numFmtId="169" fontId="8" fillId="0" borderId="0" xfId="1" applyFont="1" applyAlignment="1" applyProtection="1">
      <alignment horizontal="right" vertical="top"/>
      <protection hidden="1"/>
    </xf>
    <xf numFmtId="0" fontId="8" fillId="0" borderId="0" xfId="0" applyFont="1" applyAlignment="1" applyProtection="1">
      <alignment horizontal="left"/>
      <protection hidden="1"/>
    </xf>
    <xf numFmtId="169" fontId="8" fillId="0" borderId="31" xfId="1" applyFont="1" applyBorder="1" applyAlignment="1" applyProtection="1">
      <alignment horizontal="center" wrapText="1"/>
      <protection hidden="1"/>
    </xf>
    <xf numFmtId="169" fontId="8" fillId="0" borderId="31" xfId="1" applyFont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2" fillId="0" borderId="12" xfId="0" applyFont="1" applyBorder="1" applyAlignment="1" applyProtection="1">
      <alignment horizontal="center"/>
      <protection hidden="1"/>
    </xf>
    <xf numFmtId="169" fontId="8" fillId="0" borderId="12" xfId="1" applyFont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169" fontId="8" fillId="0" borderId="0" xfId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5" xfId="0" applyFont="1" applyBorder="1" applyAlignment="1" applyProtection="1">
      <alignment horizontal="left" wrapText="1"/>
      <protection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0" borderId="3" xfId="0" applyFont="1" applyBorder="1" applyAlignment="1" applyProtection="1">
      <alignment horizontal="center"/>
      <protection hidden="1"/>
    </xf>
    <xf numFmtId="169" fontId="8" fillId="5" borderId="3" xfId="1" applyFont="1" applyFill="1" applyBorder="1" applyAlignment="1" applyProtection="1">
      <alignment vertical="center"/>
      <protection hidden="1"/>
    </xf>
    <xf numFmtId="169" fontId="8" fillId="5" borderId="3" xfId="1" applyFont="1" applyFill="1" applyBorder="1" applyAlignment="1" applyProtection="1">
      <alignment horizontal="center"/>
      <protection hidden="1"/>
    </xf>
    <xf numFmtId="0" fontId="2" fillId="0" borderId="17" xfId="0" applyFont="1" applyBorder="1" applyAlignment="1" applyProtection="1">
      <alignment horizontal="left" wrapText="1"/>
      <protection hidden="1"/>
    </xf>
    <xf numFmtId="0" fontId="2" fillId="0" borderId="18" xfId="0" applyFont="1" applyBorder="1" applyAlignment="1" applyProtection="1">
      <alignment horizontal="center"/>
      <protection hidden="1"/>
    </xf>
    <xf numFmtId="169" fontId="8" fillId="0" borderId="0" xfId="1" applyFont="1" applyBorder="1" applyAlignment="1" applyProtection="1">
      <alignment horizontal="center"/>
      <protection hidden="1"/>
    </xf>
    <xf numFmtId="169" fontId="8" fillId="5" borderId="3" xfId="1" applyFont="1" applyFill="1" applyBorder="1" applyProtection="1">
      <protection hidden="1"/>
    </xf>
    <xf numFmtId="0" fontId="2" fillId="0" borderId="10" xfId="0" applyFont="1" applyBorder="1" applyAlignment="1" applyProtection="1">
      <alignment horizontal="center"/>
      <protection hidden="1"/>
    </xf>
    <xf numFmtId="169" fontId="8" fillId="5" borderId="18" xfId="1" applyFont="1" applyFill="1" applyBorder="1" applyProtection="1">
      <protection hidden="1"/>
    </xf>
    <xf numFmtId="169" fontId="8" fillId="0" borderId="0" xfId="1" applyFont="1" applyProtection="1">
      <protection hidden="1"/>
    </xf>
    <xf numFmtId="169" fontId="16" fillId="0" borderId="0" xfId="1" applyFont="1" applyAlignment="1" applyProtection="1">
      <alignment horizontal="center" vertical="top"/>
      <protection hidden="1"/>
    </xf>
    <xf numFmtId="169" fontId="18" fillId="0" borderId="0" xfId="1" applyFont="1" applyProtection="1">
      <protection hidden="1"/>
    </xf>
    <xf numFmtId="1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wrapText="1"/>
      <protection hidden="1"/>
    </xf>
    <xf numFmtId="0" fontId="18" fillId="0" borderId="0" xfId="0" applyFont="1" applyAlignment="1" applyProtection="1">
      <alignment horizontal="center" wrapText="1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wrapText="1"/>
      <protection hidden="1"/>
    </xf>
    <xf numFmtId="169" fontId="8" fillId="0" borderId="31" xfId="1" applyFont="1" applyBorder="1" applyProtection="1">
      <protection hidden="1"/>
    </xf>
    <xf numFmtId="0" fontId="25" fillId="0" borderId="0" xfId="0" applyFont="1" applyProtection="1">
      <protection hidden="1"/>
    </xf>
    <xf numFmtId="0" fontId="2" fillId="0" borderId="15" xfId="0" applyFont="1" applyBorder="1" applyAlignment="1" applyProtection="1">
      <alignment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9" fontId="8" fillId="0" borderId="10" xfId="1" applyFont="1" applyBorder="1" applyAlignment="1" applyProtection="1">
      <alignment horizontal="center"/>
      <protection hidden="1"/>
    </xf>
    <xf numFmtId="1" fontId="15" fillId="0" borderId="0" xfId="0" applyNumberFormat="1" applyFont="1" applyAlignment="1" applyProtection="1">
      <alignment horizontal="left" vertical="top"/>
      <protection hidden="1"/>
    </xf>
    <xf numFmtId="0" fontId="15" fillId="0" borderId="0" xfId="0" applyFont="1" applyAlignment="1" applyProtection="1">
      <alignment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vertical="top"/>
      <protection hidden="1"/>
    </xf>
    <xf numFmtId="169" fontId="15" fillId="0" borderId="0" xfId="1" applyFont="1" applyProtection="1">
      <protection hidden="1"/>
    </xf>
    <xf numFmtId="0" fontId="2" fillId="0" borderId="1" xfId="0" applyFont="1" applyBorder="1" applyProtection="1">
      <protection hidden="1"/>
    </xf>
    <xf numFmtId="1" fontId="2" fillId="0" borderId="1" xfId="0" applyNumberFormat="1" applyFont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169" fontId="8" fillId="0" borderId="1" xfId="1" applyFont="1" applyBorder="1" applyAlignment="1" applyProtection="1">
      <alignment horizontal="center" vertical="top"/>
      <protection hidden="1"/>
    </xf>
    <xf numFmtId="169" fontId="2" fillId="0" borderId="1" xfId="1" applyFont="1" applyBorder="1" applyProtection="1">
      <protection hidden="1"/>
    </xf>
    <xf numFmtId="0" fontId="2" fillId="0" borderId="13" xfId="0" applyFont="1" applyBorder="1" applyProtection="1">
      <protection hidden="1"/>
    </xf>
    <xf numFmtId="1" fontId="2" fillId="0" borderId="3" xfId="0" applyNumberFormat="1" applyFont="1" applyBorder="1" applyAlignment="1" applyProtection="1">
      <alignment horizontal="center"/>
      <protection hidden="1"/>
    </xf>
    <xf numFmtId="0" fontId="2" fillId="0" borderId="15" xfId="0" applyFont="1" applyBorder="1" applyProtection="1">
      <protection hidden="1"/>
    </xf>
    <xf numFmtId="169" fontId="8" fillId="0" borderId="27" xfId="1" applyFont="1" applyBorder="1" applyProtection="1">
      <protection hidden="1"/>
    </xf>
    <xf numFmtId="0" fontId="2" fillId="0" borderId="15" xfId="0" applyFont="1" applyBorder="1" applyAlignment="1" applyProtection="1">
      <alignment horizontal="left"/>
      <protection hidden="1"/>
    </xf>
    <xf numFmtId="0" fontId="2" fillId="0" borderId="17" xfId="0" applyFont="1" applyBorder="1" applyAlignment="1" applyProtection="1">
      <alignment horizontal="left"/>
      <protection hidden="1"/>
    </xf>
    <xf numFmtId="169" fontId="8" fillId="0" borderId="25" xfId="1" applyFont="1" applyBorder="1" applyProtection="1">
      <protection hidden="1"/>
    </xf>
    <xf numFmtId="1" fontId="2" fillId="0" borderId="15" xfId="0" applyNumberFormat="1" applyFont="1" applyBorder="1" applyAlignment="1" applyProtection="1">
      <alignment horizontal="left" wrapText="1"/>
      <protection hidden="1"/>
    </xf>
    <xf numFmtId="0" fontId="2" fillId="0" borderId="15" xfId="0" applyFont="1" applyBorder="1" applyAlignment="1" applyProtection="1">
      <alignment vertical="top" wrapText="1" readingOrder="1"/>
      <protection hidden="1"/>
    </xf>
    <xf numFmtId="0" fontId="2" fillId="0" borderId="17" xfId="0" applyFont="1" applyBorder="1" applyAlignment="1" applyProtection="1">
      <alignment wrapText="1"/>
      <protection hidden="1"/>
    </xf>
    <xf numFmtId="0" fontId="2" fillId="0" borderId="10" xfId="0" applyFont="1" applyBorder="1" applyAlignment="1" applyProtection="1">
      <alignment horizontal="center" wrapText="1"/>
      <protection hidden="1"/>
    </xf>
    <xf numFmtId="0" fontId="7" fillId="0" borderId="0" xfId="0" applyFont="1" applyProtection="1">
      <protection hidden="1"/>
    </xf>
    <xf numFmtId="1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1" fontId="8" fillId="0" borderId="0" xfId="0" applyNumberFormat="1" applyFont="1" applyAlignment="1" applyProtection="1">
      <alignment horizontal="left" vertical="top"/>
      <protection hidden="1"/>
    </xf>
    <xf numFmtId="0" fontId="8" fillId="0" borderId="0" xfId="0" applyFont="1" applyAlignment="1" applyProtection="1">
      <alignment wrapText="1"/>
      <protection hidden="1"/>
    </xf>
    <xf numFmtId="169" fontId="7" fillId="0" borderId="0" xfId="1" applyFont="1" applyProtection="1">
      <protection hidden="1"/>
    </xf>
    <xf numFmtId="167" fontId="8" fillId="0" borderId="0" xfId="0" applyNumberFormat="1" applyFont="1" applyAlignment="1" applyProtection="1">
      <alignment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11" xfId="0" applyFont="1" applyBorder="1" applyAlignment="1" applyProtection="1">
      <alignment vertical="center" wrapText="1"/>
      <protection hidden="1"/>
    </xf>
    <xf numFmtId="169" fontId="8" fillId="0" borderId="0" xfId="1" applyFont="1" applyAlignment="1" applyProtection="1">
      <alignment horizontal="center" vertical="center"/>
      <protection hidden="1"/>
    </xf>
    <xf numFmtId="169" fontId="8" fillId="0" borderId="0" xfId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8" fillId="3" borderId="13" xfId="0" applyFont="1" applyFill="1" applyBorder="1" applyAlignment="1" applyProtection="1">
      <alignment vertical="center"/>
      <protection hidden="1"/>
    </xf>
    <xf numFmtId="1" fontId="8" fillId="3" borderId="32" xfId="0" applyNumberFormat="1" applyFont="1" applyFill="1" applyBorder="1" applyAlignment="1" applyProtection="1">
      <alignment horizontal="left" vertical="center"/>
      <protection hidden="1"/>
    </xf>
    <xf numFmtId="0" fontId="8" fillId="3" borderId="15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69" fontId="8" fillId="0" borderId="22" xfId="1" applyFont="1" applyBorder="1" applyAlignment="1" applyProtection="1">
      <alignment vertical="center"/>
      <protection hidden="1"/>
    </xf>
    <xf numFmtId="0" fontId="8" fillId="0" borderId="13" xfId="0" applyFont="1" applyBorder="1" applyAlignment="1" applyProtection="1">
      <alignment vertical="center"/>
      <protection hidden="1"/>
    </xf>
    <xf numFmtId="1" fontId="8" fillId="0" borderId="32" xfId="0" applyNumberFormat="1" applyFont="1" applyBorder="1" applyAlignment="1" applyProtection="1">
      <alignment horizontal="left" vertical="center"/>
      <protection hidden="1"/>
    </xf>
    <xf numFmtId="0" fontId="8" fillId="0" borderId="15" xfId="0" applyFont="1" applyBorder="1" applyAlignment="1" applyProtection="1">
      <alignment horizontal="left" vertical="center" wrapText="1"/>
      <protection hidden="1"/>
    </xf>
    <xf numFmtId="1" fontId="8" fillId="4" borderId="34" xfId="0" applyNumberFormat="1" applyFont="1" applyFill="1" applyBorder="1" applyAlignment="1" applyProtection="1">
      <alignment horizontal="left" vertical="center"/>
      <protection hidden="1"/>
    </xf>
    <xf numFmtId="1" fontId="8" fillId="4" borderId="32" xfId="0" applyNumberFormat="1" applyFont="1" applyFill="1" applyBorder="1" applyAlignment="1" applyProtection="1">
      <alignment horizontal="left" vertical="center"/>
      <protection hidden="1"/>
    </xf>
    <xf numFmtId="0" fontId="13" fillId="4" borderId="15" xfId="0" applyFont="1" applyFill="1" applyBorder="1" applyAlignment="1" applyProtection="1">
      <alignment vertical="center" wrapText="1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8" fillId="0" borderId="13" xfId="0" quotePrefix="1" applyFont="1" applyBorder="1" applyAlignment="1" applyProtection="1">
      <alignment vertical="center"/>
      <protection hidden="1"/>
    </xf>
    <xf numFmtId="0" fontId="8" fillId="0" borderId="32" xfId="0" applyFont="1" applyBorder="1" applyAlignment="1" applyProtection="1">
      <alignment vertical="top"/>
      <protection hidden="1"/>
    </xf>
    <xf numFmtId="169" fontId="8" fillId="0" borderId="23" xfId="1" applyFont="1" applyBorder="1" applyAlignment="1" applyProtection="1">
      <alignment vertical="center"/>
      <protection hidden="1"/>
    </xf>
    <xf numFmtId="0" fontId="8" fillId="0" borderId="32" xfId="0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1" fontId="8" fillId="0" borderId="33" xfId="0" applyNumberFormat="1" applyFont="1" applyBorder="1" applyAlignment="1" applyProtection="1">
      <alignment horizontal="left" vertical="center"/>
      <protection hidden="1"/>
    </xf>
    <xf numFmtId="0" fontId="14" fillId="0" borderId="11" xfId="0" applyFont="1" applyBorder="1" applyAlignment="1" applyProtection="1">
      <alignment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169" fontId="8" fillId="0" borderId="12" xfId="1" applyFont="1" applyBorder="1" applyAlignment="1" applyProtection="1">
      <alignment horizontal="center" vertical="center"/>
      <protection hidden="1"/>
    </xf>
    <xf numFmtId="1" fontId="8" fillId="0" borderId="13" xfId="0" applyNumberFormat="1" applyFont="1" applyBorder="1" applyAlignment="1" applyProtection="1">
      <alignment horizontal="left" vertical="center"/>
      <protection hidden="1"/>
    </xf>
    <xf numFmtId="0" fontId="13" fillId="0" borderId="15" xfId="0" applyFont="1" applyBorder="1" applyAlignment="1" applyProtection="1">
      <alignment vertical="center" wrapText="1"/>
      <protection hidden="1"/>
    </xf>
    <xf numFmtId="169" fontId="8" fillId="5" borderId="3" xfId="1" applyFont="1" applyFill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vertical="center" wrapText="1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vertical="center"/>
      <protection hidden="1"/>
    </xf>
    <xf numFmtId="169" fontId="8" fillId="0" borderId="27" xfId="1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9" fontId="8" fillId="0" borderId="27" xfId="1" applyFont="1" applyBorder="1" applyAlignment="1" applyProtection="1">
      <alignment horizontal="center" vertical="center"/>
      <protection hidden="1"/>
    </xf>
    <xf numFmtId="169" fontId="8" fillId="5" borderId="6" xfId="1" applyFont="1" applyFill="1" applyBorder="1" applyAlignment="1" applyProtection="1">
      <alignment horizontal="center"/>
      <protection hidden="1"/>
    </xf>
    <xf numFmtId="169" fontId="8" fillId="0" borderId="23" xfId="1" applyFont="1" applyBorder="1" applyAlignment="1" applyProtection="1">
      <protection hidden="1"/>
    </xf>
    <xf numFmtId="0" fontId="8" fillId="0" borderId="16" xfId="0" applyFont="1" applyBorder="1" applyAlignment="1" applyProtection="1">
      <alignment vertical="center"/>
      <protection hidden="1"/>
    </xf>
    <xf numFmtId="169" fontId="8" fillId="5" borderId="18" xfId="1" applyFont="1" applyFill="1" applyBorder="1" applyAlignment="1" applyProtection="1">
      <alignment horizontal="center"/>
      <protection hidden="1"/>
    </xf>
    <xf numFmtId="169" fontId="8" fillId="5" borderId="28" xfId="1" applyFont="1" applyFill="1" applyBorder="1" applyAlignment="1" applyProtection="1">
      <alignment horizontal="center"/>
      <protection hidden="1"/>
    </xf>
    <xf numFmtId="169" fontId="8" fillId="0" borderId="24" xfId="1" applyFont="1" applyBorder="1" applyAlignment="1" applyProtection="1">
      <protection hidden="1"/>
    </xf>
    <xf numFmtId="169" fontId="8" fillId="0" borderId="0" xfId="1" applyFont="1" applyBorder="1" applyProtection="1">
      <protection hidden="1"/>
    </xf>
    <xf numFmtId="0" fontId="20" fillId="0" borderId="0" xfId="0" applyFont="1" applyProtection="1">
      <protection hidden="1"/>
    </xf>
    <xf numFmtId="169" fontId="4" fillId="0" borderId="0" xfId="1" applyFont="1" applyProtection="1">
      <protection hidden="1"/>
    </xf>
    <xf numFmtId="0" fontId="0" fillId="0" borderId="0" xfId="0" applyProtection="1">
      <protection hidden="1"/>
    </xf>
    <xf numFmtId="0" fontId="2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169" fontId="4" fillId="0" borderId="0" xfId="1" applyFont="1" applyBorder="1" applyProtection="1">
      <protection hidden="1"/>
    </xf>
    <xf numFmtId="9" fontId="20" fillId="0" borderId="0" xfId="0" applyNumberFormat="1" applyFont="1" applyAlignment="1" applyProtection="1">
      <alignment horizontal="right" wrapText="1"/>
      <protection hidden="1"/>
    </xf>
    <xf numFmtId="169" fontId="20" fillId="0" borderId="0" xfId="1" applyFont="1" applyAlignment="1" applyProtection="1">
      <alignment wrapText="1"/>
      <protection hidden="1"/>
    </xf>
    <xf numFmtId="169" fontId="19" fillId="0" borderId="0" xfId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166" fontId="0" fillId="0" borderId="0" xfId="0" applyNumberForma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165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6" fontId="3" fillId="0" borderId="0" xfId="0" quotePrefix="1" applyNumberFormat="1" applyFont="1" applyAlignment="1" applyProtection="1">
      <alignment horizontal="center"/>
      <protection hidden="1"/>
    </xf>
    <xf numFmtId="166" fontId="0" fillId="0" borderId="0" xfId="0" applyNumberFormat="1" applyProtection="1">
      <protection hidden="1"/>
    </xf>
    <xf numFmtId="165" fontId="0" fillId="0" borderId="0" xfId="0" applyNumberFormat="1" applyAlignment="1" applyProtection="1">
      <alignment horizontal="center"/>
      <protection hidden="1"/>
    </xf>
    <xf numFmtId="165" fontId="3" fillId="0" borderId="0" xfId="0" applyNumberFormat="1" applyFo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quotePrefix="1" applyProtection="1">
      <protection hidden="1"/>
    </xf>
    <xf numFmtId="166" fontId="3" fillId="0" borderId="0" xfId="0" applyNumberFormat="1" applyFont="1" applyProtection="1"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2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2" fontId="4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166" fontId="4" fillId="0" borderId="0" xfId="0" quotePrefix="1" applyNumberFormat="1" applyFont="1" applyAlignment="1" applyProtection="1">
      <alignment horizontal="center"/>
      <protection hidden="1"/>
    </xf>
    <xf numFmtId="165" fontId="4" fillId="0" borderId="0" xfId="0" quotePrefix="1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wrapText="1"/>
      <protection hidden="1"/>
    </xf>
    <xf numFmtId="166" fontId="4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2" fontId="6" fillId="0" borderId="0" xfId="0" applyNumberFormat="1" applyFont="1" applyProtection="1">
      <protection hidden="1"/>
    </xf>
    <xf numFmtId="165" fontId="8" fillId="2" borderId="0" xfId="0" applyNumberFormat="1" applyFont="1" applyFill="1" applyProtection="1">
      <protection hidden="1"/>
    </xf>
    <xf numFmtId="165" fontId="27" fillId="2" borderId="43" xfId="0" applyNumberFormat="1" applyFont="1" applyFill="1" applyBorder="1" applyAlignment="1" applyProtection="1">
      <alignment vertical="center"/>
      <protection hidden="1"/>
    </xf>
    <xf numFmtId="165" fontId="27" fillId="2" borderId="23" xfId="0" applyNumberFormat="1" applyFont="1" applyFill="1" applyBorder="1" applyAlignment="1" applyProtection="1">
      <alignment vertical="center"/>
      <protection hidden="1"/>
    </xf>
    <xf numFmtId="0" fontId="27" fillId="0" borderId="4" xfId="0" applyFont="1" applyBorder="1" applyAlignment="1" applyProtection="1">
      <alignment vertical="center" readingOrder="1"/>
      <protection hidden="1"/>
    </xf>
    <xf numFmtId="0" fontId="4" fillId="0" borderId="0" xfId="1" applyNumberFormat="1" applyFont="1" applyProtection="1">
      <protection hidden="1"/>
    </xf>
    <xf numFmtId="0" fontId="20" fillId="0" borderId="0" xfId="1" applyNumberFormat="1" applyFont="1" applyProtection="1">
      <protection hidden="1"/>
    </xf>
    <xf numFmtId="0" fontId="20" fillId="0" borderId="0" xfId="0" applyFont="1" applyAlignment="1" applyProtection="1">
      <alignment horizontal="center" wrapText="1"/>
      <protection hidden="1"/>
    </xf>
    <xf numFmtId="9" fontId="20" fillId="0" borderId="42" xfId="0" applyNumberFormat="1" applyFont="1" applyBorder="1" applyAlignment="1" applyProtection="1">
      <alignment horizontal="left" wrapText="1"/>
      <protection hidden="1"/>
    </xf>
    <xf numFmtId="0" fontId="1" fillId="0" borderId="20" xfId="0" applyFont="1" applyBorder="1" applyAlignment="1" applyProtection="1">
      <alignment horizontal="left"/>
      <protection hidden="1"/>
    </xf>
    <xf numFmtId="9" fontId="1" fillId="0" borderId="44" xfId="0" applyNumberFormat="1" applyFont="1" applyBorder="1" applyAlignment="1" applyProtection="1">
      <alignment horizontal="left"/>
      <protection hidden="1"/>
    </xf>
    <xf numFmtId="169" fontId="8" fillId="0" borderId="13" xfId="1" applyFont="1" applyFill="1" applyBorder="1" applyAlignment="1" applyProtection="1">
      <alignment horizontal="center"/>
      <protection hidden="1"/>
    </xf>
    <xf numFmtId="0" fontId="2" fillId="0" borderId="30" xfId="0" applyFont="1" applyBorder="1" applyAlignment="1" applyProtection="1">
      <alignment horizontal="center"/>
      <protection hidden="1"/>
    </xf>
    <xf numFmtId="169" fontId="8" fillId="5" borderId="30" xfId="1" applyFont="1" applyFill="1" applyBorder="1" applyAlignment="1" applyProtection="1">
      <alignment vertical="center"/>
      <protection hidden="1"/>
    </xf>
    <xf numFmtId="10" fontId="8" fillId="6" borderId="29" xfId="2" applyNumberFormat="1" applyFont="1" applyFill="1" applyBorder="1" applyAlignment="1" applyProtection="1">
      <alignment horizontal="center" vertical="center" readingOrder="1"/>
      <protection locked="0"/>
    </xf>
    <xf numFmtId="10" fontId="8" fillId="6" borderId="29" xfId="2" applyNumberFormat="1" applyFont="1" applyFill="1" applyBorder="1" applyAlignment="1" applyProtection="1">
      <alignment horizontal="center" vertical="top"/>
      <protection locked="0"/>
    </xf>
    <xf numFmtId="10" fontId="8" fillId="7" borderId="29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/>
      <protection hidden="1"/>
    </xf>
    <xf numFmtId="1" fontId="1" fillId="0" borderId="0" xfId="0" applyNumberFormat="1" applyFont="1" applyAlignment="1" applyProtection="1">
      <alignment horizontal="left" vertical="top"/>
      <protection hidden="1"/>
    </xf>
    <xf numFmtId="0" fontId="2" fillId="0" borderId="15" xfId="0" applyFont="1" applyBorder="1" applyAlignment="1" applyProtection="1">
      <alignment vertical="center" wrapText="1"/>
      <protection hidden="1"/>
    </xf>
    <xf numFmtId="1" fontId="2" fillId="0" borderId="1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5" fontId="27" fillId="2" borderId="8" xfId="0" applyNumberFormat="1" applyFont="1" applyFill="1" applyBorder="1" applyAlignment="1" applyProtection="1">
      <alignment vertical="center"/>
      <protection hidden="1"/>
    </xf>
    <xf numFmtId="169" fontId="8" fillId="0" borderId="23" xfId="1" applyFont="1" applyFill="1" applyBorder="1" applyAlignment="1" applyProtection="1">
      <alignment vertical="center"/>
      <protection hidden="1"/>
    </xf>
    <xf numFmtId="0" fontId="11" fillId="0" borderId="3" xfId="0" applyFont="1" applyBorder="1" applyProtection="1">
      <protection hidden="1"/>
    </xf>
    <xf numFmtId="1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69" fontId="8" fillId="5" borderId="0" xfId="1" applyFont="1" applyFill="1" applyBorder="1" applyAlignment="1" applyProtection="1">
      <alignment vertical="center"/>
      <protection hidden="1"/>
    </xf>
    <xf numFmtId="169" fontId="8" fillId="0" borderId="0" xfId="1" applyFont="1" applyFill="1" applyBorder="1" applyAlignment="1" applyProtection="1">
      <alignment vertical="center"/>
      <protection hidden="1"/>
    </xf>
    <xf numFmtId="169" fontId="8" fillId="0" borderId="22" xfId="1" applyFont="1" applyFill="1" applyBorder="1" applyAlignment="1" applyProtection="1">
      <alignment vertical="center"/>
      <protection hidden="1"/>
    </xf>
    <xf numFmtId="169" fontId="8" fillId="0" borderId="54" xfId="1" applyFont="1" applyBorder="1" applyAlignment="1" applyProtection="1">
      <alignment vertical="center"/>
      <protection hidden="1"/>
    </xf>
    <xf numFmtId="1" fontId="8" fillId="0" borderId="0" xfId="0" applyNumberFormat="1" applyFont="1" applyAlignment="1" applyProtection="1">
      <alignment horizontal="left" vertical="center"/>
      <protection hidden="1"/>
    </xf>
    <xf numFmtId="169" fontId="8" fillId="0" borderId="0" xfId="1" applyFont="1" applyBorder="1" applyAlignment="1" applyProtection="1">
      <alignment vertical="center"/>
      <protection hidden="1"/>
    </xf>
    <xf numFmtId="1" fontId="8" fillId="0" borderId="27" xfId="0" applyNumberFormat="1" applyFont="1" applyBorder="1" applyAlignment="1" applyProtection="1">
      <alignment horizontal="left" vertical="center"/>
      <protection hidden="1"/>
    </xf>
    <xf numFmtId="169" fontId="8" fillId="0" borderId="3" xfId="1" applyFont="1" applyBorder="1" applyAlignment="1" applyProtection="1">
      <alignment vertical="center"/>
      <protection hidden="1"/>
    </xf>
    <xf numFmtId="0" fontId="2" fillId="0" borderId="27" xfId="0" applyFont="1" applyBorder="1" applyAlignment="1" applyProtection="1">
      <alignment vertical="center" wrapText="1"/>
      <protection hidden="1"/>
    </xf>
    <xf numFmtId="169" fontId="8" fillId="5" borderId="30" xfId="1" applyFont="1" applyFill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2" fillId="0" borderId="3" xfId="0" applyFont="1" applyBorder="1" applyAlignment="1" applyProtection="1">
      <alignment horizontal="center" vertical="top" wrapText="1"/>
      <protection hidden="1"/>
    </xf>
    <xf numFmtId="169" fontId="8" fillId="5" borderId="3" xfId="1" applyFont="1" applyFill="1" applyBorder="1" applyAlignment="1" applyProtection="1">
      <alignment horizontal="center" vertical="top"/>
      <protection hidden="1"/>
    </xf>
    <xf numFmtId="1" fontId="8" fillId="0" borderId="32" xfId="0" applyNumberFormat="1" applyFont="1" applyBorder="1" applyAlignment="1" applyProtection="1">
      <alignment horizontal="left" vertical="top"/>
      <protection hidden="1"/>
    </xf>
    <xf numFmtId="0" fontId="2" fillId="0" borderId="15" xfId="0" applyFont="1" applyBorder="1" applyAlignment="1" applyProtection="1">
      <alignment horizontal="left" vertical="top" wrapText="1"/>
      <protection hidden="1"/>
    </xf>
    <xf numFmtId="0" fontId="2" fillId="0" borderId="15" xfId="0" applyFont="1" applyBorder="1" applyAlignment="1" applyProtection="1">
      <alignment vertical="top" wrapText="1"/>
      <protection hidden="1"/>
    </xf>
    <xf numFmtId="1" fontId="2" fillId="2" borderId="3" xfId="0" applyNumberFormat="1" applyFont="1" applyFill="1" applyBorder="1" applyProtection="1">
      <protection hidden="1"/>
    </xf>
    <xf numFmtId="168" fontId="2" fillId="2" borderId="3" xfId="0" applyNumberFormat="1" applyFont="1" applyFill="1" applyBorder="1" applyProtection="1">
      <protection hidden="1"/>
    </xf>
    <xf numFmtId="165" fontId="2" fillId="2" borderId="3" xfId="0" applyNumberFormat="1" applyFont="1" applyFill="1" applyBorder="1" applyAlignment="1" applyProtection="1">
      <alignment vertical="center"/>
      <protection hidden="1"/>
    </xf>
    <xf numFmtId="1" fontId="8" fillId="2" borderId="0" xfId="0" applyNumberFormat="1" applyFont="1" applyFill="1" applyProtection="1">
      <protection hidden="1"/>
    </xf>
    <xf numFmtId="165" fontId="8" fillId="2" borderId="3" xfId="0" applyNumberFormat="1" applyFont="1" applyFill="1" applyBorder="1" applyAlignment="1" applyProtection="1">
      <alignment vertical="center"/>
      <protection hidden="1"/>
    </xf>
    <xf numFmtId="165" fontId="2" fillId="0" borderId="0" xfId="0" applyNumberFormat="1" applyFont="1" applyProtection="1">
      <protection hidden="1"/>
    </xf>
    <xf numFmtId="1" fontId="4" fillId="0" borderId="0" xfId="0" applyNumberFormat="1" applyFont="1" applyProtection="1">
      <protection hidden="1"/>
    </xf>
    <xf numFmtId="2" fontId="3" fillId="0" borderId="0" xfId="0" applyNumberFormat="1" applyFont="1" applyAlignment="1" applyProtection="1">
      <alignment horizontal="left"/>
      <protection hidden="1"/>
    </xf>
    <xf numFmtId="166" fontId="3" fillId="0" borderId="0" xfId="0" applyNumberFormat="1" applyFont="1" applyAlignment="1" applyProtection="1">
      <alignment horizontal="center"/>
      <protection hidden="1"/>
    </xf>
    <xf numFmtId="169" fontId="8" fillId="5" borderId="41" xfId="1" applyFont="1" applyFill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vertical="center"/>
      <protection hidden="1"/>
    </xf>
    <xf numFmtId="1" fontId="2" fillId="0" borderId="57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169" fontId="8" fillId="5" borderId="6" xfId="1" applyFont="1" applyFill="1" applyBorder="1" applyAlignment="1" applyProtection="1">
      <alignment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2" fillId="0" borderId="15" xfId="0" applyFont="1" applyBorder="1" applyAlignment="1" applyProtection="1">
      <alignment horizontal="left" vertical="center" wrapText="1"/>
      <protection hidden="1"/>
    </xf>
    <xf numFmtId="169" fontId="2" fillId="0" borderId="22" xfId="1" applyFont="1" applyBorder="1" applyAlignment="1" applyProtection="1">
      <alignment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169" fontId="8" fillId="5" borderId="21" xfId="1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38" xfId="0" applyFont="1" applyBorder="1" applyAlignment="1" applyProtection="1">
      <alignment vertical="center"/>
      <protection hidden="1"/>
    </xf>
    <xf numFmtId="1" fontId="2" fillId="0" borderId="39" xfId="0" applyNumberFormat="1" applyFont="1" applyBorder="1" applyAlignment="1" applyProtection="1">
      <alignment horizontal="left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169" fontId="2" fillId="0" borderId="31" xfId="1" applyFont="1" applyBorder="1" applyAlignment="1" applyProtection="1">
      <alignment vertical="center"/>
      <protection hidden="1"/>
    </xf>
    <xf numFmtId="1" fontId="8" fillId="0" borderId="57" xfId="0" applyNumberFormat="1" applyFont="1" applyBorder="1" applyAlignment="1" applyProtection="1">
      <alignment horizontal="left" vertical="center"/>
      <protection hidden="1"/>
    </xf>
    <xf numFmtId="0" fontId="2" fillId="0" borderId="55" xfId="0" applyFont="1" applyBorder="1" applyAlignment="1" applyProtection="1">
      <alignment horizontal="center" vertical="center"/>
      <protection hidden="1"/>
    </xf>
    <xf numFmtId="169" fontId="8" fillId="5" borderId="55" xfId="1" applyFont="1" applyFill="1" applyBorder="1" applyAlignment="1" applyProtection="1">
      <alignment vertical="center"/>
      <protection hidden="1"/>
    </xf>
    <xf numFmtId="169" fontId="8" fillId="5" borderId="58" xfId="1" applyFont="1" applyFill="1" applyBorder="1" applyAlignment="1" applyProtection="1">
      <alignment vertical="center"/>
      <protection hidden="1"/>
    </xf>
    <xf numFmtId="169" fontId="8" fillId="0" borderId="56" xfId="1" applyFont="1" applyBorder="1" applyAlignment="1" applyProtection="1">
      <alignment vertical="center"/>
      <protection hidden="1"/>
    </xf>
    <xf numFmtId="169" fontId="8" fillId="5" borderId="6" xfId="1" applyFont="1" applyFill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27" xfId="0" applyFont="1" applyBorder="1" applyAlignment="1" applyProtection="1">
      <alignment vertical="top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wrapText="1"/>
      <protection hidden="1"/>
    </xf>
    <xf numFmtId="1" fontId="2" fillId="0" borderId="57" xfId="0" applyNumberFormat="1" applyFont="1" applyBorder="1" applyAlignment="1" applyProtection="1">
      <alignment horizontal="left" vertical="top"/>
      <protection hidden="1"/>
    </xf>
    <xf numFmtId="0" fontId="2" fillId="0" borderId="59" xfId="0" applyFont="1" applyBorder="1" applyAlignment="1" applyProtection="1">
      <alignment wrapText="1"/>
      <protection hidden="1"/>
    </xf>
    <xf numFmtId="0" fontId="8" fillId="0" borderId="59" xfId="0" applyFont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8" fillId="3" borderId="13" xfId="0" applyFont="1" applyFill="1" applyBorder="1" applyProtection="1">
      <protection hidden="1"/>
    </xf>
    <xf numFmtId="1" fontId="8" fillId="3" borderId="32" xfId="0" applyNumberFormat="1" applyFont="1" applyFill="1" applyBorder="1" applyAlignment="1" applyProtection="1">
      <alignment horizontal="left"/>
      <protection hidden="1"/>
    </xf>
    <xf numFmtId="0" fontId="8" fillId="3" borderId="27" xfId="0" applyFont="1" applyFill="1" applyBorder="1" applyAlignment="1" applyProtection="1">
      <alignment horizontal="left"/>
      <protection hidden="1"/>
    </xf>
    <xf numFmtId="0" fontId="8" fillId="0" borderId="27" xfId="0" applyFont="1" applyBorder="1" applyAlignment="1" applyProtection="1">
      <alignment horizontal="center"/>
      <protection hidden="1"/>
    </xf>
    <xf numFmtId="169" fontId="8" fillId="0" borderId="0" xfId="1" applyFont="1" applyBorder="1" applyAlignment="1" applyProtection="1">
      <protection hidden="1"/>
    </xf>
    <xf numFmtId="169" fontId="8" fillId="0" borderId="26" xfId="1" applyFont="1" applyBorder="1" applyAlignment="1" applyProtection="1">
      <protection hidden="1"/>
    </xf>
    <xf numFmtId="0" fontId="8" fillId="0" borderId="13" xfId="0" applyFont="1" applyBorder="1" applyProtection="1">
      <protection hidden="1"/>
    </xf>
    <xf numFmtId="1" fontId="8" fillId="0" borderId="32" xfId="0" applyNumberFormat="1" applyFont="1" applyBorder="1" applyAlignment="1" applyProtection="1">
      <alignment horizontal="left"/>
      <protection hidden="1"/>
    </xf>
    <xf numFmtId="0" fontId="8" fillId="0" borderId="27" xfId="0" applyFont="1" applyBorder="1" applyAlignment="1" applyProtection="1">
      <alignment horizontal="left"/>
      <protection hidden="1"/>
    </xf>
    <xf numFmtId="1" fontId="8" fillId="4" borderId="34" xfId="0" applyNumberFormat="1" applyFont="1" applyFill="1" applyBorder="1" applyAlignment="1" applyProtection="1">
      <alignment horizontal="left"/>
      <protection hidden="1"/>
    </xf>
    <xf numFmtId="0" fontId="8" fillId="4" borderId="35" xfId="0" applyFont="1" applyFill="1" applyBorder="1" applyProtection="1">
      <protection hidden="1"/>
    </xf>
    <xf numFmtId="0" fontId="13" fillId="4" borderId="27" xfId="0" applyFont="1" applyFill="1" applyBorder="1" applyProtection="1"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8" fillId="0" borderId="13" xfId="0" quotePrefix="1" applyFont="1" applyBorder="1" applyProtection="1">
      <protection hidden="1"/>
    </xf>
    <xf numFmtId="0" fontId="13" fillId="0" borderId="15" xfId="0" applyFont="1" applyBorder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4" borderId="15" xfId="0" applyFont="1" applyFill="1" applyBorder="1" applyAlignment="1" applyProtection="1">
      <alignment horizontal="left"/>
      <protection hidden="1"/>
    </xf>
    <xf numFmtId="0" fontId="8" fillId="0" borderId="16" xfId="0" applyFont="1" applyBorder="1" applyProtection="1">
      <protection hidden="1"/>
    </xf>
    <xf numFmtId="1" fontId="8" fillId="0" borderId="33" xfId="0" applyNumberFormat="1" applyFont="1" applyBorder="1" applyAlignment="1" applyProtection="1">
      <alignment horizontal="left"/>
      <protection hidden="1"/>
    </xf>
    <xf numFmtId="169" fontId="8" fillId="0" borderId="36" xfId="1" applyFont="1" applyBorder="1" applyAlignment="1" applyProtection="1">
      <protection hidden="1"/>
    </xf>
    <xf numFmtId="169" fontId="8" fillId="0" borderId="37" xfId="1" applyFont="1" applyBorder="1" applyAlignment="1" applyProtection="1">
      <protection hidden="1"/>
    </xf>
    <xf numFmtId="0" fontId="13" fillId="0" borderId="0" xfId="0" applyFont="1" applyAlignment="1" applyProtection="1">
      <alignment wrapText="1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8" fillId="3" borderId="15" xfId="0" applyFont="1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/>
      <protection hidden="1"/>
    </xf>
    <xf numFmtId="169" fontId="8" fillId="0" borderId="22" xfId="1" applyFont="1" applyBorder="1" applyAlignment="1" applyProtection="1">
      <protection hidden="1"/>
    </xf>
    <xf numFmtId="0" fontId="8" fillId="0" borderId="15" xfId="0" applyFont="1" applyBorder="1" applyAlignment="1" applyProtection="1">
      <alignment horizontal="left"/>
      <protection hidden="1"/>
    </xf>
    <xf numFmtId="0" fontId="13" fillId="4" borderId="15" xfId="0" applyFont="1" applyFill="1" applyBorder="1" applyAlignment="1" applyProtection="1">
      <alignment wrapText="1"/>
      <protection hidden="1"/>
    </xf>
    <xf numFmtId="0" fontId="8" fillId="4" borderId="13" xfId="0" applyFont="1" applyFill="1" applyBorder="1" applyProtection="1">
      <protection hidden="1"/>
    </xf>
    <xf numFmtId="1" fontId="8" fillId="4" borderId="32" xfId="0" applyNumberFormat="1" applyFont="1" applyFill="1" applyBorder="1" applyAlignment="1" applyProtection="1">
      <alignment horizontal="left"/>
      <protection hidden="1"/>
    </xf>
    <xf numFmtId="169" fontId="8" fillId="0" borderId="25" xfId="1" applyFont="1" applyBorder="1" applyAlignment="1" applyProtection="1"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13" fillId="0" borderId="15" xfId="0" applyFont="1" applyBorder="1" applyAlignment="1" applyProtection="1">
      <alignment wrapText="1"/>
      <protection hidden="1"/>
    </xf>
    <xf numFmtId="169" fontId="8" fillId="0" borderId="22" xfId="1" applyFont="1" applyBorder="1" applyProtection="1">
      <protection hidden="1"/>
    </xf>
    <xf numFmtId="1" fontId="8" fillId="3" borderId="32" xfId="0" applyNumberFormat="1" applyFont="1" applyFill="1" applyBorder="1" applyAlignment="1" applyProtection="1">
      <alignment horizontal="left" vertical="top"/>
      <protection hidden="1"/>
    </xf>
    <xf numFmtId="0" fontId="8" fillId="3" borderId="15" xfId="0" applyFont="1" applyFill="1" applyBorder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8" fillId="0" borderId="15" xfId="0" applyFont="1" applyBorder="1" applyAlignment="1" applyProtection="1">
      <alignment horizontal="left" vertical="top"/>
      <protection hidden="1"/>
    </xf>
    <xf numFmtId="1" fontId="8" fillId="4" borderId="32" xfId="0" applyNumberFormat="1" applyFont="1" applyFill="1" applyBorder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vertical="top"/>
      <protection hidden="1"/>
    </xf>
    <xf numFmtId="169" fontId="8" fillId="5" borderId="6" xfId="1" applyFont="1" applyFill="1" applyBorder="1" applyAlignment="1" applyProtection="1">
      <alignment horizontal="center" vertical="top"/>
      <protection hidden="1"/>
    </xf>
    <xf numFmtId="169" fontId="8" fillId="0" borderId="23" xfId="1" applyFont="1" applyBorder="1" applyAlignment="1" applyProtection="1">
      <alignment horizontal="center" vertical="top"/>
      <protection hidden="1"/>
    </xf>
    <xf numFmtId="169" fontId="8" fillId="0" borderId="23" xfId="1" applyFont="1" applyBorder="1" applyAlignment="1" applyProtection="1">
      <alignment vertical="top"/>
      <protection hidden="1"/>
    </xf>
    <xf numFmtId="0" fontId="13" fillId="0" borderId="17" xfId="0" applyFont="1" applyBorder="1" applyAlignment="1" applyProtection="1">
      <alignment wrapText="1"/>
      <protection hidden="1"/>
    </xf>
    <xf numFmtId="0" fontId="13" fillId="0" borderId="10" xfId="0" applyFont="1" applyBorder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left" wrapText="1"/>
      <protection hidden="1"/>
    </xf>
    <xf numFmtId="0" fontId="8" fillId="0" borderId="10" xfId="0" applyFont="1" applyBorder="1" applyProtection="1">
      <protection hidden="1"/>
    </xf>
    <xf numFmtId="0" fontId="8" fillId="0" borderId="11" xfId="0" applyFont="1" applyBorder="1" applyAlignment="1" applyProtection="1">
      <alignment horizontal="left" wrapText="1"/>
      <protection hidden="1"/>
    </xf>
    <xf numFmtId="0" fontId="8" fillId="0" borderId="12" xfId="0" applyFont="1" applyBorder="1" applyProtection="1">
      <protection hidden="1"/>
    </xf>
    <xf numFmtId="1" fontId="8" fillId="0" borderId="12" xfId="0" applyNumberFormat="1" applyFont="1" applyBorder="1" applyAlignment="1" applyProtection="1">
      <alignment horizontal="left"/>
      <protection hidden="1"/>
    </xf>
    <xf numFmtId="0" fontId="13" fillId="0" borderId="12" xfId="0" applyFont="1" applyBorder="1" applyAlignment="1" applyProtection="1">
      <alignment horizontal="left" wrapText="1"/>
      <protection hidden="1"/>
    </xf>
    <xf numFmtId="0" fontId="13" fillId="0" borderId="12" xfId="0" applyFont="1" applyBorder="1" applyAlignment="1" applyProtection="1">
      <alignment horizontal="center" wrapText="1"/>
      <protection hidden="1"/>
    </xf>
    <xf numFmtId="169" fontId="8" fillId="0" borderId="12" xfId="1" applyFont="1" applyBorder="1" applyAlignment="1" applyProtection="1">
      <protection hidden="1"/>
    </xf>
    <xf numFmtId="1" fontId="8" fillId="3" borderId="14" xfId="0" applyNumberFormat="1" applyFont="1" applyFill="1" applyBorder="1" applyAlignment="1" applyProtection="1">
      <alignment horizontal="left"/>
      <protection hidden="1"/>
    </xf>
    <xf numFmtId="1" fontId="8" fillId="0" borderId="14" xfId="0" applyNumberFormat="1" applyFont="1" applyBorder="1" applyAlignment="1" applyProtection="1">
      <alignment horizontal="left"/>
      <protection hidden="1"/>
    </xf>
    <xf numFmtId="169" fontId="8" fillId="0" borderId="0" xfId="1" applyFont="1" applyFill="1" applyBorder="1" applyAlignment="1" applyProtection="1">
      <alignment horizontal="center"/>
      <protection hidden="1"/>
    </xf>
    <xf numFmtId="169" fontId="8" fillId="0" borderId="22" xfId="1" applyFont="1" applyFill="1" applyBorder="1" applyAlignment="1" applyProtection="1">
      <protection hidden="1"/>
    </xf>
    <xf numFmtId="1" fontId="8" fillId="4" borderId="14" xfId="0" applyNumberFormat="1" applyFont="1" applyFill="1" applyBorder="1" applyAlignment="1" applyProtection="1">
      <alignment horizontal="left"/>
      <protection hidden="1"/>
    </xf>
    <xf numFmtId="0" fontId="13" fillId="4" borderId="15" xfId="0" applyFont="1" applyFill="1" applyBorder="1" applyAlignment="1" applyProtection="1">
      <alignment horizontal="left" wrapText="1"/>
      <protection hidden="1"/>
    </xf>
    <xf numFmtId="0" fontId="14" fillId="0" borderId="30" xfId="0" applyFont="1" applyBorder="1" applyAlignment="1" applyProtection="1">
      <alignment horizontal="center" wrapText="1"/>
      <protection hidden="1"/>
    </xf>
    <xf numFmtId="169" fontId="8" fillId="0" borderId="54" xfId="1" applyFont="1" applyBorder="1" applyAlignment="1" applyProtection="1">
      <protection hidden="1"/>
    </xf>
    <xf numFmtId="0" fontId="8" fillId="3" borderId="50" xfId="0" applyFont="1" applyFill="1" applyBorder="1" applyProtection="1">
      <protection hidden="1"/>
    </xf>
    <xf numFmtId="2" fontId="8" fillId="3" borderId="51" xfId="0" applyNumberFormat="1" applyFont="1" applyFill="1" applyBorder="1" applyAlignment="1" applyProtection="1">
      <alignment horizontal="left"/>
      <protection hidden="1"/>
    </xf>
    <xf numFmtId="0" fontId="8" fillId="0" borderId="50" xfId="0" applyFont="1" applyBorder="1" applyProtection="1">
      <protection hidden="1"/>
    </xf>
    <xf numFmtId="1" fontId="8" fillId="0" borderId="51" xfId="0" applyNumberFormat="1" applyFont="1" applyBorder="1" applyAlignment="1" applyProtection="1">
      <alignment horizontal="left"/>
      <protection hidden="1"/>
    </xf>
    <xf numFmtId="0" fontId="8" fillId="4" borderId="50" xfId="0" applyFont="1" applyFill="1" applyBorder="1" applyProtection="1">
      <protection hidden="1"/>
    </xf>
    <xf numFmtId="1" fontId="8" fillId="4" borderId="51" xfId="0" applyNumberFormat="1" applyFont="1" applyFill="1" applyBorder="1" applyAlignment="1" applyProtection="1">
      <alignment horizontal="left"/>
      <protection hidden="1"/>
    </xf>
    <xf numFmtId="0" fontId="8" fillId="0" borderId="50" xfId="0" quotePrefix="1" applyFont="1" applyBorder="1" applyProtection="1">
      <protection hidden="1"/>
    </xf>
    <xf numFmtId="169" fontId="8" fillId="5" borderId="3" xfId="1" applyFont="1" applyFill="1" applyBorder="1" applyAlignment="1" applyProtection="1">
      <protection hidden="1"/>
    </xf>
    <xf numFmtId="0" fontId="8" fillId="0" borderId="52" xfId="0" applyFont="1" applyBorder="1" applyProtection="1">
      <protection hidden="1"/>
    </xf>
    <xf numFmtId="1" fontId="8" fillId="0" borderId="53" xfId="0" applyNumberFormat="1" applyFont="1" applyBorder="1" applyAlignment="1" applyProtection="1">
      <alignment horizontal="left"/>
      <protection hidden="1"/>
    </xf>
    <xf numFmtId="169" fontId="8" fillId="5" borderId="18" xfId="1" applyFont="1" applyFill="1" applyBorder="1" applyAlignment="1" applyProtection="1">
      <protection hidden="1"/>
    </xf>
    <xf numFmtId="165" fontId="8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vertical="top"/>
      <protection hidden="1"/>
    </xf>
    <xf numFmtId="169" fontId="1" fillId="0" borderId="0" xfId="1" applyFont="1" applyProtection="1">
      <protection hidden="1"/>
    </xf>
    <xf numFmtId="1" fontId="8" fillId="2" borderId="40" xfId="0" applyNumberFormat="1" applyFont="1" applyFill="1" applyBorder="1" applyAlignment="1" applyProtection="1">
      <alignment horizontal="center" wrapText="1"/>
      <protection hidden="1"/>
    </xf>
    <xf numFmtId="1" fontId="8" fillId="2" borderId="11" xfId="0" applyNumberFormat="1" applyFont="1" applyFill="1" applyBorder="1" applyAlignment="1" applyProtection="1">
      <alignment horizontal="center" wrapText="1"/>
      <protection hidden="1"/>
    </xf>
    <xf numFmtId="0" fontId="8" fillId="0" borderId="11" xfId="0" applyFont="1" applyBorder="1" applyAlignment="1" applyProtection="1">
      <alignment horizontal="center"/>
      <protection hidden="1"/>
    </xf>
    <xf numFmtId="0" fontId="8" fillId="0" borderId="31" xfId="0" applyFont="1" applyBorder="1" applyAlignment="1" applyProtection="1">
      <alignment horizontal="center"/>
      <protection hidden="1"/>
    </xf>
    <xf numFmtId="1" fontId="8" fillId="2" borderId="42" xfId="0" applyNumberFormat="1" applyFont="1" applyFill="1" applyBorder="1" applyAlignment="1" applyProtection="1">
      <alignment horizontal="center" wrapText="1"/>
      <protection hidden="1"/>
    </xf>
    <xf numFmtId="0" fontId="8" fillId="2" borderId="58" xfId="0" applyFont="1" applyFill="1" applyBorder="1" applyProtection="1">
      <protection hidden="1"/>
    </xf>
    <xf numFmtId="0" fontId="8" fillId="0" borderId="55" xfId="0" applyFont="1" applyBorder="1" applyAlignment="1" applyProtection="1">
      <alignment horizontal="center" vertical="center"/>
      <protection hidden="1"/>
    </xf>
    <xf numFmtId="0" fontId="8" fillId="0" borderId="55" xfId="0" applyFont="1" applyBorder="1" applyAlignment="1" applyProtection="1">
      <alignment vertical="center" readingOrder="1"/>
      <protection hidden="1"/>
    </xf>
    <xf numFmtId="0" fontId="8" fillId="0" borderId="56" xfId="0" applyFont="1" applyBorder="1" applyAlignment="1" applyProtection="1">
      <alignment vertical="center" readingOrder="1"/>
      <protection hidden="1"/>
    </xf>
    <xf numFmtId="1" fontId="8" fillId="2" borderId="20" xfId="0" applyNumberFormat="1" applyFont="1" applyFill="1" applyBorder="1" applyAlignment="1" applyProtection="1">
      <alignment horizontal="center" wrapText="1"/>
      <protection hidden="1"/>
    </xf>
    <xf numFmtId="0" fontId="8" fillId="2" borderId="3" xfId="0" applyFont="1" applyFill="1" applyBorder="1" applyProtection="1"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vertical="center" readingOrder="1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8" fillId="2" borderId="23" xfId="0" applyFont="1" applyFill="1" applyBorder="1" applyAlignment="1" applyProtection="1">
      <alignment horizontal="center"/>
      <protection hidden="1"/>
    </xf>
    <xf numFmtId="0" fontId="8" fillId="2" borderId="18" xfId="0" applyFont="1" applyFill="1" applyBorder="1" applyAlignment="1" applyProtection="1">
      <alignment horizontal="center"/>
      <protection hidden="1"/>
    </xf>
    <xf numFmtId="165" fontId="8" fillId="2" borderId="40" xfId="0" applyNumberFormat="1" applyFont="1" applyFill="1" applyBorder="1" applyProtection="1">
      <protection hidden="1"/>
    </xf>
    <xf numFmtId="165" fontId="8" fillId="2" borderId="11" xfId="0" applyNumberFormat="1" applyFont="1" applyFill="1" applyBorder="1" applyProtection="1">
      <protection hidden="1"/>
    </xf>
    <xf numFmtId="165" fontId="8" fillId="2" borderId="31" xfId="0" applyNumberFormat="1" applyFont="1" applyFill="1" applyBorder="1" applyProtection="1">
      <protection hidden="1"/>
    </xf>
    <xf numFmtId="1" fontId="8" fillId="2" borderId="0" xfId="0" applyNumberFormat="1" applyFont="1" applyFill="1" applyAlignment="1" applyProtection="1">
      <alignment horizontal="left"/>
      <protection hidden="1"/>
    </xf>
    <xf numFmtId="168" fontId="8" fillId="2" borderId="0" xfId="0" applyNumberFormat="1" applyFont="1" applyFill="1" applyProtection="1">
      <protection hidden="1"/>
    </xf>
    <xf numFmtId="165" fontId="8" fillId="2" borderId="9" xfId="0" applyNumberFormat="1" applyFont="1" applyFill="1" applyBorder="1" applyAlignment="1" applyProtection="1">
      <alignment vertical="center"/>
      <protection hidden="1"/>
    </xf>
    <xf numFmtId="165" fontId="8" fillId="2" borderId="0" xfId="0" applyNumberFormat="1" applyFont="1" applyFill="1" applyAlignment="1" applyProtection="1">
      <alignment vertical="center"/>
      <protection hidden="1"/>
    </xf>
    <xf numFmtId="165" fontId="8" fillId="0" borderId="45" xfId="0" applyNumberFormat="1" applyFont="1" applyBorder="1" applyAlignment="1" applyProtection="1">
      <alignment vertical="center"/>
      <protection hidden="1"/>
    </xf>
    <xf numFmtId="10" fontId="8" fillId="6" borderId="29" xfId="2" applyNumberFormat="1" applyFont="1" applyFill="1" applyBorder="1" applyAlignment="1" applyProtection="1">
      <alignment horizontal="center" vertical="center"/>
      <protection locked="0"/>
    </xf>
    <xf numFmtId="165" fontId="8" fillId="0" borderId="3" xfId="0" applyNumberFormat="1" applyFont="1" applyBorder="1" applyAlignment="1" applyProtection="1">
      <alignment vertical="center"/>
      <protection hidden="1"/>
    </xf>
    <xf numFmtId="165" fontId="8" fillId="0" borderId="1" xfId="0" applyNumberFormat="1" applyFont="1" applyBorder="1" applyAlignment="1" applyProtection="1">
      <alignment vertical="center"/>
      <protection hidden="1"/>
    </xf>
    <xf numFmtId="165" fontId="8" fillId="0" borderId="9" xfId="0" applyNumberFormat="1" applyFont="1" applyBorder="1" applyAlignment="1" applyProtection="1">
      <alignment vertical="center"/>
      <protection hidden="1"/>
    </xf>
    <xf numFmtId="165" fontId="8" fillId="0" borderId="0" xfId="0" applyNumberFormat="1" applyFont="1" applyAlignment="1" applyProtection="1">
      <alignment vertical="center"/>
      <protection hidden="1"/>
    </xf>
    <xf numFmtId="169" fontId="8" fillId="0" borderId="45" xfId="1" applyFont="1" applyFill="1" applyBorder="1" applyAlignment="1" applyProtection="1">
      <alignment horizontal="center"/>
      <protection hidden="1"/>
    </xf>
    <xf numFmtId="0" fontId="8" fillId="2" borderId="1" xfId="0" applyFont="1" applyFill="1" applyBorder="1" applyProtection="1">
      <protection hidden="1"/>
    </xf>
    <xf numFmtId="165" fontId="8" fillId="0" borderId="6" xfId="0" applyNumberFormat="1" applyFont="1" applyBorder="1" applyAlignment="1" applyProtection="1">
      <alignment vertical="center"/>
      <protection hidden="1"/>
    </xf>
    <xf numFmtId="10" fontId="8" fillId="0" borderId="15" xfId="2" applyNumberFormat="1" applyFont="1" applyFill="1" applyBorder="1" applyAlignment="1" applyProtection="1">
      <alignment horizontal="center" vertical="center"/>
      <protection locked="0"/>
    </xf>
    <xf numFmtId="165" fontId="8" fillId="2" borderId="35" xfId="0" applyNumberFormat="1" applyFont="1" applyFill="1" applyBorder="1" applyAlignment="1" applyProtection="1">
      <alignment vertical="center"/>
      <protection hidden="1"/>
    </xf>
    <xf numFmtId="165" fontId="8" fillId="2" borderId="27" xfId="0" applyNumberFormat="1" applyFont="1" applyFill="1" applyBorder="1" applyAlignment="1" applyProtection="1">
      <alignment vertical="center"/>
      <protection hidden="1"/>
    </xf>
    <xf numFmtId="164" fontId="1" fillId="0" borderId="6" xfId="0" applyNumberFormat="1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3" xfId="0" applyFont="1" applyBorder="1" applyProtection="1">
      <protection hidden="1"/>
    </xf>
    <xf numFmtId="165" fontId="8" fillId="2" borderId="5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" fontId="8" fillId="2" borderId="3" xfId="0" applyNumberFormat="1" applyFont="1" applyFill="1" applyBorder="1" applyProtection="1">
      <protection hidden="1"/>
    </xf>
    <xf numFmtId="1" fontId="2" fillId="0" borderId="15" xfId="0" applyNumberFormat="1" applyFont="1" applyBorder="1" applyAlignment="1" applyProtection="1">
      <alignment horizontal="left"/>
      <protection hidden="1"/>
    </xf>
    <xf numFmtId="1" fontId="2" fillId="0" borderId="17" xfId="0" applyNumberFormat="1" applyFont="1" applyBorder="1" applyAlignment="1" applyProtection="1">
      <alignment horizontal="left" wrapText="1"/>
      <protection hidden="1"/>
    </xf>
    <xf numFmtId="1" fontId="2" fillId="0" borderId="0" xfId="0" applyNumberFormat="1" applyFont="1" applyAlignment="1" applyProtection="1">
      <alignment horizontal="left" wrapText="1"/>
      <protection hidden="1"/>
    </xf>
    <xf numFmtId="1" fontId="2" fillId="10" borderId="48" xfId="0" applyNumberFormat="1" applyFont="1" applyFill="1" applyBorder="1" applyAlignment="1" applyProtection="1">
      <alignment horizontal="center"/>
      <protection hidden="1"/>
    </xf>
    <xf numFmtId="10" fontId="8" fillId="10" borderId="29" xfId="2" applyNumberFormat="1" applyFont="1" applyFill="1" applyBorder="1" applyAlignment="1" applyProtection="1">
      <alignment horizontal="center" vertical="center"/>
      <protection locked="0"/>
    </xf>
    <xf numFmtId="10" fontId="8" fillId="6" borderId="60" xfId="2" applyNumberFormat="1" applyFont="1" applyFill="1" applyBorder="1" applyAlignment="1" applyProtection="1">
      <alignment horizontal="center" vertical="center"/>
      <protection locked="0"/>
    </xf>
    <xf numFmtId="10" fontId="8" fillId="0" borderId="30" xfId="2" applyNumberFormat="1" applyFont="1" applyFill="1" applyBorder="1" applyAlignment="1" applyProtection="1">
      <alignment horizontal="center" vertical="center"/>
      <protection locked="0"/>
    </xf>
    <xf numFmtId="169" fontId="8" fillId="5" borderId="5" xfId="1" applyFont="1" applyFill="1" applyBorder="1" applyAlignment="1" applyProtection="1">
      <alignment horizontal="center"/>
      <protection hidden="1"/>
    </xf>
    <xf numFmtId="10" fontId="8" fillId="6" borderId="29" xfId="0" applyNumberFormat="1" applyFont="1" applyFill="1" applyBorder="1" applyAlignment="1" applyProtection="1">
      <alignment vertical="center"/>
      <protection hidden="1"/>
    </xf>
    <xf numFmtId="0" fontId="0" fillId="0" borderId="6" xfId="0" applyBorder="1" applyProtection="1">
      <protection hidden="1"/>
    </xf>
    <xf numFmtId="1" fontId="2" fillId="8" borderId="0" xfId="0" applyNumberFormat="1" applyFont="1" applyFill="1" applyAlignment="1" applyProtection="1">
      <alignment horizontal="center" vertical="center"/>
      <protection hidden="1"/>
    </xf>
    <xf numFmtId="0" fontId="2" fillId="10" borderId="0" xfId="0" applyFont="1" applyFill="1" applyAlignment="1" applyProtection="1">
      <alignment horizontal="center"/>
      <protection hidden="1"/>
    </xf>
    <xf numFmtId="169" fontId="8" fillId="10" borderId="0" xfId="1" applyFont="1" applyFill="1" applyBorder="1" applyAlignment="1" applyProtection="1">
      <alignment horizontal="center"/>
      <protection hidden="1"/>
    </xf>
    <xf numFmtId="169" fontId="8" fillId="10" borderId="26" xfId="1" applyFont="1" applyFill="1" applyBorder="1" applyAlignment="1" applyProtection="1">
      <protection hidden="1"/>
    </xf>
    <xf numFmtId="0" fontId="2" fillId="0" borderId="60" xfId="0" applyFont="1" applyBorder="1" applyAlignment="1" applyProtection="1">
      <alignment horizontal="center" wrapText="1"/>
      <protection hidden="1"/>
    </xf>
    <xf numFmtId="0" fontId="2" fillId="0" borderId="61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wrapText="1"/>
      <protection hidden="1"/>
    </xf>
    <xf numFmtId="169" fontId="8" fillId="0" borderId="23" xfId="1" applyFont="1" applyBorder="1" applyAlignment="1" applyProtection="1">
      <alignment horizontal="right"/>
      <protection hidden="1"/>
    </xf>
    <xf numFmtId="169" fontId="8" fillId="10" borderId="0" xfId="1" applyFont="1" applyFill="1" applyBorder="1" applyAlignment="1" applyProtection="1">
      <alignment vertical="center"/>
      <protection hidden="1"/>
    </xf>
    <xf numFmtId="169" fontId="8" fillId="11" borderId="6" xfId="1" applyFont="1" applyFill="1" applyBorder="1" applyAlignment="1" applyProtection="1">
      <alignment vertical="center"/>
      <protection hidden="1"/>
    </xf>
    <xf numFmtId="169" fontId="8" fillId="11" borderId="3" xfId="1" applyFont="1" applyFill="1" applyBorder="1" applyAlignment="1" applyProtection="1">
      <alignment vertical="center"/>
      <protection hidden="1"/>
    </xf>
    <xf numFmtId="1" fontId="8" fillId="2" borderId="62" xfId="0" applyNumberFormat="1" applyFont="1" applyFill="1" applyBorder="1" applyAlignment="1" applyProtection="1">
      <alignment wrapText="1"/>
      <protection hidden="1"/>
    </xf>
    <xf numFmtId="0" fontId="8" fillId="2" borderId="62" xfId="0" applyFont="1" applyFill="1" applyBorder="1" applyProtection="1">
      <protection hidden="1"/>
    </xf>
    <xf numFmtId="1" fontId="8" fillId="2" borderId="63" xfId="0" applyNumberFormat="1" applyFont="1" applyFill="1" applyBorder="1" applyAlignment="1" applyProtection="1">
      <alignment wrapText="1"/>
      <protection hidden="1"/>
    </xf>
    <xf numFmtId="0" fontId="8" fillId="0" borderId="64" xfId="0" applyFont="1" applyBorder="1" applyProtection="1">
      <protection hidden="1"/>
    </xf>
    <xf numFmtId="0" fontId="8" fillId="0" borderId="64" xfId="0" applyFont="1" applyBorder="1" applyAlignment="1" applyProtection="1">
      <alignment wrapText="1"/>
      <protection hidden="1"/>
    </xf>
    <xf numFmtId="0" fontId="8" fillId="0" borderId="65" xfId="0" applyFont="1" applyBorder="1" applyAlignment="1" applyProtection="1">
      <alignment readingOrder="1"/>
      <protection hidden="1"/>
    </xf>
    <xf numFmtId="1" fontId="2" fillId="2" borderId="66" xfId="0" applyNumberFormat="1" applyFont="1" applyFill="1" applyBorder="1" applyAlignment="1" applyProtection="1">
      <alignment horizontal="center"/>
      <protection hidden="1"/>
    </xf>
    <xf numFmtId="0" fontId="2" fillId="2" borderId="67" xfId="0" applyFont="1" applyFill="1" applyBorder="1" applyProtection="1">
      <protection hidden="1"/>
    </xf>
    <xf numFmtId="1" fontId="2" fillId="2" borderId="67" xfId="0" applyNumberFormat="1" applyFont="1" applyFill="1" applyBorder="1" applyAlignment="1" applyProtection="1">
      <alignment horizontal="center"/>
      <protection hidden="1"/>
    </xf>
    <xf numFmtId="0" fontId="2" fillId="2" borderId="67" xfId="0" applyFont="1" applyFill="1" applyBorder="1" applyAlignment="1" applyProtection="1">
      <alignment horizontal="center" vertical="center"/>
      <protection hidden="1"/>
    </xf>
    <xf numFmtId="165" fontId="8" fillId="0" borderId="67" xfId="0" applyNumberFormat="1" applyFont="1" applyBorder="1" applyAlignment="1" applyProtection="1">
      <alignment vertical="center"/>
      <protection hidden="1"/>
    </xf>
    <xf numFmtId="165" fontId="2" fillId="2" borderId="68" xfId="0" applyNumberFormat="1" applyFont="1" applyFill="1" applyBorder="1" applyAlignment="1" applyProtection="1">
      <alignment vertical="center"/>
      <protection hidden="1"/>
    </xf>
    <xf numFmtId="165" fontId="8" fillId="2" borderId="63" xfId="0" applyNumberFormat="1" applyFont="1" applyFill="1" applyBorder="1" applyAlignment="1" applyProtection="1">
      <alignment vertical="center"/>
      <protection hidden="1"/>
    </xf>
    <xf numFmtId="165" fontId="8" fillId="2" borderId="65" xfId="0" applyNumberFormat="1" applyFont="1" applyFill="1" applyBorder="1" applyAlignment="1" applyProtection="1">
      <alignment vertical="center"/>
      <protection hidden="1"/>
    </xf>
    <xf numFmtId="0" fontId="20" fillId="0" borderId="0" xfId="0" applyFont="1" applyAlignment="1" applyProtection="1">
      <alignment horizontal="center" wrapText="1"/>
      <protection hidden="1"/>
    </xf>
    <xf numFmtId="9" fontId="28" fillId="9" borderId="40" xfId="0" applyNumberFormat="1" applyFont="1" applyFill="1" applyBorder="1" applyAlignment="1" applyProtection="1">
      <alignment horizontal="left" wrapText="1"/>
      <protection hidden="1"/>
    </xf>
    <xf numFmtId="9" fontId="28" fillId="9" borderId="11" xfId="0" applyNumberFormat="1" applyFont="1" applyFill="1" applyBorder="1" applyAlignment="1" applyProtection="1">
      <alignment horizontal="left" wrapText="1"/>
      <protection hidden="1"/>
    </xf>
    <xf numFmtId="9" fontId="28" fillId="9" borderId="31" xfId="0" applyNumberFormat="1" applyFont="1" applyFill="1" applyBorder="1" applyAlignment="1" applyProtection="1">
      <alignment horizontal="left" wrapText="1"/>
      <protection hidden="1"/>
    </xf>
    <xf numFmtId="169" fontId="19" fillId="0" borderId="18" xfId="1" applyFont="1" applyBorder="1" applyAlignment="1" applyProtection="1">
      <alignment horizontal="left"/>
      <protection locked="0"/>
    </xf>
    <xf numFmtId="169" fontId="19" fillId="0" borderId="24" xfId="1" applyFont="1" applyBorder="1" applyAlignment="1" applyProtection="1">
      <alignment horizontal="left"/>
      <protection locked="0"/>
    </xf>
    <xf numFmtId="169" fontId="19" fillId="0" borderId="3" xfId="1" applyFont="1" applyBorder="1" applyAlignment="1" applyProtection="1">
      <alignment horizontal="left"/>
      <protection locked="0"/>
    </xf>
    <xf numFmtId="169" fontId="19" fillId="0" borderId="23" xfId="1" applyFont="1" applyBorder="1" applyAlignment="1" applyProtection="1">
      <alignment horizontal="left"/>
      <protection locked="0"/>
    </xf>
    <xf numFmtId="169" fontId="20" fillId="0" borderId="55" xfId="1" applyFont="1" applyBorder="1" applyAlignment="1" applyProtection="1">
      <alignment horizontal="left" wrapText="1"/>
      <protection locked="0"/>
    </xf>
    <xf numFmtId="169" fontId="20" fillId="0" borderId="56" xfId="1" applyFont="1" applyBorder="1" applyAlignment="1" applyProtection="1">
      <alignment horizontal="left" wrapText="1"/>
      <protection locked="0"/>
    </xf>
    <xf numFmtId="0" fontId="8" fillId="0" borderId="4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8" fillId="0" borderId="40" xfId="0" applyFont="1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2" fillId="0" borderId="64" xfId="0" applyFont="1" applyBorder="1" applyAlignment="1" applyProtection="1">
      <alignment vertical="center" wrapText="1"/>
      <protection hidden="1"/>
    </xf>
    <xf numFmtId="169" fontId="2" fillId="0" borderId="65" xfId="1" applyFont="1" applyBorder="1" applyAlignment="1" applyProtection="1">
      <alignment vertical="center"/>
      <protection hidden="1"/>
    </xf>
    <xf numFmtId="0" fontId="8" fillId="0" borderId="66" xfId="0" applyFont="1" applyBorder="1" applyAlignment="1" applyProtection="1">
      <alignment vertical="center"/>
      <protection hidden="1"/>
    </xf>
    <xf numFmtId="0" fontId="8" fillId="0" borderId="67" xfId="0" applyFont="1" applyBorder="1" applyAlignment="1" applyProtection="1">
      <alignment horizontal="left" wrapText="1"/>
      <protection hidden="1"/>
    </xf>
    <xf numFmtId="169" fontId="8" fillId="0" borderId="68" xfId="1" applyFont="1" applyBorder="1" applyProtection="1">
      <protection hidden="1"/>
    </xf>
    <xf numFmtId="0" fontId="2" fillId="0" borderId="64" xfId="0" applyFont="1" applyBorder="1" applyAlignment="1" applyProtection="1">
      <alignment wrapText="1"/>
      <protection hidden="1"/>
    </xf>
    <xf numFmtId="169" fontId="2" fillId="0" borderId="65" xfId="1" applyFont="1" applyBorder="1" applyProtection="1">
      <protection hidden="1"/>
    </xf>
    <xf numFmtId="0" fontId="8" fillId="0" borderId="64" xfId="0" applyFont="1" applyBorder="1" applyAlignment="1" applyProtection="1">
      <alignment vertical="center" readingOrder="1"/>
      <protection hidden="1"/>
    </xf>
  </cellXfs>
  <cellStyles count="4">
    <cellStyle name="Euro" xfId="1" xr:uid="{00000000-0005-0000-0000-000000000000}"/>
    <cellStyle name="Procent" xfId="2" builtinId="5"/>
    <cellStyle name="Standaard" xfId="0" builtinId="0"/>
    <cellStyle name="Standaard 2" xfId="3" xr:uid="{00000000-0005-0000-0000-000004000000}"/>
  </cellStyles>
  <dxfs count="12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FFFF"/>
      <color rgb="FF9CF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17</xdr:row>
      <xdr:rowOff>209550</xdr:rowOff>
    </xdr:from>
    <xdr:to>
      <xdr:col>1</xdr:col>
      <xdr:colOff>5534025</xdr:colOff>
      <xdr:row>35</xdr:row>
      <xdr:rowOff>47625</xdr:rowOff>
    </xdr:to>
    <xdr:pic>
      <xdr:nvPicPr>
        <xdr:cNvPr id="1033" name="Afbeelding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771900"/>
          <a:ext cx="5638800" cy="360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leen Lieftink" id="{B45DC398-6E74-B44B-95E8-AD5724FFB369}" userId="S::heleen@lieftinkadvies.nl::2b5a075e-5b7a-4a9b-a0c0-e6de68b4bd5e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dT="2024-09-01T18:24:29.61" personId="{B45DC398-6E74-B44B-95E8-AD5724FFB369}" id="{8EAA35F6-A069-7A4A-82A0-41517E95992F}">
    <text>Waarom verschil handmatig of machinaal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90"/>
  <sheetViews>
    <sheetView showGridLines="0" showRowColHeaders="0" zoomScale="110" zoomScaleNormal="110" zoomScaleSheetLayoutView="100" workbookViewId="0">
      <selection activeCell="B6" sqref="B6"/>
    </sheetView>
  </sheetViews>
  <sheetFormatPr defaultColWidth="0" defaultRowHeight="14.1" zeroHeight="1"/>
  <cols>
    <col min="1" max="1" width="4.85546875" style="188" customWidth="1"/>
    <col min="2" max="2" width="87.140625" style="188" bestFit="1" customWidth="1"/>
    <col min="3" max="3" width="4.42578125" style="188" customWidth="1"/>
    <col min="4" max="4" width="60.5703125" style="188" hidden="1" customWidth="1"/>
    <col min="5" max="5" width="9.85546875" style="188" hidden="1" customWidth="1"/>
    <col min="6" max="6" width="8" style="188" hidden="1" customWidth="1"/>
    <col min="7" max="7" width="18.42578125" style="188" hidden="1" customWidth="1"/>
    <col min="8" max="8" width="2.140625" style="188" hidden="1" customWidth="1"/>
    <col min="9" max="16384" width="0" style="188" hidden="1"/>
  </cols>
  <sheetData>
    <row r="1" spans="2:8"/>
    <row r="2" spans="2:8" ht="15.95">
      <c r="B2" s="196" t="s">
        <v>0</v>
      </c>
    </row>
    <row r="3" spans="2:8"/>
    <row r="4" spans="2:8">
      <c r="B4" s="197" t="s">
        <v>1</v>
      </c>
    </row>
    <row r="5" spans="2:8">
      <c r="B5" s="197"/>
    </row>
    <row r="6" spans="2:8" ht="15.95">
      <c r="B6" s="196" t="s">
        <v>2</v>
      </c>
    </row>
    <row r="7" spans="2:8" ht="15.95">
      <c r="B7" s="198" t="s">
        <v>3</v>
      </c>
    </row>
    <row r="8" spans="2:8" ht="15.95">
      <c r="B8" s="198"/>
    </row>
    <row r="9" spans="2:8" ht="15.95">
      <c r="B9" s="196" t="s">
        <v>4</v>
      </c>
      <c r="C9" s="199"/>
      <c r="D9" s="199"/>
      <c r="F9" s="200"/>
    </row>
    <row r="10" spans="2:8" ht="15.95">
      <c r="B10" s="198"/>
      <c r="C10" s="199"/>
      <c r="F10" s="201"/>
    </row>
    <row r="11" spans="2:8" ht="15.95">
      <c r="B11" s="196" t="s">
        <v>5</v>
      </c>
      <c r="C11" s="199"/>
      <c r="F11" s="201"/>
    </row>
    <row r="12" spans="2:8" ht="15.95">
      <c r="B12" s="198"/>
      <c r="C12" s="199"/>
      <c r="F12" s="200"/>
    </row>
    <row r="13" spans="2:8" ht="15.95">
      <c r="B13" s="196" t="s">
        <v>6</v>
      </c>
      <c r="C13" s="199"/>
      <c r="F13" s="200"/>
    </row>
    <row r="14" spans="2:8">
      <c r="C14" s="202"/>
      <c r="E14" s="203"/>
      <c r="F14" s="203"/>
      <c r="G14" s="203"/>
      <c r="H14" s="203"/>
    </row>
    <row r="15" spans="2:8">
      <c r="C15" s="199"/>
      <c r="E15" s="204"/>
      <c r="F15" s="204"/>
      <c r="G15" s="204"/>
    </row>
    <row r="16" spans="2:8" ht="15.95">
      <c r="C16" s="199"/>
      <c r="E16" s="204"/>
      <c r="F16" s="205"/>
      <c r="G16" s="204"/>
    </row>
    <row r="17" spans="1:8">
      <c r="C17" s="199"/>
      <c r="E17" s="206"/>
      <c r="F17" s="200"/>
      <c r="G17" s="206"/>
    </row>
    <row r="18" spans="1:8">
      <c r="C18" s="199"/>
      <c r="E18" s="206"/>
      <c r="F18" s="200"/>
      <c r="G18" s="206"/>
    </row>
    <row r="19" spans="1:8">
      <c r="C19" s="207"/>
      <c r="E19" s="207"/>
      <c r="F19" s="207"/>
      <c r="G19" s="207"/>
    </row>
    <row r="20" spans="1:8" ht="15.95">
      <c r="B20" s="208"/>
      <c r="C20" s="207"/>
      <c r="E20" s="207"/>
      <c r="F20" s="207"/>
      <c r="G20" s="207"/>
    </row>
    <row r="21" spans="1:8">
      <c r="C21" s="207"/>
      <c r="E21" s="207"/>
      <c r="F21" s="207"/>
      <c r="G21" s="207"/>
    </row>
    <row r="22" spans="1:8">
      <c r="C22" s="207"/>
      <c r="E22" s="207"/>
      <c r="F22" s="207"/>
      <c r="G22" s="207"/>
    </row>
    <row r="23" spans="1:8">
      <c r="C23" s="207"/>
      <c r="E23" s="207"/>
      <c r="F23" s="207"/>
      <c r="G23" s="207"/>
    </row>
    <row r="24" spans="1:8">
      <c r="B24" s="209"/>
      <c r="C24" s="207"/>
      <c r="D24" s="200"/>
      <c r="E24" s="207"/>
      <c r="F24" s="207"/>
      <c r="G24" s="207"/>
      <c r="H24" s="210"/>
    </row>
    <row r="25" spans="1:8" ht="15.95">
      <c r="A25" s="191"/>
      <c r="B25" s="271"/>
      <c r="C25" s="202"/>
      <c r="D25" s="211"/>
      <c r="E25" s="211"/>
      <c r="F25" s="212"/>
      <c r="G25" s="199"/>
    </row>
    <row r="26" spans="1:8">
      <c r="B26" s="213"/>
      <c r="C26" s="199"/>
      <c r="D26" s="199"/>
      <c r="F26" s="200"/>
    </row>
    <row r="27" spans="1:8">
      <c r="B27" s="213"/>
      <c r="C27" s="199"/>
      <c r="D27" s="199"/>
      <c r="F27" s="200"/>
    </row>
    <row r="28" spans="1:8" ht="15.95">
      <c r="A28" s="214"/>
      <c r="B28" s="215"/>
      <c r="C28" s="202"/>
      <c r="D28" s="202"/>
      <c r="E28" s="203"/>
      <c r="F28" s="203"/>
      <c r="G28" s="203"/>
      <c r="H28" s="203"/>
    </row>
    <row r="29" spans="1:8">
      <c r="B29" s="213"/>
      <c r="C29" s="199"/>
      <c r="D29" s="207"/>
      <c r="E29" s="204"/>
      <c r="F29" s="200"/>
    </row>
    <row r="30" spans="1:8">
      <c r="A30" s="190"/>
      <c r="B30" s="213"/>
      <c r="C30" s="199"/>
      <c r="D30" s="206"/>
      <c r="E30" s="206"/>
      <c r="F30" s="200"/>
      <c r="G30" s="206"/>
    </row>
    <row r="31" spans="1:8">
      <c r="A31" s="216"/>
      <c r="B31" s="204"/>
      <c r="C31" s="204"/>
      <c r="D31" s="207"/>
      <c r="F31" s="200"/>
    </row>
    <row r="32" spans="1:8">
      <c r="B32" s="204"/>
      <c r="C32" s="207"/>
      <c r="D32" s="200"/>
      <c r="E32" s="207"/>
      <c r="F32" s="207"/>
      <c r="G32" s="207"/>
    </row>
    <row r="33" spans="2:7">
      <c r="B33" s="204"/>
      <c r="C33" s="207"/>
      <c r="D33" s="200"/>
      <c r="E33" s="207"/>
      <c r="F33" s="207"/>
      <c r="G33" s="207"/>
    </row>
    <row r="34" spans="2:7">
      <c r="B34" s="204"/>
      <c r="C34" s="207"/>
      <c r="D34" s="200"/>
      <c r="E34" s="207"/>
      <c r="F34" s="207"/>
      <c r="G34" s="207"/>
    </row>
    <row r="35" spans="2:7">
      <c r="B35" s="204"/>
      <c r="C35" s="207"/>
      <c r="D35" s="200"/>
      <c r="E35" s="207"/>
      <c r="F35" s="207"/>
      <c r="G35" s="207"/>
    </row>
    <row r="36" spans="2:7">
      <c r="B36" s="204"/>
      <c r="C36" s="207"/>
      <c r="D36" s="200"/>
      <c r="E36" s="207"/>
      <c r="F36" s="207"/>
      <c r="G36" s="207"/>
    </row>
    <row r="37" spans="2:7">
      <c r="B37" s="204"/>
      <c r="C37" s="207"/>
      <c r="D37" s="200"/>
      <c r="E37" s="207"/>
      <c r="F37" s="207"/>
      <c r="G37" s="207"/>
    </row>
    <row r="38" spans="2:7">
      <c r="B38" s="204"/>
      <c r="C38" s="207"/>
      <c r="D38" s="200"/>
      <c r="E38" s="207"/>
      <c r="F38" s="207"/>
      <c r="G38" s="207"/>
    </row>
    <row r="39" spans="2:7" hidden="1">
      <c r="B39" s="200"/>
      <c r="C39" s="207"/>
      <c r="D39" s="207"/>
      <c r="E39" s="207"/>
    </row>
    <row r="40" spans="2:7" hidden="1">
      <c r="B40" s="200"/>
      <c r="C40" s="207"/>
      <c r="D40" s="207"/>
      <c r="E40" s="207"/>
    </row>
    <row r="41" spans="2:7" hidden="1">
      <c r="B41" s="200"/>
      <c r="C41" s="207"/>
      <c r="D41" s="207"/>
      <c r="E41" s="207"/>
    </row>
    <row r="42" spans="2:7" hidden="1">
      <c r="B42" s="200"/>
      <c r="C42" s="207"/>
      <c r="D42" s="207"/>
      <c r="E42" s="207"/>
    </row>
    <row r="43" spans="2:7" hidden="1">
      <c r="B43" s="200"/>
      <c r="C43" s="207"/>
      <c r="D43" s="207"/>
      <c r="E43" s="207"/>
    </row>
    <row r="44" spans="2:7" hidden="1">
      <c r="B44" s="200"/>
      <c r="C44" s="207"/>
      <c r="D44" s="207"/>
      <c r="E44" s="207"/>
    </row>
    <row r="45" spans="2:7" hidden="1">
      <c r="B45" s="200"/>
      <c r="C45" s="207"/>
      <c r="D45" s="207"/>
      <c r="E45" s="207"/>
    </row>
    <row r="46" spans="2:7" hidden="1">
      <c r="B46" s="200"/>
      <c r="C46" s="207"/>
      <c r="D46" s="207"/>
      <c r="E46" s="207"/>
    </row>
    <row r="47" spans="2:7" hidden="1">
      <c r="B47" s="200"/>
      <c r="C47" s="207"/>
      <c r="D47" s="207"/>
      <c r="E47" s="207"/>
    </row>
    <row r="48" spans="2:7" hidden="1">
      <c r="B48" s="200"/>
      <c r="C48" s="207"/>
      <c r="D48" s="207"/>
      <c r="E48" s="207"/>
    </row>
    <row r="49" spans="2:5" hidden="1">
      <c r="B49" s="200"/>
      <c r="C49" s="207"/>
      <c r="D49" s="207"/>
      <c r="E49" s="207"/>
    </row>
    <row r="50" spans="2:5" hidden="1">
      <c r="B50" s="200"/>
      <c r="C50" s="207"/>
      <c r="D50" s="207"/>
      <c r="E50" s="207"/>
    </row>
    <row r="51" spans="2:5" hidden="1">
      <c r="B51" s="200"/>
      <c r="C51" s="207"/>
      <c r="D51" s="207"/>
      <c r="E51" s="207"/>
    </row>
    <row r="52" spans="2:5" hidden="1">
      <c r="B52" s="200"/>
      <c r="C52" s="207"/>
      <c r="D52" s="207"/>
      <c r="E52" s="207"/>
    </row>
    <row r="53" spans="2:5" hidden="1">
      <c r="B53" s="200"/>
      <c r="C53" s="207"/>
      <c r="D53" s="207"/>
      <c r="E53" s="207"/>
    </row>
    <row r="54" spans="2:5" hidden="1">
      <c r="B54" s="200"/>
      <c r="C54" s="207"/>
      <c r="D54" s="207"/>
      <c r="E54" s="207"/>
    </row>
    <row r="55" spans="2:5" hidden="1">
      <c r="B55" s="200"/>
      <c r="C55" s="207"/>
      <c r="D55" s="207"/>
      <c r="E55" s="207"/>
    </row>
    <row r="56" spans="2:5" hidden="1">
      <c r="B56" s="200"/>
      <c r="C56" s="207"/>
      <c r="D56" s="207"/>
      <c r="E56" s="207"/>
    </row>
    <row r="57" spans="2:5" hidden="1">
      <c r="B57" s="200"/>
      <c r="C57" s="207"/>
      <c r="D57" s="207"/>
      <c r="E57" s="207"/>
    </row>
    <row r="58" spans="2:5" hidden="1">
      <c r="B58" s="200"/>
      <c r="C58" s="207"/>
      <c r="D58" s="207"/>
      <c r="E58" s="207"/>
    </row>
    <row r="59" spans="2:5" hidden="1">
      <c r="B59" s="200"/>
      <c r="C59" s="207"/>
      <c r="D59" s="207"/>
      <c r="E59" s="207"/>
    </row>
    <row r="60" spans="2:5" hidden="1">
      <c r="B60" s="200"/>
      <c r="C60" s="207"/>
      <c r="D60" s="207"/>
      <c r="E60" s="207"/>
    </row>
    <row r="61" spans="2:5" hidden="1">
      <c r="B61" s="200"/>
      <c r="C61" s="207"/>
      <c r="D61" s="207"/>
      <c r="E61" s="207"/>
    </row>
    <row r="62" spans="2:5" hidden="1">
      <c r="B62" s="200"/>
      <c r="C62" s="207"/>
      <c r="D62" s="207"/>
      <c r="E62" s="207"/>
    </row>
    <row r="63" spans="2:5" hidden="1">
      <c r="B63" s="200"/>
      <c r="C63" s="207"/>
      <c r="D63" s="207"/>
      <c r="E63" s="207"/>
    </row>
    <row r="64" spans="2:5" hidden="1">
      <c r="B64" s="200"/>
      <c r="C64" s="207"/>
      <c r="D64" s="207"/>
      <c r="E64" s="207"/>
    </row>
    <row r="65" spans="2:5" hidden="1">
      <c r="B65" s="200"/>
      <c r="C65" s="207"/>
      <c r="D65" s="207"/>
      <c r="E65" s="207"/>
    </row>
    <row r="66" spans="2:5" hidden="1">
      <c r="B66" s="200"/>
      <c r="C66" s="207"/>
      <c r="D66" s="207"/>
      <c r="E66" s="207"/>
    </row>
    <row r="67" spans="2:5" hidden="1">
      <c r="B67" s="200"/>
      <c r="C67" s="207"/>
      <c r="D67" s="207"/>
      <c r="E67" s="207"/>
    </row>
    <row r="68" spans="2:5" hidden="1">
      <c r="B68" s="200"/>
      <c r="C68" s="207"/>
      <c r="D68" s="207"/>
      <c r="E68" s="207"/>
    </row>
    <row r="69" spans="2:5" hidden="1">
      <c r="B69" s="200"/>
      <c r="C69" s="207"/>
      <c r="D69" s="207"/>
      <c r="E69" s="207"/>
    </row>
    <row r="70" spans="2:5" hidden="1">
      <c r="B70" s="200"/>
      <c r="C70" s="207"/>
      <c r="D70" s="207"/>
      <c r="E70" s="207"/>
    </row>
    <row r="71" spans="2:5" hidden="1">
      <c r="B71" s="200"/>
      <c r="C71" s="207"/>
      <c r="D71" s="207"/>
      <c r="E71" s="207"/>
    </row>
    <row r="72" spans="2:5" hidden="1">
      <c r="B72" s="200"/>
      <c r="C72" s="207"/>
      <c r="D72" s="207"/>
      <c r="E72" s="207"/>
    </row>
    <row r="73" spans="2:5" hidden="1">
      <c r="B73" s="200"/>
      <c r="C73" s="207"/>
      <c r="D73" s="207"/>
      <c r="E73" s="207"/>
    </row>
    <row r="74" spans="2:5" hidden="1">
      <c r="B74" s="200"/>
      <c r="C74" s="207"/>
      <c r="D74" s="207"/>
      <c r="E74" s="207"/>
    </row>
    <row r="75" spans="2:5" hidden="1">
      <c r="B75" s="200"/>
      <c r="C75" s="207"/>
      <c r="D75" s="207"/>
      <c r="E75" s="207"/>
    </row>
    <row r="76" spans="2:5" hidden="1">
      <c r="B76" s="200"/>
      <c r="C76" s="207"/>
      <c r="D76" s="207"/>
      <c r="E76" s="207"/>
    </row>
    <row r="77" spans="2:5" hidden="1">
      <c r="B77" s="200"/>
      <c r="C77" s="207"/>
      <c r="D77" s="207"/>
      <c r="E77" s="207"/>
    </row>
    <row r="78" spans="2:5" hidden="1">
      <c r="B78" s="200"/>
      <c r="C78" s="207"/>
      <c r="D78" s="207"/>
      <c r="E78" s="207"/>
    </row>
    <row r="79" spans="2:5" hidden="1">
      <c r="B79" s="200"/>
      <c r="C79" s="207"/>
      <c r="D79" s="207"/>
      <c r="E79" s="207"/>
    </row>
    <row r="80" spans="2:5" hidden="1">
      <c r="B80" s="200"/>
      <c r="C80" s="207"/>
      <c r="D80" s="207"/>
      <c r="E80" s="207"/>
    </row>
    <row r="81" spans="1:6" hidden="1">
      <c r="B81" s="200"/>
      <c r="C81" s="207"/>
      <c r="D81" s="207"/>
      <c r="E81" s="207"/>
    </row>
    <row r="82" spans="1:6" hidden="1">
      <c r="B82" s="200"/>
      <c r="C82" s="207"/>
      <c r="D82" s="207"/>
      <c r="E82" s="207"/>
    </row>
    <row r="83" spans="1:6" hidden="1">
      <c r="B83" s="200"/>
      <c r="C83" s="207"/>
      <c r="D83" s="207"/>
      <c r="E83" s="207"/>
      <c r="F83" s="210"/>
    </row>
    <row r="84" spans="1:6" hidden="1">
      <c r="A84" s="191"/>
      <c r="B84" s="217"/>
      <c r="C84" s="217"/>
      <c r="D84" s="218"/>
      <c r="E84" s="199"/>
    </row>
    <row r="85" spans="1:6" hidden="1">
      <c r="A85" s="219"/>
      <c r="B85" s="220"/>
      <c r="C85" s="202"/>
      <c r="D85" s="220"/>
      <c r="E85" s="202"/>
    </row>
    <row r="86" spans="1:6" hidden="1">
      <c r="A86" s="190"/>
      <c r="B86" s="217"/>
      <c r="C86" s="204"/>
      <c r="D86" s="217"/>
      <c r="E86" s="204"/>
    </row>
    <row r="87" spans="1:6" ht="15.95" hidden="1">
      <c r="A87" s="272"/>
      <c r="B87" s="214"/>
      <c r="C87" s="208"/>
      <c r="D87" s="273"/>
      <c r="E87" s="208"/>
      <c r="F87" s="199"/>
    </row>
    <row r="88" spans="1:6" hidden="1">
      <c r="A88" s="190"/>
      <c r="C88" s="199"/>
      <c r="D88" s="200"/>
      <c r="E88" s="199"/>
      <c r="F88" s="199"/>
    </row>
    <row r="89" spans="1:6" hidden="1">
      <c r="C89" s="199"/>
      <c r="D89" s="200"/>
      <c r="E89" s="199"/>
      <c r="F89" s="199"/>
    </row>
    <row r="90" spans="1:6" ht="15.95" hidden="1">
      <c r="A90" s="221"/>
      <c r="C90" s="199"/>
      <c r="D90" s="200"/>
      <c r="E90" s="222"/>
      <c r="F90" s="199"/>
    </row>
  </sheetData>
  <sheetProtection selectLockedCells="1"/>
  <customSheetViews>
    <customSheetView guid="{A70A2EE7-2DDD-4B48-A0B5-D125DF5F6870}" showPageBreaks="1" view="pageBreakPreview" showRuler="0">
      <selection activeCell="M31" sqref="M31"/>
      <pageMargins left="0" right="0" top="0" bottom="0" header="0" footer="0"/>
      <pageSetup paperSize="9" scale="53" orientation="portrait" horizontalDpi="300" verticalDpi="300" r:id="rId1"/>
      <headerFooter alignWithMargins="0">
        <oddHeader>&amp;L&amp;"Arial Narrow,Vet"&amp;12Bijlage 73 A &amp;"Arial Narrow,Standaard"
&amp;"Arial Narrow,Vet"-&amp;"Arial Narrow,Standaard" &amp;"Arial Narrow,Vet"Staat van Eenheden -&amp;R&amp;10LIMASS Outdoor Lighting</oddHeader>
        <oddFooter>&amp;L&amp;8Wijz. 19-04-05&amp;C&amp;8&amp;P &amp;R&amp;8Besteknr?????????</oddFooter>
      </headerFooter>
    </customSheetView>
  </customSheetViews>
  <phoneticPr fontId="0" type="noConversion"/>
  <pageMargins left="1.3779527559055118" right="0.59055118110236227" top="0.86614173228346458" bottom="0.98425196850393704" header="0.51181102362204722" footer="0.51181102362204722"/>
  <pageSetup paperSize="9" scale="75" orientation="portrait" horizontalDpi="300" verticalDpi="300" r:id="rId2"/>
  <headerFooter alignWithMargins="0">
    <oddHeader>&amp;CBijlage 2 - Prijzenblad -</oddHeader>
    <oddFooter>&amp;CBesteknummer: 2014-13 / CINK150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B1:E48"/>
  <sheetViews>
    <sheetView showGridLines="0" showRowColHeaders="0" topLeftCell="A6" zoomScaleNormal="100" zoomScaleSheetLayoutView="100" workbookViewId="0">
      <selection activeCell="H20" sqref="H20"/>
    </sheetView>
  </sheetViews>
  <sheetFormatPr defaultColWidth="11" defaultRowHeight="14.1"/>
  <cols>
    <col min="1" max="1" width="4.85546875" style="188" customWidth="1"/>
    <col min="2" max="2" width="57" style="188" bestFit="1" customWidth="1"/>
    <col min="3" max="3" width="19.42578125" style="195" bestFit="1" customWidth="1"/>
    <col min="4" max="5" width="15.85546875" style="188" customWidth="1"/>
    <col min="6" max="16384" width="11" style="188"/>
  </cols>
  <sheetData>
    <row r="1" spans="2:3">
      <c r="B1" s="186"/>
      <c r="C1" s="228"/>
    </row>
    <row r="2" spans="2:3">
      <c r="B2" s="460" t="e">
        <f>IF(AND(COUNTA('masten armat'!H4)=1,COUNTA('Standaard masten'!H7)=1,'Standaard armaturen'!I2=0,#REF!=0),"","LET OP: Nog niet alle cellen zijn ingevuld. Check de hieronder gekleurde werkzaamheden en de corresponderende tabbladen!")</f>
        <v>#REF!</v>
      </c>
      <c r="C2" s="460"/>
    </row>
    <row r="3" spans="2:3">
      <c r="B3" s="460"/>
      <c r="C3" s="460"/>
    </row>
    <row r="4" spans="2:3">
      <c r="B4" s="229"/>
      <c r="C4" s="229"/>
    </row>
    <row r="5" spans="2:3">
      <c r="B5" s="229"/>
      <c r="C5" s="229"/>
    </row>
    <row r="6" spans="2:3">
      <c r="B6" s="189" t="s">
        <v>7</v>
      </c>
      <c r="C6" s="228"/>
    </row>
    <row r="7" spans="2:3">
      <c r="B7" s="186"/>
      <c r="C7" s="227"/>
    </row>
    <row r="8" spans="2:3">
      <c r="B8" s="190" t="s">
        <v>8</v>
      </c>
      <c r="C8" s="187" t="s">
        <v>9</v>
      </c>
    </row>
    <row r="9" spans="2:3">
      <c r="B9" s="186"/>
      <c r="C9" s="187"/>
    </row>
    <row r="10" spans="2:3">
      <c r="B10" s="190" t="s">
        <v>10</v>
      </c>
      <c r="C10" s="249">
        <f>'Netbeheerder-lampen-div'!I44</f>
        <v>1172524.9569864392</v>
      </c>
    </row>
    <row r="11" spans="2:3">
      <c r="B11" s="190" t="s">
        <v>11</v>
      </c>
      <c r="C11" s="249">
        <f>'Standaard masten'!I48</f>
        <v>227665</v>
      </c>
    </row>
    <row r="12" spans="2:3">
      <c r="B12" s="190" t="s">
        <v>12</v>
      </c>
      <c r="C12" s="249">
        <f>'Standaard armaturen'!I35</f>
        <v>605000</v>
      </c>
    </row>
    <row r="13" spans="2:3">
      <c r="B13" s="190" t="s">
        <v>13</v>
      </c>
      <c r="C13" s="249">
        <f>'Standaard armaturen'!I44</f>
        <v>69000</v>
      </c>
    </row>
    <row r="14" spans="2:3" ht="15" thickBot="1">
      <c r="B14" s="191" t="s">
        <v>14</v>
      </c>
      <c r="C14" s="274">
        <f>SUM(C10:C13)</f>
        <v>2074189.9569864392</v>
      </c>
    </row>
    <row r="15" spans="2:3" ht="15" thickTop="1">
      <c r="B15" s="191"/>
      <c r="C15" s="192"/>
    </row>
    <row r="17" spans="2:5" ht="15" thickBot="1">
      <c r="B17" s="193"/>
      <c r="C17" s="194"/>
    </row>
    <row r="18" spans="2:5" ht="24" customHeight="1" thickBot="1">
      <c r="B18" s="461" t="s">
        <v>15</v>
      </c>
      <c r="C18" s="462"/>
      <c r="D18" s="462"/>
      <c r="E18" s="463"/>
    </row>
    <row r="19" spans="2:5" ht="15" thickBot="1">
      <c r="B19" s="193"/>
      <c r="C19" s="194"/>
    </row>
    <row r="20" spans="2:5" ht="30" customHeight="1">
      <c r="B20" s="230" t="s">
        <v>16</v>
      </c>
      <c r="C20" s="468"/>
      <c r="D20" s="468"/>
      <c r="E20" s="469"/>
    </row>
    <row r="21" spans="2:5" ht="30" customHeight="1">
      <c r="B21" s="231" t="s">
        <v>17</v>
      </c>
      <c r="C21" s="466"/>
      <c r="D21" s="466"/>
      <c r="E21" s="467"/>
    </row>
    <row r="22" spans="2:5" ht="30" customHeight="1" thickBot="1">
      <c r="B22" s="232" t="s">
        <v>18</v>
      </c>
      <c r="C22" s="464"/>
      <c r="D22" s="464"/>
      <c r="E22" s="465"/>
    </row>
    <row r="48" spans="3:3">
      <c r="C48" s="187"/>
    </row>
  </sheetData>
  <sheetProtection selectLockedCells="1"/>
  <customSheetViews>
    <customSheetView guid="{A70A2EE7-2DDD-4B48-A0B5-D125DF5F6870}" scale="60" showPageBreaks="1" fitToPage="1" view="pageBreakPreview" showRuler="0">
      <selection activeCell="M31" sqref="M31"/>
      <pageMargins left="0" right="0" top="0" bottom="0" header="0" footer="0"/>
      <pageSetup paperSize="9" orientation="portrait" r:id="rId1"/>
      <headerFooter alignWithMargins="0">
        <oddFooter>&amp;LWijz.  20 juni 2008</oddFooter>
      </headerFooter>
    </customSheetView>
  </customSheetViews>
  <mergeCells count="5">
    <mergeCell ref="B2:C3"/>
    <mergeCell ref="B18:E18"/>
    <mergeCell ref="C22:E22"/>
    <mergeCell ref="C21:E21"/>
    <mergeCell ref="C20:E20"/>
  </mergeCells>
  <phoneticPr fontId="17" type="noConversion"/>
  <conditionalFormatting sqref="B13">
    <cfRule type="expression" dxfId="11" priority="3">
      <formula>#REF!&gt;0</formula>
    </cfRule>
  </conditionalFormatting>
  <conditionalFormatting sqref="B2:C3">
    <cfRule type="containsText" dxfId="10" priority="2" operator="containsText" text="LET OP">
      <formula>NOT(ISERROR(SEARCH("LET OP",B2)))</formula>
    </cfRule>
  </conditionalFormatting>
  <pageMargins left="0.7" right="0.7" top="0.75" bottom="0.75" header="0.3" footer="0.3"/>
  <pageSetup paperSize="9" orientation="portrait" horizontalDpi="300" verticalDpi="300" r:id="rId2"/>
  <headerFooter alignWithMargins="0">
    <oddHeader>&amp;CBijlage 2 - Prijzenblad -</oddHeader>
    <oddFooter>&amp;CBesteknummer: 2014-13 / CINK150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BD8D247D-D047-144B-AD55-019845A7A5A4}">
            <xm:f>COUNTA('masten armat'!H4)=0</xm:f>
            <x14:dxf>
              <fill>
                <patternFill>
                  <bgColor theme="5" tint="0.59996337778862885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5" id="{6CB5995D-5734-BA4E-927D-B234552795A2}">
            <xm:f>COUNTA('Standaard masten'!H7)=0</xm:f>
            <x14:dxf>
              <fill>
                <patternFill>
                  <bgColor theme="7" tint="0.59996337778862885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expression" priority="4" id="{B5A3D9AE-6256-AD4F-A7F7-0A60A671F36C}">
            <xm:f>'Standaard armaturen'!I2&gt;0</xm:f>
            <x14:dxf>
              <fill>
                <patternFill>
                  <bgColor theme="8" tint="0.59996337778862885"/>
                </patternFill>
              </fill>
            </x14:dxf>
          </x14:cfRule>
          <xm:sqref>B12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5" tint="0.59999389629810485"/>
    <pageSetUpPr fitToPage="1"/>
  </sheetPr>
  <dimension ref="A1:X154"/>
  <sheetViews>
    <sheetView showGridLines="0" showRowColHeaders="0" topLeftCell="A88" zoomScale="130" zoomScaleNormal="130" zoomScaleSheetLayoutView="100" workbookViewId="0">
      <selection activeCell="H145" sqref="H145"/>
    </sheetView>
  </sheetViews>
  <sheetFormatPr defaultColWidth="11" defaultRowHeight="14.1" customHeight="1"/>
  <cols>
    <col min="1" max="1" width="4.140625" style="135" customWidth="1"/>
    <col min="2" max="2" width="4.5703125" style="135" customWidth="1"/>
    <col min="3" max="3" width="6.140625" style="136" customWidth="1"/>
    <col min="4" max="4" width="76.42578125" style="137" bestFit="1" customWidth="1"/>
    <col min="5" max="5" width="7.140625" style="138" bestFit="1" customWidth="1"/>
    <col min="6" max="6" width="6" style="75" bestFit="1" customWidth="1"/>
    <col min="7" max="7" width="11.5703125" style="73" customWidth="1"/>
    <col min="8" max="8" width="10.140625" style="73" customWidth="1"/>
    <col min="9" max="9" width="12.42578125" style="141" bestFit="1" customWidth="1"/>
    <col min="10" max="16384" width="11" style="135"/>
  </cols>
  <sheetData>
    <row r="1" spans="2:9" ht="15.75" customHeight="1">
      <c r="B1" s="25"/>
      <c r="C1" s="67"/>
      <c r="D1" s="106"/>
      <c r="E1" s="69"/>
      <c r="F1" s="70"/>
      <c r="G1" s="71"/>
      <c r="H1" s="71"/>
      <c r="I1" s="72"/>
    </row>
    <row r="2" spans="2:9" ht="15.75" customHeight="1">
      <c r="B2" s="82" t="s">
        <v>19</v>
      </c>
      <c r="C2" s="139"/>
      <c r="D2" s="140"/>
      <c r="E2" s="69"/>
      <c r="F2" s="70"/>
      <c r="G2" s="71"/>
      <c r="H2" s="71"/>
      <c r="I2" s="72"/>
    </row>
    <row r="3" spans="2:9" ht="15.75" customHeight="1" thickBot="1">
      <c r="B3" s="82" t="s">
        <v>20</v>
      </c>
      <c r="C3" s="139"/>
      <c r="D3" s="140"/>
      <c r="E3" s="74" t="s">
        <v>21</v>
      </c>
      <c r="F3" s="70"/>
      <c r="I3" s="76"/>
    </row>
    <row r="4" spans="2:9" ht="15.75" customHeight="1" thickBot="1">
      <c r="B4" s="25" t="s">
        <v>22</v>
      </c>
      <c r="C4" s="139"/>
      <c r="D4" s="142"/>
      <c r="E4" s="77"/>
      <c r="F4" s="70"/>
      <c r="G4" s="78" t="s">
        <v>23</v>
      </c>
      <c r="H4" s="237">
        <v>0</v>
      </c>
      <c r="I4" s="76"/>
    </row>
    <row r="5" spans="2:9" ht="15.75" customHeight="1" thickBot="1">
      <c r="B5" s="82"/>
      <c r="C5" s="139"/>
      <c r="D5" s="140"/>
      <c r="E5" s="79" t="s">
        <v>24</v>
      </c>
      <c r="F5" s="70"/>
      <c r="I5" s="76"/>
    </row>
    <row r="6" spans="2:9" s="143" customFormat="1" ht="42.95" thickBot="1">
      <c r="B6" s="470" t="s">
        <v>25</v>
      </c>
      <c r="C6" s="471"/>
      <c r="D6" s="144" t="s">
        <v>26</v>
      </c>
      <c r="E6" s="9" t="s">
        <v>27</v>
      </c>
      <c r="F6" s="80" t="s">
        <v>28</v>
      </c>
      <c r="G6" s="80" t="s">
        <v>29</v>
      </c>
      <c r="H6" s="80" t="s">
        <v>30</v>
      </c>
      <c r="I6" s="107" t="s">
        <v>31</v>
      </c>
    </row>
    <row r="7" spans="2:9" s="143" customFormat="1" ht="15.75" customHeight="1">
      <c r="B7" s="275"/>
      <c r="C7" s="276"/>
      <c r="D7" s="474"/>
      <c r="E7" s="277"/>
      <c r="F7" s="248"/>
      <c r="G7" s="145"/>
      <c r="H7" s="146"/>
      <c r="I7" s="475"/>
    </row>
    <row r="8" spans="2:9" s="147" customFormat="1" ht="15.75" customHeight="1">
      <c r="B8" s="148" t="s">
        <v>32</v>
      </c>
      <c r="C8" s="149"/>
      <c r="D8" s="150" t="s">
        <v>33</v>
      </c>
      <c r="E8" s="151"/>
      <c r="F8" s="248"/>
      <c r="G8" s="145"/>
      <c r="H8" s="146"/>
      <c r="I8" s="152"/>
    </row>
    <row r="9" spans="2:9" s="147" customFormat="1" ht="15.75" customHeight="1">
      <c r="B9" s="153"/>
      <c r="C9" s="154"/>
      <c r="D9" s="155"/>
      <c r="E9" s="151"/>
      <c r="F9" s="248"/>
      <c r="G9" s="145"/>
      <c r="H9" s="146"/>
      <c r="I9" s="152"/>
    </row>
    <row r="10" spans="2:9" s="147" customFormat="1">
      <c r="B10" s="156" t="s">
        <v>34</v>
      </c>
      <c r="C10" s="157"/>
      <c r="D10" s="158" t="s">
        <v>35</v>
      </c>
      <c r="E10" s="159"/>
      <c r="F10" s="248"/>
      <c r="G10" s="145"/>
      <c r="H10" s="146"/>
      <c r="I10" s="152"/>
    </row>
    <row r="11" spans="2:9" s="147" customFormat="1" ht="27.95">
      <c r="B11" s="160"/>
      <c r="C11" s="161" t="s">
        <v>36</v>
      </c>
      <c r="D11" s="264" t="s">
        <v>37</v>
      </c>
      <c r="E11" s="260">
        <v>50</v>
      </c>
      <c r="F11" s="110" t="s">
        <v>38</v>
      </c>
      <c r="G11" s="91">
        <v>126</v>
      </c>
      <c r="H11" s="278">
        <f>(G11*$H$4)+G11</f>
        <v>126</v>
      </c>
      <c r="I11" s="162">
        <f>E11*H11</f>
        <v>6300</v>
      </c>
    </row>
    <row r="12" spans="2:9" s="147" customFormat="1">
      <c r="B12" s="153"/>
      <c r="C12" s="163" t="s">
        <v>39</v>
      </c>
      <c r="D12" s="241" t="s">
        <v>40</v>
      </c>
      <c r="E12" s="110">
        <v>50</v>
      </c>
      <c r="F12" s="110" t="s">
        <v>38</v>
      </c>
      <c r="G12" s="91">
        <v>162</v>
      </c>
      <c r="H12" s="278">
        <f t="shared" ref="H12:H16" si="0">(G12*$H$4)+G12</f>
        <v>162</v>
      </c>
      <c r="I12" s="162">
        <f t="shared" ref="I12:I16" si="1">E12*H12</f>
        <v>8100</v>
      </c>
    </row>
    <row r="13" spans="2:9" s="147" customFormat="1" ht="15.75" customHeight="1">
      <c r="B13" s="153"/>
      <c r="C13" s="163" t="s">
        <v>41</v>
      </c>
      <c r="D13" s="241" t="s">
        <v>42</v>
      </c>
      <c r="E13" s="110">
        <v>25</v>
      </c>
      <c r="F13" s="110" t="s">
        <v>38</v>
      </c>
      <c r="G13" s="91">
        <v>180</v>
      </c>
      <c r="H13" s="278">
        <f t="shared" si="0"/>
        <v>180</v>
      </c>
      <c r="I13" s="162">
        <f t="shared" si="1"/>
        <v>4500</v>
      </c>
    </row>
    <row r="14" spans="2:9" s="147" customFormat="1" ht="15.75" customHeight="1">
      <c r="B14" s="153"/>
      <c r="C14" s="163" t="s">
        <v>43</v>
      </c>
      <c r="D14" s="241" t="s">
        <v>44</v>
      </c>
      <c r="E14" s="110">
        <v>10</v>
      </c>
      <c r="F14" s="110" t="s">
        <v>38</v>
      </c>
      <c r="G14" s="91">
        <v>180</v>
      </c>
      <c r="H14" s="278">
        <f t="shared" si="0"/>
        <v>180</v>
      </c>
      <c r="I14" s="162">
        <f t="shared" si="1"/>
        <v>1800</v>
      </c>
    </row>
    <row r="15" spans="2:9" s="147" customFormat="1" ht="15.75" customHeight="1">
      <c r="B15" s="153"/>
      <c r="C15" s="163" t="s">
        <v>45</v>
      </c>
      <c r="D15" s="241" t="s">
        <v>46</v>
      </c>
      <c r="E15" s="110">
        <v>10</v>
      </c>
      <c r="F15" s="110" t="s">
        <v>38</v>
      </c>
      <c r="G15" s="91">
        <v>204</v>
      </c>
      <c r="H15" s="278">
        <f t="shared" si="0"/>
        <v>204</v>
      </c>
      <c r="I15" s="162">
        <f t="shared" si="1"/>
        <v>2040</v>
      </c>
    </row>
    <row r="16" spans="2:9" s="147" customFormat="1" ht="15.75" customHeight="1">
      <c r="B16" s="153"/>
      <c r="C16" s="163" t="s">
        <v>47</v>
      </c>
      <c r="D16" s="241" t="s">
        <v>48</v>
      </c>
      <c r="E16" s="110">
        <v>10</v>
      </c>
      <c r="F16" s="110" t="s">
        <v>38</v>
      </c>
      <c r="G16" s="91">
        <v>180</v>
      </c>
      <c r="H16" s="278">
        <f t="shared" si="0"/>
        <v>180</v>
      </c>
      <c r="I16" s="162">
        <f t="shared" si="1"/>
        <v>1800</v>
      </c>
    </row>
    <row r="17" spans="2:9" s="147" customFormat="1" ht="15.75" customHeight="1">
      <c r="B17" s="153"/>
      <c r="C17" s="163"/>
      <c r="D17" s="241"/>
      <c r="E17" s="248"/>
      <c r="F17" s="248"/>
      <c r="G17" s="248"/>
      <c r="H17" s="248"/>
      <c r="I17" s="152"/>
    </row>
    <row r="18" spans="2:9" s="147" customFormat="1" ht="15.75" customHeight="1">
      <c r="B18" s="153"/>
      <c r="C18" s="163"/>
      <c r="D18" s="158" t="s">
        <v>49</v>
      </c>
      <c r="E18" s="248"/>
      <c r="F18" s="248"/>
      <c r="G18" s="248"/>
      <c r="H18" s="248"/>
      <c r="I18" s="152"/>
    </row>
    <row r="19" spans="2:9" s="147" customFormat="1" ht="15.75" customHeight="1">
      <c r="B19" s="153"/>
      <c r="C19" s="163" t="s">
        <v>50</v>
      </c>
      <c r="D19" s="264" t="s">
        <v>37</v>
      </c>
      <c r="E19" s="260">
        <v>100</v>
      </c>
      <c r="F19" s="110" t="s">
        <v>38</v>
      </c>
      <c r="G19" s="91">
        <v>114</v>
      </c>
      <c r="H19" s="278">
        <f>(G19*$H$4)+G19</f>
        <v>114</v>
      </c>
      <c r="I19" s="162">
        <f>E19*H19</f>
        <v>11400</v>
      </c>
    </row>
    <row r="20" spans="2:9" s="147" customFormat="1" ht="15.75" customHeight="1">
      <c r="B20" s="153"/>
      <c r="C20" s="154" t="s">
        <v>51</v>
      </c>
      <c r="D20" s="241" t="s">
        <v>52</v>
      </c>
      <c r="E20" s="110">
        <v>150</v>
      </c>
      <c r="F20" s="110" t="s">
        <v>38</v>
      </c>
      <c r="G20" s="91">
        <v>150</v>
      </c>
      <c r="H20" s="278">
        <f t="shared" ref="H20:H24" si="2">(G20*$H$4)+G20</f>
        <v>150</v>
      </c>
      <c r="I20" s="162">
        <f t="shared" ref="I20:I24" si="3">E20*H20</f>
        <v>22500</v>
      </c>
    </row>
    <row r="21" spans="2:9" s="147" customFormat="1" ht="15.75" customHeight="1">
      <c r="B21" s="153"/>
      <c r="C21" s="154" t="s">
        <v>53</v>
      </c>
      <c r="D21" s="241" t="s">
        <v>54</v>
      </c>
      <c r="E21" s="110">
        <v>100</v>
      </c>
      <c r="F21" s="110" t="s">
        <v>38</v>
      </c>
      <c r="G21" s="91">
        <v>168</v>
      </c>
      <c r="H21" s="278">
        <f t="shared" si="2"/>
        <v>168</v>
      </c>
      <c r="I21" s="162">
        <f t="shared" si="3"/>
        <v>16800</v>
      </c>
    </row>
    <row r="22" spans="2:9" s="147" customFormat="1" ht="15.75" customHeight="1">
      <c r="B22" s="153"/>
      <c r="C22" s="154" t="s">
        <v>55</v>
      </c>
      <c r="D22" s="241" t="s">
        <v>56</v>
      </c>
      <c r="E22" s="110">
        <v>25</v>
      </c>
      <c r="F22" s="110" t="s">
        <v>38</v>
      </c>
      <c r="G22" s="91">
        <v>168</v>
      </c>
      <c r="H22" s="278">
        <f t="shared" si="2"/>
        <v>168</v>
      </c>
      <c r="I22" s="162">
        <f t="shared" si="3"/>
        <v>4200</v>
      </c>
    </row>
    <row r="23" spans="2:9" s="147" customFormat="1" ht="15.75" customHeight="1">
      <c r="B23" s="153"/>
      <c r="C23" s="154" t="s">
        <v>57</v>
      </c>
      <c r="D23" s="241" t="s">
        <v>58</v>
      </c>
      <c r="E23" s="110">
        <v>10</v>
      </c>
      <c r="F23" s="110" t="s">
        <v>38</v>
      </c>
      <c r="G23" s="91">
        <v>192</v>
      </c>
      <c r="H23" s="278">
        <f t="shared" si="2"/>
        <v>192</v>
      </c>
      <c r="I23" s="162">
        <f t="shared" si="3"/>
        <v>1920</v>
      </c>
    </row>
    <row r="24" spans="2:9" s="147" customFormat="1" ht="15.75" customHeight="1">
      <c r="B24" s="153"/>
      <c r="C24" s="154" t="s">
        <v>59</v>
      </c>
      <c r="D24" s="241" t="s">
        <v>60</v>
      </c>
      <c r="E24" s="110">
        <v>10</v>
      </c>
      <c r="F24" s="110" t="s">
        <v>38</v>
      </c>
      <c r="G24" s="91">
        <v>168</v>
      </c>
      <c r="H24" s="278">
        <f t="shared" si="2"/>
        <v>168</v>
      </c>
      <c r="I24" s="162">
        <f t="shared" si="3"/>
        <v>1680</v>
      </c>
    </row>
    <row r="25" spans="2:9" s="147" customFormat="1" ht="15.75" customHeight="1">
      <c r="B25" s="153"/>
      <c r="C25" s="154"/>
      <c r="D25" s="241"/>
      <c r="E25" s="248"/>
      <c r="F25" s="248"/>
      <c r="G25" s="248"/>
      <c r="H25" s="248"/>
      <c r="I25" s="152"/>
    </row>
    <row r="26" spans="2:9" s="147" customFormat="1" ht="15.75" customHeight="1">
      <c r="B26" s="156" t="s">
        <v>61</v>
      </c>
      <c r="C26" s="157"/>
      <c r="D26" s="158" t="s">
        <v>62</v>
      </c>
      <c r="E26" s="159"/>
      <c r="F26" s="248"/>
      <c r="G26" s="248"/>
      <c r="H26" s="248"/>
      <c r="I26" s="152"/>
    </row>
    <row r="27" spans="2:9" s="147" customFormat="1" ht="15.75" customHeight="1">
      <c r="B27" s="153"/>
      <c r="C27" s="154" t="s">
        <v>63</v>
      </c>
      <c r="D27" s="241" t="s">
        <v>64</v>
      </c>
      <c r="E27" s="110">
        <v>15</v>
      </c>
      <c r="F27" s="110" t="s">
        <v>38</v>
      </c>
      <c r="G27" s="91">
        <v>174</v>
      </c>
      <c r="H27" s="278">
        <f>(G27*$H$4)+G27</f>
        <v>174</v>
      </c>
      <c r="I27" s="162">
        <f t="shared" ref="I27:I31" si="4">E27*H27</f>
        <v>2610</v>
      </c>
    </row>
    <row r="28" spans="2:9" s="147" customFormat="1" ht="15.75" customHeight="1">
      <c r="B28" s="153"/>
      <c r="C28" s="154" t="s">
        <v>65</v>
      </c>
      <c r="D28" s="241" t="s">
        <v>66</v>
      </c>
      <c r="E28" s="110">
        <v>75</v>
      </c>
      <c r="F28" s="110" t="s">
        <v>38</v>
      </c>
      <c r="G28" s="91">
        <v>174</v>
      </c>
      <c r="H28" s="278">
        <f>(G28*$H$4)+G28</f>
        <v>174</v>
      </c>
      <c r="I28" s="162">
        <f t="shared" si="4"/>
        <v>13050</v>
      </c>
    </row>
    <row r="29" spans="2:9" s="147" customFormat="1" ht="15.75" customHeight="1">
      <c r="B29" s="153"/>
      <c r="C29" s="154" t="s">
        <v>67</v>
      </c>
      <c r="D29" s="241" t="s">
        <v>68</v>
      </c>
      <c r="E29" s="110">
        <v>25</v>
      </c>
      <c r="F29" s="110" t="s">
        <v>38</v>
      </c>
      <c r="G29" s="91">
        <v>174</v>
      </c>
      <c r="H29" s="278">
        <f>(G29*$H$4)+G29</f>
        <v>174</v>
      </c>
      <c r="I29" s="162">
        <f t="shared" si="4"/>
        <v>4350</v>
      </c>
    </row>
    <row r="30" spans="2:9" s="147" customFormat="1" ht="15.75" customHeight="1">
      <c r="B30" s="153"/>
      <c r="C30" s="154" t="s">
        <v>69</v>
      </c>
      <c r="D30" s="241" t="s">
        <v>70</v>
      </c>
      <c r="E30" s="110">
        <v>10</v>
      </c>
      <c r="F30" s="110" t="s">
        <v>38</v>
      </c>
      <c r="G30" s="91">
        <v>60</v>
      </c>
      <c r="H30" s="278">
        <f>(G30*$H$4)+G30</f>
        <v>60</v>
      </c>
      <c r="I30" s="162">
        <f t="shared" si="4"/>
        <v>600</v>
      </c>
    </row>
    <row r="31" spans="2:9" s="147" customFormat="1" ht="15.75" customHeight="1">
      <c r="B31" s="153"/>
      <c r="C31" s="154" t="s">
        <v>71</v>
      </c>
      <c r="D31" s="241" t="s">
        <v>72</v>
      </c>
      <c r="E31" s="110">
        <v>10</v>
      </c>
      <c r="F31" s="110" t="s">
        <v>38</v>
      </c>
      <c r="G31" s="91">
        <v>192</v>
      </c>
      <c r="H31" s="278">
        <f>(G31*$H$4)+G31</f>
        <v>192</v>
      </c>
      <c r="I31" s="162">
        <f t="shared" si="4"/>
        <v>1920</v>
      </c>
    </row>
    <row r="32" spans="2:9" s="147" customFormat="1" ht="15.75" customHeight="1">
      <c r="B32" s="153"/>
      <c r="C32" s="154"/>
      <c r="D32" s="241"/>
      <c r="E32" s="248"/>
      <c r="F32" s="248"/>
      <c r="G32" s="248"/>
      <c r="H32" s="248"/>
      <c r="I32" s="152"/>
    </row>
    <row r="33" spans="2:9" s="147" customFormat="1" ht="15.75" customHeight="1">
      <c r="B33" s="153"/>
      <c r="C33" s="154"/>
      <c r="D33" s="158" t="s">
        <v>73</v>
      </c>
      <c r="E33" s="248"/>
      <c r="F33" s="248"/>
      <c r="G33" s="248"/>
      <c r="H33" s="248"/>
      <c r="I33" s="152"/>
    </row>
    <row r="34" spans="2:9" s="147" customFormat="1" ht="15.75" customHeight="1">
      <c r="B34" s="153"/>
      <c r="C34" s="154" t="s">
        <v>74</v>
      </c>
      <c r="D34" s="241" t="s">
        <v>64</v>
      </c>
      <c r="E34" s="110">
        <v>50</v>
      </c>
      <c r="F34" s="110" t="s">
        <v>38</v>
      </c>
      <c r="G34" s="91">
        <v>162</v>
      </c>
      <c r="H34" s="278">
        <f>(G34*$H$4)+G34</f>
        <v>162</v>
      </c>
      <c r="I34" s="162">
        <f t="shared" ref="I34:I38" si="5">E34*H34</f>
        <v>8100</v>
      </c>
    </row>
    <row r="35" spans="2:9" s="147" customFormat="1" ht="15.75" customHeight="1">
      <c r="B35" s="153"/>
      <c r="C35" s="154" t="s">
        <v>75</v>
      </c>
      <c r="D35" s="241" t="s">
        <v>76</v>
      </c>
      <c r="E35" s="110">
        <v>150</v>
      </c>
      <c r="F35" s="110" t="s">
        <v>38</v>
      </c>
      <c r="G35" s="91">
        <v>162</v>
      </c>
      <c r="H35" s="278">
        <f>(G35*$H$4)+G35</f>
        <v>162</v>
      </c>
      <c r="I35" s="162">
        <f t="shared" si="5"/>
        <v>24300</v>
      </c>
    </row>
    <row r="36" spans="2:9" s="147" customFormat="1" ht="15.75" customHeight="1">
      <c r="B36" s="153"/>
      <c r="C36" s="154" t="s">
        <v>77</v>
      </c>
      <c r="D36" s="241" t="s">
        <v>78</v>
      </c>
      <c r="E36" s="110">
        <v>50</v>
      </c>
      <c r="F36" s="110" t="s">
        <v>38</v>
      </c>
      <c r="G36" s="91">
        <v>162</v>
      </c>
      <c r="H36" s="278">
        <f>(G36*$H$4)+G36</f>
        <v>162</v>
      </c>
      <c r="I36" s="162">
        <f t="shared" si="5"/>
        <v>8100</v>
      </c>
    </row>
    <row r="37" spans="2:9" s="147" customFormat="1" ht="15.75" customHeight="1">
      <c r="B37" s="153"/>
      <c r="C37" s="154" t="s">
        <v>79</v>
      </c>
      <c r="D37" s="241" t="s">
        <v>70</v>
      </c>
      <c r="E37" s="110">
        <v>10</v>
      </c>
      <c r="F37" s="110" t="s">
        <v>38</v>
      </c>
      <c r="G37" s="91">
        <v>60</v>
      </c>
      <c r="H37" s="278">
        <f>(G37*$H$4)+G37</f>
        <v>60</v>
      </c>
      <c r="I37" s="162">
        <f t="shared" si="5"/>
        <v>600</v>
      </c>
    </row>
    <row r="38" spans="2:9" s="147" customFormat="1" ht="15.75" customHeight="1">
      <c r="B38" s="153"/>
      <c r="C38" s="154" t="s">
        <v>80</v>
      </c>
      <c r="D38" s="241" t="s">
        <v>72</v>
      </c>
      <c r="E38" s="110">
        <v>10</v>
      </c>
      <c r="F38" s="110" t="s">
        <v>38</v>
      </c>
      <c r="G38" s="91">
        <v>180</v>
      </c>
      <c r="H38" s="278">
        <f>(G38*$H$4)+G38</f>
        <v>180</v>
      </c>
      <c r="I38" s="162">
        <f t="shared" si="5"/>
        <v>1800</v>
      </c>
    </row>
    <row r="39" spans="2:9" s="147" customFormat="1" ht="15.75" customHeight="1">
      <c r="B39" s="153"/>
      <c r="C39" s="154"/>
      <c r="D39" s="241"/>
      <c r="E39" s="248"/>
      <c r="F39" s="248"/>
      <c r="G39" s="145"/>
      <c r="H39" s="146"/>
      <c r="I39" s="152"/>
    </row>
    <row r="40" spans="2:9" s="147" customFormat="1" ht="15.75" customHeight="1">
      <c r="B40" s="156" t="s">
        <v>81</v>
      </c>
      <c r="C40" s="157"/>
      <c r="D40" s="158" t="s">
        <v>82</v>
      </c>
      <c r="E40" s="159"/>
      <c r="F40" s="248"/>
      <c r="G40" s="145"/>
      <c r="H40" s="146"/>
      <c r="I40" s="152"/>
    </row>
    <row r="41" spans="2:9" s="147" customFormat="1" ht="15.75" customHeight="1">
      <c r="B41" s="153"/>
      <c r="C41" s="154" t="s">
        <v>83</v>
      </c>
      <c r="D41" s="241" t="s">
        <v>84</v>
      </c>
      <c r="E41" s="110">
        <v>10</v>
      </c>
      <c r="F41" s="279" t="s">
        <v>38</v>
      </c>
      <c r="G41" s="91">
        <v>78</v>
      </c>
      <c r="H41" s="278">
        <f t="shared" ref="H41:H47" si="6">(G41*$H$4)+G41</f>
        <v>78</v>
      </c>
      <c r="I41" s="162">
        <f t="shared" ref="I41:I47" si="7">E41*H41</f>
        <v>780</v>
      </c>
    </row>
    <row r="42" spans="2:9" s="147" customFormat="1" ht="15.75" customHeight="1">
      <c r="B42" s="153"/>
      <c r="C42" s="154" t="s">
        <v>85</v>
      </c>
      <c r="D42" s="241" t="s">
        <v>86</v>
      </c>
      <c r="E42" s="110">
        <v>10</v>
      </c>
      <c r="F42" s="279" t="s">
        <v>38</v>
      </c>
      <c r="G42" s="91">
        <v>96</v>
      </c>
      <c r="H42" s="278">
        <f t="shared" si="6"/>
        <v>96</v>
      </c>
      <c r="I42" s="162">
        <f t="shared" si="7"/>
        <v>960</v>
      </c>
    </row>
    <row r="43" spans="2:9" s="147" customFormat="1" ht="15.75" customHeight="1">
      <c r="B43" s="153"/>
      <c r="C43" s="154" t="s">
        <v>87</v>
      </c>
      <c r="D43" s="241" t="s">
        <v>88</v>
      </c>
      <c r="E43" s="110">
        <v>10</v>
      </c>
      <c r="F43" s="279" t="s">
        <v>38</v>
      </c>
      <c r="G43" s="91">
        <v>114</v>
      </c>
      <c r="H43" s="278">
        <f t="shared" si="6"/>
        <v>114</v>
      </c>
      <c r="I43" s="162">
        <f t="shared" si="7"/>
        <v>1140</v>
      </c>
    </row>
    <row r="44" spans="2:9" s="147" customFormat="1" ht="15.75" customHeight="1">
      <c r="B44" s="153"/>
      <c r="C44" s="154" t="s">
        <v>89</v>
      </c>
      <c r="D44" s="241" t="s">
        <v>90</v>
      </c>
      <c r="E44" s="110">
        <v>10</v>
      </c>
      <c r="F44" s="279" t="s">
        <v>38</v>
      </c>
      <c r="G44" s="91">
        <v>117.6</v>
      </c>
      <c r="H44" s="278">
        <f t="shared" si="6"/>
        <v>117.6</v>
      </c>
      <c r="I44" s="162">
        <f t="shared" si="7"/>
        <v>1176</v>
      </c>
    </row>
    <row r="45" spans="2:9" s="147" customFormat="1" ht="15.75" customHeight="1">
      <c r="B45" s="153"/>
      <c r="C45" s="154" t="s">
        <v>91</v>
      </c>
      <c r="D45" s="241" t="s">
        <v>92</v>
      </c>
      <c r="E45" s="110">
        <v>10</v>
      </c>
      <c r="F45" s="279" t="s">
        <v>38</v>
      </c>
      <c r="G45" s="91">
        <v>126</v>
      </c>
      <c r="H45" s="278">
        <f t="shared" si="6"/>
        <v>126</v>
      </c>
      <c r="I45" s="162">
        <f t="shared" si="7"/>
        <v>1260</v>
      </c>
    </row>
    <row r="46" spans="2:9" s="147" customFormat="1" ht="15.75" customHeight="1">
      <c r="B46" s="153"/>
      <c r="C46" s="154" t="s">
        <v>93</v>
      </c>
      <c r="D46" s="241" t="s">
        <v>94</v>
      </c>
      <c r="E46" s="110">
        <v>10</v>
      </c>
      <c r="F46" s="279" t="s">
        <v>38</v>
      </c>
      <c r="G46" s="91">
        <v>126</v>
      </c>
      <c r="H46" s="278">
        <f t="shared" si="6"/>
        <v>126</v>
      </c>
      <c r="I46" s="162">
        <f t="shared" si="7"/>
        <v>1260</v>
      </c>
    </row>
    <row r="47" spans="2:9" s="147" customFormat="1" ht="15.75" customHeight="1">
      <c r="B47" s="153"/>
      <c r="C47" s="154" t="s">
        <v>95</v>
      </c>
      <c r="D47" s="241" t="s">
        <v>96</v>
      </c>
      <c r="E47" s="110">
        <v>10</v>
      </c>
      <c r="F47" s="279" t="s">
        <v>38</v>
      </c>
      <c r="G47" s="91">
        <v>48</v>
      </c>
      <c r="H47" s="278">
        <f t="shared" si="6"/>
        <v>48</v>
      </c>
      <c r="I47" s="162">
        <f t="shared" si="7"/>
        <v>480</v>
      </c>
    </row>
    <row r="48" spans="2:9" s="147" customFormat="1" ht="15.75" customHeight="1">
      <c r="B48" s="153"/>
      <c r="C48" s="154"/>
      <c r="D48" s="280"/>
      <c r="E48" s="248"/>
      <c r="F48" s="248"/>
      <c r="G48" s="443"/>
      <c r="H48" s="443"/>
      <c r="I48" s="152"/>
    </row>
    <row r="49" spans="1:24" s="147" customFormat="1" ht="15.75" customHeight="1">
      <c r="B49" s="153"/>
      <c r="C49" s="154"/>
      <c r="D49" s="158" t="s">
        <v>97</v>
      </c>
      <c r="E49" s="248"/>
      <c r="F49" s="248"/>
      <c r="G49" s="443"/>
      <c r="H49" s="443"/>
      <c r="I49" s="152"/>
    </row>
    <row r="50" spans="1:24" s="147" customFormat="1" ht="15.75" customHeight="1">
      <c r="B50" s="153"/>
      <c r="C50" s="154" t="s">
        <v>98</v>
      </c>
      <c r="D50" s="241" t="s">
        <v>84</v>
      </c>
      <c r="E50" s="110">
        <v>100</v>
      </c>
      <c r="F50" s="279" t="s">
        <v>38</v>
      </c>
      <c r="G50" s="91">
        <v>72</v>
      </c>
      <c r="H50" s="278">
        <f t="shared" ref="H50:H55" si="8">(G50*$H$4)+G50</f>
        <v>72</v>
      </c>
      <c r="I50" s="162">
        <f t="shared" ref="I50:I55" si="9">E50*H50</f>
        <v>7200</v>
      </c>
    </row>
    <row r="51" spans="1:24" s="147" customFormat="1" ht="15.75" customHeight="1">
      <c r="B51" s="153"/>
      <c r="C51" s="154" t="s">
        <v>99</v>
      </c>
      <c r="D51" s="241" t="s">
        <v>100</v>
      </c>
      <c r="E51" s="110">
        <v>100</v>
      </c>
      <c r="F51" s="279" t="s">
        <v>38</v>
      </c>
      <c r="G51" s="91">
        <v>90</v>
      </c>
      <c r="H51" s="278">
        <f t="shared" si="8"/>
        <v>90</v>
      </c>
      <c r="I51" s="162">
        <f t="shared" si="9"/>
        <v>9000</v>
      </c>
    </row>
    <row r="52" spans="1:24" s="147" customFormat="1" ht="15.75" customHeight="1">
      <c r="B52" s="153"/>
      <c r="C52" s="154" t="s">
        <v>101</v>
      </c>
      <c r="D52" s="241" t="s">
        <v>102</v>
      </c>
      <c r="E52" s="110">
        <v>20</v>
      </c>
      <c r="F52" s="279" t="s">
        <v>38</v>
      </c>
      <c r="G52" s="91">
        <v>108</v>
      </c>
      <c r="H52" s="278">
        <f t="shared" si="8"/>
        <v>108</v>
      </c>
      <c r="I52" s="162">
        <f t="shared" si="9"/>
        <v>2160</v>
      </c>
    </row>
    <row r="53" spans="1:24" s="147" customFormat="1" ht="15.75" customHeight="1">
      <c r="B53" s="153"/>
      <c r="C53" s="154" t="s">
        <v>103</v>
      </c>
      <c r="D53" s="241" t="s">
        <v>104</v>
      </c>
      <c r="E53" s="110">
        <v>10</v>
      </c>
      <c r="F53" s="279" t="s">
        <v>38</v>
      </c>
      <c r="G53" s="91">
        <v>114</v>
      </c>
      <c r="H53" s="278">
        <f t="shared" si="8"/>
        <v>114</v>
      </c>
      <c r="I53" s="162">
        <f t="shared" si="9"/>
        <v>1140</v>
      </c>
    </row>
    <row r="54" spans="1:24" s="147" customFormat="1" ht="15.75" customHeight="1">
      <c r="B54" s="153"/>
      <c r="C54" s="154" t="s">
        <v>105</v>
      </c>
      <c r="D54" s="241" t="s">
        <v>106</v>
      </c>
      <c r="E54" s="110">
        <v>10</v>
      </c>
      <c r="F54" s="279" t="s">
        <v>38</v>
      </c>
      <c r="G54" s="91">
        <v>120</v>
      </c>
      <c r="H54" s="278">
        <f t="shared" si="8"/>
        <v>120</v>
      </c>
      <c r="I54" s="162">
        <f t="shared" si="9"/>
        <v>1200</v>
      </c>
    </row>
    <row r="55" spans="1:24" s="147" customFormat="1" ht="15.75" customHeight="1">
      <c r="B55" s="153"/>
      <c r="C55" s="154" t="s">
        <v>107</v>
      </c>
      <c r="D55" s="241" t="s">
        <v>108</v>
      </c>
      <c r="E55" s="110">
        <v>10</v>
      </c>
      <c r="F55" s="279" t="s">
        <v>38</v>
      </c>
      <c r="G55" s="91">
        <v>120</v>
      </c>
      <c r="H55" s="278">
        <f t="shared" si="8"/>
        <v>120</v>
      </c>
      <c r="I55" s="162">
        <f t="shared" si="9"/>
        <v>1200</v>
      </c>
    </row>
    <row r="56" spans="1:24" s="147" customFormat="1" ht="15.75" customHeight="1">
      <c r="B56" s="153"/>
      <c r="C56" s="154" t="s">
        <v>109</v>
      </c>
      <c r="D56" s="241" t="s">
        <v>96</v>
      </c>
      <c r="E56" s="110">
        <v>10</v>
      </c>
      <c r="F56" s="279" t="s">
        <v>38</v>
      </c>
      <c r="G56" s="91">
        <v>48</v>
      </c>
      <c r="H56" s="278">
        <f t="shared" ref="H56" si="10">(G56*$H$4)+G56</f>
        <v>48</v>
      </c>
      <c r="I56" s="162">
        <f t="shared" ref="I56" si="11">E56*H56</f>
        <v>480</v>
      </c>
    </row>
    <row r="57" spans="1:24" s="147" customFormat="1" ht="15.75" customHeight="1">
      <c r="B57" s="153"/>
      <c r="C57" s="154"/>
      <c r="D57" s="164"/>
      <c r="E57" s="151"/>
      <c r="F57" s="248"/>
      <c r="G57" s="145"/>
      <c r="H57" s="146"/>
      <c r="I57" s="152"/>
    </row>
    <row r="58" spans="1:24" s="147" customFormat="1" ht="15.75" customHeight="1">
      <c r="B58" s="156" t="s">
        <v>110</v>
      </c>
      <c r="C58" s="157"/>
      <c r="D58" s="158" t="s">
        <v>111</v>
      </c>
      <c r="E58" s="159"/>
      <c r="F58" s="248"/>
      <c r="G58" s="145"/>
      <c r="H58" s="146"/>
      <c r="I58" s="152"/>
    </row>
    <row r="59" spans="1:24" s="143" customFormat="1" ht="15.75" customHeight="1">
      <c r="A59" s="286"/>
      <c r="B59" s="275"/>
      <c r="C59" s="154" t="s">
        <v>112</v>
      </c>
      <c r="D59" s="241" t="s">
        <v>113</v>
      </c>
      <c r="E59" s="110">
        <v>10</v>
      </c>
      <c r="F59" s="110" t="s">
        <v>38</v>
      </c>
      <c r="G59" s="91">
        <v>102</v>
      </c>
      <c r="H59" s="278">
        <f>(G59*$H$4)+G59</f>
        <v>102</v>
      </c>
      <c r="I59" s="162">
        <f t="shared" ref="I59:I63" si="12">E59*H59</f>
        <v>1020</v>
      </c>
      <c r="J59" s="286"/>
      <c r="K59" s="286"/>
      <c r="L59" s="286"/>
      <c r="M59" s="286"/>
      <c r="N59" s="286"/>
      <c r="O59" s="286"/>
      <c r="P59" s="286"/>
      <c r="Q59" s="286"/>
      <c r="R59" s="286"/>
      <c r="S59" s="286"/>
      <c r="T59" s="286"/>
      <c r="U59" s="286"/>
      <c r="V59" s="286"/>
      <c r="W59" s="286"/>
      <c r="X59" s="286"/>
    </row>
    <row r="60" spans="1:24" s="143" customFormat="1" ht="15.75" customHeight="1">
      <c r="A60" s="286"/>
      <c r="B60" s="275"/>
      <c r="C60" s="154" t="s">
        <v>114</v>
      </c>
      <c r="D60" s="241" t="s">
        <v>115</v>
      </c>
      <c r="E60" s="110">
        <v>10</v>
      </c>
      <c r="F60" s="110" t="s">
        <v>38</v>
      </c>
      <c r="G60" s="91">
        <v>108</v>
      </c>
      <c r="H60" s="278">
        <f>(G60*$H$4)+G60</f>
        <v>108</v>
      </c>
      <c r="I60" s="162">
        <f t="shared" si="12"/>
        <v>1080</v>
      </c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</row>
    <row r="61" spans="1:24" s="143" customFormat="1" ht="15.75" customHeight="1">
      <c r="A61" s="286"/>
      <c r="B61" s="275"/>
      <c r="C61" s="154" t="s">
        <v>116</v>
      </c>
      <c r="D61" s="241" t="s">
        <v>117</v>
      </c>
      <c r="E61" s="110">
        <v>10</v>
      </c>
      <c r="F61" s="110" t="s">
        <v>38</v>
      </c>
      <c r="G61" s="91">
        <v>114</v>
      </c>
      <c r="H61" s="278">
        <f>(G61*$H$4)+G61</f>
        <v>114</v>
      </c>
      <c r="I61" s="162">
        <f t="shared" si="12"/>
        <v>1140</v>
      </c>
      <c r="J61" s="286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6"/>
      <c r="W61" s="286"/>
      <c r="X61" s="286"/>
    </row>
    <row r="62" spans="1:24" s="143" customFormat="1" ht="15.75" customHeight="1">
      <c r="A62" s="286"/>
      <c r="B62" s="281"/>
      <c r="C62" s="154" t="s">
        <v>118</v>
      </c>
      <c r="D62" s="282" t="s">
        <v>119</v>
      </c>
      <c r="E62" s="110">
        <v>10</v>
      </c>
      <c r="F62" s="110" t="s">
        <v>38</v>
      </c>
      <c r="G62" s="91">
        <v>18</v>
      </c>
      <c r="H62" s="278">
        <f>(G62*$H$4)+G62</f>
        <v>18</v>
      </c>
      <c r="I62" s="162">
        <f t="shared" si="12"/>
        <v>180</v>
      </c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</row>
    <row r="63" spans="1:24" s="143" customFormat="1" ht="15.75" customHeight="1">
      <c r="A63" s="286"/>
      <c r="B63" s="275"/>
      <c r="C63" s="154" t="s">
        <v>120</v>
      </c>
      <c r="D63" s="282" t="s">
        <v>121</v>
      </c>
      <c r="E63" s="110">
        <v>10</v>
      </c>
      <c r="F63" s="110" t="s">
        <v>38</v>
      </c>
      <c r="G63" s="91">
        <v>90</v>
      </c>
      <c r="H63" s="278">
        <f>(G63*$H$4)+G63</f>
        <v>90</v>
      </c>
      <c r="I63" s="162">
        <f t="shared" si="12"/>
        <v>900</v>
      </c>
      <c r="J63" s="286"/>
      <c r="K63" s="286"/>
      <c r="L63" s="286"/>
      <c r="M63" s="286"/>
      <c r="N63" s="286"/>
      <c r="O63" s="286"/>
      <c r="P63" s="286"/>
      <c r="Q63" s="286"/>
      <c r="R63" s="286"/>
      <c r="S63" s="286"/>
      <c r="T63" s="286"/>
      <c r="U63" s="286"/>
      <c r="V63" s="286"/>
      <c r="W63" s="286"/>
      <c r="X63" s="286"/>
    </row>
    <row r="64" spans="1:24" s="143" customFormat="1" ht="15.75" customHeight="1">
      <c r="A64" s="286"/>
      <c r="B64" s="275"/>
      <c r="C64" s="154"/>
      <c r="D64" s="282"/>
      <c r="E64" s="248"/>
      <c r="F64" s="248"/>
      <c r="G64" s="443"/>
      <c r="H64" s="443"/>
      <c r="I64" s="152"/>
      <c r="J64" s="286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6"/>
      <c r="V64" s="286"/>
      <c r="W64" s="286"/>
      <c r="X64" s="286"/>
    </row>
    <row r="65" spans="1:24" s="143" customFormat="1" ht="15.75" customHeight="1">
      <c r="A65" s="286"/>
      <c r="B65" s="275"/>
      <c r="C65" s="154"/>
      <c r="D65" s="158" t="s">
        <v>122</v>
      </c>
      <c r="E65" s="248"/>
      <c r="F65" s="248"/>
      <c r="G65" s="443"/>
      <c r="H65" s="443"/>
      <c r="I65" s="152"/>
      <c r="J65" s="286"/>
      <c r="K65" s="286"/>
      <c r="L65" s="286"/>
      <c r="M65" s="286"/>
      <c r="N65" s="286"/>
      <c r="O65" s="286"/>
      <c r="P65" s="286"/>
      <c r="Q65" s="286"/>
      <c r="R65" s="286"/>
      <c r="S65" s="286"/>
      <c r="T65" s="286"/>
      <c r="U65" s="286"/>
      <c r="V65" s="286"/>
      <c r="W65" s="286"/>
      <c r="X65" s="286"/>
    </row>
    <row r="66" spans="1:24" s="143" customFormat="1" ht="15.75" customHeight="1">
      <c r="A66" s="286"/>
      <c r="B66" s="275"/>
      <c r="C66" s="154" t="s">
        <v>123</v>
      </c>
      <c r="D66" s="241" t="s">
        <v>113</v>
      </c>
      <c r="E66" s="110">
        <v>50</v>
      </c>
      <c r="F66" s="110" t="s">
        <v>38</v>
      </c>
      <c r="G66" s="91">
        <v>96</v>
      </c>
      <c r="H66" s="278">
        <f>(G66*$H$4)+G66</f>
        <v>96</v>
      </c>
      <c r="I66" s="162">
        <f t="shared" ref="I66:I70" si="13">E66*H66</f>
        <v>4800</v>
      </c>
      <c r="J66" s="286"/>
      <c r="K66" s="286"/>
      <c r="L66" s="286"/>
      <c r="M66" s="286"/>
      <c r="N66" s="286"/>
      <c r="O66" s="286"/>
      <c r="P66" s="286"/>
      <c r="Q66" s="286"/>
      <c r="R66" s="286"/>
      <c r="S66" s="286"/>
      <c r="T66" s="286"/>
      <c r="U66" s="286"/>
      <c r="V66" s="286"/>
      <c r="W66" s="286"/>
      <c r="X66" s="286"/>
    </row>
    <row r="67" spans="1:24" s="143" customFormat="1" ht="15.75" customHeight="1">
      <c r="A67" s="286"/>
      <c r="B67" s="275"/>
      <c r="C67" s="154" t="s">
        <v>124</v>
      </c>
      <c r="D67" s="241" t="s">
        <v>125</v>
      </c>
      <c r="E67" s="110">
        <v>75</v>
      </c>
      <c r="F67" s="110" t="s">
        <v>38</v>
      </c>
      <c r="G67" s="91">
        <v>102</v>
      </c>
      <c r="H67" s="278">
        <f>(G67*$H$4)+G67</f>
        <v>102</v>
      </c>
      <c r="I67" s="162">
        <f t="shared" si="13"/>
        <v>7650</v>
      </c>
      <c r="J67" s="286"/>
      <c r="K67" s="286"/>
      <c r="L67" s="286"/>
      <c r="M67" s="286"/>
      <c r="N67" s="286"/>
      <c r="O67" s="286"/>
      <c r="P67" s="286"/>
      <c r="Q67" s="286"/>
      <c r="R67" s="286"/>
      <c r="S67" s="286"/>
      <c r="T67" s="286"/>
      <c r="U67" s="286"/>
      <c r="V67" s="286"/>
      <c r="W67" s="286"/>
      <c r="X67" s="286"/>
    </row>
    <row r="68" spans="1:24" s="143" customFormat="1" ht="15.75" customHeight="1">
      <c r="A68" s="286"/>
      <c r="B68" s="275"/>
      <c r="C68" s="154" t="s">
        <v>126</v>
      </c>
      <c r="D68" s="241" t="s">
        <v>127</v>
      </c>
      <c r="E68" s="110">
        <v>15</v>
      </c>
      <c r="F68" s="110" t="s">
        <v>38</v>
      </c>
      <c r="G68" s="91">
        <v>108</v>
      </c>
      <c r="H68" s="278">
        <f>(G68*$H$4)+G68</f>
        <v>108</v>
      </c>
      <c r="I68" s="162">
        <f t="shared" si="13"/>
        <v>1620</v>
      </c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</row>
    <row r="69" spans="1:24" s="143" customFormat="1" ht="15.75" customHeight="1">
      <c r="A69" s="286"/>
      <c r="B69" s="275"/>
      <c r="C69" s="154" t="s">
        <v>128</v>
      </c>
      <c r="D69" s="282" t="s">
        <v>119</v>
      </c>
      <c r="E69" s="110">
        <v>10</v>
      </c>
      <c r="F69" s="110" t="s">
        <v>38</v>
      </c>
      <c r="G69" s="91">
        <v>18</v>
      </c>
      <c r="H69" s="278">
        <f>(G69*$H$4)+G69</f>
        <v>18</v>
      </c>
      <c r="I69" s="162">
        <f t="shared" si="13"/>
        <v>180</v>
      </c>
      <c r="J69" s="286"/>
      <c r="K69" s="286"/>
      <c r="L69" s="286"/>
      <c r="M69" s="286"/>
      <c r="N69" s="286"/>
      <c r="O69" s="286"/>
      <c r="P69" s="286"/>
      <c r="Q69" s="286"/>
      <c r="R69" s="286"/>
      <c r="S69" s="286"/>
      <c r="T69" s="286"/>
      <c r="U69" s="286"/>
      <c r="V69" s="286"/>
      <c r="W69" s="286"/>
      <c r="X69" s="286"/>
    </row>
    <row r="70" spans="1:24" s="143" customFormat="1" ht="15.75" customHeight="1">
      <c r="A70" s="286"/>
      <c r="B70" s="275"/>
      <c r="C70" s="154" t="s">
        <v>129</v>
      </c>
      <c r="D70" s="282" t="s">
        <v>121</v>
      </c>
      <c r="E70" s="110">
        <v>10</v>
      </c>
      <c r="F70" s="110" t="s">
        <v>38</v>
      </c>
      <c r="G70" s="91">
        <v>84</v>
      </c>
      <c r="H70" s="278">
        <f>(G70*$H$4)+G70</f>
        <v>84</v>
      </c>
      <c r="I70" s="162">
        <f t="shared" si="13"/>
        <v>840</v>
      </c>
      <c r="J70" s="286"/>
      <c r="K70" s="286"/>
      <c r="L70" s="286"/>
      <c r="M70" s="286"/>
      <c r="N70" s="286"/>
      <c r="O70" s="286"/>
      <c r="P70" s="286"/>
      <c r="Q70" s="286"/>
      <c r="R70" s="286"/>
      <c r="S70" s="286"/>
      <c r="T70" s="286"/>
      <c r="U70" s="286"/>
      <c r="V70" s="286"/>
      <c r="W70" s="286"/>
      <c r="X70" s="286"/>
    </row>
    <row r="71" spans="1:24" s="143" customFormat="1" ht="15.75" customHeight="1">
      <c r="A71" s="286"/>
      <c r="B71" s="275"/>
      <c r="C71" s="154"/>
      <c r="D71" s="241"/>
      <c r="E71" s="248"/>
      <c r="F71" s="248"/>
      <c r="G71" s="145"/>
      <c r="H71" s="146"/>
      <c r="I71" s="283"/>
      <c r="J71" s="286"/>
      <c r="K71" s="286"/>
      <c r="L71" s="286"/>
      <c r="M71" s="286"/>
      <c r="N71" s="286"/>
      <c r="O71" s="286"/>
      <c r="P71" s="286"/>
      <c r="Q71" s="286"/>
      <c r="R71" s="286"/>
      <c r="S71" s="286"/>
      <c r="T71" s="286"/>
      <c r="U71" s="286"/>
      <c r="V71" s="286"/>
      <c r="W71" s="286"/>
      <c r="X71" s="286"/>
    </row>
    <row r="72" spans="1:24" s="143" customFormat="1" ht="15.75" customHeight="1">
      <c r="A72" s="286"/>
      <c r="B72" s="156" t="s">
        <v>130</v>
      </c>
      <c r="C72" s="157"/>
      <c r="D72" s="158" t="s">
        <v>131</v>
      </c>
      <c r="E72" s="159"/>
      <c r="F72" s="248"/>
      <c r="G72" s="145"/>
      <c r="H72" s="146"/>
      <c r="I72" s="283"/>
      <c r="J72" s="286"/>
      <c r="K72" s="286"/>
      <c r="L72" s="286"/>
      <c r="M72" s="286"/>
      <c r="N72" s="286"/>
      <c r="O72" s="286"/>
      <c r="P72" s="286"/>
      <c r="Q72" s="286"/>
      <c r="R72" s="286"/>
      <c r="S72" s="286"/>
      <c r="T72" s="286"/>
      <c r="U72" s="286"/>
      <c r="V72" s="286"/>
      <c r="W72" s="286"/>
      <c r="X72" s="286"/>
    </row>
    <row r="73" spans="1:24" s="143" customFormat="1" ht="15.75" customHeight="1">
      <c r="A73" s="286"/>
      <c r="B73" s="275"/>
      <c r="C73" s="154" t="s">
        <v>132</v>
      </c>
      <c r="D73" s="241" t="s">
        <v>133</v>
      </c>
      <c r="E73" s="110">
        <v>10</v>
      </c>
      <c r="F73" s="110" t="s">
        <v>38</v>
      </c>
      <c r="G73" s="91">
        <v>174</v>
      </c>
      <c r="H73" s="278">
        <f t="shared" ref="H73:H80" si="14">(G73*$H$4)+G73</f>
        <v>174</v>
      </c>
      <c r="I73" s="162">
        <f t="shared" ref="I73:I80" si="15">E73*H73</f>
        <v>1740</v>
      </c>
      <c r="J73" s="286"/>
      <c r="K73" s="286"/>
      <c r="L73" s="286"/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</row>
    <row r="74" spans="1:24" s="143" customFormat="1" ht="15.75" customHeight="1">
      <c r="A74" s="286"/>
      <c r="B74" s="275"/>
      <c r="C74" s="154" t="s">
        <v>134</v>
      </c>
      <c r="D74" s="241" t="s">
        <v>135</v>
      </c>
      <c r="E74" s="110">
        <v>10</v>
      </c>
      <c r="F74" s="110" t="s">
        <v>38</v>
      </c>
      <c r="G74" s="91">
        <v>204</v>
      </c>
      <c r="H74" s="278">
        <f t="shared" si="14"/>
        <v>204</v>
      </c>
      <c r="I74" s="162">
        <f t="shared" si="15"/>
        <v>2040</v>
      </c>
      <c r="J74" s="286"/>
      <c r="K74" s="286"/>
      <c r="L74" s="286"/>
      <c r="M74" s="286"/>
      <c r="N74" s="286"/>
      <c r="O74" s="286"/>
      <c r="P74" s="286"/>
      <c r="Q74" s="286"/>
      <c r="R74" s="286"/>
      <c r="S74" s="286"/>
      <c r="T74" s="286"/>
      <c r="U74" s="286"/>
      <c r="V74" s="286"/>
      <c r="W74" s="286"/>
      <c r="X74" s="286"/>
    </row>
    <row r="75" spans="1:24" s="143" customFormat="1" ht="15.75" customHeight="1">
      <c r="A75" s="286"/>
      <c r="B75" s="275"/>
      <c r="C75" s="154" t="s">
        <v>136</v>
      </c>
      <c r="D75" s="241" t="s">
        <v>137</v>
      </c>
      <c r="E75" s="110">
        <v>10</v>
      </c>
      <c r="F75" s="110" t="s">
        <v>38</v>
      </c>
      <c r="G75" s="91">
        <v>234</v>
      </c>
      <c r="H75" s="278">
        <f t="shared" si="14"/>
        <v>234</v>
      </c>
      <c r="I75" s="162">
        <f t="shared" si="15"/>
        <v>2340</v>
      </c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</row>
    <row r="76" spans="1:24" s="143" customFormat="1" ht="15.75" customHeight="1">
      <c r="A76" s="286"/>
      <c r="B76" s="275"/>
      <c r="C76" s="154" t="s">
        <v>138</v>
      </c>
      <c r="D76" s="241" t="s">
        <v>139</v>
      </c>
      <c r="E76" s="110">
        <v>10</v>
      </c>
      <c r="F76" s="110" t="s">
        <v>38</v>
      </c>
      <c r="G76" s="91">
        <v>264</v>
      </c>
      <c r="H76" s="278">
        <f t="shared" si="14"/>
        <v>264</v>
      </c>
      <c r="I76" s="162">
        <f t="shared" si="15"/>
        <v>2640</v>
      </c>
      <c r="J76" s="286"/>
      <c r="K76" s="286"/>
      <c r="L76" s="286"/>
      <c r="M76" s="286"/>
      <c r="N76" s="286"/>
      <c r="O76" s="286"/>
      <c r="P76" s="286"/>
      <c r="Q76" s="286"/>
      <c r="R76" s="286"/>
      <c r="S76" s="286"/>
      <c r="T76" s="286"/>
      <c r="U76" s="286"/>
      <c r="V76" s="286"/>
      <c r="W76" s="286"/>
      <c r="X76" s="286"/>
    </row>
    <row r="77" spans="1:24" s="143" customFormat="1" ht="15.75" customHeight="1">
      <c r="A77" s="286"/>
      <c r="B77" s="275"/>
      <c r="C77" s="154" t="s">
        <v>140</v>
      </c>
      <c r="D77" s="241" t="s">
        <v>141</v>
      </c>
      <c r="E77" s="110">
        <v>10</v>
      </c>
      <c r="F77" s="110" t="s">
        <v>38</v>
      </c>
      <c r="G77" s="445">
        <v>204</v>
      </c>
      <c r="H77" s="444">
        <f t="shared" si="14"/>
        <v>204</v>
      </c>
      <c r="I77" s="245">
        <f t="shared" si="15"/>
        <v>2040</v>
      </c>
      <c r="J77" s="286"/>
      <c r="K77" s="286"/>
      <c r="L77" s="286"/>
      <c r="M77" s="286"/>
      <c r="N77" s="286"/>
      <c r="O77" s="286"/>
      <c r="P77" s="286"/>
      <c r="Q77" s="286"/>
      <c r="R77" s="286"/>
      <c r="S77" s="286"/>
      <c r="T77" s="286"/>
      <c r="U77" s="286"/>
      <c r="V77" s="286"/>
      <c r="W77" s="286"/>
      <c r="X77" s="286"/>
    </row>
    <row r="78" spans="1:24" s="143" customFormat="1" ht="15.75" customHeight="1">
      <c r="A78" s="286"/>
      <c r="B78" s="275"/>
      <c r="C78" s="154" t="s">
        <v>142</v>
      </c>
      <c r="D78" s="241" t="s">
        <v>143</v>
      </c>
      <c r="E78" s="110">
        <v>10</v>
      </c>
      <c r="F78" s="110" t="s">
        <v>38</v>
      </c>
      <c r="G78" s="445">
        <v>234</v>
      </c>
      <c r="H78" s="444">
        <f t="shared" si="14"/>
        <v>234</v>
      </c>
      <c r="I78" s="245">
        <f t="shared" si="15"/>
        <v>2340</v>
      </c>
      <c r="J78" s="286"/>
      <c r="K78" s="286"/>
      <c r="L78" s="286"/>
      <c r="M78" s="286"/>
      <c r="N78" s="286"/>
      <c r="O78" s="286"/>
      <c r="P78" s="286"/>
      <c r="Q78" s="286"/>
      <c r="R78" s="286"/>
      <c r="S78" s="286"/>
      <c r="T78" s="286"/>
      <c r="U78" s="286"/>
      <c r="V78" s="286"/>
      <c r="W78" s="286"/>
      <c r="X78" s="286"/>
    </row>
    <row r="79" spans="1:24" s="143" customFormat="1" ht="15.75" customHeight="1">
      <c r="A79" s="286"/>
      <c r="B79" s="275"/>
      <c r="C79" s="154" t="s">
        <v>144</v>
      </c>
      <c r="D79" s="241" t="s">
        <v>145</v>
      </c>
      <c r="E79" s="110">
        <v>10</v>
      </c>
      <c r="F79" s="110" t="s">
        <v>38</v>
      </c>
      <c r="G79" s="445">
        <v>264</v>
      </c>
      <c r="H79" s="444">
        <f t="shared" si="14"/>
        <v>264</v>
      </c>
      <c r="I79" s="245">
        <f t="shared" si="15"/>
        <v>2640</v>
      </c>
      <c r="J79" s="286"/>
      <c r="K79" s="286"/>
      <c r="L79" s="286"/>
      <c r="M79" s="286"/>
      <c r="N79" s="286"/>
      <c r="O79" s="286"/>
      <c r="P79" s="286"/>
      <c r="Q79" s="286"/>
      <c r="R79" s="286"/>
      <c r="S79" s="286"/>
      <c r="T79" s="286"/>
      <c r="U79" s="286"/>
      <c r="V79" s="286"/>
      <c r="W79" s="286"/>
      <c r="X79" s="286"/>
    </row>
    <row r="80" spans="1:24" s="143" customFormat="1" ht="15.75" customHeight="1">
      <c r="A80" s="286"/>
      <c r="B80" s="275"/>
      <c r="C80" s="154" t="s">
        <v>146</v>
      </c>
      <c r="D80" s="241" t="s">
        <v>147</v>
      </c>
      <c r="E80" s="110">
        <v>10</v>
      </c>
      <c r="F80" s="110" t="s">
        <v>38</v>
      </c>
      <c r="G80" s="445">
        <v>300</v>
      </c>
      <c r="H80" s="444">
        <f t="shared" si="14"/>
        <v>300</v>
      </c>
      <c r="I80" s="245">
        <f t="shared" si="15"/>
        <v>3000</v>
      </c>
      <c r="J80" s="286"/>
      <c r="K80" s="286"/>
      <c r="L80" s="286"/>
      <c r="M80" s="286"/>
      <c r="N80" s="286"/>
      <c r="O80" s="286"/>
      <c r="P80" s="286"/>
      <c r="Q80" s="286"/>
      <c r="R80" s="286"/>
      <c r="S80" s="286"/>
      <c r="T80" s="286"/>
      <c r="U80" s="286"/>
      <c r="V80" s="286"/>
      <c r="W80" s="286"/>
      <c r="X80" s="286"/>
    </row>
    <row r="81" spans="1:24" s="143" customFormat="1" ht="15.75" customHeight="1">
      <c r="A81" s="286"/>
      <c r="B81" s="275"/>
      <c r="C81" s="154"/>
      <c r="D81" s="241"/>
      <c r="E81" s="248"/>
      <c r="F81" s="248"/>
      <c r="G81" s="250"/>
      <c r="H81" s="250"/>
      <c r="I81" s="251"/>
      <c r="J81" s="286"/>
      <c r="K81" s="286"/>
      <c r="L81" s="286"/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</row>
    <row r="82" spans="1:24" s="143" customFormat="1" ht="15.75" customHeight="1">
      <c r="A82" s="286"/>
      <c r="B82" s="275"/>
      <c r="C82" s="154"/>
      <c r="D82" s="158" t="s">
        <v>148</v>
      </c>
      <c r="E82" s="248"/>
      <c r="F82" s="248"/>
      <c r="G82" s="250"/>
      <c r="H82" s="250"/>
      <c r="I82" s="251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</row>
    <row r="83" spans="1:24" s="143" customFormat="1" ht="15.75" customHeight="1">
      <c r="A83" s="286"/>
      <c r="B83" s="275"/>
      <c r="C83" s="154" t="s">
        <v>149</v>
      </c>
      <c r="D83" s="241" t="s">
        <v>133</v>
      </c>
      <c r="E83" s="110">
        <v>50</v>
      </c>
      <c r="F83" s="110" t="s">
        <v>38</v>
      </c>
      <c r="G83" s="91">
        <v>168</v>
      </c>
      <c r="H83" s="278">
        <f t="shared" ref="H83:H90" si="16">(G83*$H$4)+G83</f>
        <v>168</v>
      </c>
      <c r="I83" s="162">
        <f t="shared" ref="I83:I90" si="17">E83*H83</f>
        <v>8400</v>
      </c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</row>
    <row r="84" spans="1:24" s="143" customFormat="1" ht="15.75" customHeight="1">
      <c r="A84" s="286"/>
      <c r="B84" s="275"/>
      <c r="C84" s="154" t="s">
        <v>150</v>
      </c>
      <c r="D84" s="241" t="s">
        <v>151</v>
      </c>
      <c r="E84" s="110">
        <v>50</v>
      </c>
      <c r="F84" s="110" t="s">
        <v>38</v>
      </c>
      <c r="G84" s="91">
        <v>198</v>
      </c>
      <c r="H84" s="278">
        <f t="shared" si="16"/>
        <v>198</v>
      </c>
      <c r="I84" s="162">
        <f t="shared" si="17"/>
        <v>9900</v>
      </c>
      <c r="J84" s="286"/>
      <c r="K84" s="286"/>
      <c r="L84" s="286"/>
      <c r="M84" s="286"/>
      <c r="N84" s="286"/>
      <c r="O84" s="286"/>
      <c r="P84" s="286"/>
      <c r="Q84" s="286"/>
      <c r="R84" s="286"/>
      <c r="S84" s="286"/>
      <c r="T84" s="286"/>
      <c r="U84" s="286"/>
      <c r="V84" s="286"/>
      <c r="W84" s="286"/>
      <c r="X84" s="286"/>
    </row>
    <row r="85" spans="1:24" s="143" customFormat="1" ht="15.75" customHeight="1">
      <c r="A85" s="286"/>
      <c r="B85" s="275"/>
      <c r="C85" s="154" t="s">
        <v>152</v>
      </c>
      <c r="D85" s="241" t="s">
        <v>153</v>
      </c>
      <c r="E85" s="110">
        <v>10</v>
      </c>
      <c r="F85" s="110" t="s">
        <v>38</v>
      </c>
      <c r="G85" s="91">
        <v>228</v>
      </c>
      <c r="H85" s="278">
        <f t="shared" si="16"/>
        <v>228</v>
      </c>
      <c r="I85" s="162">
        <f t="shared" si="17"/>
        <v>2280</v>
      </c>
      <c r="J85" s="286"/>
      <c r="K85" s="286"/>
      <c r="L85" s="286"/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</row>
    <row r="86" spans="1:24" s="143" customFormat="1" ht="15.75" customHeight="1">
      <c r="A86" s="286"/>
      <c r="B86" s="275"/>
      <c r="C86" s="154" t="s">
        <v>154</v>
      </c>
      <c r="D86" s="241" t="s">
        <v>155</v>
      </c>
      <c r="E86" s="110">
        <v>10</v>
      </c>
      <c r="F86" s="110" t="s">
        <v>38</v>
      </c>
      <c r="G86" s="91">
        <v>258</v>
      </c>
      <c r="H86" s="278">
        <f t="shared" si="16"/>
        <v>258</v>
      </c>
      <c r="I86" s="162">
        <f t="shared" si="17"/>
        <v>2580</v>
      </c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</row>
    <row r="87" spans="1:24" s="143" customFormat="1" ht="15.75" customHeight="1">
      <c r="A87" s="286"/>
      <c r="B87" s="275"/>
      <c r="C87" s="154" t="s">
        <v>156</v>
      </c>
      <c r="D87" s="241" t="s">
        <v>141</v>
      </c>
      <c r="E87" s="110">
        <v>15</v>
      </c>
      <c r="F87" s="110" t="s">
        <v>38</v>
      </c>
      <c r="G87" s="445">
        <v>198</v>
      </c>
      <c r="H87" s="444">
        <f t="shared" si="16"/>
        <v>198</v>
      </c>
      <c r="I87" s="245">
        <f t="shared" si="17"/>
        <v>2970</v>
      </c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</row>
    <row r="88" spans="1:24" s="143" customFormat="1" ht="15.75" customHeight="1">
      <c r="A88" s="286"/>
      <c r="B88" s="275"/>
      <c r="C88" s="154" t="s">
        <v>157</v>
      </c>
      <c r="D88" s="241" t="s">
        <v>158</v>
      </c>
      <c r="E88" s="110">
        <v>10</v>
      </c>
      <c r="F88" s="110" t="s">
        <v>38</v>
      </c>
      <c r="G88" s="445">
        <v>228</v>
      </c>
      <c r="H88" s="444">
        <f t="shared" si="16"/>
        <v>228</v>
      </c>
      <c r="I88" s="245">
        <f t="shared" si="17"/>
        <v>2280</v>
      </c>
      <c r="J88" s="286"/>
      <c r="K88" s="286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</row>
    <row r="89" spans="1:24" s="143" customFormat="1" ht="15.75" customHeight="1">
      <c r="A89" s="286"/>
      <c r="B89" s="275"/>
      <c r="C89" s="154" t="s">
        <v>159</v>
      </c>
      <c r="D89" s="241" t="s">
        <v>160</v>
      </c>
      <c r="E89" s="110">
        <v>10</v>
      </c>
      <c r="F89" s="110" t="s">
        <v>38</v>
      </c>
      <c r="G89" s="445">
        <v>258</v>
      </c>
      <c r="H89" s="444">
        <f t="shared" si="16"/>
        <v>258</v>
      </c>
      <c r="I89" s="245">
        <f t="shared" si="17"/>
        <v>2580</v>
      </c>
      <c r="J89" s="286"/>
      <c r="K89" s="286"/>
      <c r="L89" s="286"/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</row>
    <row r="90" spans="1:24" s="143" customFormat="1" ht="15.75" customHeight="1">
      <c r="A90" s="286"/>
      <c r="B90" s="275"/>
      <c r="C90" s="154" t="s">
        <v>161</v>
      </c>
      <c r="D90" s="241" t="s">
        <v>162</v>
      </c>
      <c r="E90" s="110">
        <v>10</v>
      </c>
      <c r="F90" s="110" t="s">
        <v>38</v>
      </c>
      <c r="G90" s="445">
        <v>294</v>
      </c>
      <c r="H90" s="444">
        <f t="shared" si="16"/>
        <v>294</v>
      </c>
      <c r="I90" s="245">
        <f t="shared" si="17"/>
        <v>2940</v>
      </c>
      <c r="J90" s="286"/>
      <c r="K90" s="286"/>
      <c r="L90" s="286"/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</row>
    <row r="91" spans="1:24" s="143" customFormat="1" ht="15.75" customHeight="1">
      <c r="A91" s="286"/>
      <c r="B91" s="275"/>
      <c r="C91" s="154"/>
      <c r="D91" s="241"/>
      <c r="E91" s="248"/>
      <c r="F91" s="248"/>
      <c r="G91" s="145"/>
      <c r="H91" s="146"/>
      <c r="I91" s="283"/>
      <c r="J91" s="286"/>
      <c r="K91" s="286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</row>
    <row r="92" spans="1:24" s="143" customFormat="1" ht="15.75" customHeight="1">
      <c r="A92" s="286"/>
      <c r="B92" s="156" t="s">
        <v>163</v>
      </c>
      <c r="C92" s="157"/>
      <c r="D92" s="158" t="s">
        <v>164</v>
      </c>
      <c r="E92" s="159"/>
      <c r="F92" s="248"/>
      <c r="G92" s="145"/>
      <c r="H92" s="146"/>
      <c r="I92" s="283"/>
      <c r="J92" s="286"/>
      <c r="K92" s="286"/>
      <c r="L92" s="286"/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6"/>
    </row>
    <row r="93" spans="1:24" s="143" customFormat="1" ht="15.75" customHeight="1">
      <c r="A93" s="286"/>
      <c r="B93" s="275"/>
      <c r="C93" s="154" t="s">
        <v>165</v>
      </c>
      <c r="D93" s="241" t="s">
        <v>166</v>
      </c>
      <c r="E93" s="110">
        <v>10</v>
      </c>
      <c r="F93" s="110" t="s">
        <v>38</v>
      </c>
      <c r="G93" s="91">
        <v>162</v>
      </c>
      <c r="H93" s="278">
        <f>(G93*$H$4)+G93</f>
        <v>162</v>
      </c>
      <c r="I93" s="162">
        <f t="shared" ref="I93:I97" si="18">E93*H93</f>
        <v>1620</v>
      </c>
      <c r="J93" s="286"/>
      <c r="K93" s="286"/>
      <c r="L93" s="286"/>
      <c r="M93" s="286"/>
      <c r="N93" s="286"/>
      <c r="O93" s="286"/>
      <c r="P93" s="286"/>
      <c r="Q93" s="286"/>
      <c r="R93" s="286"/>
      <c r="S93" s="286"/>
      <c r="T93" s="286"/>
      <c r="U93" s="286"/>
      <c r="V93" s="286"/>
      <c r="W93" s="286"/>
      <c r="X93" s="286"/>
    </row>
    <row r="94" spans="1:24" s="143" customFormat="1" ht="15.75" customHeight="1">
      <c r="A94" s="286"/>
      <c r="B94" s="275"/>
      <c r="C94" s="154" t="s">
        <v>167</v>
      </c>
      <c r="D94" s="241" t="s">
        <v>168</v>
      </c>
      <c r="E94" s="110">
        <v>150</v>
      </c>
      <c r="F94" s="110" t="s">
        <v>38</v>
      </c>
      <c r="G94" s="91">
        <v>198</v>
      </c>
      <c r="H94" s="278">
        <f>(G94*$H$4)+G94</f>
        <v>198</v>
      </c>
      <c r="I94" s="162">
        <f t="shared" si="18"/>
        <v>29700</v>
      </c>
      <c r="J94" s="286"/>
      <c r="K94" s="286"/>
      <c r="L94" s="286"/>
      <c r="M94" s="286"/>
      <c r="N94" s="286"/>
      <c r="O94" s="286"/>
      <c r="P94" s="286"/>
      <c r="Q94" s="286"/>
      <c r="R94" s="286"/>
      <c r="S94" s="286"/>
      <c r="T94" s="286"/>
      <c r="U94" s="286"/>
      <c r="V94" s="286"/>
      <c r="W94" s="286"/>
      <c r="X94" s="286"/>
    </row>
    <row r="95" spans="1:24" s="143" customFormat="1" ht="15.75" customHeight="1">
      <c r="A95" s="286"/>
      <c r="B95" s="275"/>
      <c r="C95" s="154" t="s">
        <v>169</v>
      </c>
      <c r="D95" s="241" t="s">
        <v>170</v>
      </c>
      <c r="E95" s="110">
        <v>100</v>
      </c>
      <c r="F95" s="110" t="s">
        <v>38</v>
      </c>
      <c r="G95" s="91">
        <v>228</v>
      </c>
      <c r="H95" s="278">
        <f>(G95*$H$4)+G95</f>
        <v>228</v>
      </c>
      <c r="I95" s="162">
        <f t="shared" si="18"/>
        <v>22800</v>
      </c>
      <c r="J95" s="286"/>
      <c r="K95" s="286"/>
      <c r="L95" s="286"/>
      <c r="M95" s="286"/>
      <c r="N95" s="286"/>
      <c r="O95" s="286"/>
      <c r="P95" s="286"/>
      <c r="Q95" s="286"/>
      <c r="R95" s="286"/>
      <c r="S95" s="286"/>
      <c r="T95" s="286"/>
      <c r="U95" s="286"/>
      <c r="V95" s="286"/>
      <c r="W95" s="286"/>
      <c r="X95" s="286"/>
    </row>
    <row r="96" spans="1:24" s="143" customFormat="1" ht="15.75" customHeight="1">
      <c r="A96" s="286"/>
      <c r="B96" s="275"/>
      <c r="C96" s="154" t="s">
        <v>171</v>
      </c>
      <c r="D96" s="241" t="s">
        <v>172</v>
      </c>
      <c r="E96" s="110">
        <v>10</v>
      </c>
      <c r="F96" s="110" t="s">
        <v>38</v>
      </c>
      <c r="G96" s="91">
        <v>240</v>
      </c>
      <c r="H96" s="278">
        <f>(G96*$H$4)+G96</f>
        <v>240</v>
      </c>
      <c r="I96" s="162">
        <f t="shared" si="18"/>
        <v>2400</v>
      </c>
      <c r="J96" s="286"/>
      <c r="K96" s="286"/>
      <c r="L96" s="286"/>
      <c r="M96" s="286"/>
      <c r="N96" s="286"/>
      <c r="O96" s="286"/>
      <c r="P96" s="286"/>
      <c r="Q96" s="286"/>
      <c r="R96" s="286"/>
      <c r="S96" s="286"/>
      <c r="T96" s="286"/>
      <c r="U96" s="286"/>
      <c r="V96" s="286"/>
      <c r="W96" s="286"/>
      <c r="X96" s="286"/>
    </row>
    <row r="97" spans="1:24" s="143" customFormat="1" ht="15.75" customHeight="1">
      <c r="A97" s="286"/>
      <c r="B97" s="275"/>
      <c r="C97" s="154" t="s">
        <v>173</v>
      </c>
      <c r="D97" s="241" t="s">
        <v>174</v>
      </c>
      <c r="E97" s="110">
        <v>10</v>
      </c>
      <c r="F97" s="110" t="s">
        <v>38</v>
      </c>
      <c r="G97" s="91">
        <v>234</v>
      </c>
      <c r="H97" s="278">
        <f>(G97*$H$4)+G97</f>
        <v>234</v>
      </c>
      <c r="I97" s="162">
        <f t="shared" si="18"/>
        <v>2340</v>
      </c>
      <c r="J97" s="286"/>
      <c r="K97" s="286"/>
      <c r="L97" s="286"/>
      <c r="M97" s="286"/>
      <c r="N97" s="286"/>
      <c r="O97" s="286"/>
      <c r="P97" s="286"/>
      <c r="Q97" s="286"/>
      <c r="R97" s="286"/>
      <c r="S97" s="286"/>
      <c r="T97" s="286"/>
      <c r="U97" s="286"/>
      <c r="V97" s="286"/>
      <c r="W97" s="286"/>
      <c r="X97" s="286"/>
    </row>
    <row r="98" spans="1:24" s="143" customFormat="1" ht="15.75" customHeight="1">
      <c r="A98" s="286"/>
      <c r="B98" s="275"/>
      <c r="C98" s="154"/>
      <c r="D98" s="241"/>
      <c r="E98" s="248"/>
      <c r="F98" s="248"/>
      <c r="G98" s="248"/>
      <c r="H98" s="248"/>
      <c r="I98" s="152"/>
      <c r="J98" s="286"/>
      <c r="K98" s="286"/>
      <c r="L98" s="286"/>
      <c r="M98" s="286"/>
      <c r="N98" s="286"/>
      <c r="O98" s="286"/>
      <c r="P98" s="286"/>
      <c r="Q98" s="286"/>
      <c r="R98" s="286"/>
      <c r="S98" s="286"/>
      <c r="T98" s="286"/>
      <c r="U98" s="286"/>
      <c r="V98" s="286"/>
      <c r="W98" s="286"/>
      <c r="X98" s="286"/>
    </row>
    <row r="99" spans="1:24" s="143" customFormat="1" ht="15.75" customHeight="1">
      <c r="A99" s="286"/>
      <c r="B99" s="275"/>
      <c r="C99" s="154"/>
      <c r="D99" s="158" t="s">
        <v>175</v>
      </c>
      <c r="E99" s="248"/>
      <c r="F99" s="248"/>
      <c r="G99" s="248"/>
      <c r="H99" s="248"/>
      <c r="I99" s="152"/>
      <c r="J99" s="286"/>
      <c r="K99" s="286"/>
      <c r="L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</row>
    <row r="100" spans="1:24" s="143" customFormat="1" ht="15.75" customHeight="1">
      <c r="A100" s="286"/>
      <c r="B100" s="275"/>
      <c r="C100" s="154" t="s">
        <v>176</v>
      </c>
      <c r="D100" s="241" t="s">
        <v>166</v>
      </c>
      <c r="E100" s="110">
        <v>10</v>
      </c>
      <c r="F100" s="110" t="s">
        <v>38</v>
      </c>
      <c r="G100" s="91">
        <v>156</v>
      </c>
      <c r="H100" s="278">
        <f>(G100*$H$4)+G100</f>
        <v>156</v>
      </c>
      <c r="I100" s="162">
        <f t="shared" ref="I100:I104" si="19">E100*H100</f>
        <v>1560</v>
      </c>
      <c r="J100" s="286"/>
      <c r="K100" s="286"/>
      <c r="L100" s="286"/>
      <c r="M100" s="286"/>
      <c r="N100" s="286"/>
      <c r="O100" s="286"/>
      <c r="P100" s="286"/>
      <c r="Q100" s="286"/>
      <c r="R100" s="286"/>
      <c r="S100" s="286"/>
      <c r="T100" s="286"/>
      <c r="U100" s="286"/>
      <c r="V100" s="286"/>
      <c r="W100" s="286"/>
      <c r="X100" s="286"/>
    </row>
    <row r="101" spans="1:24" s="143" customFormat="1" ht="15.75" customHeight="1">
      <c r="A101" s="286"/>
      <c r="B101" s="275"/>
      <c r="C101" s="154" t="s">
        <v>177</v>
      </c>
      <c r="D101" s="241" t="s">
        <v>178</v>
      </c>
      <c r="E101" s="110">
        <v>150</v>
      </c>
      <c r="F101" s="110" t="s">
        <v>38</v>
      </c>
      <c r="G101" s="91">
        <v>186</v>
      </c>
      <c r="H101" s="278">
        <f>(G101*$H$4)+G101</f>
        <v>186</v>
      </c>
      <c r="I101" s="162">
        <f t="shared" si="19"/>
        <v>27900</v>
      </c>
      <c r="J101" s="286"/>
      <c r="K101" s="286"/>
      <c r="L101" s="286"/>
      <c r="M101" s="286"/>
      <c r="N101" s="286"/>
      <c r="O101" s="286"/>
      <c r="P101" s="286"/>
      <c r="Q101" s="286"/>
      <c r="R101" s="286"/>
      <c r="S101" s="286"/>
      <c r="T101" s="286"/>
      <c r="U101" s="286"/>
      <c r="V101" s="286"/>
      <c r="W101" s="286"/>
      <c r="X101" s="286"/>
    </row>
    <row r="102" spans="1:24" s="143" customFormat="1" ht="15.75" customHeight="1">
      <c r="A102" s="286"/>
      <c r="B102" s="275"/>
      <c r="C102" s="154" t="s">
        <v>179</v>
      </c>
      <c r="D102" s="241" t="s">
        <v>180</v>
      </c>
      <c r="E102" s="110">
        <v>100</v>
      </c>
      <c r="F102" s="110" t="s">
        <v>38</v>
      </c>
      <c r="G102" s="91">
        <v>216</v>
      </c>
      <c r="H102" s="278">
        <f>(G102*$H$4)+G102</f>
        <v>216</v>
      </c>
      <c r="I102" s="162">
        <f t="shared" si="19"/>
        <v>21600</v>
      </c>
      <c r="J102" s="286"/>
      <c r="K102" s="286"/>
      <c r="L102" s="286"/>
      <c r="M102" s="286"/>
      <c r="N102" s="286"/>
      <c r="O102" s="286"/>
      <c r="P102" s="286"/>
      <c r="Q102" s="286"/>
      <c r="R102" s="286"/>
      <c r="S102" s="286"/>
      <c r="T102" s="286"/>
      <c r="U102" s="286"/>
      <c r="V102" s="286"/>
      <c r="W102" s="286"/>
      <c r="X102" s="286"/>
    </row>
    <row r="103" spans="1:24" s="143" customFormat="1" ht="15.75" customHeight="1">
      <c r="A103" s="286"/>
      <c r="B103" s="275"/>
      <c r="C103" s="154" t="s">
        <v>181</v>
      </c>
      <c r="D103" s="241" t="s">
        <v>182</v>
      </c>
      <c r="E103" s="110">
        <v>10</v>
      </c>
      <c r="F103" s="110" t="s">
        <v>38</v>
      </c>
      <c r="G103" s="91">
        <v>228</v>
      </c>
      <c r="H103" s="278">
        <f>(G103*$H$4)+G103</f>
        <v>228</v>
      </c>
      <c r="I103" s="162">
        <f t="shared" si="19"/>
        <v>2280</v>
      </c>
      <c r="J103" s="286"/>
      <c r="K103" s="28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</row>
    <row r="104" spans="1:24" s="143" customFormat="1" ht="15.75" customHeight="1">
      <c r="A104" s="286"/>
      <c r="B104" s="275"/>
      <c r="C104" s="154" t="s">
        <v>183</v>
      </c>
      <c r="D104" s="241" t="s">
        <v>184</v>
      </c>
      <c r="E104" s="110">
        <v>10</v>
      </c>
      <c r="F104" s="110" t="s">
        <v>38</v>
      </c>
      <c r="G104" s="91">
        <v>222</v>
      </c>
      <c r="H104" s="278">
        <f>(G104*$H$4)+G104</f>
        <v>222</v>
      </c>
      <c r="I104" s="162">
        <f t="shared" si="19"/>
        <v>2220</v>
      </c>
      <c r="J104" s="286"/>
      <c r="K104" s="286"/>
      <c r="L104" s="286"/>
      <c r="M104" s="286"/>
      <c r="N104" s="286"/>
      <c r="O104" s="286"/>
      <c r="P104" s="286"/>
      <c r="Q104" s="286"/>
      <c r="R104" s="286"/>
      <c r="S104" s="286"/>
      <c r="T104" s="286"/>
      <c r="U104" s="286"/>
      <c r="V104" s="286"/>
      <c r="W104" s="286"/>
      <c r="X104" s="286"/>
    </row>
    <row r="105" spans="1:24" s="143" customFormat="1" ht="15.75" customHeight="1">
      <c r="A105" s="286"/>
      <c r="B105" s="275"/>
      <c r="C105" s="154"/>
      <c r="D105" s="241"/>
      <c r="E105" s="248"/>
      <c r="F105" s="248"/>
      <c r="G105" s="145"/>
      <c r="H105" s="146"/>
      <c r="I105" s="283"/>
      <c r="J105" s="286"/>
      <c r="K105" s="286"/>
      <c r="L105" s="286"/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</row>
    <row r="106" spans="1:24" s="143" customFormat="1" ht="15.75" customHeight="1">
      <c r="A106" s="286"/>
      <c r="B106" s="156" t="s">
        <v>185</v>
      </c>
      <c r="C106" s="157"/>
      <c r="D106" s="158" t="s">
        <v>186</v>
      </c>
      <c r="E106" s="159"/>
      <c r="F106" s="248"/>
      <c r="G106" s="145"/>
      <c r="H106" s="146"/>
      <c r="I106" s="283"/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</row>
    <row r="107" spans="1:24" s="143" customFormat="1" ht="15.75" customHeight="1">
      <c r="A107" s="286"/>
      <c r="B107" s="275"/>
      <c r="C107" s="154" t="s">
        <v>187</v>
      </c>
      <c r="D107" s="241" t="s">
        <v>188</v>
      </c>
      <c r="E107" s="110">
        <v>75</v>
      </c>
      <c r="F107" s="110" t="s">
        <v>38</v>
      </c>
      <c r="G107" s="91">
        <v>66</v>
      </c>
      <c r="H107" s="278">
        <f>(G107*$H$4)+G107</f>
        <v>66</v>
      </c>
      <c r="I107" s="162">
        <f t="shared" ref="I107:I109" si="20">E107*H107</f>
        <v>4950</v>
      </c>
      <c r="J107" s="286"/>
      <c r="K107" s="286"/>
      <c r="L107" s="286"/>
      <c r="M107" s="286"/>
      <c r="N107" s="286"/>
      <c r="O107" s="286"/>
      <c r="P107" s="286"/>
      <c r="Q107" s="286"/>
      <c r="R107" s="286"/>
      <c r="S107" s="286"/>
      <c r="T107" s="286"/>
      <c r="U107" s="286"/>
      <c r="V107" s="286"/>
      <c r="W107" s="286"/>
      <c r="X107" s="286"/>
    </row>
    <row r="108" spans="1:24" s="143" customFormat="1" ht="15.75" customHeight="1">
      <c r="A108" s="286"/>
      <c r="B108" s="275"/>
      <c r="C108" s="154" t="s">
        <v>189</v>
      </c>
      <c r="D108" s="241" t="s">
        <v>190</v>
      </c>
      <c r="E108" s="110">
        <v>125</v>
      </c>
      <c r="F108" s="110" t="s">
        <v>38</v>
      </c>
      <c r="G108" s="91">
        <v>72</v>
      </c>
      <c r="H108" s="278">
        <f>(G108*$H$4)+G108</f>
        <v>72</v>
      </c>
      <c r="I108" s="162">
        <f t="shared" si="20"/>
        <v>9000</v>
      </c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</row>
    <row r="109" spans="1:24" s="143" customFormat="1" ht="15.75" customHeight="1">
      <c r="A109" s="286"/>
      <c r="B109" s="275"/>
      <c r="C109" s="154" t="s">
        <v>191</v>
      </c>
      <c r="D109" s="241" t="s">
        <v>192</v>
      </c>
      <c r="E109" s="284">
        <v>10</v>
      </c>
      <c r="F109" s="284" t="s">
        <v>38</v>
      </c>
      <c r="G109" s="235">
        <v>78</v>
      </c>
      <c r="H109" s="285">
        <f>(G109*$H$4)+G109</f>
        <v>78</v>
      </c>
      <c r="I109" s="252">
        <f t="shared" si="20"/>
        <v>780</v>
      </c>
      <c r="J109" s="286"/>
      <c r="K109" s="286"/>
      <c r="L109" s="286"/>
      <c r="M109" s="286"/>
      <c r="N109" s="286"/>
      <c r="O109" s="286"/>
      <c r="P109" s="286"/>
      <c r="Q109" s="286"/>
      <c r="R109" s="286"/>
      <c r="S109" s="286"/>
      <c r="T109" s="286"/>
      <c r="U109" s="286"/>
      <c r="V109" s="286"/>
      <c r="W109" s="286"/>
      <c r="X109" s="286"/>
    </row>
    <row r="110" spans="1:24" s="143" customFormat="1" ht="15.75" customHeight="1">
      <c r="A110" s="286"/>
      <c r="B110" s="275"/>
      <c r="C110" s="255" t="s">
        <v>193</v>
      </c>
      <c r="D110" s="257" t="s">
        <v>194</v>
      </c>
      <c r="E110" s="110">
        <v>10</v>
      </c>
      <c r="F110" s="110" t="s">
        <v>38</v>
      </c>
      <c r="G110" s="91">
        <v>84</v>
      </c>
      <c r="H110" s="91">
        <f>(G110*$H$4)+G110</f>
        <v>84</v>
      </c>
      <c r="I110" s="256">
        <f t="shared" ref="I110" si="21">E110*H110</f>
        <v>840</v>
      </c>
      <c r="J110" s="28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</row>
    <row r="111" spans="1:24" s="143" customFormat="1" ht="15.75" customHeight="1">
      <c r="A111" s="286"/>
      <c r="B111" s="275"/>
      <c r="C111" s="253"/>
      <c r="D111" s="286"/>
      <c r="E111" s="248"/>
      <c r="F111" s="248"/>
      <c r="G111" s="248"/>
      <c r="H111" s="248"/>
      <c r="I111" s="254"/>
      <c r="J111" s="286"/>
      <c r="K111" s="286"/>
      <c r="L111" s="286"/>
      <c r="M111" s="286"/>
      <c r="N111" s="286"/>
      <c r="O111" s="286"/>
      <c r="P111" s="286"/>
      <c r="Q111" s="286"/>
      <c r="R111" s="286"/>
      <c r="S111" s="286"/>
      <c r="T111" s="286"/>
      <c r="U111" s="286"/>
      <c r="V111" s="286"/>
      <c r="W111" s="286"/>
      <c r="X111" s="286"/>
    </row>
    <row r="112" spans="1:24" s="143" customFormat="1" ht="15.75" customHeight="1">
      <c r="A112" s="286"/>
      <c r="B112" s="275"/>
      <c r="C112" s="253"/>
      <c r="D112" s="158" t="s">
        <v>195</v>
      </c>
      <c r="E112" s="248"/>
      <c r="F112" s="248"/>
      <c r="G112" s="248"/>
      <c r="H112" s="248"/>
      <c r="I112" s="254"/>
      <c r="J112" s="28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</row>
    <row r="113" spans="1:24" s="143" customFormat="1" ht="15.75" customHeight="1">
      <c r="A113" s="286"/>
      <c r="B113" s="275"/>
      <c r="C113" s="253" t="s">
        <v>196</v>
      </c>
      <c r="D113" s="241" t="s">
        <v>188</v>
      </c>
      <c r="E113" s="110">
        <v>200</v>
      </c>
      <c r="F113" s="110" t="s">
        <v>38</v>
      </c>
      <c r="G113" s="91">
        <v>60</v>
      </c>
      <c r="H113" s="278">
        <f>(G113*$H$4)+G113</f>
        <v>60</v>
      </c>
      <c r="I113" s="162">
        <f t="shared" ref="I113:I116" si="22">E113*H113</f>
        <v>12000</v>
      </c>
      <c r="J113" s="286"/>
      <c r="K113" s="286"/>
      <c r="L113" s="286"/>
      <c r="M113" s="286"/>
      <c r="N113" s="286"/>
      <c r="O113" s="286"/>
      <c r="P113" s="286"/>
      <c r="Q113" s="286"/>
      <c r="R113" s="286"/>
      <c r="S113" s="286"/>
      <c r="T113" s="286"/>
      <c r="U113" s="286"/>
      <c r="V113" s="286"/>
      <c r="W113" s="286"/>
      <c r="X113" s="286"/>
    </row>
    <row r="114" spans="1:24" s="143" customFormat="1" ht="15.75" customHeight="1">
      <c r="A114" s="286"/>
      <c r="B114" s="275"/>
      <c r="C114" s="253" t="s">
        <v>197</v>
      </c>
      <c r="D114" s="241" t="s">
        <v>198</v>
      </c>
      <c r="E114" s="110">
        <v>150</v>
      </c>
      <c r="F114" s="110" t="s">
        <v>38</v>
      </c>
      <c r="G114" s="91">
        <v>66</v>
      </c>
      <c r="H114" s="278">
        <f>(G114*$H$4)+G114</f>
        <v>66</v>
      </c>
      <c r="I114" s="162">
        <f t="shared" si="22"/>
        <v>9900</v>
      </c>
      <c r="J114" s="286"/>
      <c r="K114" s="286"/>
      <c r="L114" s="286"/>
      <c r="M114" s="286"/>
      <c r="N114" s="286"/>
      <c r="O114" s="286"/>
      <c r="P114" s="286"/>
      <c r="Q114" s="286"/>
      <c r="R114" s="286"/>
      <c r="S114" s="286"/>
      <c r="T114" s="286"/>
      <c r="U114" s="286"/>
      <c r="V114" s="286"/>
      <c r="W114" s="286"/>
      <c r="X114" s="286"/>
    </row>
    <row r="115" spans="1:24" s="143" customFormat="1" ht="15.75" customHeight="1">
      <c r="A115" s="286"/>
      <c r="B115" s="275"/>
      <c r="C115" s="253" t="s">
        <v>199</v>
      </c>
      <c r="D115" s="241" t="s">
        <v>200</v>
      </c>
      <c r="E115" s="284">
        <v>75</v>
      </c>
      <c r="F115" s="284" t="s">
        <v>38</v>
      </c>
      <c r="G115" s="235">
        <v>72</v>
      </c>
      <c r="H115" s="285">
        <f>(G115*$H$4)+G115</f>
        <v>72</v>
      </c>
      <c r="I115" s="252">
        <f t="shared" si="22"/>
        <v>5400</v>
      </c>
      <c r="J115" s="286"/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</row>
    <row r="116" spans="1:24" s="143" customFormat="1" ht="15.75" customHeight="1">
      <c r="A116" s="286"/>
      <c r="B116" s="275"/>
      <c r="C116" s="253" t="s">
        <v>201</v>
      </c>
      <c r="D116" s="257" t="s">
        <v>202</v>
      </c>
      <c r="E116" s="110">
        <v>10</v>
      </c>
      <c r="F116" s="110" t="s">
        <v>38</v>
      </c>
      <c r="G116" s="91">
        <v>78</v>
      </c>
      <c r="H116" s="91">
        <f>(G116*$H$4)+G116</f>
        <v>78</v>
      </c>
      <c r="I116" s="256">
        <f t="shared" si="22"/>
        <v>780</v>
      </c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6"/>
      <c r="U116" s="286"/>
      <c r="V116" s="286"/>
      <c r="W116" s="286"/>
      <c r="X116" s="286"/>
    </row>
    <row r="117" spans="1:24" s="143" customFormat="1" ht="15.75" customHeight="1">
      <c r="A117" s="286"/>
      <c r="B117" s="275"/>
      <c r="C117" s="253"/>
      <c r="D117" s="280"/>
      <c r="E117" s="248"/>
      <c r="F117" s="248"/>
      <c r="G117" s="248"/>
      <c r="H117" s="248"/>
      <c r="I117" s="254"/>
      <c r="J117" s="286"/>
      <c r="K117" s="286"/>
      <c r="L117" s="286"/>
      <c r="M117" s="286"/>
      <c r="N117" s="286"/>
      <c r="O117" s="286"/>
      <c r="P117" s="286"/>
      <c r="Q117" s="286"/>
      <c r="R117" s="286"/>
      <c r="S117" s="286"/>
      <c r="T117" s="286"/>
      <c r="U117" s="286"/>
      <c r="V117" s="286"/>
      <c r="W117" s="286"/>
      <c r="X117" s="286"/>
    </row>
    <row r="118" spans="1:24" s="143" customFormat="1" ht="15.75" customHeight="1">
      <c r="A118" s="286"/>
      <c r="B118" s="287"/>
      <c r="C118" s="288"/>
      <c r="D118" s="166"/>
      <c r="E118" s="167"/>
      <c r="F118" s="289"/>
      <c r="G118" s="168"/>
      <c r="H118" s="168"/>
      <c r="I118" s="290"/>
      <c r="J118" s="286"/>
      <c r="K118" s="286"/>
      <c r="L118" s="286"/>
      <c r="M118" s="286"/>
      <c r="N118" s="286"/>
      <c r="O118" s="286"/>
      <c r="P118" s="286"/>
      <c r="Q118" s="286"/>
      <c r="R118" s="286"/>
      <c r="S118" s="286"/>
      <c r="T118" s="286"/>
      <c r="U118" s="286"/>
      <c r="V118" s="286"/>
      <c r="W118" s="286"/>
      <c r="X118" s="286"/>
    </row>
    <row r="119" spans="1:24" s="147" customFormat="1" ht="15.75" customHeight="1">
      <c r="B119" s="156" t="s">
        <v>203</v>
      </c>
      <c r="C119" s="157"/>
      <c r="D119" s="158" t="s">
        <v>204</v>
      </c>
      <c r="E119" s="159"/>
      <c r="F119" s="248"/>
      <c r="G119" s="145"/>
      <c r="H119" s="146"/>
      <c r="I119" s="152"/>
    </row>
    <row r="120" spans="1:24" s="147" customFormat="1" ht="15.75" customHeight="1">
      <c r="B120" s="169"/>
      <c r="C120" s="154"/>
      <c r="D120" s="170" t="s">
        <v>205</v>
      </c>
      <c r="E120" s="159"/>
      <c r="F120" s="248"/>
      <c r="G120" s="145"/>
      <c r="H120" s="146"/>
      <c r="I120" s="152"/>
    </row>
    <row r="121" spans="1:24" s="147" customFormat="1" ht="15.75" customHeight="1">
      <c r="B121" s="476"/>
      <c r="C121" s="291" t="s">
        <v>206</v>
      </c>
      <c r="D121" s="474" t="s">
        <v>207</v>
      </c>
      <c r="E121" s="292">
        <v>50</v>
      </c>
      <c r="F121" s="292" t="s">
        <v>208</v>
      </c>
      <c r="G121" s="293">
        <v>60</v>
      </c>
      <c r="H121" s="294">
        <f t="shared" ref="H121:H126" si="23">(G121*$H$4)+G121</f>
        <v>60</v>
      </c>
      <c r="I121" s="295">
        <f t="shared" ref="I121:I126" si="24">E121*H121</f>
        <v>3000</v>
      </c>
    </row>
    <row r="122" spans="1:24" s="147" customFormat="1" ht="15.75" customHeight="1">
      <c r="B122" s="153"/>
      <c r="C122" s="154" t="s">
        <v>209</v>
      </c>
      <c r="D122" s="241" t="s">
        <v>210</v>
      </c>
      <c r="E122" s="110">
        <v>25</v>
      </c>
      <c r="F122" s="110" t="s">
        <v>208</v>
      </c>
      <c r="G122" s="91">
        <v>66</v>
      </c>
      <c r="H122" s="278">
        <f t="shared" si="23"/>
        <v>66</v>
      </c>
      <c r="I122" s="162">
        <f t="shared" si="24"/>
        <v>1650</v>
      </c>
    </row>
    <row r="123" spans="1:24" s="147" customFormat="1" ht="15.75" customHeight="1">
      <c r="B123" s="153"/>
      <c r="C123" s="154" t="s">
        <v>211</v>
      </c>
      <c r="D123" s="241" t="s">
        <v>212</v>
      </c>
      <c r="E123" s="110">
        <v>10</v>
      </c>
      <c r="F123" s="110" t="s">
        <v>208</v>
      </c>
      <c r="G123" s="91">
        <v>78</v>
      </c>
      <c r="H123" s="278">
        <f t="shared" si="23"/>
        <v>78</v>
      </c>
      <c r="I123" s="162">
        <f t="shared" si="24"/>
        <v>780</v>
      </c>
    </row>
    <row r="124" spans="1:24" s="147" customFormat="1" ht="15.75" customHeight="1">
      <c r="B124" s="153"/>
      <c r="C124" s="154" t="s">
        <v>213</v>
      </c>
      <c r="D124" s="257" t="s">
        <v>214</v>
      </c>
      <c r="E124" s="110">
        <v>10</v>
      </c>
      <c r="F124" s="110" t="s">
        <v>208</v>
      </c>
      <c r="G124" s="91">
        <v>96</v>
      </c>
      <c r="H124" s="278">
        <f t="shared" si="23"/>
        <v>96</v>
      </c>
      <c r="I124" s="162">
        <f t="shared" si="24"/>
        <v>960</v>
      </c>
    </row>
    <row r="125" spans="1:24" s="147" customFormat="1" ht="15.75" customHeight="1">
      <c r="B125" s="153"/>
      <c r="C125" s="154" t="s">
        <v>215</v>
      </c>
      <c r="D125" s="257" t="s">
        <v>216</v>
      </c>
      <c r="E125" s="110">
        <v>10</v>
      </c>
      <c r="F125" s="110" t="s">
        <v>208</v>
      </c>
      <c r="G125" s="171">
        <v>108</v>
      </c>
      <c r="H125" s="296">
        <f t="shared" si="23"/>
        <v>108</v>
      </c>
      <c r="I125" s="162">
        <f t="shared" si="24"/>
        <v>1080</v>
      </c>
    </row>
    <row r="126" spans="1:24" s="147" customFormat="1" ht="15.75" customHeight="1">
      <c r="B126" s="153"/>
      <c r="C126" s="154" t="s">
        <v>217</v>
      </c>
      <c r="D126" s="241" t="s">
        <v>218</v>
      </c>
      <c r="E126" s="110">
        <v>10</v>
      </c>
      <c r="F126" s="110" t="s">
        <v>208</v>
      </c>
      <c r="G126" s="91">
        <v>150</v>
      </c>
      <c r="H126" s="278">
        <f t="shared" si="23"/>
        <v>150</v>
      </c>
      <c r="I126" s="162">
        <f t="shared" si="24"/>
        <v>1500</v>
      </c>
    </row>
    <row r="127" spans="1:24" s="147" customFormat="1" ht="15.75" customHeight="1">
      <c r="B127" s="153"/>
      <c r="C127" s="253"/>
      <c r="D127" s="241"/>
      <c r="E127" s="284"/>
      <c r="F127" s="297"/>
      <c r="G127" s="297"/>
      <c r="H127" s="297"/>
      <c r="I127" s="152"/>
    </row>
    <row r="128" spans="1:24" s="147" customFormat="1" ht="15.75" customHeight="1">
      <c r="B128" s="153"/>
      <c r="C128" s="253"/>
      <c r="D128" s="170" t="s">
        <v>219</v>
      </c>
      <c r="E128" s="284"/>
      <c r="F128" s="297"/>
      <c r="G128" s="297"/>
      <c r="H128" s="297"/>
      <c r="I128" s="152"/>
      <c r="S128" s="280"/>
    </row>
    <row r="129" spans="2:19" s="147" customFormat="1" ht="15.75" customHeight="1">
      <c r="B129" s="153"/>
      <c r="C129" s="253" t="s">
        <v>220</v>
      </c>
      <c r="D129" s="474" t="s">
        <v>207</v>
      </c>
      <c r="E129" s="292">
        <v>100</v>
      </c>
      <c r="F129" s="292" t="s">
        <v>208</v>
      </c>
      <c r="G129" s="293">
        <v>54</v>
      </c>
      <c r="H129" s="294">
        <f t="shared" ref="H129:H134" si="25">(G129*$H$4)+G129</f>
        <v>54</v>
      </c>
      <c r="I129" s="295">
        <f t="shared" ref="I129:I134" si="26">E129*H129</f>
        <v>5400</v>
      </c>
      <c r="S129" s="427"/>
    </row>
    <row r="130" spans="2:19" s="147" customFormat="1" ht="15.75" customHeight="1">
      <c r="B130" s="153"/>
      <c r="C130" s="253" t="s">
        <v>221</v>
      </c>
      <c r="D130" s="241" t="s">
        <v>222</v>
      </c>
      <c r="E130" s="110">
        <v>75</v>
      </c>
      <c r="F130" s="110" t="s">
        <v>208</v>
      </c>
      <c r="G130" s="91">
        <v>60</v>
      </c>
      <c r="H130" s="278">
        <f t="shared" si="25"/>
        <v>60</v>
      </c>
      <c r="I130" s="162">
        <f t="shared" si="26"/>
        <v>4500</v>
      </c>
      <c r="S130" s="427"/>
    </row>
    <row r="131" spans="2:19" s="147" customFormat="1" ht="15.75" customHeight="1">
      <c r="B131" s="153"/>
      <c r="C131" s="253" t="s">
        <v>223</v>
      </c>
      <c r="D131" s="241" t="s">
        <v>224</v>
      </c>
      <c r="E131" s="110">
        <v>10</v>
      </c>
      <c r="F131" s="110" t="s">
        <v>208</v>
      </c>
      <c r="G131" s="91">
        <v>66</v>
      </c>
      <c r="H131" s="278">
        <f t="shared" si="25"/>
        <v>66</v>
      </c>
      <c r="I131" s="162">
        <f t="shared" si="26"/>
        <v>660</v>
      </c>
    </row>
    <row r="132" spans="2:19" s="147" customFormat="1" ht="15.75" customHeight="1">
      <c r="B132" s="153"/>
      <c r="C132" s="253" t="s">
        <v>225</v>
      </c>
      <c r="D132" s="257" t="s">
        <v>214</v>
      </c>
      <c r="E132" s="110">
        <v>10</v>
      </c>
      <c r="F132" s="110" t="s">
        <v>208</v>
      </c>
      <c r="G132" s="91">
        <v>90</v>
      </c>
      <c r="H132" s="278">
        <f t="shared" si="25"/>
        <v>90</v>
      </c>
      <c r="I132" s="162">
        <f t="shared" si="26"/>
        <v>900</v>
      </c>
    </row>
    <row r="133" spans="2:19" s="147" customFormat="1" ht="15.75" customHeight="1">
      <c r="B133" s="153"/>
      <c r="C133" s="253" t="s">
        <v>226</v>
      </c>
      <c r="D133" s="257" t="s">
        <v>216</v>
      </c>
      <c r="E133" s="110">
        <v>10</v>
      </c>
      <c r="F133" s="110" t="s">
        <v>208</v>
      </c>
      <c r="G133" s="171">
        <v>96</v>
      </c>
      <c r="H133" s="296">
        <f t="shared" si="25"/>
        <v>96</v>
      </c>
      <c r="I133" s="162">
        <f t="shared" si="26"/>
        <v>960</v>
      </c>
    </row>
    <row r="134" spans="2:19" s="147" customFormat="1" ht="15.75" customHeight="1">
      <c r="B134" s="153"/>
      <c r="C134" s="253" t="s">
        <v>227</v>
      </c>
      <c r="D134" s="241" t="s">
        <v>218</v>
      </c>
      <c r="E134" s="110">
        <v>10</v>
      </c>
      <c r="F134" s="110" t="s">
        <v>208</v>
      </c>
      <c r="G134" s="91">
        <v>126</v>
      </c>
      <c r="H134" s="278">
        <f t="shared" si="25"/>
        <v>126</v>
      </c>
      <c r="I134" s="162">
        <f t="shared" si="26"/>
        <v>1260</v>
      </c>
    </row>
    <row r="135" spans="2:19" s="147" customFormat="1" ht="15.75" customHeight="1">
      <c r="B135" s="153"/>
      <c r="D135" s="172"/>
      <c r="E135" s="173"/>
      <c r="F135" s="174"/>
      <c r="G135" s="174"/>
      <c r="H135" s="175"/>
      <c r="I135" s="152"/>
    </row>
    <row r="136" spans="2:19" s="147" customFormat="1" ht="15.75" customHeight="1">
      <c r="B136" s="153"/>
      <c r="C136" s="154"/>
      <c r="D136" s="176" t="s">
        <v>228</v>
      </c>
      <c r="E136" s="177"/>
      <c r="F136" s="297"/>
      <c r="G136" s="297"/>
      <c r="H136" s="178"/>
      <c r="I136" s="152"/>
    </row>
    <row r="137" spans="2:19" s="147" customFormat="1" ht="15.75" customHeight="1">
      <c r="B137" s="153"/>
      <c r="C137" s="154" t="s">
        <v>229</v>
      </c>
      <c r="D137" s="257" t="s">
        <v>230</v>
      </c>
      <c r="E137" s="110">
        <v>10</v>
      </c>
      <c r="F137" s="110" t="s">
        <v>208</v>
      </c>
      <c r="G137" s="91">
        <v>3</v>
      </c>
      <c r="H137" s="278">
        <f t="shared" ref="H137:H146" si="27">(G137*$H$4)+G137</f>
        <v>3</v>
      </c>
      <c r="I137" s="162">
        <f t="shared" ref="I137:I146" si="28">E137*H137</f>
        <v>30</v>
      </c>
    </row>
    <row r="138" spans="2:19" s="147" customFormat="1" ht="15.75" customHeight="1">
      <c r="B138" s="153"/>
      <c r="C138" s="154" t="s">
        <v>231</v>
      </c>
      <c r="D138" s="298" t="s">
        <v>232</v>
      </c>
      <c r="E138" s="110">
        <v>10</v>
      </c>
      <c r="F138" s="110" t="s">
        <v>208</v>
      </c>
      <c r="G138" s="91">
        <v>4.74</v>
      </c>
      <c r="H138" s="278">
        <f t="shared" si="27"/>
        <v>4.74</v>
      </c>
      <c r="I138" s="162">
        <f t="shared" si="28"/>
        <v>47.400000000000006</v>
      </c>
    </row>
    <row r="139" spans="2:19" s="147" customFormat="1" ht="15.75" customHeight="1">
      <c r="B139" s="153"/>
      <c r="C139" s="154" t="s">
        <v>233</v>
      </c>
      <c r="D139" s="257" t="s">
        <v>234</v>
      </c>
      <c r="E139" s="110">
        <v>10</v>
      </c>
      <c r="F139" s="110" t="s">
        <v>208</v>
      </c>
      <c r="G139" s="91">
        <v>36</v>
      </c>
      <c r="H139" s="278">
        <f t="shared" si="27"/>
        <v>36</v>
      </c>
      <c r="I139" s="162">
        <f t="shared" si="28"/>
        <v>360</v>
      </c>
      <c r="Q139" s="280"/>
    </row>
    <row r="140" spans="2:19" s="147" customFormat="1" ht="15.75" customHeight="1">
      <c r="B140" s="153"/>
      <c r="C140" s="154" t="s">
        <v>235</v>
      </c>
      <c r="D140" s="257" t="s">
        <v>236</v>
      </c>
      <c r="E140" s="110">
        <v>10</v>
      </c>
      <c r="F140" s="110" t="s">
        <v>208</v>
      </c>
      <c r="G140" s="91">
        <v>36</v>
      </c>
      <c r="H140" s="278">
        <f t="shared" si="27"/>
        <v>36</v>
      </c>
      <c r="I140" s="162">
        <f t="shared" si="28"/>
        <v>360</v>
      </c>
      <c r="Q140" s="427"/>
    </row>
    <row r="141" spans="2:19" s="147" customFormat="1" ht="15.75" customHeight="1">
      <c r="B141" s="153"/>
      <c r="C141" s="154" t="s">
        <v>237</v>
      </c>
      <c r="D141" s="257" t="s">
        <v>238</v>
      </c>
      <c r="E141" s="110">
        <v>10</v>
      </c>
      <c r="F141" s="110" t="s">
        <v>208</v>
      </c>
      <c r="G141" s="91">
        <v>36</v>
      </c>
      <c r="H141" s="278">
        <f>(G141*$H$4)+G141</f>
        <v>36</v>
      </c>
      <c r="I141" s="162">
        <f t="shared" si="28"/>
        <v>360</v>
      </c>
      <c r="Q141" s="427"/>
    </row>
    <row r="142" spans="2:19" s="147" customFormat="1" ht="15.75" customHeight="1">
      <c r="B142" s="153"/>
      <c r="C142" s="154" t="s">
        <v>239</v>
      </c>
      <c r="D142" s="257" t="s">
        <v>240</v>
      </c>
      <c r="E142" s="110">
        <v>10</v>
      </c>
      <c r="F142" s="110" t="s">
        <v>208</v>
      </c>
      <c r="G142" s="91">
        <v>7.8</v>
      </c>
      <c r="H142" s="278">
        <f t="shared" si="27"/>
        <v>7.8</v>
      </c>
      <c r="I142" s="162">
        <f t="shared" si="28"/>
        <v>78</v>
      </c>
    </row>
    <row r="143" spans="2:19" s="147" customFormat="1" ht="15.75" customHeight="1">
      <c r="B143" s="153"/>
      <c r="C143" s="154" t="s">
        <v>241</v>
      </c>
      <c r="D143" s="280" t="s">
        <v>242</v>
      </c>
      <c r="E143" s="110">
        <v>25</v>
      </c>
      <c r="F143" s="110" t="s">
        <v>208</v>
      </c>
      <c r="G143" s="91">
        <v>210</v>
      </c>
      <c r="H143" s="278">
        <f t="shared" si="27"/>
        <v>210</v>
      </c>
      <c r="I143" s="162">
        <f t="shared" si="28"/>
        <v>5250</v>
      </c>
    </row>
    <row r="144" spans="2:19" s="147" customFormat="1" ht="15.75" customHeight="1">
      <c r="B144" s="153"/>
      <c r="C144" s="154" t="s">
        <v>243</v>
      </c>
      <c r="D144" s="131" t="s">
        <v>244</v>
      </c>
      <c r="E144" s="110">
        <v>10</v>
      </c>
      <c r="F144" s="90" t="s">
        <v>245</v>
      </c>
      <c r="G144" s="92">
        <v>3.12</v>
      </c>
      <c r="H144" s="179">
        <f t="shared" si="27"/>
        <v>3.12</v>
      </c>
      <c r="I144" s="180">
        <f t="shared" si="28"/>
        <v>31.200000000000003</v>
      </c>
    </row>
    <row r="145" spans="1:24" s="147" customFormat="1" ht="15.75" customHeight="1">
      <c r="B145" s="153"/>
      <c r="C145" s="154" t="s">
        <v>246</v>
      </c>
      <c r="D145" s="131" t="s">
        <v>247</v>
      </c>
      <c r="E145" s="284">
        <v>10</v>
      </c>
      <c r="F145" s="234" t="s">
        <v>245</v>
      </c>
      <c r="G145" s="258">
        <v>4.2</v>
      </c>
      <c r="H145" s="179">
        <f t="shared" si="27"/>
        <v>4.2</v>
      </c>
      <c r="I145" s="180">
        <f t="shared" si="28"/>
        <v>42</v>
      </c>
    </row>
    <row r="146" spans="1:24" s="147" customFormat="1" ht="15.75" customHeight="1">
      <c r="B146" s="181"/>
      <c r="C146" s="165" t="s">
        <v>248</v>
      </c>
      <c r="D146" s="426" t="s">
        <v>249</v>
      </c>
      <c r="E146" s="299">
        <v>10</v>
      </c>
      <c r="F146" s="94" t="s">
        <v>245</v>
      </c>
      <c r="G146" s="182">
        <v>48</v>
      </c>
      <c r="H146" s="183">
        <f t="shared" si="27"/>
        <v>48</v>
      </c>
      <c r="I146" s="184">
        <f t="shared" si="28"/>
        <v>480</v>
      </c>
    </row>
    <row r="147" spans="1:24" s="82" customFormat="1" ht="14.1" customHeight="1">
      <c r="C147" s="139"/>
      <c r="D147" s="106"/>
      <c r="E147" s="477" t="s">
        <v>250</v>
      </c>
      <c r="F147" s="477"/>
      <c r="G147" s="477"/>
      <c r="H147" s="477"/>
      <c r="I147" s="185">
        <f>SUM(I11:I146)</f>
        <v>437784.60000000003</v>
      </c>
    </row>
    <row r="150" spans="1:24" ht="14.1" customHeight="1">
      <c r="A150" s="25"/>
      <c r="B150" s="25"/>
      <c r="C150" s="67"/>
      <c r="D150" s="106"/>
      <c r="E150" s="69"/>
      <c r="F150" s="70"/>
      <c r="I150" s="7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 spans="1:24" ht="14.1" customHeight="1">
      <c r="A151" s="25"/>
      <c r="B151" s="25"/>
      <c r="C151" s="67"/>
      <c r="D151" s="106"/>
      <c r="E151" s="69"/>
      <c r="F151" s="70"/>
      <c r="I151" s="7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 spans="1:24" ht="14.1" customHeight="1">
      <c r="A152" s="25"/>
      <c r="B152" s="25"/>
      <c r="C152" s="67"/>
      <c r="D152" s="106"/>
      <c r="E152" s="69"/>
      <c r="F152" s="70"/>
      <c r="I152" s="7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 spans="1:24" ht="14.1" customHeight="1">
      <c r="A153" s="25"/>
      <c r="B153" s="25"/>
      <c r="C153" s="67"/>
      <c r="D153" s="106"/>
      <c r="E153" s="69"/>
      <c r="F153" s="70"/>
      <c r="I153" s="7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 spans="1:24" ht="14.1" customHeight="1">
      <c r="A154" s="25"/>
      <c r="B154" s="25"/>
      <c r="C154" s="67"/>
      <c r="D154" s="106"/>
      <c r="E154" s="69"/>
      <c r="F154" s="70"/>
      <c r="I154" s="7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</sheetData>
  <sheetProtection selectLockedCells="1"/>
  <customSheetViews>
    <customSheetView guid="{A70A2EE7-2DDD-4B48-A0B5-D125DF5F6870}" showPageBreaks="1" fitToPage="1" printArea="1" view="pageBreakPreview" showRuler="0" topLeftCell="A37">
      <selection activeCell="M31" sqref="M31"/>
      <pageMargins left="0" right="0" top="0" bottom="0" header="0" footer="0"/>
      <pageSetup paperSize="9" scale="69" orientation="portrait" r:id="rId1"/>
      <headerFooter alignWithMargins="0">
        <oddFooter>&amp;LWijz.  20 juni 2008</oddFooter>
      </headerFooter>
    </customSheetView>
  </customSheetViews>
  <mergeCells count="2">
    <mergeCell ref="B6:C6"/>
    <mergeCell ref="E147:H147"/>
  </mergeCells>
  <phoneticPr fontId="0" type="noConversion"/>
  <pageMargins left="0.7" right="0.7" top="0.75" bottom="0.75" header="0.3" footer="0.3"/>
  <pageSetup paperSize="9" scale="72" fitToHeight="0" orientation="portrait" copies="2" r:id="rId2"/>
  <headerFooter alignWithMargins="0">
    <oddHeader>&amp;CBijlage 2 - Prijzenblad -</oddHeader>
    <oddFooter>&amp;CBesteknummer: 2014-13 / CINK150</oddFooter>
  </headerFooter>
  <rowBreaks count="1" manualBreakCount="1"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theme="5" tint="0.79998168889431442"/>
    <pageSetUpPr fitToPage="1"/>
  </sheetPr>
  <dimension ref="A1:J57"/>
  <sheetViews>
    <sheetView showGridLines="0" zoomScale="130" zoomScaleNormal="130" zoomScaleSheetLayoutView="100" workbookViewId="0">
      <selection activeCell="K36" sqref="K36"/>
    </sheetView>
  </sheetViews>
  <sheetFormatPr defaultColWidth="11" defaultRowHeight="14.1" customHeight="1"/>
  <cols>
    <col min="1" max="1" width="4.42578125" style="25" customWidth="1"/>
    <col min="2" max="2" width="4.140625" style="25" customWidth="1"/>
    <col min="3" max="3" width="5.5703125" style="67" bestFit="1" customWidth="1"/>
    <col min="4" max="4" width="75.85546875" style="106" bestFit="1" customWidth="1"/>
    <col min="5" max="5" width="6.140625" style="69" customWidth="1"/>
    <col min="6" max="6" width="5.85546875" style="70" customWidth="1"/>
    <col min="7" max="7" width="13.140625" style="73" customWidth="1"/>
    <col min="8" max="8" width="10.140625" style="100" customWidth="1"/>
    <col min="9" max="9" width="12.5703125" style="76" bestFit="1" customWidth="1"/>
    <col min="10" max="16384" width="11" style="25"/>
  </cols>
  <sheetData>
    <row r="1" spans="2:10" ht="11.25" customHeight="1">
      <c r="B1" s="117"/>
      <c r="C1" s="118"/>
      <c r="D1" s="119"/>
      <c r="E1" s="120"/>
      <c r="F1" s="121"/>
      <c r="G1" s="122"/>
      <c r="H1" s="122"/>
      <c r="I1" s="123"/>
    </row>
    <row r="2" spans="2:10" ht="12.95">
      <c r="B2" s="82" t="str">
        <f>'masten armat'!B2</f>
        <v>EENHEDENLIJST t.b.v. ONDERHOUD EN WIJZIGING</v>
      </c>
      <c r="C2" s="139"/>
      <c r="D2" s="140"/>
      <c r="H2" s="73"/>
    </row>
    <row r="3" spans="2:10" thickBot="1">
      <c r="B3" s="82" t="str">
        <f>'masten armat'!B3</f>
        <v xml:space="preserve">OPENBARE VERLICHTINGSINSTALLATIES  </v>
      </c>
      <c r="C3" s="139"/>
      <c r="D3" s="140"/>
      <c r="E3" s="74" t="s">
        <v>21</v>
      </c>
      <c r="H3" s="73"/>
    </row>
    <row r="4" spans="2:10" thickBot="1">
      <c r="B4" s="25" t="str">
        <f>'masten armat'!B4</f>
        <v xml:space="preserve">gebaseerd op de standaard  type materialen </v>
      </c>
      <c r="C4" s="139"/>
      <c r="D4" s="140"/>
      <c r="E4" s="77"/>
      <c r="G4" s="78" t="s">
        <v>251</v>
      </c>
      <c r="H4" s="238">
        <v>0</v>
      </c>
    </row>
    <row r="5" spans="2:10" thickBot="1">
      <c r="B5" s="82"/>
      <c r="C5" s="139"/>
      <c r="D5" s="140"/>
      <c r="E5" s="79" t="s">
        <v>24</v>
      </c>
      <c r="H5" s="73"/>
    </row>
    <row r="6" spans="2:10" ht="42.95" thickBot="1">
      <c r="B6" s="472" t="s">
        <v>25</v>
      </c>
      <c r="C6" s="473"/>
      <c r="D6" s="300" t="s">
        <v>26</v>
      </c>
      <c r="E6" s="9" t="s">
        <v>27</v>
      </c>
      <c r="F6" s="80" t="s">
        <v>28</v>
      </c>
      <c r="G6" s="80" t="s">
        <v>29</v>
      </c>
      <c r="H6" s="80" t="s">
        <v>30</v>
      </c>
      <c r="I6" s="107" t="s">
        <v>31</v>
      </c>
    </row>
    <row r="7" spans="2:10" ht="12.95">
      <c r="B7" s="124"/>
      <c r="C7" s="301"/>
      <c r="D7" s="302"/>
      <c r="E7" s="303" t="s">
        <v>252</v>
      </c>
      <c r="F7" s="304"/>
      <c r="G7" s="99"/>
      <c r="H7" s="185"/>
      <c r="I7" s="478">
        <f>'masten armat'!I147</f>
        <v>437784.60000000003</v>
      </c>
    </row>
    <row r="8" spans="2:10" s="48" customFormat="1" ht="12.95">
      <c r="B8" s="305" t="s">
        <v>253</v>
      </c>
      <c r="C8" s="306"/>
      <c r="D8" s="307" t="s">
        <v>254</v>
      </c>
      <c r="E8" s="308"/>
      <c r="F8" s="87"/>
      <c r="G8" s="99"/>
      <c r="H8" s="309"/>
      <c r="I8" s="310"/>
      <c r="J8" s="82"/>
    </row>
    <row r="9" spans="2:10" s="48" customFormat="1" ht="12.95">
      <c r="B9" s="311"/>
      <c r="C9" s="312"/>
      <c r="D9" s="313"/>
      <c r="E9" s="308"/>
      <c r="F9" s="87"/>
      <c r="G9" s="99"/>
      <c r="H9" s="309"/>
      <c r="I9" s="310"/>
      <c r="J9" s="82"/>
    </row>
    <row r="10" spans="2:10" s="48" customFormat="1" ht="12.95">
      <c r="B10" s="314" t="s">
        <v>255</v>
      </c>
      <c r="C10" s="315"/>
      <c r="D10" s="316" t="s">
        <v>256</v>
      </c>
      <c r="E10" s="317"/>
      <c r="F10" s="87"/>
      <c r="G10" s="99"/>
      <c r="H10" s="309"/>
      <c r="I10" s="310"/>
      <c r="J10" s="311"/>
    </row>
    <row r="11" spans="2:10" s="48" customFormat="1" ht="12.75" customHeight="1">
      <c r="B11" s="318"/>
      <c r="C11" s="312" t="s">
        <v>257</v>
      </c>
      <c r="D11" s="425" t="s">
        <v>258</v>
      </c>
      <c r="E11" s="125">
        <v>50</v>
      </c>
      <c r="F11" s="90" t="s">
        <v>245</v>
      </c>
      <c r="G11" s="92">
        <v>20.399999999999999</v>
      </c>
      <c r="H11" s="179">
        <f>(G11*$H$4)+G11</f>
        <v>20.399999999999999</v>
      </c>
      <c r="I11" s="180">
        <f>E11*H11</f>
        <v>1019.9999999999999</v>
      </c>
      <c r="J11" s="233"/>
    </row>
    <row r="12" spans="2:10" s="48" customFormat="1" ht="12.75" customHeight="1">
      <c r="B12" s="311"/>
      <c r="C12" s="312" t="s">
        <v>259</v>
      </c>
      <c r="D12" s="425" t="s">
        <v>260</v>
      </c>
      <c r="E12" s="125">
        <v>50</v>
      </c>
      <c r="F12" s="90" t="s">
        <v>245</v>
      </c>
      <c r="G12" s="92">
        <v>12</v>
      </c>
      <c r="H12" s="179">
        <f t="shared" ref="H12:H19" si="0">(G12*$H$4)+G12</f>
        <v>12</v>
      </c>
      <c r="I12" s="180">
        <f t="shared" ref="I12:I19" si="1">E12*H12</f>
        <v>600</v>
      </c>
      <c r="J12" s="311"/>
    </row>
    <row r="13" spans="2:10" s="48" customFormat="1" ht="12.75" customHeight="1">
      <c r="B13" s="311"/>
      <c r="C13" s="312" t="s">
        <v>261</v>
      </c>
      <c r="D13" s="425" t="s">
        <v>262</v>
      </c>
      <c r="E13" s="125">
        <v>20</v>
      </c>
      <c r="F13" s="90" t="s">
        <v>245</v>
      </c>
      <c r="G13" s="92">
        <v>22.2</v>
      </c>
      <c r="H13" s="179">
        <f t="shared" si="0"/>
        <v>22.2</v>
      </c>
      <c r="I13" s="180">
        <f t="shared" si="1"/>
        <v>444</v>
      </c>
      <c r="J13" s="233"/>
    </row>
    <row r="14" spans="2:10" s="48" customFormat="1" ht="12.75" customHeight="1">
      <c r="B14" s="311"/>
      <c r="C14" s="312" t="s">
        <v>263</v>
      </c>
      <c r="D14" s="425" t="s">
        <v>264</v>
      </c>
      <c r="E14" s="125">
        <v>20</v>
      </c>
      <c r="F14" s="90" t="s">
        <v>245</v>
      </c>
      <c r="G14" s="92">
        <v>13.2</v>
      </c>
      <c r="H14" s="179">
        <f t="shared" si="0"/>
        <v>13.2</v>
      </c>
      <c r="I14" s="180">
        <f t="shared" si="1"/>
        <v>264</v>
      </c>
      <c r="J14" s="311"/>
    </row>
    <row r="15" spans="2:10" s="48" customFormat="1" ht="12.75" customHeight="1">
      <c r="B15" s="311"/>
      <c r="C15" s="312" t="s">
        <v>265</v>
      </c>
      <c r="D15" s="425" t="s">
        <v>266</v>
      </c>
      <c r="E15" s="125">
        <v>20</v>
      </c>
      <c r="F15" s="90" t="s">
        <v>245</v>
      </c>
      <c r="G15" s="92">
        <v>24</v>
      </c>
      <c r="H15" s="179">
        <f t="shared" si="0"/>
        <v>24</v>
      </c>
      <c r="I15" s="180">
        <f t="shared" si="1"/>
        <v>480</v>
      </c>
      <c r="J15" s="233"/>
    </row>
    <row r="16" spans="2:10" s="48" customFormat="1" ht="12.75" customHeight="1">
      <c r="B16" s="311"/>
      <c r="C16" s="312" t="s">
        <v>267</v>
      </c>
      <c r="D16" s="126" t="s">
        <v>268</v>
      </c>
      <c r="E16" s="125">
        <v>20</v>
      </c>
      <c r="F16" s="90" t="s">
        <v>245</v>
      </c>
      <c r="G16" s="92">
        <v>15.6</v>
      </c>
      <c r="H16" s="179">
        <f t="shared" si="0"/>
        <v>15.6</v>
      </c>
      <c r="I16" s="180">
        <f t="shared" si="1"/>
        <v>312</v>
      </c>
      <c r="J16" s="311"/>
    </row>
    <row r="17" spans="2:10" s="48" customFormat="1">
      <c r="B17" s="311"/>
      <c r="C17" s="312" t="s">
        <v>269</v>
      </c>
      <c r="D17" s="109" t="s">
        <v>270</v>
      </c>
      <c r="E17" s="125">
        <v>50</v>
      </c>
      <c r="F17" s="90" t="s">
        <v>245</v>
      </c>
      <c r="G17" s="92">
        <v>24</v>
      </c>
      <c r="H17" s="179">
        <f t="shared" si="0"/>
        <v>24</v>
      </c>
      <c r="I17" s="180">
        <f t="shared" si="1"/>
        <v>1200</v>
      </c>
      <c r="J17" s="311"/>
    </row>
    <row r="18" spans="2:10" s="48" customFormat="1" ht="12.75" customHeight="1">
      <c r="B18" s="311"/>
      <c r="C18" s="312" t="s">
        <v>271</v>
      </c>
      <c r="D18" s="126" t="s">
        <v>272</v>
      </c>
      <c r="E18" s="125">
        <v>20</v>
      </c>
      <c r="F18" s="90" t="s">
        <v>208</v>
      </c>
      <c r="G18" s="92">
        <v>60</v>
      </c>
      <c r="H18" s="179">
        <f t="shared" si="0"/>
        <v>60</v>
      </c>
      <c r="I18" s="180">
        <f t="shared" si="1"/>
        <v>1200</v>
      </c>
      <c r="J18" s="82"/>
    </row>
    <row r="19" spans="2:10" s="48" customFormat="1" ht="12.75" customHeight="1">
      <c r="B19" s="311"/>
      <c r="C19" s="312" t="s">
        <v>273</v>
      </c>
      <c r="D19" s="126" t="s">
        <v>274</v>
      </c>
      <c r="E19" s="125">
        <v>50</v>
      </c>
      <c r="F19" s="90" t="s">
        <v>245</v>
      </c>
      <c r="G19" s="92">
        <v>0.84</v>
      </c>
      <c r="H19" s="179">
        <f t="shared" si="0"/>
        <v>0.84</v>
      </c>
      <c r="I19" s="180">
        <f t="shared" si="1"/>
        <v>42</v>
      </c>
      <c r="J19" s="82"/>
    </row>
    <row r="20" spans="2:10" s="48" customFormat="1" ht="12.95">
      <c r="B20" s="311"/>
      <c r="C20" s="312"/>
      <c r="D20" s="319"/>
      <c r="E20" s="320"/>
      <c r="F20" s="87"/>
      <c r="G20" s="127"/>
      <c r="H20" s="309"/>
      <c r="I20" s="310"/>
      <c r="J20" s="82"/>
    </row>
    <row r="21" spans="2:10" s="48" customFormat="1" ht="12.95">
      <c r="B21" s="314" t="s">
        <v>275</v>
      </c>
      <c r="C21" s="315"/>
      <c r="D21" s="321" t="s">
        <v>276</v>
      </c>
      <c r="E21" s="320"/>
      <c r="F21" s="87"/>
      <c r="G21" s="127"/>
      <c r="H21" s="309"/>
      <c r="I21" s="310"/>
      <c r="J21" s="82"/>
    </row>
    <row r="22" spans="2:10" s="48" customFormat="1" ht="12.75" customHeight="1">
      <c r="B22" s="311"/>
      <c r="C22" s="312" t="s">
        <v>277</v>
      </c>
      <c r="D22" s="128" t="s">
        <v>278</v>
      </c>
      <c r="E22" s="125">
        <v>40</v>
      </c>
      <c r="F22" s="90" t="s">
        <v>245</v>
      </c>
      <c r="G22" s="92">
        <v>96</v>
      </c>
      <c r="H22" s="179">
        <f t="shared" ref="H22:H29" si="2">(G22*$H$4)+G22</f>
        <v>96</v>
      </c>
      <c r="I22" s="180">
        <f t="shared" ref="I22:I29" si="3">E22*H22</f>
        <v>3840</v>
      </c>
      <c r="J22" s="82"/>
    </row>
    <row r="23" spans="2:10" s="48" customFormat="1" ht="12.75" customHeight="1">
      <c r="B23" s="311"/>
      <c r="C23" s="312" t="s">
        <v>279</v>
      </c>
      <c r="D23" s="128" t="s">
        <v>280</v>
      </c>
      <c r="E23" s="125">
        <v>20</v>
      </c>
      <c r="F23" s="90" t="s">
        <v>245</v>
      </c>
      <c r="G23" s="92">
        <v>126</v>
      </c>
      <c r="H23" s="179">
        <f t="shared" si="2"/>
        <v>126</v>
      </c>
      <c r="I23" s="180">
        <f t="shared" si="3"/>
        <v>2520</v>
      </c>
      <c r="J23" s="82"/>
    </row>
    <row r="24" spans="2:10" s="48" customFormat="1" ht="12.95">
      <c r="B24" s="311"/>
      <c r="C24" s="312" t="s">
        <v>281</v>
      </c>
      <c r="D24" s="128" t="s">
        <v>282</v>
      </c>
      <c r="E24" s="125">
        <v>40</v>
      </c>
      <c r="F24" s="90" t="s">
        <v>245</v>
      </c>
      <c r="G24" s="92">
        <v>10.799999999999999</v>
      </c>
      <c r="H24" s="179">
        <f t="shared" si="2"/>
        <v>10.799999999999999</v>
      </c>
      <c r="I24" s="180">
        <f t="shared" si="3"/>
        <v>431.99999999999994</v>
      </c>
      <c r="J24" s="82"/>
    </row>
    <row r="25" spans="2:10" s="48" customFormat="1" ht="12.95">
      <c r="B25" s="311"/>
      <c r="C25" s="312" t="s">
        <v>283</v>
      </c>
      <c r="D25" s="128" t="s">
        <v>284</v>
      </c>
      <c r="E25" s="125">
        <v>40</v>
      </c>
      <c r="F25" s="90" t="s">
        <v>245</v>
      </c>
      <c r="G25" s="92">
        <v>9.6</v>
      </c>
      <c r="H25" s="179">
        <f t="shared" si="2"/>
        <v>9.6</v>
      </c>
      <c r="I25" s="180">
        <f t="shared" si="3"/>
        <v>384</v>
      </c>
      <c r="J25" s="82"/>
    </row>
    <row r="26" spans="2:10" s="48" customFormat="1" ht="12.95">
      <c r="B26" s="311"/>
      <c r="C26" s="312" t="s">
        <v>285</v>
      </c>
      <c r="D26" s="128" t="s">
        <v>286</v>
      </c>
      <c r="E26" s="125">
        <v>5</v>
      </c>
      <c r="F26" s="90" t="s">
        <v>208</v>
      </c>
      <c r="G26" s="92">
        <v>114</v>
      </c>
      <c r="H26" s="179">
        <f t="shared" si="2"/>
        <v>114</v>
      </c>
      <c r="I26" s="180">
        <f t="shared" si="3"/>
        <v>570</v>
      </c>
      <c r="J26" s="82"/>
    </row>
    <row r="27" spans="2:10" s="48" customFormat="1" ht="12.95">
      <c r="B27" s="311"/>
      <c r="C27" s="312" t="s">
        <v>287</v>
      </c>
      <c r="D27" s="25" t="s">
        <v>288</v>
      </c>
      <c r="E27" s="125">
        <v>50</v>
      </c>
      <c r="F27" s="90" t="s">
        <v>289</v>
      </c>
      <c r="G27" s="92">
        <v>24</v>
      </c>
      <c r="H27" s="179">
        <f t="shared" si="2"/>
        <v>24</v>
      </c>
      <c r="I27" s="180">
        <f t="shared" si="3"/>
        <v>1200</v>
      </c>
      <c r="J27" s="82"/>
    </row>
    <row r="28" spans="2:10" s="48" customFormat="1" ht="12.95">
      <c r="B28" s="311"/>
      <c r="C28" s="312" t="s">
        <v>290</v>
      </c>
      <c r="D28" s="25" t="s">
        <v>291</v>
      </c>
      <c r="E28" s="125">
        <v>50</v>
      </c>
      <c r="F28" s="90" t="s">
        <v>289</v>
      </c>
      <c r="G28" s="92">
        <v>17.399999999999999</v>
      </c>
      <c r="H28" s="179">
        <f t="shared" si="2"/>
        <v>17.399999999999999</v>
      </c>
      <c r="I28" s="180">
        <f t="shared" si="3"/>
        <v>869.99999999999989</v>
      </c>
      <c r="J28" s="82"/>
    </row>
    <row r="29" spans="2:10" s="48" customFormat="1" ht="12.75" customHeight="1">
      <c r="B29" s="311"/>
      <c r="C29" s="312" t="s">
        <v>292</v>
      </c>
      <c r="D29" s="128" t="s">
        <v>293</v>
      </c>
      <c r="E29" s="125">
        <v>40</v>
      </c>
      <c r="F29" s="90" t="s">
        <v>245</v>
      </c>
      <c r="G29" s="92">
        <v>17.399999999999999</v>
      </c>
      <c r="H29" s="179">
        <f t="shared" si="2"/>
        <v>17.399999999999999</v>
      </c>
      <c r="I29" s="180">
        <f t="shared" si="3"/>
        <v>696</v>
      </c>
      <c r="J29" s="82"/>
    </row>
    <row r="30" spans="2:10" s="48" customFormat="1" thickBot="1">
      <c r="B30" s="322"/>
      <c r="C30" s="323"/>
      <c r="D30" s="129"/>
      <c r="E30" s="97"/>
      <c r="F30" s="97"/>
      <c r="G30" s="130"/>
      <c r="H30" s="324"/>
      <c r="I30" s="325"/>
      <c r="J30" s="82"/>
    </row>
    <row r="31" spans="2:10" s="48" customFormat="1" thickBot="1">
      <c r="B31" s="82"/>
      <c r="C31" s="139"/>
      <c r="D31" s="326"/>
      <c r="E31" s="327"/>
      <c r="F31" s="70"/>
      <c r="G31" s="73"/>
      <c r="H31" s="73"/>
      <c r="I31" s="99"/>
      <c r="J31" s="82"/>
    </row>
    <row r="32" spans="2:10" ht="42.95" thickBot="1">
      <c r="B32" s="472" t="s">
        <v>25</v>
      </c>
      <c r="C32" s="473"/>
      <c r="D32" s="300" t="s">
        <v>26</v>
      </c>
      <c r="E32" s="9" t="s">
        <v>27</v>
      </c>
      <c r="F32" s="80" t="s">
        <v>28</v>
      </c>
      <c r="G32" s="80" t="s">
        <v>29</v>
      </c>
      <c r="H32" s="80" t="s">
        <v>30</v>
      </c>
      <c r="I32" s="107" t="s">
        <v>31</v>
      </c>
    </row>
    <row r="33" spans="1:10" ht="12.95">
      <c r="B33" s="124"/>
      <c r="C33" s="301"/>
      <c r="D33" s="479"/>
      <c r="H33" s="71"/>
      <c r="I33" s="480"/>
    </row>
    <row r="34" spans="1:10" s="48" customFormat="1" ht="12.95">
      <c r="A34" s="82"/>
      <c r="B34" s="305" t="s">
        <v>294</v>
      </c>
      <c r="C34" s="306"/>
      <c r="D34" s="328" t="s">
        <v>295</v>
      </c>
      <c r="E34" s="329"/>
      <c r="F34" s="87"/>
      <c r="G34" s="86"/>
      <c r="H34" s="95"/>
      <c r="I34" s="330"/>
      <c r="J34" s="82"/>
    </row>
    <row r="35" spans="1:10" s="48" customFormat="1" ht="13.5" customHeight="1">
      <c r="A35" s="82"/>
      <c r="B35" s="311"/>
      <c r="C35" s="312"/>
      <c r="D35" s="331"/>
      <c r="E35" s="329"/>
      <c r="F35" s="87"/>
      <c r="G35" s="86"/>
      <c r="H35" s="95"/>
      <c r="I35" s="330"/>
      <c r="J35" s="82"/>
    </row>
    <row r="36" spans="1:10" s="48" customFormat="1">
      <c r="A36" s="82"/>
      <c r="B36" s="314" t="s">
        <v>296</v>
      </c>
      <c r="C36" s="315"/>
      <c r="D36" s="332" t="s">
        <v>297</v>
      </c>
      <c r="E36" s="327"/>
      <c r="F36" s="87"/>
      <c r="G36" s="86"/>
      <c r="H36" s="95"/>
      <c r="I36" s="330"/>
      <c r="J36" s="82"/>
    </row>
    <row r="37" spans="1:10" ht="27.95">
      <c r="B37" s="124"/>
      <c r="C37" s="262" t="s">
        <v>298</v>
      </c>
      <c r="D37" s="131" t="s">
        <v>299</v>
      </c>
      <c r="E37" s="125">
        <v>40</v>
      </c>
      <c r="F37" s="90" t="s">
        <v>245</v>
      </c>
      <c r="G37" s="92">
        <v>3</v>
      </c>
      <c r="H37" s="179">
        <f t="shared" ref="H37:H41" si="4">(G37*$H$4)+G37</f>
        <v>3</v>
      </c>
      <c r="I37" s="180">
        <f t="shared" ref="I37:I41" si="5">E37*H37</f>
        <v>120</v>
      </c>
    </row>
    <row r="38" spans="1:10">
      <c r="B38" s="124"/>
      <c r="C38" s="312" t="s">
        <v>300</v>
      </c>
      <c r="D38" s="131" t="s">
        <v>301</v>
      </c>
      <c r="E38" s="125">
        <v>40</v>
      </c>
      <c r="F38" s="90" t="s">
        <v>245</v>
      </c>
      <c r="G38" s="92">
        <v>4.5</v>
      </c>
      <c r="H38" s="179">
        <f t="shared" si="4"/>
        <v>4.5</v>
      </c>
      <c r="I38" s="180">
        <f t="shared" si="5"/>
        <v>180</v>
      </c>
    </row>
    <row r="39" spans="1:10">
      <c r="B39" s="124"/>
      <c r="C39" s="312" t="s">
        <v>302</v>
      </c>
      <c r="D39" s="131" t="s">
        <v>303</v>
      </c>
      <c r="E39" s="125">
        <v>40</v>
      </c>
      <c r="F39" s="90" t="s">
        <v>245</v>
      </c>
      <c r="G39" s="92">
        <v>6</v>
      </c>
      <c r="H39" s="179">
        <f t="shared" si="4"/>
        <v>6</v>
      </c>
      <c r="I39" s="180">
        <f t="shared" si="5"/>
        <v>240</v>
      </c>
    </row>
    <row r="40" spans="1:10">
      <c r="B40" s="124"/>
      <c r="C40" s="312" t="s">
        <v>304</v>
      </c>
      <c r="D40" s="131" t="s">
        <v>305</v>
      </c>
      <c r="E40" s="125">
        <v>40</v>
      </c>
      <c r="F40" s="90" t="s">
        <v>245</v>
      </c>
      <c r="G40" s="92">
        <v>9</v>
      </c>
      <c r="H40" s="179">
        <f t="shared" si="4"/>
        <v>9</v>
      </c>
      <c r="I40" s="180">
        <f t="shared" si="5"/>
        <v>360</v>
      </c>
    </row>
    <row r="41" spans="1:10">
      <c r="B41" s="124"/>
      <c r="C41" s="312" t="s">
        <v>306</v>
      </c>
      <c r="D41" s="131" t="s">
        <v>307</v>
      </c>
      <c r="E41" s="125">
        <v>40</v>
      </c>
      <c r="F41" s="90" t="s">
        <v>245</v>
      </c>
      <c r="G41" s="92">
        <v>15</v>
      </c>
      <c r="H41" s="179">
        <f t="shared" si="4"/>
        <v>15</v>
      </c>
      <c r="I41" s="180">
        <f t="shared" si="5"/>
        <v>600</v>
      </c>
    </row>
    <row r="42" spans="1:10">
      <c r="B42" s="124"/>
      <c r="C42" s="312" t="s">
        <v>308</v>
      </c>
      <c r="D42" s="131" t="s">
        <v>309</v>
      </c>
      <c r="E42" s="125">
        <v>25</v>
      </c>
      <c r="F42" s="90" t="s">
        <v>208</v>
      </c>
      <c r="G42" s="92">
        <v>58.8</v>
      </c>
      <c r="H42" s="179">
        <f t="shared" ref="H42" si="6">(G42*$H$4)+G42</f>
        <v>58.8</v>
      </c>
      <c r="I42" s="180">
        <f t="shared" ref="I42" si="7">E42*H42</f>
        <v>1470</v>
      </c>
    </row>
    <row r="43" spans="1:10" s="48" customFormat="1">
      <c r="A43" s="82"/>
      <c r="B43" s="333" t="s">
        <v>310</v>
      </c>
      <c r="C43" s="334"/>
      <c r="D43" s="332" t="s">
        <v>311</v>
      </c>
      <c r="E43" s="327"/>
      <c r="F43" s="87"/>
      <c r="G43" s="86">
        <v>0</v>
      </c>
      <c r="H43" s="95"/>
      <c r="I43" s="330"/>
      <c r="J43" s="82"/>
    </row>
    <row r="44" spans="1:10" s="48" customFormat="1" ht="12.75" customHeight="1">
      <c r="A44" s="82"/>
      <c r="B44" s="311"/>
      <c r="C44" s="262" t="s">
        <v>312</v>
      </c>
      <c r="D44" s="109" t="s">
        <v>313</v>
      </c>
      <c r="E44" s="125">
        <v>10</v>
      </c>
      <c r="F44" s="90" t="s">
        <v>245</v>
      </c>
      <c r="G44" s="92">
        <v>12</v>
      </c>
      <c r="H44" s="179">
        <f>(G44*$H$4)+G44</f>
        <v>12</v>
      </c>
      <c r="I44" s="180">
        <f t="shared" ref="I44:I48" si="8">E44*H44</f>
        <v>120</v>
      </c>
      <c r="J44" s="82"/>
    </row>
    <row r="45" spans="1:10" s="48" customFormat="1" ht="12.75" customHeight="1">
      <c r="A45" s="82"/>
      <c r="B45" s="311"/>
      <c r="C45" s="154" t="s">
        <v>314</v>
      </c>
      <c r="D45" s="132" t="s">
        <v>315</v>
      </c>
      <c r="E45" s="125">
        <v>10</v>
      </c>
      <c r="F45" s="90" t="s">
        <v>245</v>
      </c>
      <c r="G45" s="92">
        <v>27</v>
      </c>
      <c r="H45" s="179">
        <f>(G45*$H$4)+G45</f>
        <v>27</v>
      </c>
      <c r="I45" s="180">
        <f t="shared" si="8"/>
        <v>270</v>
      </c>
      <c r="J45" s="82"/>
    </row>
    <row r="46" spans="1:10" s="48" customFormat="1" ht="12.75" customHeight="1">
      <c r="A46" s="82"/>
      <c r="B46" s="311"/>
      <c r="C46" s="312" t="s">
        <v>316</v>
      </c>
      <c r="D46" s="109" t="s">
        <v>317</v>
      </c>
      <c r="E46" s="125">
        <v>10</v>
      </c>
      <c r="F46" s="90" t="s">
        <v>245</v>
      </c>
      <c r="G46" s="92">
        <v>96</v>
      </c>
      <c r="H46" s="179">
        <f>(G46*$H$4)+G46</f>
        <v>96</v>
      </c>
      <c r="I46" s="180">
        <f t="shared" si="8"/>
        <v>960</v>
      </c>
      <c r="J46" s="82"/>
    </row>
    <row r="47" spans="1:10" s="48" customFormat="1" ht="12.75" customHeight="1">
      <c r="A47" s="82"/>
      <c r="B47" s="311"/>
      <c r="C47" s="312" t="s">
        <v>318</v>
      </c>
      <c r="D47" s="109" t="s">
        <v>319</v>
      </c>
      <c r="E47" s="125">
        <v>10</v>
      </c>
      <c r="F47" s="90" t="s">
        <v>245</v>
      </c>
      <c r="G47" s="92">
        <v>96</v>
      </c>
      <c r="H47" s="179">
        <f>(G47*$H$4)+G47</f>
        <v>96</v>
      </c>
      <c r="I47" s="180">
        <f t="shared" si="8"/>
        <v>960</v>
      </c>
      <c r="J47" s="82"/>
    </row>
    <row r="48" spans="1:10" s="48" customFormat="1" ht="12.75" customHeight="1">
      <c r="A48" s="82"/>
      <c r="B48" s="311"/>
      <c r="C48" s="312" t="s">
        <v>320</v>
      </c>
      <c r="D48" s="109" t="s">
        <v>321</v>
      </c>
      <c r="E48" s="125">
        <v>10</v>
      </c>
      <c r="F48" s="90" t="s">
        <v>245</v>
      </c>
      <c r="G48" s="92">
        <v>96</v>
      </c>
      <c r="H48" s="179">
        <f>(G48*$H$4)+G48</f>
        <v>96</v>
      </c>
      <c r="I48" s="180">
        <f t="shared" si="8"/>
        <v>960</v>
      </c>
      <c r="J48" s="82"/>
    </row>
    <row r="49" spans="1:10" s="48" customFormat="1" ht="12.95">
      <c r="A49" s="82"/>
      <c r="B49" s="311"/>
      <c r="C49" s="312"/>
      <c r="D49" s="109"/>
      <c r="E49" s="69"/>
      <c r="F49" s="87"/>
      <c r="G49" s="86"/>
      <c r="H49" s="95"/>
      <c r="I49" s="330"/>
      <c r="J49" s="82"/>
    </row>
    <row r="50" spans="1:10" s="48" customFormat="1">
      <c r="A50" s="82"/>
      <c r="B50" s="333" t="s">
        <v>322</v>
      </c>
      <c r="C50" s="334"/>
      <c r="D50" s="332" t="s">
        <v>323</v>
      </c>
      <c r="E50" s="327"/>
      <c r="F50" s="87"/>
      <c r="G50" s="86"/>
      <c r="H50" s="95"/>
      <c r="I50" s="330"/>
      <c r="J50" s="82"/>
    </row>
    <row r="51" spans="1:10" s="48" customFormat="1" ht="27.95">
      <c r="A51" s="82"/>
      <c r="B51" s="311"/>
      <c r="C51" s="262" t="s">
        <v>324</v>
      </c>
      <c r="D51" s="132" t="s">
        <v>325</v>
      </c>
      <c r="E51" s="125">
        <v>40</v>
      </c>
      <c r="F51" s="90" t="s">
        <v>245</v>
      </c>
      <c r="G51" s="92">
        <v>5</v>
      </c>
      <c r="H51" s="179">
        <f>(G51*$H$4)+G51</f>
        <v>5</v>
      </c>
      <c r="I51" s="180">
        <f t="shared" ref="I51" si="9">E51*H51</f>
        <v>200</v>
      </c>
      <c r="J51" s="82"/>
    </row>
    <row r="52" spans="1:10" s="48" customFormat="1" ht="14.1" customHeight="1">
      <c r="A52" s="82"/>
      <c r="B52" s="322"/>
      <c r="C52" s="323"/>
      <c r="D52" s="133"/>
      <c r="E52" s="134"/>
      <c r="F52" s="97"/>
      <c r="G52" s="111"/>
      <c r="H52" s="111"/>
      <c r="I52" s="335"/>
      <c r="J52" s="82"/>
    </row>
    <row r="53" spans="1:10" ht="14.1" customHeight="1">
      <c r="E53" s="79" t="s">
        <v>326</v>
      </c>
      <c r="H53" s="73"/>
      <c r="I53" s="99">
        <f>SUM(I7:I52)</f>
        <v>460298.60000000003</v>
      </c>
    </row>
    <row r="54" spans="1:10" ht="14.1" customHeight="1">
      <c r="H54" s="73"/>
    </row>
    <row r="55" spans="1:10" ht="14.1" customHeight="1">
      <c r="H55" s="73"/>
    </row>
    <row r="56" spans="1:10" ht="14.1" customHeight="1">
      <c r="H56" s="73"/>
    </row>
    <row r="57" spans="1:10" ht="14.1" customHeight="1">
      <c r="H57" s="73"/>
    </row>
  </sheetData>
  <sheetProtection selectLockedCells="1"/>
  <customSheetViews>
    <customSheetView guid="{A70A2EE7-2DDD-4B48-A0B5-D125DF5F6870}" showPageBreaks="1" fitToPage="1" printArea="1" view="pageBreakPreview" showRuler="0" topLeftCell="A19">
      <selection activeCell="M31" sqref="M31"/>
      <rowBreaks count="1" manualBreakCount="1">
        <brk id="68" max="16383" man="1"/>
      </rowBreaks>
      <pageMargins left="0" right="0" top="0" bottom="0" header="0" footer="0"/>
      <pageSetup paperSize="9" scale="76" orientation="portrait" r:id="rId1"/>
      <headerFooter alignWithMargins="0">
        <oddFooter>&amp;LWijz.  20 juni 2008</oddFooter>
      </headerFooter>
    </customSheetView>
  </customSheetViews>
  <mergeCells count="2">
    <mergeCell ref="B6:C6"/>
    <mergeCell ref="B32:C32"/>
  </mergeCells>
  <phoneticPr fontId="0" type="noConversion"/>
  <pageMargins left="0.7" right="0.7" top="0.75" bottom="0.75" header="0.3" footer="0.3"/>
  <pageSetup paperSize="9" scale="73" orientation="portrait" horizontalDpi="300" verticalDpi="300" copies="3" r:id="rId2"/>
  <headerFooter alignWithMargins="0">
    <oddHeader>&amp;CBijlage 2 - Prijzenblad -</oddHeader>
    <oddFooter>&amp;CBesteknummer: 2014-13 / CINK150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tabColor theme="5" tint="0.79998168889431442"/>
    <pageSetUpPr fitToPage="1"/>
  </sheetPr>
  <dimension ref="B1:I56"/>
  <sheetViews>
    <sheetView showGridLines="0" showRowColHeaders="0" topLeftCell="A32" zoomScale="140" zoomScaleNormal="140" zoomScaleSheetLayoutView="100" workbookViewId="0">
      <selection activeCell="G39" sqref="G39"/>
    </sheetView>
  </sheetViews>
  <sheetFormatPr defaultColWidth="11" defaultRowHeight="14.1"/>
  <cols>
    <col min="1" max="1" width="4.42578125" style="1" customWidth="1"/>
    <col min="2" max="2" width="3.85546875" style="1" customWidth="1"/>
    <col min="3" max="3" width="5.42578125" style="112" bestFit="1" customWidth="1"/>
    <col min="4" max="4" width="72.42578125" style="113" bestFit="1" customWidth="1"/>
    <col min="5" max="5" width="6.85546875" style="114" customWidth="1"/>
    <col min="6" max="6" width="5.5703125" style="115" customWidth="1"/>
    <col min="7" max="7" width="12.42578125" style="73" customWidth="1"/>
    <col min="8" max="8" width="10" style="100" customWidth="1"/>
    <col min="9" max="9" width="12.42578125" style="116" bestFit="1" customWidth="1"/>
    <col min="10" max="16384" width="11" style="1"/>
  </cols>
  <sheetData>
    <row r="1" spans="2:9" ht="11.25" customHeight="1">
      <c r="B1" s="25"/>
      <c r="C1" s="67"/>
      <c r="D1" s="106"/>
      <c r="E1" s="69"/>
      <c r="F1" s="70"/>
      <c r="G1" s="71"/>
      <c r="H1" s="71"/>
      <c r="I1" s="72"/>
    </row>
    <row r="2" spans="2:9">
      <c r="B2" s="82" t="str">
        <f>'masten armat'!B2</f>
        <v>EENHEDENLIJST t.b.v. ONDERHOUD EN WIJZIGING</v>
      </c>
      <c r="C2" s="139"/>
      <c r="D2" s="140"/>
      <c r="E2" s="336"/>
      <c r="F2" s="70"/>
      <c r="G2" s="71"/>
      <c r="H2" s="71"/>
      <c r="I2" s="72"/>
    </row>
    <row r="3" spans="2:9" ht="15" thickBot="1">
      <c r="B3" s="82" t="str">
        <f>'masten armat'!B3</f>
        <v xml:space="preserve">OPENBARE VERLICHTINGSINSTALLATIES  </v>
      </c>
      <c r="C3" s="139"/>
      <c r="D3" s="140"/>
      <c r="E3" s="74" t="s">
        <v>21</v>
      </c>
      <c r="F3" s="70"/>
      <c r="H3" s="73"/>
      <c r="I3" s="76"/>
    </row>
    <row r="4" spans="2:9" ht="15" thickBot="1">
      <c r="B4" s="25" t="str">
        <f>'masten armat'!B4</f>
        <v xml:space="preserve">gebaseerd op de standaard  type materialen </v>
      </c>
      <c r="C4" s="139"/>
      <c r="D4" s="140"/>
      <c r="E4" s="77"/>
      <c r="F4" s="70"/>
      <c r="G4" s="78" t="s">
        <v>251</v>
      </c>
      <c r="H4" s="238">
        <v>0</v>
      </c>
      <c r="I4" s="76"/>
    </row>
    <row r="5" spans="2:9" ht="15" thickBot="1">
      <c r="B5" s="82"/>
      <c r="C5" s="139"/>
      <c r="D5" s="140"/>
      <c r="E5" s="79" t="s">
        <v>24</v>
      </c>
      <c r="F5" s="70"/>
      <c r="H5" s="73"/>
      <c r="I5" s="76"/>
    </row>
    <row r="6" spans="2:9" ht="42.95" thickBot="1">
      <c r="B6" s="472" t="s">
        <v>25</v>
      </c>
      <c r="C6" s="473"/>
      <c r="D6" s="300" t="s">
        <v>26</v>
      </c>
      <c r="E6" s="9" t="s">
        <v>27</v>
      </c>
      <c r="F6" s="80" t="s">
        <v>28</v>
      </c>
      <c r="G6" s="80" t="s">
        <v>29</v>
      </c>
      <c r="H6" s="80" t="s">
        <v>30</v>
      </c>
      <c r="I6" s="107" t="s">
        <v>31</v>
      </c>
    </row>
    <row r="7" spans="2:9" s="48" customFormat="1" ht="12.95">
      <c r="B7" s="311"/>
      <c r="C7" s="262"/>
      <c r="D7" s="337"/>
      <c r="E7" s="239" t="s">
        <v>327</v>
      </c>
      <c r="F7" s="304"/>
      <c r="G7" s="73"/>
      <c r="H7" s="71"/>
      <c r="I7" s="338">
        <f>'grondwerk en kabels'!I53</f>
        <v>460298.60000000003</v>
      </c>
    </row>
    <row r="8" spans="2:9" s="108" customFormat="1" ht="15.95">
      <c r="B8" s="305" t="s">
        <v>328</v>
      </c>
      <c r="C8" s="339"/>
      <c r="D8" s="340" t="s">
        <v>329</v>
      </c>
      <c r="E8" s="341"/>
      <c r="F8" s="70"/>
      <c r="G8" s="73"/>
      <c r="H8" s="71"/>
      <c r="I8" s="338"/>
    </row>
    <row r="9" spans="2:9" s="108" customFormat="1" ht="15.95">
      <c r="B9" s="311"/>
      <c r="C9" s="262"/>
      <c r="D9" s="342"/>
      <c r="E9" s="341"/>
      <c r="F9" s="70"/>
      <c r="G9" s="73"/>
      <c r="H9" s="71"/>
      <c r="I9" s="338"/>
    </row>
    <row r="10" spans="2:9" s="48" customFormat="1">
      <c r="B10" s="333" t="s">
        <v>330</v>
      </c>
      <c r="C10" s="343"/>
      <c r="D10" s="158" t="s">
        <v>331</v>
      </c>
      <c r="E10" s="344"/>
      <c r="F10" s="70"/>
      <c r="G10" s="73"/>
      <c r="H10" s="71"/>
      <c r="I10" s="338"/>
    </row>
    <row r="11" spans="2:9" s="48" customFormat="1" ht="27.95">
      <c r="B11" s="318"/>
      <c r="C11" s="154" t="s">
        <v>332</v>
      </c>
      <c r="D11" s="109" t="s">
        <v>333</v>
      </c>
      <c r="E11" s="90">
        <v>20</v>
      </c>
      <c r="F11" s="90" t="s">
        <v>208</v>
      </c>
      <c r="G11" s="92">
        <v>42</v>
      </c>
      <c r="H11" s="179">
        <f>(G11*$H$4)+G11</f>
        <v>42</v>
      </c>
      <c r="I11" s="180">
        <f>E11*H11</f>
        <v>840</v>
      </c>
    </row>
    <row r="12" spans="2:9" s="48" customFormat="1">
      <c r="B12" s="311"/>
      <c r="C12" s="154" t="s">
        <v>334</v>
      </c>
      <c r="D12" s="109" t="s">
        <v>335</v>
      </c>
      <c r="E12" s="90">
        <v>20</v>
      </c>
      <c r="F12" s="90" t="s">
        <v>208</v>
      </c>
      <c r="G12" s="92">
        <v>42</v>
      </c>
      <c r="H12" s="179">
        <f t="shared" ref="H12:H18" si="0">(G12*$H$4)+G12</f>
        <v>42</v>
      </c>
      <c r="I12" s="180">
        <f t="shared" ref="I12:I18" si="1">E12*H12</f>
        <v>840</v>
      </c>
    </row>
    <row r="13" spans="2:9" s="48" customFormat="1">
      <c r="B13" s="311"/>
      <c r="C13" s="154" t="s">
        <v>336</v>
      </c>
      <c r="D13" s="109" t="s">
        <v>337</v>
      </c>
      <c r="E13" s="90">
        <v>20</v>
      </c>
      <c r="F13" s="90" t="s">
        <v>208</v>
      </c>
      <c r="G13" s="92">
        <v>43.199999999999996</v>
      </c>
      <c r="H13" s="179">
        <f t="shared" si="0"/>
        <v>43.199999999999996</v>
      </c>
      <c r="I13" s="180">
        <f t="shared" si="1"/>
        <v>863.99999999999989</v>
      </c>
    </row>
    <row r="14" spans="2:9" s="48" customFormat="1">
      <c r="B14" s="311"/>
      <c r="C14" s="154" t="s">
        <v>338</v>
      </c>
      <c r="D14" s="109" t="s">
        <v>339</v>
      </c>
      <c r="E14" s="90">
        <v>20</v>
      </c>
      <c r="F14" s="90" t="s">
        <v>208</v>
      </c>
      <c r="G14" s="92">
        <v>45.6</v>
      </c>
      <c r="H14" s="179">
        <f t="shared" si="0"/>
        <v>45.6</v>
      </c>
      <c r="I14" s="180">
        <f t="shared" si="1"/>
        <v>912</v>
      </c>
    </row>
    <row r="15" spans="2:9" s="48" customFormat="1">
      <c r="B15" s="311"/>
      <c r="C15" s="154" t="s">
        <v>340</v>
      </c>
      <c r="D15" s="109" t="s">
        <v>341</v>
      </c>
      <c r="E15" s="90">
        <v>20</v>
      </c>
      <c r="F15" s="90" t="s">
        <v>208</v>
      </c>
      <c r="G15" s="92">
        <v>48</v>
      </c>
      <c r="H15" s="179">
        <f t="shared" si="0"/>
        <v>48</v>
      </c>
      <c r="I15" s="180">
        <f t="shared" si="1"/>
        <v>960</v>
      </c>
    </row>
    <row r="16" spans="2:9" s="48" customFormat="1">
      <c r="B16" s="311"/>
      <c r="C16" s="154" t="s">
        <v>342</v>
      </c>
      <c r="D16" s="109" t="s">
        <v>343</v>
      </c>
      <c r="E16" s="90">
        <v>20</v>
      </c>
      <c r="F16" s="90" t="s">
        <v>208</v>
      </c>
      <c r="G16" s="92">
        <v>54</v>
      </c>
      <c r="H16" s="179">
        <f t="shared" si="0"/>
        <v>54</v>
      </c>
      <c r="I16" s="180">
        <f t="shared" si="1"/>
        <v>1080</v>
      </c>
    </row>
    <row r="17" spans="2:9" s="48" customFormat="1">
      <c r="B17" s="311"/>
      <c r="C17" s="154" t="s">
        <v>344</v>
      </c>
      <c r="D17" s="109" t="s">
        <v>345</v>
      </c>
      <c r="E17" s="90">
        <v>20</v>
      </c>
      <c r="F17" s="90" t="s">
        <v>208</v>
      </c>
      <c r="G17" s="92">
        <v>57.599999999999994</v>
      </c>
      <c r="H17" s="179">
        <f t="shared" si="0"/>
        <v>57.599999999999994</v>
      </c>
      <c r="I17" s="180">
        <f t="shared" si="1"/>
        <v>1152</v>
      </c>
    </row>
    <row r="18" spans="2:9" s="48" customFormat="1">
      <c r="B18" s="311"/>
      <c r="C18" s="154" t="s">
        <v>346</v>
      </c>
      <c r="D18" s="109" t="s">
        <v>347</v>
      </c>
      <c r="E18" s="90">
        <v>20</v>
      </c>
      <c r="F18" s="90" t="s">
        <v>208</v>
      </c>
      <c r="G18" s="92">
        <v>60</v>
      </c>
      <c r="H18" s="179">
        <f t="shared" si="0"/>
        <v>60</v>
      </c>
      <c r="I18" s="180">
        <f t="shared" si="1"/>
        <v>1200</v>
      </c>
    </row>
    <row r="19" spans="2:9" s="48" customFormat="1" ht="12.95">
      <c r="B19" s="311"/>
      <c r="C19" s="312"/>
      <c r="D19" s="109"/>
      <c r="E19" s="69"/>
      <c r="F19" s="87"/>
      <c r="G19" s="86"/>
      <c r="H19" s="95"/>
      <c r="I19" s="330"/>
    </row>
    <row r="20" spans="2:9" s="48" customFormat="1">
      <c r="B20" s="333" t="s">
        <v>348</v>
      </c>
      <c r="C20" s="334"/>
      <c r="D20" s="332" t="s">
        <v>349</v>
      </c>
      <c r="E20" s="327"/>
      <c r="F20" s="87"/>
      <c r="G20" s="86"/>
      <c r="H20" s="95"/>
      <c r="I20" s="330"/>
    </row>
    <row r="21" spans="2:9" s="48" customFormat="1" ht="27.95">
      <c r="B21" s="311"/>
      <c r="C21" s="262" t="s">
        <v>350</v>
      </c>
      <c r="D21" s="109" t="s">
        <v>351</v>
      </c>
      <c r="E21" s="110">
        <v>10</v>
      </c>
      <c r="F21" s="22" t="s">
        <v>208</v>
      </c>
      <c r="G21" s="91">
        <v>174</v>
      </c>
      <c r="H21" s="278">
        <f>(G21*$H$4)+G21</f>
        <v>174</v>
      </c>
      <c r="I21" s="162">
        <f t="shared" ref="I21:I25" si="2">E21*H21</f>
        <v>1740</v>
      </c>
    </row>
    <row r="22" spans="2:9" s="48" customFormat="1">
      <c r="B22" s="311"/>
      <c r="C22" s="312" t="s">
        <v>352</v>
      </c>
      <c r="D22" s="109" t="s">
        <v>353</v>
      </c>
      <c r="E22" s="90">
        <v>5</v>
      </c>
      <c r="F22" s="90" t="s">
        <v>208</v>
      </c>
      <c r="G22" s="92">
        <v>174</v>
      </c>
      <c r="H22" s="179">
        <f>(G22*$H$4)+G22</f>
        <v>174</v>
      </c>
      <c r="I22" s="180">
        <f t="shared" si="2"/>
        <v>870</v>
      </c>
    </row>
    <row r="23" spans="2:9" s="48" customFormat="1">
      <c r="B23" s="311"/>
      <c r="C23" s="312" t="s">
        <v>354</v>
      </c>
      <c r="D23" s="109" t="s">
        <v>355</v>
      </c>
      <c r="E23" s="90">
        <v>5</v>
      </c>
      <c r="F23" s="90" t="s">
        <v>208</v>
      </c>
      <c r="G23" s="92">
        <v>204</v>
      </c>
      <c r="H23" s="179">
        <f>(G23*$H$4)+G23</f>
        <v>204</v>
      </c>
      <c r="I23" s="180">
        <f t="shared" si="2"/>
        <v>1020</v>
      </c>
    </row>
    <row r="24" spans="2:9" s="48" customFormat="1">
      <c r="B24" s="311"/>
      <c r="C24" s="312" t="s">
        <v>356</v>
      </c>
      <c r="D24" s="109" t="s">
        <v>357</v>
      </c>
      <c r="E24" s="90">
        <v>5</v>
      </c>
      <c r="F24" s="90" t="s">
        <v>208</v>
      </c>
      <c r="G24" s="92">
        <v>24</v>
      </c>
      <c r="H24" s="179">
        <f>(G24*$H$4)+G24</f>
        <v>24</v>
      </c>
      <c r="I24" s="180">
        <f t="shared" si="2"/>
        <v>120</v>
      </c>
    </row>
    <row r="25" spans="2:9" s="48" customFormat="1">
      <c r="B25" s="311"/>
      <c r="C25" s="312" t="s">
        <v>358</v>
      </c>
      <c r="D25" s="109" t="s">
        <v>359</v>
      </c>
      <c r="E25" s="90">
        <v>5</v>
      </c>
      <c r="F25" s="90" t="s">
        <v>208</v>
      </c>
      <c r="G25" s="92">
        <v>18</v>
      </c>
      <c r="H25" s="179">
        <f>(G25*$H$4)+G25</f>
        <v>18</v>
      </c>
      <c r="I25" s="180">
        <f t="shared" si="2"/>
        <v>90</v>
      </c>
    </row>
    <row r="26" spans="2:9" s="48" customFormat="1" ht="12.95">
      <c r="B26" s="311"/>
      <c r="C26" s="312"/>
      <c r="D26" s="109"/>
      <c r="E26" s="69"/>
      <c r="F26" s="87"/>
      <c r="G26" s="86"/>
      <c r="H26" s="95"/>
      <c r="I26" s="330"/>
    </row>
    <row r="27" spans="2:9" s="48" customFormat="1">
      <c r="B27" s="333" t="s">
        <v>360</v>
      </c>
      <c r="C27" s="334"/>
      <c r="D27" s="332" t="s">
        <v>361</v>
      </c>
      <c r="E27" s="327"/>
      <c r="F27" s="87"/>
      <c r="G27" s="86"/>
      <c r="H27" s="95"/>
      <c r="I27" s="330"/>
    </row>
    <row r="28" spans="2:9" s="48" customFormat="1" ht="27.95">
      <c r="B28" s="311"/>
      <c r="C28" s="312" t="s">
        <v>362</v>
      </c>
      <c r="D28" s="109" t="s">
        <v>363</v>
      </c>
      <c r="E28" s="90">
        <v>5</v>
      </c>
      <c r="F28" s="90" t="s">
        <v>208</v>
      </c>
      <c r="G28" s="92">
        <v>24</v>
      </c>
      <c r="H28" s="179">
        <f t="shared" ref="H28:H35" si="3">(G28*$H$4)+G28</f>
        <v>24</v>
      </c>
      <c r="I28" s="180">
        <f t="shared" ref="I28:I35" si="4">E28*H28</f>
        <v>120</v>
      </c>
    </row>
    <row r="29" spans="2:9" s="48" customFormat="1">
      <c r="B29" s="311"/>
      <c r="C29" s="312" t="s">
        <v>364</v>
      </c>
      <c r="D29" s="109" t="s">
        <v>365</v>
      </c>
      <c r="E29" s="90">
        <v>5</v>
      </c>
      <c r="F29" s="90" t="s">
        <v>208</v>
      </c>
      <c r="G29" s="92">
        <v>26.4</v>
      </c>
      <c r="H29" s="179">
        <f t="shared" si="3"/>
        <v>26.4</v>
      </c>
      <c r="I29" s="180">
        <f t="shared" si="4"/>
        <v>132</v>
      </c>
    </row>
    <row r="30" spans="2:9" s="48" customFormat="1">
      <c r="B30" s="311"/>
      <c r="C30" s="312" t="s">
        <v>366</v>
      </c>
      <c r="D30" s="109" t="s">
        <v>367</v>
      </c>
      <c r="E30" s="90">
        <v>5</v>
      </c>
      <c r="F30" s="90" t="s">
        <v>208</v>
      </c>
      <c r="G30" s="92">
        <v>28.799999999999997</v>
      </c>
      <c r="H30" s="179">
        <f t="shared" si="3"/>
        <v>28.799999999999997</v>
      </c>
      <c r="I30" s="180">
        <f t="shared" si="4"/>
        <v>144</v>
      </c>
    </row>
    <row r="31" spans="2:9" s="48" customFormat="1">
      <c r="B31" s="311"/>
      <c r="C31" s="312" t="s">
        <v>368</v>
      </c>
      <c r="D31" s="109" t="s">
        <v>369</v>
      </c>
      <c r="E31" s="90">
        <v>5</v>
      </c>
      <c r="F31" s="90" t="s">
        <v>208</v>
      </c>
      <c r="G31" s="92">
        <v>31.2</v>
      </c>
      <c r="H31" s="179">
        <f t="shared" si="3"/>
        <v>31.2</v>
      </c>
      <c r="I31" s="180">
        <f t="shared" si="4"/>
        <v>156</v>
      </c>
    </row>
    <row r="32" spans="2:9" s="48" customFormat="1">
      <c r="B32" s="311"/>
      <c r="C32" s="312" t="s">
        <v>370</v>
      </c>
      <c r="D32" s="109" t="s">
        <v>371</v>
      </c>
      <c r="E32" s="90">
        <v>5</v>
      </c>
      <c r="F32" s="90" t="s">
        <v>208</v>
      </c>
      <c r="G32" s="92">
        <v>33.6</v>
      </c>
      <c r="H32" s="179">
        <f t="shared" si="3"/>
        <v>33.6</v>
      </c>
      <c r="I32" s="180">
        <f t="shared" si="4"/>
        <v>168</v>
      </c>
    </row>
    <row r="33" spans="2:9" s="48" customFormat="1" ht="27.95">
      <c r="B33" s="311"/>
      <c r="C33" s="312" t="s">
        <v>372</v>
      </c>
      <c r="D33" s="109" t="s">
        <v>373</v>
      </c>
      <c r="E33" s="90">
        <v>5</v>
      </c>
      <c r="F33" s="90" t="s">
        <v>208</v>
      </c>
      <c r="G33" s="92">
        <v>42</v>
      </c>
      <c r="H33" s="179">
        <f t="shared" si="3"/>
        <v>42</v>
      </c>
      <c r="I33" s="180">
        <f t="shared" si="4"/>
        <v>210</v>
      </c>
    </row>
    <row r="34" spans="2:9" s="48" customFormat="1">
      <c r="B34" s="311"/>
      <c r="C34" s="312" t="s">
        <v>374</v>
      </c>
      <c r="D34" s="109" t="s">
        <v>375</v>
      </c>
      <c r="E34" s="90">
        <v>5</v>
      </c>
      <c r="F34" s="90" t="s">
        <v>208</v>
      </c>
      <c r="G34" s="92">
        <v>43.199999999999996</v>
      </c>
      <c r="H34" s="179">
        <f t="shared" si="3"/>
        <v>43.199999999999996</v>
      </c>
      <c r="I34" s="180">
        <f t="shared" si="4"/>
        <v>215.99999999999997</v>
      </c>
    </row>
    <row r="35" spans="2:9" s="48" customFormat="1">
      <c r="B35" s="311"/>
      <c r="C35" s="312" t="s">
        <v>376</v>
      </c>
      <c r="D35" s="109" t="s">
        <v>377</v>
      </c>
      <c r="E35" s="90">
        <v>5</v>
      </c>
      <c r="F35" s="90" t="s">
        <v>208</v>
      </c>
      <c r="G35" s="92">
        <v>45.6</v>
      </c>
      <c r="H35" s="179">
        <f t="shared" si="3"/>
        <v>45.6</v>
      </c>
      <c r="I35" s="180">
        <f t="shared" si="4"/>
        <v>228</v>
      </c>
    </row>
    <row r="36" spans="2:9" s="48" customFormat="1" ht="12.95">
      <c r="B36" s="311"/>
      <c r="C36" s="312"/>
      <c r="D36" s="109"/>
      <c r="E36" s="69"/>
      <c r="F36" s="87"/>
      <c r="G36" s="86"/>
      <c r="H36" s="95"/>
      <c r="I36" s="330"/>
    </row>
    <row r="37" spans="2:9" s="48" customFormat="1">
      <c r="B37" s="333" t="s">
        <v>378</v>
      </c>
      <c r="C37" s="334"/>
      <c r="D37" s="332" t="s">
        <v>379</v>
      </c>
      <c r="E37" s="327"/>
      <c r="F37" s="87"/>
      <c r="G37" s="86"/>
      <c r="H37" s="95"/>
      <c r="I37" s="330"/>
    </row>
    <row r="38" spans="2:9" s="48" customFormat="1" ht="12.95">
      <c r="B38" s="311"/>
      <c r="C38" s="312"/>
      <c r="D38" s="109"/>
      <c r="E38" s="69"/>
      <c r="F38" s="87"/>
      <c r="G38" s="86"/>
      <c r="H38" s="95"/>
      <c r="I38" s="330"/>
    </row>
    <row r="39" spans="2:9" s="48" customFormat="1">
      <c r="B39" s="311"/>
      <c r="C39" s="312" t="s">
        <v>380</v>
      </c>
      <c r="D39" s="109" t="s">
        <v>381</v>
      </c>
      <c r="E39" s="89">
        <v>80</v>
      </c>
      <c r="F39" s="90" t="s">
        <v>245</v>
      </c>
      <c r="G39" s="92">
        <v>60</v>
      </c>
      <c r="H39" s="179">
        <f t="shared" ref="H39:H54" si="5">(G39*$H$4)+G39</f>
        <v>60</v>
      </c>
      <c r="I39" s="180">
        <f t="shared" ref="I39:I54" si="6">E39*H39</f>
        <v>4800</v>
      </c>
    </row>
    <row r="40" spans="2:9" s="48" customFormat="1">
      <c r="B40" s="311"/>
      <c r="C40" s="312" t="s">
        <v>382</v>
      </c>
      <c r="D40" s="109" t="s">
        <v>383</v>
      </c>
      <c r="E40" s="90">
        <v>5</v>
      </c>
      <c r="F40" s="90" t="s">
        <v>245</v>
      </c>
      <c r="G40" s="92">
        <v>42</v>
      </c>
      <c r="H40" s="179">
        <f t="shared" si="5"/>
        <v>42</v>
      </c>
      <c r="I40" s="180">
        <f t="shared" si="6"/>
        <v>210</v>
      </c>
    </row>
    <row r="41" spans="2:9" s="48" customFormat="1">
      <c r="B41" s="311"/>
      <c r="C41" s="312" t="s">
        <v>384</v>
      </c>
      <c r="D41" s="109" t="s">
        <v>385</v>
      </c>
      <c r="E41" s="90">
        <v>5</v>
      </c>
      <c r="F41" s="90" t="s">
        <v>245</v>
      </c>
      <c r="G41" s="92">
        <v>60</v>
      </c>
      <c r="H41" s="179">
        <f t="shared" si="5"/>
        <v>60</v>
      </c>
      <c r="I41" s="180">
        <f t="shared" si="6"/>
        <v>300</v>
      </c>
    </row>
    <row r="42" spans="2:9" s="48" customFormat="1">
      <c r="B42" s="311"/>
      <c r="C42" s="312" t="s">
        <v>386</v>
      </c>
      <c r="D42" s="109" t="s">
        <v>387</v>
      </c>
      <c r="E42" s="90">
        <v>5</v>
      </c>
      <c r="F42" s="90" t="s">
        <v>245</v>
      </c>
      <c r="G42" s="92">
        <v>42</v>
      </c>
      <c r="H42" s="179">
        <f t="shared" si="5"/>
        <v>42</v>
      </c>
      <c r="I42" s="180">
        <f t="shared" si="6"/>
        <v>210</v>
      </c>
    </row>
    <row r="43" spans="2:9" s="48" customFormat="1">
      <c r="B43" s="311"/>
      <c r="C43" s="312" t="s">
        <v>388</v>
      </c>
      <c r="D43" s="109" t="s">
        <v>389</v>
      </c>
      <c r="E43" s="89">
        <v>60</v>
      </c>
      <c r="F43" s="90" t="s">
        <v>245</v>
      </c>
      <c r="G43" s="92">
        <v>48</v>
      </c>
      <c r="H43" s="179">
        <f t="shared" si="5"/>
        <v>48</v>
      </c>
      <c r="I43" s="180">
        <f t="shared" si="6"/>
        <v>2880</v>
      </c>
    </row>
    <row r="44" spans="2:9" s="48" customFormat="1" hidden="1">
      <c r="B44" s="311"/>
      <c r="C44" s="312" t="s">
        <v>390</v>
      </c>
      <c r="D44" s="109" t="s">
        <v>391</v>
      </c>
      <c r="E44" s="90">
        <v>5</v>
      </c>
      <c r="F44" s="90" t="s">
        <v>245</v>
      </c>
      <c r="G44" s="92">
        <v>35.071397287819188</v>
      </c>
      <c r="H44" s="179">
        <f t="shared" si="5"/>
        <v>35.071397287819188</v>
      </c>
      <c r="I44" s="180">
        <f t="shared" si="6"/>
        <v>175.35698643909595</v>
      </c>
    </row>
    <row r="45" spans="2:9" s="48" customFormat="1">
      <c r="B45" s="311"/>
      <c r="C45" s="312" t="s">
        <v>392</v>
      </c>
      <c r="D45" s="109" t="s">
        <v>393</v>
      </c>
      <c r="E45" s="90">
        <v>5</v>
      </c>
      <c r="F45" s="90" t="s">
        <v>245</v>
      </c>
      <c r="G45" s="92">
        <v>36</v>
      </c>
      <c r="H45" s="179">
        <f t="shared" si="5"/>
        <v>36</v>
      </c>
      <c r="I45" s="180">
        <f t="shared" si="6"/>
        <v>180</v>
      </c>
    </row>
    <row r="46" spans="2:9" s="48" customFormat="1">
      <c r="B46" s="311"/>
      <c r="C46" s="312" t="s">
        <v>394</v>
      </c>
      <c r="D46" s="109" t="s">
        <v>395</v>
      </c>
      <c r="E46" s="90">
        <v>5</v>
      </c>
      <c r="F46" s="90" t="s">
        <v>245</v>
      </c>
      <c r="G46" s="92">
        <v>36</v>
      </c>
      <c r="H46" s="179">
        <f t="shared" si="5"/>
        <v>36</v>
      </c>
      <c r="I46" s="180">
        <f t="shared" si="6"/>
        <v>180</v>
      </c>
    </row>
    <row r="47" spans="2:9" s="48" customFormat="1" ht="14.1" customHeight="1">
      <c r="B47" s="345"/>
      <c r="C47" s="262" t="s">
        <v>396</v>
      </c>
      <c r="D47" s="263" t="s">
        <v>397</v>
      </c>
      <c r="E47" s="260">
        <v>40</v>
      </c>
      <c r="F47" s="259" t="s">
        <v>245</v>
      </c>
      <c r="G47" s="261">
        <v>12</v>
      </c>
      <c r="H47" s="346">
        <f t="shared" si="5"/>
        <v>12</v>
      </c>
      <c r="I47" s="347">
        <f t="shared" si="6"/>
        <v>480</v>
      </c>
    </row>
    <row r="48" spans="2:9" s="48" customFormat="1">
      <c r="B48" s="311"/>
      <c r="C48" s="262" t="s">
        <v>398</v>
      </c>
      <c r="D48" s="109" t="s">
        <v>399</v>
      </c>
      <c r="E48" s="90">
        <v>5</v>
      </c>
      <c r="F48" s="90" t="s">
        <v>208</v>
      </c>
      <c r="G48" s="92">
        <v>36</v>
      </c>
      <c r="H48" s="179">
        <f t="shared" si="5"/>
        <v>36</v>
      </c>
      <c r="I48" s="180">
        <f t="shared" si="6"/>
        <v>180</v>
      </c>
    </row>
    <row r="49" spans="2:9" s="48" customFormat="1">
      <c r="B49" s="311"/>
      <c r="C49" s="262" t="s">
        <v>400</v>
      </c>
      <c r="D49" s="109" t="s">
        <v>401</v>
      </c>
      <c r="E49" s="90">
        <v>5</v>
      </c>
      <c r="F49" s="90" t="s">
        <v>208</v>
      </c>
      <c r="G49" s="92">
        <v>42</v>
      </c>
      <c r="H49" s="179">
        <f t="shared" si="5"/>
        <v>42</v>
      </c>
      <c r="I49" s="180">
        <f t="shared" si="6"/>
        <v>210</v>
      </c>
    </row>
    <row r="50" spans="2:9" s="48" customFormat="1">
      <c r="B50" s="311"/>
      <c r="C50" s="262" t="s">
        <v>402</v>
      </c>
      <c r="D50" s="109" t="s">
        <v>403</v>
      </c>
      <c r="E50" s="90">
        <v>5</v>
      </c>
      <c r="F50" s="90" t="s">
        <v>208</v>
      </c>
      <c r="G50" s="92">
        <v>108</v>
      </c>
      <c r="H50" s="179">
        <f t="shared" si="5"/>
        <v>108</v>
      </c>
      <c r="I50" s="180">
        <f t="shared" si="6"/>
        <v>540</v>
      </c>
    </row>
    <row r="51" spans="2:9" s="48" customFormat="1">
      <c r="B51" s="311"/>
      <c r="C51" s="262" t="s">
        <v>404</v>
      </c>
      <c r="D51" s="109" t="s">
        <v>405</v>
      </c>
      <c r="E51" s="89">
        <v>5</v>
      </c>
      <c r="F51" s="90" t="s">
        <v>208</v>
      </c>
      <c r="G51" s="92">
        <v>114</v>
      </c>
      <c r="H51" s="179">
        <f t="shared" si="5"/>
        <v>114</v>
      </c>
      <c r="I51" s="180">
        <f t="shared" si="6"/>
        <v>570</v>
      </c>
    </row>
    <row r="52" spans="2:9" s="48" customFormat="1" ht="14.1" customHeight="1">
      <c r="B52" s="311"/>
      <c r="C52" s="262" t="s">
        <v>406</v>
      </c>
      <c r="D52" s="264" t="s">
        <v>407</v>
      </c>
      <c r="E52" s="259">
        <v>5</v>
      </c>
      <c r="F52" s="259" t="s">
        <v>208</v>
      </c>
      <c r="G52" s="261">
        <v>90</v>
      </c>
      <c r="H52" s="346">
        <f t="shared" si="5"/>
        <v>90</v>
      </c>
      <c r="I52" s="348">
        <f t="shared" si="6"/>
        <v>450</v>
      </c>
    </row>
    <row r="53" spans="2:9" s="48" customFormat="1">
      <c r="B53" s="311"/>
      <c r="C53" s="262" t="s">
        <v>408</v>
      </c>
      <c r="D53" s="109" t="s">
        <v>409</v>
      </c>
      <c r="E53" s="90">
        <v>5</v>
      </c>
      <c r="F53" s="90" t="s">
        <v>245</v>
      </c>
      <c r="G53" s="92">
        <v>90</v>
      </c>
      <c r="H53" s="179">
        <f t="shared" si="5"/>
        <v>90</v>
      </c>
      <c r="I53" s="180">
        <f t="shared" si="6"/>
        <v>450</v>
      </c>
    </row>
    <row r="54" spans="2:9" s="48" customFormat="1">
      <c r="B54" s="311"/>
      <c r="C54" s="262" t="s">
        <v>410</v>
      </c>
      <c r="D54" s="109" t="s">
        <v>411</v>
      </c>
      <c r="E54" s="90">
        <v>5</v>
      </c>
      <c r="F54" s="90" t="s">
        <v>245</v>
      </c>
      <c r="G54" s="92">
        <v>102</v>
      </c>
      <c r="H54" s="179">
        <f t="shared" si="5"/>
        <v>102</v>
      </c>
      <c r="I54" s="180">
        <f t="shared" si="6"/>
        <v>510</v>
      </c>
    </row>
    <row r="55" spans="2:9" s="48" customFormat="1" thickBot="1">
      <c r="B55" s="322"/>
      <c r="C55" s="323"/>
      <c r="D55" s="349"/>
      <c r="E55" s="350"/>
      <c r="F55" s="97"/>
      <c r="G55" s="111"/>
      <c r="H55" s="111"/>
      <c r="I55" s="335"/>
    </row>
    <row r="56" spans="2:9" s="48" customFormat="1" ht="12.95">
      <c r="B56" s="82"/>
      <c r="C56" s="139"/>
      <c r="D56" s="326"/>
      <c r="E56" s="239" t="s">
        <v>412</v>
      </c>
      <c r="F56" s="70"/>
      <c r="G56" s="73"/>
      <c r="H56" s="73"/>
      <c r="I56" s="99">
        <f>SUM(I7:I55)</f>
        <v>485685.95698643912</v>
      </c>
    </row>
  </sheetData>
  <sheetProtection selectLockedCells="1"/>
  <customSheetViews>
    <customSheetView guid="{A70A2EE7-2DDD-4B48-A0B5-D125DF5F6870}" showPageBreaks="1" fitToPage="1" printArea="1" view="pageBreakPreview" showRuler="0" topLeftCell="A16">
      <selection activeCell="M31" sqref="M31"/>
      <rowBreaks count="1" manualBreakCount="1">
        <brk id="82" max="16383" man="1"/>
      </rowBreaks>
      <pageMargins left="0" right="0" top="0" bottom="0" header="0" footer="0"/>
      <pageSetup paperSize="9" scale="72" orientation="portrait" r:id="rId1"/>
      <headerFooter alignWithMargins="0">
        <oddFooter>&amp;LWijz.  20 juni 2008</oddFooter>
      </headerFooter>
    </customSheetView>
  </customSheetViews>
  <mergeCells count="1">
    <mergeCell ref="B6:C6"/>
  </mergeCells>
  <phoneticPr fontId="0" type="noConversion"/>
  <pageMargins left="0.7" right="0.7" top="0.75" bottom="0.75" header="0.3" footer="0.3"/>
  <pageSetup paperSize="9" scale="77" orientation="portrait" horizontalDpi="300" verticalDpi="300" copies="3" r:id="rId2"/>
  <headerFooter alignWithMargins="0">
    <oddHeader>&amp;CBijlage 2 - Prijzenblad -</oddHeader>
    <oddFooter>&amp;CBesteknummer: 2014-13 / CINK150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tabColor theme="7" tint="0.59999389629810485"/>
    <pageSetUpPr fitToPage="1"/>
  </sheetPr>
  <dimension ref="B1:L50"/>
  <sheetViews>
    <sheetView showGridLines="0" showRowColHeaders="0" tabSelected="1" topLeftCell="A5" zoomScale="140" zoomScaleNormal="140" zoomScaleSheetLayoutView="100" workbookViewId="0">
      <selection activeCell="K26" sqref="K26"/>
    </sheetView>
  </sheetViews>
  <sheetFormatPr defaultColWidth="11" defaultRowHeight="14.1"/>
  <cols>
    <col min="1" max="1" width="5.42578125" style="13" customWidth="1"/>
    <col min="2" max="2" width="12.42578125" style="66" customWidth="1"/>
    <col min="3" max="3" width="77.5703125" style="13" bestFit="1" customWidth="1"/>
    <col min="4" max="4" width="10.140625" style="66" bestFit="1" customWidth="1"/>
    <col min="5" max="5" width="5.85546875" style="66" bestFit="1" customWidth="1"/>
    <col min="6" max="6" width="5.140625" style="66" bestFit="1" customWidth="1"/>
    <col min="7" max="7" width="13.85546875" style="13" customWidth="1"/>
    <col min="8" max="8" width="11" style="13" customWidth="1"/>
    <col min="9" max="9" width="13.42578125" style="13" customWidth="1"/>
    <col min="10" max="16384" width="11" style="13"/>
  </cols>
  <sheetData>
    <row r="1" spans="2:12" ht="12" customHeight="1">
      <c r="B1" s="7"/>
      <c r="C1" s="6"/>
      <c r="D1" s="7"/>
      <c r="E1" s="8"/>
      <c r="F1" s="8"/>
      <c r="G1" s="4"/>
      <c r="H1" s="4"/>
      <c r="I1" s="4"/>
      <c r="J1" s="379"/>
      <c r="K1" s="379"/>
      <c r="L1" s="379"/>
    </row>
    <row r="2" spans="2:12" s="45" customFormat="1" ht="18">
      <c r="B2" s="79" t="s">
        <v>413</v>
      </c>
      <c r="C2" s="82"/>
      <c r="D2" s="49" t="s">
        <v>414</v>
      </c>
      <c r="E2" s="329"/>
      <c r="F2" s="329"/>
      <c r="G2" s="82"/>
      <c r="H2" s="82"/>
      <c r="I2" s="82"/>
      <c r="J2" s="379"/>
      <c r="K2" s="379"/>
      <c r="L2" s="379"/>
    </row>
    <row r="3" spans="2:12" s="45" customFormat="1">
      <c r="B3" s="79" t="s">
        <v>415</v>
      </c>
      <c r="C3" s="82"/>
      <c r="D3" s="329"/>
      <c r="E3" s="329"/>
      <c r="F3" s="329"/>
      <c r="G3" s="82"/>
      <c r="H3" s="82"/>
      <c r="I3" s="82"/>
      <c r="J3" s="379"/>
      <c r="K3" s="379"/>
      <c r="L3" s="379"/>
    </row>
    <row r="4" spans="2:12" s="45" customFormat="1" ht="15" thickBot="1">
      <c r="B4" s="329" t="s">
        <v>416</v>
      </c>
      <c r="C4" s="82"/>
      <c r="D4" s="329"/>
      <c r="E4" s="329"/>
      <c r="F4" s="329"/>
      <c r="G4" s="82"/>
      <c r="H4" s="82"/>
      <c r="I4" s="82"/>
      <c r="J4" s="379"/>
      <c r="K4" s="379"/>
      <c r="L4" s="379"/>
    </row>
    <row r="5" spans="2:12" ht="43.5" customHeight="1" thickBot="1">
      <c r="B5" s="384" t="s">
        <v>417</v>
      </c>
      <c r="C5" s="50" t="s">
        <v>418</v>
      </c>
      <c r="D5" s="385" t="s">
        <v>419</v>
      </c>
      <c r="E5" s="386" t="s">
        <v>27</v>
      </c>
      <c r="F5" s="386" t="s">
        <v>28</v>
      </c>
      <c r="G5" s="386" t="s">
        <v>420</v>
      </c>
      <c r="H5" s="9" t="s">
        <v>30</v>
      </c>
      <c r="I5" s="387" t="s">
        <v>31</v>
      </c>
      <c r="J5" s="379"/>
      <c r="K5" s="379"/>
      <c r="L5" s="379"/>
    </row>
    <row r="6" spans="2:12" ht="15" thickBot="1">
      <c r="B6" s="388"/>
      <c r="C6" s="389"/>
      <c r="D6" s="389"/>
      <c r="E6" s="389"/>
      <c r="F6" s="390"/>
      <c r="G6" s="391"/>
      <c r="H6" s="481"/>
      <c r="I6" s="392"/>
      <c r="J6" s="379"/>
      <c r="K6" s="379"/>
      <c r="L6" s="379"/>
    </row>
    <row r="7" spans="2:12" ht="15" thickBot="1">
      <c r="B7" s="393"/>
      <c r="C7" s="51" t="s">
        <v>421</v>
      </c>
      <c r="D7" s="394"/>
      <c r="E7" s="394"/>
      <c r="F7" s="395"/>
      <c r="G7" s="396"/>
      <c r="H7" s="236"/>
      <c r="I7" s="226" t="s">
        <v>422</v>
      </c>
      <c r="J7" s="379"/>
      <c r="K7" s="379"/>
      <c r="L7" s="379"/>
    </row>
    <row r="8" spans="2:12">
      <c r="B8" s="52">
        <v>127015</v>
      </c>
      <c r="C8" s="53" t="s">
        <v>423</v>
      </c>
      <c r="D8" s="397"/>
      <c r="E8" s="397"/>
      <c r="F8" s="397"/>
      <c r="G8" s="397"/>
      <c r="H8" s="397"/>
      <c r="I8" s="398"/>
      <c r="J8" s="379"/>
      <c r="K8" s="379"/>
      <c r="L8" s="379"/>
    </row>
    <row r="9" spans="2:12">
      <c r="B9" s="54"/>
      <c r="C9" s="55" t="s">
        <v>424</v>
      </c>
      <c r="D9" s="397">
        <v>5</v>
      </c>
      <c r="E9" s="15">
        <v>1</v>
      </c>
      <c r="F9" s="56" t="s">
        <v>208</v>
      </c>
      <c r="G9" s="92">
        <v>600</v>
      </c>
      <c r="H9" s="92">
        <f>G9-(G9*$H$7)</f>
        <v>600</v>
      </c>
      <c r="I9" s="57">
        <f>E9*H9</f>
        <v>600</v>
      </c>
      <c r="J9" s="379"/>
      <c r="K9" s="379"/>
      <c r="L9" s="379"/>
    </row>
    <row r="10" spans="2:12">
      <c r="B10" s="54"/>
      <c r="C10" s="55" t="s">
        <v>425</v>
      </c>
      <c r="D10" s="397"/>
      <c r="E10" s="15">
        <v>15</v>
      </c>
      <c r="F10" s="56" t="s">
        <v>208</v>
      </c>
      <c r="G10" s="92">
        <v>320</v>
      </c>
      <c r="H10" s="92">
        <f t="shared" ref="H10:H47" si="0">G10-(G10*$H$7)</f>
        <v>320</v>
      </c>
      <c r="I10" s="57">
        <f t="shared" ref="I10:I11" si="1">E10*H10</f>
        <v>4800</v>
      </c>
      <c r="J10" s="379"/>
      <c r="K10" s="379"/>
      <c r="L10" s="379"/>
    </row>
    <row r="11" spans="2:12">
      <c r="B11" s="54"/>
      <c r="C11" s="55" t="s">
        <v>426</v>
      </c>
      <c r="D11" s="397"/>
      <c r="E11" s="15">
        <v>25</v>
      </c>
      <c r="F11" s="56" t="s">
        <v>208</v>
      </c>
      <c r="G11" s="92">
        <v>204</v>
      </c>
      <c r="H11" s="92">
        <f t="shared" si="0"/>
        <v>204</v>
      </c>
      <c r="I11" s="57">
        <f t="shared" si="1"/>
        <v>5100</v>
      </c>
      <c r="J11" s="379"/>
      <c r="K11" s="379"/>
      <c r="L11" s="379"/>
    </row>
    <row r="12" spans="2:12">
      <c r="B12" s="52">
        <v>127020</v>
      </c>
      <c r="C12" s="53" t="s">
        <v>427</v>
      </c>
      <c r="D12" s="397"/>
      <c r="E12" s="397"/>
      <c r="F12" s="397"/>
      <c r="G12" s="397"/>
      <c r="H12" s="397"/>
      <c r="I12" s="398"/>
      <c r="J12" s="379"/>
      <c r="K12" s="379"/>
      <c r="L12" s="379"/>
    </row>
    <row r="13" spans="2:12">
      <c r="B13" s="54"/>
      <c r="C13" s="58" t="s">
        <v>428</v>
      </c>
      <c r="D13" s="397">
        <v>5</v>
      </c>
      <c r="E13" s="15">
        <v>1</v>
      </c>
      <c r="F13" s="56" t="s">
        <v>208</v>
      </c>
      <c r="G13" s="92">
        <v>800</v>
      </c>
      <c r="H13" s="92">
        <f t="shared" si="0"/>
        <v>800</v>
      </c>
      <c r="I13" s="57">
        <f t="shared" ref="I13:I15" si="2">E13*H13</f>
        <v>800</v>
      </c>
      <c r="J13" s="379"/>
      <c r="K13" s="379"/>
      <c r="L13" s="379"/>
    </row>
    <row r="14" spans="2:12">
      <c r="B14" s="54"/>
      <c r="C14" s="58" t="s">
        <v>429</v>
      </c>
      <c r="D14" s="397"/>
      <c r="E14" s="15">
        <v>15</v>
      </c>
      <c r="F14" s="56" t="s">
        <v>208</v>
      </c>
      <c r="G14" s="92">
        <v>453</v>
      </c>
      <c r="H14" s="92">
        <f t="shared" si="0"/>
        <v>453</v>
      </c>
      <c r="I14" s="57">
        <f t="shared" si="2"/>
        <v>6795</v>
      </c>
      <c r="J14" s="379"/>
      <c r="K14" s="379"/>
      <c r="L14" s="379"/>
    </row>
    <row r="15" spans="2:12">
      <c r="B15" s="54"/>
      <c r="C15" s="59" t="s">
        <v>430</v>
      </c>
      <c r="D15" s="397"/>
      <c r="E15" s="15">
        <v>25</v>
      </c>
      <c r="F15" s="56" t="s">
        <v>208</v>
      </c>
      <c r="G15" s="92">
        <v>289</v>
      </c>
      <c r="H15" s="92">
        <f t="shared" si="0"/>
        <v>289</v>
      </c>
      <c r="I15" s="57">
        <f t="shared" si="2"/>
        <v>7225</v>
      </c>
      <c r="J15" s="379"/>
      <c r="K15" s="379"/>
      <c r="L15" s="379"/>
    </row>
    <row r="16" spans="2:12">
      <c r="B16" s="52">
        <v>127021</v>
      </c>
      <c r="C16" s="53" t="s">
        <v>431</v>
      </c>
      <c r="D16" s="397"/>
      <c r="E16" s="397"/>
      <c r="F16" s="397"/>
      <c r="G16" s="397"/>
      <c r="H16" s="397"/>
      <c r="I16" s="398"/>
      <c r="J16" s="379"/>
      <c r="K16" s="379"/>
      <c r="L16" s="379"/>
    </row>
    <row r="17" spans="2:9">
      <c r="B17" s="54"/>
      <c r="C17" s="60" t="s">
        <v>432</v>
      </c>
      <c r="D17" s="397">
        <v>5</v>
      </c>
      <c r="E17" s="15">
        <v>1</v>
      </c>
      <c r="F17" s="56" t="s">
        <v>208</v>
      </c>
      <c r="G17" s="92">
        <v>800</v>
      </c>
      <c r="H17" s="92">
        <f t="shared" si="0"/>
        <v>800</v>
      </c>
      <c r="I17" s="57">
        <f t="shared" ref="I17:I19" si="3">E17*H17</f>
        <v>800</v>
      </c>
    </row>
    <row r="18" spans="2:9">
      <c r="B18" s="54"/>
      <c r="C18" s="61" t="s">
        <v>433</v>
      </c>
      <c r="D18" s="397"/>
      <c r="E18" s="15">
        <v>15</v>
      </c>
      <c r="F18" s="56" t="s">
        <v>208</v>
      </c>
      <c r="G18" s="92">
        <v>453</v>
      </c>
      <c r="H18" s="92">
        <f t="shared" si="0"/>
        <v>453</v>
      </c>
      <c r="I18" s="57">
        <f t="shared" si="3"/>
        <v>6795</v>
      </c>
    </row>
    <row r="19" spans="2:9">
      <c r="B19" s="54"/>
      <c r="C19" s="61" t="s">
        <v>434</v>
      </c>
      <c r="D19" s="397"/>
      <c r="E19" s="15">
        <v>25</v>
      </c>
      <c r="F19" s="56" t="s">
        <v>208</v>
      </c>
      <c r="G19" s="92">
        <v>276</v>
      </c>
      <c r="H19" s="92">
        <f t="shared" si="0"/>
        <v>276</v>
      </c>
      <c r="I19" s="57">
        <f t="shared" si="3"/>
        <v>6900</v>
      </c>
    </row>
    <row r="20" spans="2:9">
      <c r="B20" s="52">
        <v>127030</v>
      </c>
      <c r="C20" s="53" t="s">
        <v>435</v>
      </c>
      <c r="D20" s="397"/>
      <c r="E20" s="397"/>
      <c r="F20" s="397"/>
      <c r="G20" s="397"/>
      <c r="H20" s="397"/>
      <c r="I20" s="398"/>
    </row>
    <row r="21" spans="2:9">
      <c r="B21" s="54"/>
      <c r="C21" s="58" t="s">
        <v>436</v>
      </c>
      <c r="D21" s="397">
        <v>5</v>
      </c>
      <c r="E21" s="15">
        <v>1</v>
      </c>
      <c r="F21" s="56" t="s">
        <v>208</v>
      </c>
      <c r="G21" s="92">
        <v>1150</v>
      </c>
      <c r="H21" s="92">
        <f t="shared" si="0"/>
        <v>1150</v>
      </c>
      <c r="I21" s="57">
        <f t="shared" ref="I21:I23" si="4">E21*H21</f>
        <v>1150</v>
      </c>
    </row>
    <row r="22" spans="2:9">
      <c r="B22" s="54"/>
      <c r="C22" s="58" t="s">
        <v>437</v>
      </c>
      <c r="D22" s="397"/>
      <c r="E22" s="15">
        <v>15</v>
      </c>
      <c r="F22" s="56" t="s">
        <v>208</v>
      </c>
      <c r="G22" s="92">
        <v>602</v>
      </c>
      <c r="H22" s="92">
        <f t="shared" si="0"/>
        <v>602</v>
      </c>
      <c r="I22" s="57">
        <f t="shared" si="4"/>
        <v>9030</v>
      </c>
    </row>
    <row r="23" spans="2:9">
      <c r="B23" s="54"/>
      <c r="C23" s="58" t="s">
        <v>438</v>
      </c>
      <c r="D23" s="397"/>
      <c r="E23" s="15">
        <v>25</v>
      </c>
      <c r="F23" s="56" t="s">
        <v>208</v>
      </c>
      <c r="G23" s="92">
        <v>477</v>
      </c>
      <c r="H23" s="92">
        <f t="shared" si="0"/>
        <v>477</v>
      </c>
      <c r="I23" s="57">
        <f t="shared" si="4"/>
        <v>11925</v>
      </c>
    </row>
    <row r="24" spans="2:9">
      <c r="B24" s="52">
        <v>127035</v>
      </c>
      <c r="C24" s="53" t="s">
        <v>439</v>
      </c>
      <c r="D24" s="397"/>
      <c r="E24" s="397"/>
      <c r="F24" s="397"/>
      <c r="G24" s="397"/>
      <c r="H24" s="397"/>
      <c r="I24" s="398"/>
    </row>
    <row r="25" spans="2:9">
      <c r="B25" s="54"/>
      <c r="C25" s="58" t="s">
        <v>440</v>
      </c>
      <c r="D25" s="397">
        <v>5</v>
      </c>
      <c r="E25" s="15">
        <v>1</v>
      </c>
      <c r="F25" s="56" t="s">
        <v>208</v>
      </c>
      <c r="G25" s="92">
        <v>1000</v>
      </c>
      <c r="H25" s="92">
        <f t="shared" si="0"/>
        <v>1000</v>
      </c>
      <c r="I25" s="57">
        <f t="shared" ref="I25:I27" si="5">E25*H25</f>
        <v>1000</v>
      </c>
    </row>
    <row r="26" spans="2:9">
      <c r="B26" s="54"/>
      <c r="C26" s="58" t="s">
        <v>441</v>
      </c>
      <c r="D26" s="397"/>
      <c r="E26" s="15">
        <v>15</v>
      </c>
      <c r="F26" s="56" t="s">
        <v>208</v>
      </c>
      <c r="G26" s="92">
        <v>654</v>
      </c>
      <c r="H26" s="92">
        <f t="shared" si="0"/>
        <v>654</v>
      </c>
      <c r="I26" s="57">
        <f t="shared" si="5"/>
        <v>9810</v>
      </c>
    </row>
    <row r="27" spans="2:9">
      <c r="B27" s="54"/>
      <c r="C27" s="59" t="s">
        <v>442</v>
      </c>
      <c r="D27" s="397"/>
      <c r="E27" s="15">
        <v>25</v>
      </c>
      <c r="F27" s="56" t="s">
        <v>208</v>
      </c>
      <c r="G27" s="92">
        <v>416</v>
      </c>
      <c r="H27" s="92">
        <f t="shared" si="0"/>
        <v>416</v>
      </c>
      <c r="I27" s="57">
        <f t="shared" si="5"/>
        <v>10400</v>
      </c>
    </row>
    <row r="28" spans="2:9">
      <c r="B28" s="52">
        <v>127036</v>
      </c>
      <c r="C28" s="53" t="s">
        <v>443</v>
      </c>
      <c r="D28" s="397"/>
      <c r="E28" s="397"/>
      <c r="F28" s="397"/>
      <c r="G28" s="397"/>
      <c r="H28" s="397"/>
      <c r="I28" s="398"/>
    </row>
    <row r="29" spans="2:9">
      <c r="B29" s="54"/>
      <c r="C29" s="55" t="s">
        <v>444</v>
      </c>
      <c r="D29" s="397">
        <v>5</v>
      </c>
      <c r="E29" s="15">
        <v>1</v>
      </c>
      <c r="F29" s="56" t="s">
        <v>208</v>
      </c>
      <c r="G29" s="92">
        <v>1000</v>
      </c>
      <c r="H29" s="92">
        <f t="shared" si="0"/>
        <v>1000</v>
      </c>
      <c r="I29" s="57">
        <f t="shared" ref="I29:I31" si="6">E29*H29</f>
        <v>1000</v>
      </c>
    </row>
    <row r="30" spans="2:9">
      <c r="B30" s="54"/>
      <c r="C30" s="55" t="s">
        <v>445</v>
      </c>
      <c r="D30" s="397"/>
      <c r="E30" s="15">
        <v>15</v>
      </c>
      <c r="F30" s="56" t="s">
        <v>208</v>
      </c>
      <c r="G30" s="92">
        <v>682</v>
      </c>
      <c r="H30" s="92">
        <f t="shared" si="0"/>
        <v>682</v>
      </c>
      <c r="I30" s="57">
        <f t="shared" si="6"/>
        <v>10230</v>
      </c>
    </row>
    <row r="31" spans="2:9">
      <c r="B31" s="54"/>
      <c r="C31" s="55" t="s">
        <v>446</v>
      </c>
      <c r="D31" s="397"/>
      <c r="E31" s="15">
        <v>25</v>
      </c>
      <c r="F31" s="56" t="s">
        <v>208</v>
      </c>
      <c r="G31" s="92">
        <v>547</v>
      </c>
      <c r="H31" s="92">
        <f t="shared" si="0"/>
        <v>547</v>
      </c>
      <c r="I31" s="57">
        <f t="shared" si="6"/>
        <v>13675</v>
      </c>
    </row>
    <row r="32" spans="2:9">
      <c r="B32" s="52">
        <v>127037</v>
      </c>
      <c r="C32" s="53" t="s">
        <v>447</v>
      </c>
      <c r="D32" s="397"/>
      <c r="E32" s="397"/>
      <c r="F32" s="397"/>
      <c r="G32" s="397"/>
      <c r="H32" s="397"/>
      <c r="I32" s="398"/>
    </row>
    <row r="33" spans="2:9">
      <c r="B33" s="54"/>
      <c r="C33" s="61" t="s">
        <v>448</v>
      </c>
      <c r="D33" s="397">
        <v>5</v>
      </c>
      <c r="E33" s="15">
        <v>1</v>
      </c>
      <c r="F33" s="56" t="s">
        <v>208</v>
      </c>
      <c r="G33" s="92">
        <v>1350</v>
      </c>
      <c r="H33" s="92">
        <f t="shared" si="0"/>
        <v>1350</v>
      </c>
      <c r="I33" s="57">
        <f t="shared" ref="I33:I35" si="7">E33*H33</f>
        <v>1350</v>
      </c>
    </row>
    <row r="34" spans="2:9">
      <c r="B34" s="54"/>
      <c r="C34" s="61" t="s">
        <v>449</v>
      </c>
      <c r="D34" s="397"/>
      <c r="E34" s="15">
        <v>15</v>
      </c>
      <c r="F34" s="56" t="s">
        <v>208</v>
      </c>
      <c r="G34" s="92">
        <v>872</v>
      </c>
      <c r="H34" s="92">
        <f t="shared" si="0"/>
        <v>872</v>
      </c>
      <c r="I34" s="57">
        <f t="shared" si="7"/>
        <v>13080</v>
      </c>
    </row>
    <row r="35" spans="2:9">
      <c r="B35" s="54"/>
      <c r="C35" s="61" t="s">
        <v>450</v>
      </c>
      <c r="D35" s="397"/>
      <c r="E35" s="15">
        <v>25</v>
      </c>
      <c r="F35" s="56" t="s">
        <v>208</v>
      </c>
      <c r="G35" s="92">
        <v>697</v>
      </c>
      <c r="H35" s="92">
        <f t="shared" si="0"/>
        <v>697</v>
      </c>
      <c r="I35" s="57">
        <f t="shared" si="7"/>
        <v>17425</v>
      </c>
    </row>
    <row r="36" spans="2:9">
      <c r="B36" s="52">
        <v>127040</v>
      </c>
      <c r="C36" s="53" t="s">
        <v>451</v>
      </c>
      <c r="D36" s="397"/>
      <c r="E36" s="397"/>
      <c r="F36" s="397"/>
      <c r="G36" s="397"/>
      <c r="H36" s="397"/>
      <c r="I36" s="398"/>
    </row>
    <row r="37" spans="2:9">
      <c r="B37" s="54"/>
      <c r="C37" s="58" t="s">
        <v>452</v>
      </c>
      <c r="D37" s="397">
        <v>5</v>
      </c>
      <c r="E37" s="15">
        <v>1</v>
      </c>
      <c r="F37" s="56" t="s">
        <v>208</v>
      </c>
      <c r="G37" s="92">
        <v>1100</v>
      </c>
      <c r="H37" s="92">
        <f t="shared" si="0"/>
        <v>1100</v>
      </c>
      <c r="I37" s="57">
        <f t="shared" ref="I37:I39" si="8">E37*H37</f>
        <v>1100</v>
      </c>
    </row>
    <row r="38" spans="2:9">
      <c r="B38" s="54"/>
      <c r="C38" s="58" t="s">
        <v>453</v>
      </c>
      <c r="D38" s="397"/>
      <c r="E38" s="15">
        <v>15</v>
      </c>
      <c r="F38" s="56" t="s">
        <v>208</v>
      </c>
      <c r="G38" s="92">
        <v>801</v>
      </c>
      <c r="H38" s="92">
        <f t="shared" si="0"/>
        <v>801</v>
      </c>
      <c r="I38" s="57">
        <f t="shared" si="8"/>
        <v>12015</v>
      </c>
    </row>
    <row r="39" spans="2:9">
      <c r="B39" s="54"/>
      <c r="C39" s="59" t="s">
        <v>454</v>
      </c>
      <c r="D39" s="397"/>
      <c r="E39" s="15">
        <v>25</v>
      </c>
      <c r="F39" s="56" t="s">
        <v>208</v>
      </c>
      <c r="G39" s="92">
        <v>640</v>
      </c>
      <c r="H39" s="92">
        <f t="shared" si="0"/>
        <v>640</v>
      </c>
      <c r="I39" s="57">
        <f t="shared" si="8"/>
        <v>16000</v>
      </c>
    </row>
    <row r="40" spans="2:9">
      <c r="B40" s="52">
        <v>127050</v>
      </c>
      <c r="C40" s="53" t="s">
        <v>455</v>
      </c>
      <c r="D40" s="397"/>
      <c r="E40" s="397"/>
      <c r="F40" s="397"/>
      <c r="G40" s="397"/>
      <c r="H40" s="397"/>
      <c r="I40" s="398"/>
    </row>
    <row r="41" spans="2:9">
      <c r="B41" s="54"/>
      <c r="C41" s="55" t="s">
        <v>456</v>
      </c>
      <c r="D41" s="397">
        <v>5</v>
      </c>
      <c r="E41" s="15">
        <v>1</v>
      </c>
      <c r="F41" s="56" t="s">
        <v>208</v>
      </c>
      <c r="G41" s="92">
        <v>1100</v>
      </c>
      <c r="H41" s="92">
        <f t="shared" si="0"/>
        <v>1100</v>
      </c>
      <c r="I41" s="57">
        <f t="shared" ref="I41:I43" si="9">E41*H41</f>
        <v>1100</v>
      </c>
    </row>
    <row r="42" spans="2:9">
      <c r="B42" s="54"/>
      <c r="C42" s="55" t="s">
        <v>457</v>
      </c>
      <c r="D42" s="397"/>
      <c r="E42" s="15">
        <v>15</v>
      </c>
      <c r="F42" s="56" t="s">
        <v>208</v>
      </c>
      <c r="G42" s="92">
        <v>801</v>
      </c>
      <c r="H42" s="92">
        <f t="shared" si="0"/>
        <v>801</v>
      </c>
      <c r="I42" s="57">
        <f t="shared" si="9"/>
        <v>12015</v>
      </c>
    </row>
    <row r="43" spans="2:9">
      <c r="B43" s="54"/>
      <c r="C43" s="55" t="s">
        <v>458</v>
      </c>
      <c r="D43" s="397"/>
      <c r="E43" s="15">
        <v>25</v>
      </c>
      <c r="F43" s="56" t="s">
        <v>208</v>
      </c>
      <c r="G43" s="92">
        <v>640</v>
      </c>
      <c r="H43" s="92">
        <f t="shared" si="0"/>
        <v>640</v>
      </c>
      <c r="I43" s="57">
        <f t="shared" si="9"/>
        <v>16000</v>
      </c>
    </row>
    <row r="44" spans="2:9">
      <c r="B44" s="52">
        <v>127085</v>
      </c>
      <c r="C44" s="53" t="s">
        <v>459</v>
      </c>
      <c r="D44" s="397"/>
      <c r="E44" s="397"/>
      <c r="F44" s="397"/>
      <c r="G44" s="397"/>
      <c r="H44" s="397"/>
      <c r="I44" s="398"/>
    </row>
    <row r="45" spans="2:9">
      <c r="B45" s="54"/>
      <c r="C45" s="61" t="s">
        <v>460</v>
      </c>
      <c r="D45" s="397">
        <v>5</v>
      </c>
      <c r="E45" s="15">
        <v>1</v>
      </c>
      <c r="F45" s="56" t="s">
        <v>208</v>
      </c>
      <c r="G45" s="92">
        <v>1150</v>
      </c>
      <c r="H45" s="92">
        <f t="shared" si="0"/>
        <v>1150</v>
      </c>
      <c r="I45" s="57">
        <f t="shared" ref="I45:I47" si="10">E45*H45</f>
        <v>1150</v>
      </c>
    </row>
    <row r="46" spans="2:9">
      <c r="B46" s="54"/>
      <c r="C46" s="61" t="s">
        <v>461</v>
      </c>
      <c r="D46" s="397"/>
      <c r="E46" s="15">
        <v>15</v>
      </c>
      <c r="F46" s="56" t="s">
        <v>208</v>
      </c>
      <c r="G46" s="92">
        <v>793</v>
      </c>
      <c r="H46" s="92">
        <f t="shared" si="0"/>
        <v>793</v>
      </c>
      <c r="I46" s="57">
        <f t="shared" si="10"/>
        <v>11895</v>
      </c>
    </row>
    <row r="47" spans="2:9" ht="15" thickBot="1">
      <c r="B47" s="62"/>
      <c r="C47" s="63" t="s">
        <v>462</v>
      </c>
      <c r="D47" s="399"/>
      <c r="E47" s="19">
        <v>25</v>
      </c>
      <c r="F47" s="64" t="s">
        <v>208</v>
      </c>
      <c r="G47" s="182">
        <v>660</v>
      </c>
      <c r="H47" s="182">
        <f t="shared" si="0"/>
        <v>660</v>
      </c>
      <c r="I47" s="65">
        <f t="shared" si="10"/>
        <v>16500</v>
      </c>
    </row>
    <row r="48" spans="2:9" ht="15" thickBot="1">
      <c r="B48" s="7"/>
      <c r="C48" s="6"/>
      <c r="D48" s="7"/>
      <c r="E48" s="8"/>
      <c r="F48" s="8"/>
      <c r="G48" s="400" t="s">
        <v>31</v>
      </c>
      <c r="H48" s="401"/>
      <c r="I48" s="402">
        <f>SUM(I8:I47)</f>
        <v>227665</v>
      </c>
    </row>
    <row r="49" spans="2:9">
      <c r="B49" s="403" t="s">
        <v>463</v>
      </c>
      <c r="C49" s="6"/>
      <c r="D49" s="7"/>
      <c r="E49" s="8"/>
      <c r="F49" s="8"/>
      <c r="G49" s="4"/>
      <c r="H49" s="4"/>
      <c r="I49" s="4"/>
    </row>
    <row r="50" spans="2:9">
      <c r="B50" s="26" t="s">
        <v>464</v>
      </c>
      <c r="C50" s="6"/>
      <c r="D50" s="7"/>
      <c r="E50" s="8"/>
      <c r="F50" s="8"/>
      <c r="G50" s="4"/>
      <c r="H50" s="4"/>
      <c r="I50" s="4"/>
    </row>
  </sheetData>
  <sheetProtection selectLockedCells="1"/>
  <customSheetViews>
    <customSheetView guid="{A70A2EE7-2DDD-4B48-A0B5-D125DF5F6870}" scale="60" showPageBreaks="1" fitToPage="1" printArea="1" view="pageBreakPreview" showRuler="0">
      <selection activeCell="M31" sqref="M31"/>
      <pageMargins left="0" right="0" top="0" bottom="0" header="0" footer="0"/>
      <pageSetup paperSize="9" scale="67" orientation="portrait" r:id="rId1"/>
      <headerFooter alignWithMargins="0">
        <oddFooter>&amp;LWijz.  20 juni 2008</oddFooter>
      </headerFooter>
    </customSheetView>
  </customSheetViews>
  <phoneticPr fontId="17" type="noConversion"/>
  <conditionalFormatting sqref="I7">
    <cfRule type="expression" dxfId="6" priority="1">
      <formula>H7&lt;0</formula>
    </cfRule>
  </conditionalFormatting>
  <pageMargins left="0.7" right="0.7" top="0.75" bottom="0.75" header="0.3" footer="0.3"/>
  <pageSetup paperSize="9" scale="73" orientation="portrait" horizontalDpi="300" verticalDpi="300" copies="3" r:id="rId2"/>
  <headerFooter alignWithMargins="0">
    <oddHeader>&amp;CBijlage 2 - Prijzenblad -</oddHeader>
    <oddFooter>&amp;CBesteknummer: 2014-13 / CINK150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5" tint="0.79998168889431442"/>
    <pageSetUpPr fitToPage="1"/>
  </sheetPr>
  <dimension ref="A1:I49"/>
  <sheetViews>
    <sheetView showGridLines="0" topLeftCell="A38" zoomScale="150" zoomScaleNormal="150" zoomScaleSheetLayoutView="100" workbookViewId="0">
      <selection activeCell="G33" sqref="G33"/>
    </sheetView>
  </sheetViews>
  <sheetFormatPr defaultColWidth="11" defaultRowHeight="14.1"/>
  <cols>
    <col min="1" max="2" width="4.85546875" style="45" customWidth="1"/>
    <col min="3" max="3" width="4.85546875" style="102" bestFit="1" customWidth="1"/>
    <col min="4" max="4" width="71.140625" style="103" customWidth="1"/>
    <col min="5" max="5" width="7.42578125" style="104" customWidth="1"/>
    <col min="6" max="6" width="6.140625" style="105" customWidth="1"/>
    <col min="7" max="7" width="12.85546875" style="73" customWidth="1"/>
    <col min="8" max="8" width="12.42578125" style="100" customWidth="1"/>
    <col min="9" max="9" width="13.42578125" style="101" customWidth="1"/>
    <col min="10" max="16384" width="11" style="45"/>
  </cols>
  <sheetData>
    <row r="1" spans="2:9" s="13" customFormat="1">
      <c r="B1" s="25"/>
      <c r="C1" s="67"/>
      <c r="D1" s="68"/>
      <c r="E1" s="69"/>
      <c r="F1" s="70"/>
      <c r="G1" s="71"/>
      <c r="H1" s="71"/>
      <c r="I1" s="72"/>
    </row>
    <row r="2" spans="2:9" s="13" customFormat="1">
      <c r="B2" s="82" t="str">
        <f>'masten armat'!B2</f>
        <v>EENHEDENLIJST t.b.v. ONDERHOUD EN WIJZIGING</v>
      </c>
      <c r="C2" s="139"/>
      <c r="D2" s="351"/>
      <c r="E2" s="336"/>
      <c r="F2" s="70"/>
      <c r="G2" s="73"/>
      <c r="H2" s="71"/>
      <c r="I2" s="72"/>
    </row>
    <row r="3" spans="2:9" s="13" customFormat="1" ht="15" thickBot="1">
      <c r="B3" s="82" t="str">
        <f>'masten armat'!B3</f>
        <v xml:space="preserve">OPENBARE VERLICHTINGSINSTALLATIES  </v>
      </c>
      <c r="C3" s="139"/>
      <c r="D3" s="351"/>
      <c r="E3" s="74" t="s">
        <v>21</v>
      </c>
      <c r="F3" s="70"/>
      <c r="G3" s="73"/>
      <c r="H3" s="73"/>
      <c r="I3" s="76"/>
    </row>
    <row r="4" spans="2:9" s="13" customFormat="1" ht="15" thickBot="1">
      <c r="B4" s="25" t="str">
        <f>'masten armat'!B4</f>
        <v xml:space="preserve">gebaseerd op de standaard  type materialen </v>
      </c>
      <c r="C4" s="139"/>
      <c r="D4" s="351"/>
      <c r="E4" s="77"/>
      <c r="F4" s="70"/>
      <c r="G4" s="78" t="s">
        <v>23</v>
      </c>
      <c r="H4" s="238">
        <v>0</v>
      </c>
      <c r="I4" s="76"/>
    </row>
    <row r="5" spans="2:9" s="13" customFormat="1" ht="15" thickBot="1">
      <c r="B5" s="352"/>
      <c r="C5" s="139"/>
      <c r="D5" s="351"/>
      <c r="E5" s="79" t="s">
        <v>24</v>
      </c>
      <c r="F5" s="70"/>
      <c r="G5" s="73"/>
      <c r="H5" s="73"/>
      <c r="I5" s="76"/>
    </row>
    <row r="6" spans="2:9" s="13" customFormat="1" ht="45" customHeight="1" thickBot="1">
      <c r="B6" s="472" t="s">
        <v>25</v>
      </c>
      <c r="C6" s="473"/>
      <c r="D6" s="353" t="s">
        <v>26</v>
      </c>
      <c r="E6" s="9" t="s">
        <v>27</v>
      </c>
      <c r="F6" s="80" t="s">
        <v>28</v>
      </c>
      <c r="G6" s="80" t="s">
        <v>29</v>
      </c>
      <c r="H6" s="80" t="s">
        <v>30</v>
      </c>
      <c r="I6" s="81" t="s">
        <v>31</v>
      </c>
    </row>
    <row r="7" spans="2:9" s="82" customFormat="1" thickBot="1">
      <c r="B7" s="354"/>
      <c r="C7" s="355"/>
      <c r="D7" s="356"/>
      <c r="E7" s="357"/>
      <c r="F7" s="83"/>
      <c r="G7" s="84"/>
      <c r="H7" s="84"/>
      <c r="I7" s="358"/>
    </row>
    <row r="8" spans="2:9" s="85" customFormat="1" ht="15.95">
      <c r="B8" s="305" t="s">
        <v>465</v>
      </c>
      <c r="C8" s="359"/>
      <c r="D8" s="328" t="s">
        <v>466</v>
      </c>
      <c r="E8" s="239" t="s">
        <v>467</v>
      </c>
      <c r="F8" s="304"/>
      <c r="G8" s="86"/>
      <c r="H8" s="95"/>
      <c r="I8" s="330">
        <f>aansluit!I56</f>
        <v>485685.95698643912</v>
      </c>
    </row>
    <row r="9" spans="2:9" s="85" customFormat="1" ht="15.95">
      <c r="B9" s="311"/>
      <c r="C9" s="360"/>
      <c r="D9" s="331"/>
      <c r="E9" s="329"/>
      <c r="F9" s="87"/>
      <c r="G9" s="86"/>
      <c r="H9" s="361"/>
      <c r="I9" s="362"/>
    </row>
    <row r="10" spans="2:9" s="82" customFormat="1">
      <c r="B10" s="333" t="s">
        <v>468</v>
      </c>
      <c r="C10" s="363"/>
      <c r="D10" s="364" t="s">
        <v>469</v>
      </c>
      <c r="E10" s="327"/>
      <c r="F10" s="87"/>
      <c r="G10" s="86"/>
      <c r="H10" s="95"/>
      <c r="I10" s="330"/>
    </row>
    <row r="11" spans="2:9" s="82" customFormat="1">
      <c r="B11" s="311"/>
      <c r="C11" s="360" t="s">
        <v>470</v>
      </c>
      <c r="D11" s="88" t="s">
        <v>471</v>
      </c>
      <c r="E11" s="89">
        <v>30</v>
      </c>
      <c r="F11" s="90" t="s">
        <v>472</v>
      </c>
      <c r="G11" s="91">
        <v>54</v>
      </c>
      <c r="H11" s="278">
        <f>(G11*$H$4)+G11</f>
        <v>54</v>
      </c>
      <c r="I11" s="180">
        <f>E11*H11</f>
        <v>1620</v>
      </c>
    </row>
    <row r="12" spans="2:9" s="82" customFormat="1">
      <c r="B12" s="311"/>
      <c r="C12" s="360" t="s">
        <v>473</v>
      </c>
      <c r="D12" s="88" t="s">
        <v>474</v>
      </c>
      <c r="E12" s="89">
        <v>30</v>
      </c>
      <c r="F12" s="90" t="s">
        <v>472</v>
      </c>
      <c r="G12" s="91">
        <v>60</v>
      </c>
      <c r="H12" s="278">
        <f t="shared" ref="H12:H17" si="0">(G12*$H$4)+G12</f>
        <v>60</v>
      </c>
      <c r="I12" s="180">
        <f t="shared" ref="I12:I17" si="1">E12*H12</f>
        <v>1800</v>
      </c>
    </row>
    <row r="13" spans="2:9" s="82" customFormat="1">
      <c r="B13" s="311"/>
      <c r="C13" s="360" t="s">
        <v>475</v>
      </c>
      <c r="D13" s="88" t="s">
        <v>476</v>
      </c>
      <c r="E13" s="89">
        <v>50</v>
      </c>
      <c r="F13" s="90" t="s">
        <v>472</v>
      </c>
      <c r="G13" s="91">
        <v>84</v>
      </c>
      <c r="H13" s="278">
        <f t="shared" si="0"/>
        <v>84</v>
      </c>
      <c r="I13" s="180">
        <f t="shared" si="1"/>
        <v>4200</v>
      </c>
    </row>
    <row r="14" spans="2:9" s="82" customFormat="1">
      <c r="B14" s="311"/>
      <c r="C14" s="360" t="s">
        <v>477</v>
      </c>
      <c r="D14" s="88" t="s">
        <v>478</v>
      </c>
      <c r="E14" s="89">
        <v>30</v>
      </c>
      <c r="F14" s="90" t="s">
        <v>472</v>
      </c>
      <c r="G14" s="91">
        <v>90</v>
      </c>
      <c r="H14" s="278">
        <f t="shared" si="0"/>
        <v>90</v>
      </c>
      <c r="I14" s="180">
        <f t="shared" si="1"/>
        <v>2700</v>
      </c>
    </row>
    <row r="15" spans="2:9" s="82" customFormat="1">
      <c r="B15" s="311"/>
      <c r="C15" s="360" t="s">
        <v>479</v>
      </c>
      <c r="D15" s="88" t="s">
        <v>480</v>
      </c>
      <c r="E15" s="89">
        <v>30</v>
      </c>
      <c r="F15" s="90" t="s">
        <v>472</v>
      </c>
      <c r="G15" s="91">
        <v>72</v>
      </c>
      <c r="H15" s="278">
        <f t="shared" si="0"/>
        <v>72</v>
      </c>
      <c r="I15" s="180">
        <f t="shared" si="1"/>
        <v>2160</v>
      </c>
    </row>
    <row r="16" spans="2:9" s="82" customFormat="1">
      <c r="B16" s="311"/>
      <c r="C16" s="360" t="s">
        <v>481</v>
      </c>
      <c r="D16" s="88" t="s">
        <v>482</v>
      </c>
      <c r="E16" s="89">
        <v>30</v>
      </c>
      <c r="F16" s="90" t="s">
        <v>472</v>
      </c>
      <c r="G16" s="91">
        <v>72</v>
      </c>
      <c r="H16" s="278">
        <f t="shared" si="0"/>
        <v>72</v>
      </c>
      <c r="I16" s="180">
        <f t="shared" si="1"/>
        <v>2160</v>
      </c>
    </row>
    <row r="17" spans="2:9" s="82" customFormat="1">
      <c r="B17" s="311"/>
      <c r="C17" s="360" t="s">
        <v>483</v>
      </c>
      <c r="D17" s="88" t="s">
        <v>484</v>
      </c>
      <c r="E17" s="89">
        <v>30</v>
      </c>
      <c r="F17" s="90" t="s">
        <v>472</v>
      </c>
      <c r="G17" s="91">
        <v>90</v>
      </c>
      <c r="H17" s="278">
        <f t="shared" si="0"/>
        <v>90</v>
      </c>
      <c r="I17" s="180">
        <f t="shared" si="1"/>
        <v>2700</v>
      </c>
    </row>
    <row r="18" spans="2:9" s="82" customFormat="1" ht="12.95">
      <c r="B18" s="311"/>
      <c r="C18" s="360"/>
      <c r="D18" s="88"/>
      <c r="E18" s="69"/>
      <c r="F18" s="87"/>
      <c r="G18" s="86"/>
      <c r="H18" s="95"/>
      <c r="I18" s="330"/>
    </row>
    <row r="19" spans="2:9" s="82" customFormat="1">
      <c r="B19" s="333" t="s">
        <v>485</v>
      </c>
      <c r="C19" s="363"/>
      <c r="D19" s="364" t="s">
        <v>486</v>
      </c>
      <c r="E19" s="327"/>
      <c r="F19" s="87"/>
      <c r="G19" s="86"/>
      <c r="H19" s="95"/>
      <c r="I19" s="330"/>
    </row>
    <row r="20" spans="2:9" s="82" customFormat="1">
      <c r="B20" s="311"/>
      <c r="C20" s="360" t="s">
        <v>487</v>
      </c>
      <c r="D20" s="88" t="s">
        <v>488</v>
      </c>
      <c r="E20" s="89">
        <v>8</v>
      </c>
      <c r="F20" s="90" t="s">
        <v>472</v>
      </c>
      <c r="G20" s="91">
        <v>90</v>
      </c>
      <c r="H20" s="278">
        <f t="shared" ref="H20:H23" si="2">(G20*$H$4)+G20</f>
        <v>90</v>
      </c>
      <c r="I20" s="180">
        <f t="shared" ref="I20:I24" si="3">E20*H20</f>
        <v>720</v>
      </c>
    </row>
    <row r="21" spans="2:9" s="82" customFormat="1">
      <c r="B21" s="311"/>
      <c r="C21" s="360" t="s">
        <v>489</v>
      </c>
      <c r="D21" s="88" t="s">
        <v>490</v>
      </c>
      <c r="E21" s="89">
        <v>8</v>
      </c>
      <c r="F21" s="90" t="s">
        <v>472</v>
      </c>
      <c r="G21" s="91">
        <v>24</v>
      </c>
      <c r="H21" s="278">
        <f t="shared" si="2"/>
        <v>24</v>
      </c>
      <c r="I21" s="180">
        <f t="shared" si="3"/>
        <v>192</v>
      </c>
    </row>
    <row r="22" spans="2:9" s="82" customFormat="1">
      <c r="B22" s="311"/>
      <c r="C22" s="360" t="s">
        <v>491</v>
      </c>
      <c r="D22" s="88" t="s">
        <v>492</v>
      </c>
      <c r="E22" s="89">
        <v>8</v>
      </c>
      <c r="F22" s="90" t="s">
        <v>472</v>
      </c>
      <c r="G22" s="91">
        <v>114</v>
      </c>
      <c r="H22" s="278">
        <f t="shared" si="2"/>
        <v>114</v>
      </c>
      <c r="I22" s="180">
        <f t="shared" si="3"/>
        <v>912</v>
      </c>
    </row>
    <row r="23" spans="2:9" s="82" customFormat="1">
      <c r="B23" s="311"/>
      <c r="C23" s="360" t="s">
        <v>493</v>
      </c>
      <c r="D23" s="88" t="s">
        <v>494</v>
      </c>
      <c r="E23" s="89">
        <v>24</v>
      </c>
      <c r="F23" s="90" t="s">
        <v>472</v>
      </c>
      <c r="G23" s="91">
        <v>180</v>
      </c>
      <c r="H23" s="278">
        <f t="shared" si="2"/>
        <v>180</v>
      </c>
      <c r="I23" s="180">
        <f t="shared" si="3"/>
        <v>4320</v>
      </c>
    </row>
    <row r="24" spans="2:9" s="82" customFormat="1">
      <c r="B24" s="311"/>
      <c r="C24" s="360" t="s">
        <v>495</v>
      </c>
      <c r="D24" s="88" t="s">
        <v>496</v>
      </c>
      <c r="E24" s="89">
        <v>8</v>
      </c>
      <c r="F24" s="90" t="s">
        <v>472</v>
      </c>
      <c r="G24" s="91">
        <v>210</v>
      </c>
      <c r="H24" s="278">
        <f>(G24*$H$4)+G24</f>
        <v>210</v>
      </c>
      <c r="I24" s="180">
        <f t="shared" si="3"/>
        <v>1680</v>
      </c>
    </row>
    <row r="25" spans="2:9" s="82" customFormat="1" ht="12.95">
      <c r="B25" s="311"/>
      <c r="C25" s="360"/>
      <c r="D25" s="88"/>
      <c r="E25" s="69"/>
      <c r="F25" s="87"/>
      <c r="G25" s="86"/>
      <c r="H25" s="95"/>
      <c r="I25" s="330"/>
    </row>
    <row r="26" spans="2:9" s="82" customFormat="1">
      <c r="B26" s="333" t="s">
        <v>497</v>
      </c>
      <c r="C26" s="363"/>
      <c r="D26" s="364" t="s">
        <v>498</v>
      </c>
      <c r="E26" s="327"/>
      <c r="F26" s="87"/>
      <c r="G26" s="86"/>
      <c r="H26" s="95"/>
      <c r="I26" s="330"/>
    </row>
    <row r="27" spans="2:9" s="82" customFormat="1">
      <c r="B27" s="311"/>
      <c r="C27" s="360" t="s">
        <v>499</v>
      </c>
      <c r="D27" s="88" t="s">
        <v>500</v>
      </c>
      <c r="E27" s="89">
        <v>4</v>
      </c>
      <c r="F27" s="90" t="s">
        <v>501</v>
      </c>
      <c r="G27" s="91">
        <v>9000</v>
      </c>
      <c r="H27" s="278">
        <f>(G27*$H$4)+G27</f>
        <v>9000</v>
      </c>
      <c r="I27" s="180">
        <f t="shared" ref="I27" si="4">E27*H27</f>
        <v>36000</v>
      </c>
    </row>
    <row r="28" spans="2:9" s="82" customFormat="1">
      <c r="B28" s="311"/>
      <c r="C28" s="360" t="s">
        <v>502</v>
      </c>
      <c r="D28" s="88" t="s">
        <v>503</v>
      </c>
      <c r="E28" s="89">
        <v>4</v>
      </c>
      <c r="F28" s="90" t="s">
        <v>501</v>
      </c>
      <c r="G28" s="91">
        <v>9000</v>
      </c>
      <c r="H28" s="278">
        <f>(G28*$H$4)+G28</f>
        <v>9000</v>
      </c>
      <c r="I28" s="180">
        <f t="shared" ref="I28" si="5">E28*H28</f>
        <v>36000</v>
      </c>
    </row>
    <row r="29" spans="2:9" s="82" customFormat="1">
      <c r="B29" s="311"/>
      <c r="C29" s="360" t="s">
        <v>504</v>
      </c>
      <c r="D29" s="88" t="s">
        <v>505</v>
      </c>
      <c r="E29" s="365">
        <v>1500</v>
      </c>
      <c r="F29" s="234" t="s">
        <v>208</v>
      </c>
      <c r="G29" s="235">
        <v>70</v>
      </c>
      <c r="H29" s="285">
        <f>(G29*$H$4)+G29</f>
        <v>70</v>
      </c>
      <c r="I29" s="366">
        <f t="shared" ref="I29" si="6">E29*H29</f>
        <v>105000</v>
      </c>
    </row>
    <row r="30" spans="2:9" s="82" customFormat="1">
      <c r="B30" s="311"/>
      <c r="C30" s="360" t="s">
        <v>506</v>
      </c>
      <c r="D30" s="68" t="s">
        <v>507</v>
      </c>
      <c r="E30" s="439">
        <v>250</v>
      </c>
      <c r="F30" s="440" t="s">
        <v>472</v>
      </c>
      <c r="G30" s="91">
        <v>70</v>
      </c>
      <c r="H30" s="278">
        <f t="shared" ref="H30" si="7">(G30*$H$4)+G30</f>
        <v>70</v>
      </c>
      <c r="I30" s="180">
        <f>E30*H30</f>
        <v>17500</v>
      </c>
    </row>
    <row r="31" spans="2:9" s="82" customFormat="1">
      <c r="B31" s="311"/>
      <c r="C31" s="360" t="s">
        <v>508</v>
      </c>
      <c r="D31" s="88" t="s">
        <v>509</v>
      </c>
      <c r="E31" s="441">
        <v>8</v>
      </c>
      <c r="F31" s="90" t="s">
        <v>472</v>
      </c>
      <c r="G31" s="92">
        <v>350</v>
      </c>
      <c r="H31" s="179">
        <f>(G31*$H$4)+G31</f>
        <v>350</v>
      </c>
      <c r="I31" s="180">
        <f>E31*H31</f>
        <v>2800</v>
      </c>
    </row>
    <row r="32" spans="2:9" s="82" customFormat="1" ht="13.5">
      <c r="B32" s="311"/>
      <c r="C32" s="360" t="s">
        <v>510</v>
      </c>
      <c r="D32" s="88" t="s">
        <v>511</v>
      </c>
      <c r="E32" s="441">
        <v>40</v>
      </c>
      <c r="F32" s="90" t="s">
        <v>512</v>
      </c>
      <c r="G32" s="92">
        <v>200</v>
      </c>
      <c r="H32" s="179">
        <f>(G32*$H$4)+G32</f>
        <v>200</v>
      </c>
      <c r="I32" s="180">
        <f>E32*H32</f>
        <v>8000</v>
      </c>
    </row>
    <row r="33" spans="1:9" s="82" customFormat="1">
      <c r="B33" s="311"/>
      <c r="C33" s="360" t="s">
        <v>513</v>
      </c>
      <c r="D33" s="88" t="s">
        <v>514</v>
      </c>
      <c r="E33" s="89">
        <v>100</v>
      </c>
      <c r="F33" s="90" t="s">
        <v>208</v>
      </c>
      <c r="G33" s="92">
        <v>75</v>
      </c>
      <c r="H33" s="179">
        <f>(G33*$H$4)+G33</f>
        <v>75</v>
      </c>
      <c r="I33" s="180">
        <f>E33*H33</f>
        <v>7500</v>
      </c>
    </row>
    <row r="34" spans="1:9" s="82" customFormat="1" ht="12.95">
      <c r="B34" s="311"/>
      <c r="C34" s="360"/>
      <c r="D34" s="88"/>
      <c r="E34" s="69"/>
      <c r="F34" s="436"/>
      <c r="G34" s="437"/>
      <c r="H34" s="437"/>
      <c r="I34" s="438"/>
    </row>
    <row r="35" spans="1:9" s="82" customFormat="1" ht="12.95">
      <c r="B35" s="367" t="s">
        <v>515</v>
      </c>
      <c r="C35" s="368"/>
      <c r="D35" s="328" t="s">
        <v>516</v>
      </c>
      <c r="E35" s="87"/>
      <c r="G35" s="95"/>
      <c r="H35" s="95"/>
      <c r="I35" s="310"/>
    </row>
    <row r="36" spans="1:9" s="82" customFormat="1" ht="12.95">
      <c r="B36" s="369"/>
      <c r="C36" s="370"/>
      <c r="D36" s="331"/>
      <c r="E36" s="87"/>
      <c r="G36" s="95"/>
      <c r="H36" s="95"/>
      <c r="I36" s="310"/>
    </row>
    <row r="37" spans="1:9" s="82" customFormat="1">
      <c r="B37" s="371" t="s">
        <v>517</v>
      </c>
      <c r="C37" s="372"/>
      <c r="D37" s="364" t="s">
        <v>518</v>
      </c>
      <c r="E37" s="87"/>
      <c r="G37" s="95"/>
      <c r="H37" s="95"/>
      <c r="I37" s="310"/>
    </row>
    <row r="38" spans="1:9" s="82" customFormat="1">
      <c r="B38" s="373"/>
      <c r="C38" s="370" t="s">
        <v>519</v>
      </c>
      <c r="D38" s="88" t="s">
        <v>520</v>
      </c>
      <c r="E38" s="90">
        <v>3000</v>
      </c>
      <c r="F38" s="90" t="s">
        <v>208</v>
      </c>
      <c r="G38" s="96">
        <v>35</v>
      </c>
      <c r="H38" s="374">
        <f t="shared" ref="H38:H43" si="8">(G38*$H$4)+G38</f>
        <v>35</v>
      </c>
      <c r="I38" s="180">
        <f t="shared" ref="I38:I43" si="9">E38*H38</f>
        <v>105000</v>
      </c>
    </row>
    <row r="39" spans="1:9" s="82" customFormat="1">
      <c r="B39" s="369"/>
      <c r="C39" s="370" t="s">
        <v>521</v>
      </c>
      <c r="D39" s="88" t="s">
        <v>522</v>
      </c>
      <c r="E39" s="90">
        <v>150</v>
      </c>
      <c r="F39" s="90" t="s">
        <v>208</v>
      </c>
      <c r="G39" s="96">
        <v>55</v>
      </c>
      <c r="H39" s="374">
        <f t="shared" si="8"/>
        <v>55</v>
      </c>
      <c r="I39" s="180">
        <f t="shared" si="9"/>
        <v>8250</v>
      </c>
    </row>
    <row r="40" spans="1:9" s="82" customFormat="1">
      <c r="B40" s="369"/>
      <c r="C40" s="370" t="s">
        <v>523</v>
      </c>
      <c r="D40" s="88" t="s">
        <v>524</v>
      </c>
      <c r="E40" s="90">
        <v>8000</v>
      </c>
      <c r="F40" s="90" t="s">
        <v>208</v>
      </c>
      <c r="G40" s="96">
        <v>40</v>
      </c>
      <c r="H40" s="374">
        <f t="shared" si="8"/>
        <v>40</v>
      </c>
      <c r="I40" s="442">
        <f t="shared" si="9"/>
        <v>320000</v>
      </c>
    </row>
    <row r="41" spans="1:9" s="82" customFormat="1">
      <c r="B41" s="369"/>
      <c r="C41" s="370" t="s">
        <v>525</v>
      </c>
      <c r="D41" s="88" t="s">
        <v>526</v>
      </c>
      <c r="E41" s="90">
        <v>250</v>
      </c>
      <c r="F41" s="90" t="s">
        <v>208</v>
      </c>
      <c r="G41" s="96">
        <v>50</v>
      </c>
      <c r="H41" s="374">
        <f t="shared" si="8"/>
        <v>50</v>
      </c>
      <c r="I41" s="180">
        <f t="shared" si="9"/>
        <v>12500</v>
      </c>
    </row>
    <row r="42" spans="1:9" s="82" customFormat="1">
      <c r="B42" s="369"/>
      <c r="C42" s="370" t="s">
        <v>527</v>
      </c>
      <c r="D42" s="88" t="s">
        <v>528</v>
      </c>
      <c r="E42" s="90">
        <v>20</v>
      </c>
      <c r="F42" s="90" t="s">
        <v>208</v>
      </c>
      <c r="G42" s="96">
        <v>50</v>
      </c>
      <c r="H42" s="374">
        <f t="shared" si="8"/>
        <v>50</v>
      </c>
      <c r="I42" s="180">
        <f t="shared" si="9"/>
        <v>1000</v>
      </c>
    </row>
    <row r="43" spans="1:9" s="82" customFormat="1" ht="15" thickBot="1">
      <c r="B43" s="375"/>
      <c r="C43" s="376" t="s">
        <v>529</v>
      </c>
      <c r="D43" s="93" t="s">
        <v>530</v>
      </c>
      <c r="E43" s="94">
        <v>25</v>
      </c>
      <c r="F43" s="97" t="s">
        <v>208</v>
      </c>
      <c r="G43" s="98">
        <v>85</v>
      </c>
      <c r="H43" s="377">
        <f t="shared" si="8"/>
        <v>85</v>
      </c>
      <c r="I43" s="335">
        <f t="shared" si="9"/>
        <v>2125</v>
      </c>
    </row>
    <row r="44" spans="1:9" s="13" customFormat="1">
      <c r="A44" s="379"/>
      <c r="B44" s="25"/>
      <c r="C44" s="67"/>
      <c r="D44" s="68"/>
      <c r="E44" s="378" t="s">
        <v>531</v>
      </c>
      <c r="F44" s="25"/>
      <c r="G44" s="99"/>
      <c r="H44" s="99"/>
      <c r="I44" s="99">
        <f>SUM(I8:I43)</f>
        <v>1172524.9569864392</v>
      </c>
    </row>
    <row r="45" spans="1:9">
      <c r="A45" s="379"/>
      <c r="B45" s="379"/>
      <c r="C45" s="240"/>
      <c r="D45" s="380"/>
      <c r="E45" s="381"/>
      <c r="F45" s="382"/>
      <c r="H45" s="73"/>
      <c r="I45" s="383"/>
    </row>
    <row r="46" spans="1:9">
      <c r="A46" s="379"/>
      <c r="B46" s="379"/>
      <c r="C46" s="240" t="s">
        <v>532</v>
      </c>
      <c r="D46" s="380"/>
      <c r="E46" s="381"/>
      <c r="F46" s="382"/>
      <c r="H46" s="73"/>
      <c r="I46" s="383"/>
    </row>
    <row r="47" spans="1:9">
      <c r="A47" s="379"/>
      <c r="B47" s="379"/>
      <c r="C47" s="240"/>
      <c r="D47" s="380"/>
      <c r="E47" s="381"/>
      <c r="F47" s="382"/>
      <c r="H47" s="73"/>
      <c r="I47" s="383"/>
    </row>
    <row r="48" spans="1:9">
      <c r="A48" s="379"/>
      <c r="B48" s="379"/>
      <c r="C48" s="240"/>
      <c r="D48" s="380"/>
      <c r="E48" s="381"/>
      <c r="F48" s="382"/>
      <c r="H48" s="73"/>
      <c r="I48" s="383"/>
    </row>
    <row r="49" spans="1:9">
      <c r="A49" s="379"/>
      <c r="B49" s="379"/>
      <c r="C49" s="240"/>
      <c r="D49" s="380"/>
      <c r="E49" s="381"/>
      <c r="F49" s="382"/>
      <c r="H49" s="73"/>
      <c r="I49" s="383"/>
    </row>
  </sheetData>
  <sheetProtection selectLockedCells="1"/>
  <customSheetViews>
    <customSheetView guid="{A70A2EE7-2DDD-4B48-A0B5-D125DF5F6870}" showPageBreaks="1" fitToPage="1" printArea="1" view="pageBreakPreview" showRuler="0">
      <selection activeCell="M31" sqref="M31"/>
      <rowBreaks count="1" manualBreakCount="1">
        <brk id="66" max="16383" man="1"/>
      </rowBreaks>
      <pageMargins left="0" right="0" top="0" bottom="0" header="0" footer="0"/>
      <pageSetup paperSize="9" scale="79" orientation="portrait" r:id="rId1"/>
      <headerFooter alignWithMargins="0">
        <oddFooter>&amp;LWijz.  20 juni 2008</oddFooter>
      </headerFooter>
    </customSheetView>
  </customSheetViews>
  <mergeCells count="1">
    <mergeCell ref="B6:C6"/>
  </mergeCells>
  <phoneticPr fontId="0" type="noConversion"/>
  <pageMargins left="0.7" right="0.7" top="0.75" bottom="0.75" header="0.3" footer="0.3"/>
  <pageSetup paperSize="9" scale="75" orientation="portrait" copies="3" r:id="rId2"/>
  <headerFooter alignWithMargins="0">
    <oddHeader>&amp;CBijlage 2 - Prijzenblad -</oddHeader>
    <oddFooter>&amp;CBesteknummer: 2014-13 / CINK150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tabColor theme="8" tint="0.59999389629810485"/>
    <pageSetUpPr fitToPage="1"/>
  </sheetPr>
  <dimension ref="A1:L134"/>
  <sheetViews>
    <sheetView zoomScale="160" zoomScaleNormal="160" zoomScaleSheetLayoutView="100" workbookViewId="0">
      <pane ySplit="4" topLeftCell="A5" activePane="bottomLeft" state="frozen"/>
      <selection pane="bottomLeft" activeCell="AO52" sqref="AO52:AO55"/>
      <selection activeCell="I7" sqref="I7"/>
    </sheetView>
  </sheetViews>
  <sheetFormatPr defaultColWidth="11" defaultRowHeight="14.1" zeroHeight="1"/>
  <cols>
    <col min="1" max="1" width="4.140625" style="44" customWidth="1"/>
    <col min="2" max="2" width="9.5703125" style="45" customWidth="1"/>
    <col min="3" max="3" width="53.140625" style="45" bestFit="1" customWidth="1"/>
    <col min="4" max="4" width="8.85546875" style="46" customWidth="1"/>
    <col min="5" max="5" width="5.85546875" style="46" bestFit="1" customWidth="1"/>
    <col min="6" max="6" width="5.140625" style="46" bestFit="1" customWidth="1"/>
    <col min="7" max="7" width="10.140625" style="47" bestFit="1" customWidth="1"/>
    <col min="8" max="8" width="11.42578125" style="47" customWidth="1"/>
    <col min="9" max="9" width="12.42578125" style="44" bestFit="1" customWidth="1"/>
    <col min="10" max="16384" width="11" style="44"/>
  </cols>
  <sheetData>
    <row r="1" spans="2:9" s="13" customFormat="1">
      <c r="B1" s="27"/>
      <c r="C1" s="3"/>
      <c r="D1" s="2"/>
      <c r="E1" s="28"/>
      <c r="F1" s="29"/>
      <c r="G1" s="223"/>
      <c r="H1" s="223"/>
      <c r="I1" s="5"/>
    </row>
    <row r="2" spans="2:9" s="13" customFormat="1">
      <c r="B2" s="404" t="str">
        <f>'Standaard masten'!B2</f>
        <v>STANDAARDMATERIALEN  t.b.v. ONDERHOUD EN WIJZIGING</v>
      </c>
      <c r="C2" s="4"/>
      <c r="D2" s="7"/>
      <c r="E2" s="29"/>
      <c r="F2" s="29"/>
      <c r="G2" s="223" t="s">
        <v>533</v>
      </c>
      <c r="H2" s="379"/>
      <c r="I2" s="435">
        <f>14-COUNTA(H8,H10,H14,H16,#REF!,#REF!,H18,H22,H24,H29,H33,H37,H41,H39)</f>
        <v>12</v>
      </c>
    </row>
    <row r="3" spans="2:9" s="13" customFormat="1">
      <c r="B3" s="404" t="str">
        <f>'Standaard masten'!B3</f>
        <v>OPENBARE VERLICHTINGSINSTALLATIES</v>
      </c>
      <c r="C3" s="4"/>
      <c r="D3" s="7"/>
      <c r="E3" s="29"/>
      <c r="F3" s="29"/>
      <c r="G3" s="223"/>
      <c r="H3" s="223"/>
      <c r="I3" s="270"/>
    </row>
    <row r="4" spans="2:9" s="13" customFormat="1" ht="14.25" customHeight="1" thickBot="1">
      <c r="B4" s="268" t="s">
        <v>534</v>
      </c>
      <c r="C4" s="4"/>
      <c r="D4" s="7"/>
      <c r="E4" s="29"/>
      <c r="F4" s="29"/>
      <c r="G4" s="223"/>
      <c r="H4" s="223"/>
      <c r="I4" s="5"/>
    </row>
    <row r="5" spans="2:9" s="13" customFormat="1" ht="48" customHeight="1" thickBot="1">
      <c r="B5" s="446" t="s">
        <v>417</v>
      </c>
      <c r="C5" s="447" t="s">
        <v>535</v>
      </c>
      <c r="D5" s="448" t="s">
        <v>419</v>
      </c>
      <c r="E5" s="449" t="s">
        <v>27</v>
      </c>
      <c r="F5" s="449" t="s">
        <v>28</v>
      </c>
      <c r="G5" s="449" t="s">
        <v>420</v>
      </c>
      <c r="H5" s="450" t="s">
        <v>30</v>
      </c>
      <c r="I5" s="451" t="s">
        <v>31</v>
      </c>
    </row>
    <row r="6" spans="2:9" s="13" customFormat="1" ht="11.25" customHeight="1">
      <c r="B6" s="452"/>
      <c r="C6" s="453"/>
      <c r="D6" s="454"/>
      <c r="E6" s="455"/>
      <c r="F6" s="455"/>
      <c r="G6" s="456"/>
      <c r="H6" s="456"/>
      <c r="I6" s="457"/>
    </row>
    <row r="7" spans="2:9" s="13" customFormat="1" ht="15" thickBot="1">
      <c r="B7" s="10"/>
      <c r="C7" s="40" t="s">
        <v>536</v>
      </c>
      <c r="D7" s="11"/>
      <c r="E7" s="30"/>
      <c r="F7" s="30"/>
      <c r="G7" s="405"/>
      <c r="H7" s="406"/>
      <c r="I7" s="31"/>
    </row>
    <row r="8" spans="2:9" s="13" customFormat="1" ht="15" thickBot="1">
      <c r="B8" s="14"/>
      <c r="C8" s="32" t="s">
        <v>537</v>
      </c>
      <c r="D8" s="33"/>
      <c r="E8" s="34"/>
      <c r="F8" s="34"/>
      <c r="G8" s="407"/>
      <c r="H8" s="408"/>
      <c r="I8" s="224" t="s">
        <v>422</v>
      </c>
    </row>
    <row r="9" spans="2:9" s="13" customFormat="1" ht="15" thickBot="1">
      <c r="B9" s="17">
        <v>127630</v>
      </c>
      <c r="C9" s="35" t="s">
        <v>538</v>
      </c>
      <c r="D9" s="21"/>
      <c r="E9" s="15">
        <v>150</v>
      </c>
      <c r="F9" s="15" t="s">
        <v>539</v>
      </c>
      <c r="G9" s="92">
        <v>500</v>
      </c>
      <c r="H9" s="92">
        <f>G9-(G9*H8)</f>
        <v>500</v>
      </c>
      <c r="I9" s="16">
        <f>H9*E9</f>
        <v>75000</v>
      </c>
    </row>
    <row r="10" spans="2:9" s="13" customFormat="1" ht="15" thickBot="1">
      <c r="B10" s="17"/>
      <c r="C10" s="35" t="s">
        <v>540</v>
      </c>
      <c r="D10" s="21"/>
      <c r="E10" s="15"/>
      <c r="F10" s="15"/>
      <c r="G10" s="409"/>
      <c r="H10" s="408"/>
      <c r="I10" s="224" t="s">
        <v>422</v>
      </c>
    </row>
    <row r="11" spans="2:9" s="13" customFormat="1">
      <c r="B11" s="17">
        <v>127631</v>
      </c>
      <c r="C11" s="35" t="s">
        <v>541</v>
      </c>
      <c r="D11" s="21"/>
      <c r="E11" s="15">
        <v>250</v>
      </c>
      <c r="F11" s="15" t="s">
        <v>539</v>
      </c>
      <c r="G11" s="92">
        <v>500</v>
      </c>
      <c r="H11" s="92">
        <f>G11-(G11*H10)</f>
        <v>500</v>
      </c>
      <c r="I11" s="16">
        <f>H11*E11</f>
        <v>125000</v>
      </c>
    </row>
    <row r="12" spans="2:9" s="13" customFormat="1" ht="12" customHeight="1">
      <c r="B12" s="36"/>
      <c r="C12" s="37"/>
      <c r="D12" s="2"/>
      <c r="E12" s="38"/>
      <c r="F12" s="38"/>
      <c r="G12" s="410"/>
      <c r="H12" s="410"/>
      <c r="I12" s="39"/>
    </row>
    <row r="13" spans="2:9" s="13" customFormat="1" ht="15" thickBot="1">
      <c r="B13" s="10"/>
      <c r="C13" s="40" t="s">
        <v>542</v>
      </c>
      <c r="D13" s="11"/>
      <c r="E13" s="30"/>
      <c r="F13" s="30"/>
      <c r="G13" s="411"/>
      <c r="H13" s="412"/>
      <c r="I13" s="31"/>
    </row>
    <row r="14" spans="2:9" s="13" customFormat="1" ht="15" thickBot="1">
      <c r="B14" s="14"/>
      <c r="C14" s="32" t="s">
        <v>543</v>
      </c>
      <c r="D14" s="33"/>
      <c r="E14" s="34"/>
      <c r="F14" s="34"/>
      <c r="G14" s="413"/>
      <c r="H14" s="408"/>
      <c r="I14" s="225" t="s">
        <v>422</v>
      </c>
    </row>
    <row r="15" spans="2:9" s="13" customFormat="1" ht="15" thickBot="1">
      <c r="B15" s="17">
        <f>B11+1</f>
        <v>127632</v>
      </c>
      <c r="C15" s="35" t="s">
        <v>544</v>
      </c>
      <c r="D15" s="21"/>
      <c r="E15" s="15">
        <v>150</v>
      </c>
      <c r="F15" s="15" t="s">
        <v>539</v>
      </c>
      <c r="G15" s="92">
        <v>500</v>
      </c>
      <c r="H15" s="92">
        <f>G15-(G15*H14)</f>
        <v>500</v>
      </c>
      <c r="I15" s="16">
        <f>H15*E15</f>
        <v>75000</v>
      </c>
    </row>
    <row r="16" spans="2:9" s="13" customFormat="1" ht="15" thickBot="1">
      <c r="B16" s="14"/>
      <c r="C16" s="32" t="s">
        <v>545</v>
      </c>
      <c r="D16" s="33"/>
      <c r="E16" s="34"/>
      <c r="F16" s="34"/>
      <c r="G16" s="413"/>
      <c r="H16" s="408"/>
      <c r="I16" s="225" t="s">
        <v>422</v>
      </c>
    </row>
    <row r="17" spans="1:12" s="13" customFormat="1" ht="15" thickBot="1">
      <c r="A17" s="379"/>
      <c r="B17" s="17">
        <f>B15+1</f>
        <v>127633</v>
      </c>
      <c r="C17" s="35" t="s">
        <v>546</v>
      </c>
      <c r="D17" s="21"/>
      <c r="E17" s="15">
        <v>150</v>
      </c>
      <c r="F17" s="15" t="s">
        <v>539</v>
      </c>
      <c r="G17" s="92">
        <v>500</v>
      </c>
      <c r="H17" s="92">
        <f>G17-(G17*H16)</f>
        <v>500</v>
      </c>
      <c r="I17" s="16">
        <f>H17*E17</f>
        <v>75000</v>
      </c>
      <c r="J17" s="379"/>
      <c r="K17" s="379"/>
      <c r="L17" s="379"/>
    </row>
    <row r="18" spans="1:12" s="13" customFormat="1" ht="15" thickBot="1">
      <c r="A18" s="379"/>
      <c r="B18" s="14"/>
      <c r="C18" s="32" t="s">
        <v>547</v>
      </c>
      <c r="D18" s="33"/>
      <c r="E18" s="34"/>
      <c r="F18" s="34"/>
      <c r="G18" s="413"/>
      <c r="H18" s="408"/>
      <c r="I18" s="225" t="s">
        <v>422</v>
      </c>
      <c r="J18" s="379"/>
      <c r="K18" s="379"/>
      <c r="L18" s="379"/>
    </row>
    <row r="19" spans="1:12" s="13" customFormat="1">
      <c r="A19" s="379"/>
      <c r="B19" s="17">
        <f>B17+1</f>
        <v>127634</v>
      </c>
      <c r="C19" s="35" t="s">
        <v>548</v>
      </c>
      <c r="D19" s="21"/>
      <c r="E19" s="15">
        <v>10</v>
      </c>
      <c r="F19" s="15" t="s">
        <v>539</v>
      </c>
      <c r="G19" s="92">
        <v>500</v>
      </c>
      <c r="H19" s="92">
        <f>G19-(G19*H18)</f>
        <v>500</v>
      </c>
      <c r="I19" s="16">
        <f>H19*E19</f>
        <v>5000</v>
      </c>
      <c r="J19" s="379"/>
      <c r="K19" s="379"/>
      <c r="L19" s="379"/>
    </row>
    <row r="20" spans="1:12" s="13" customFormat="1">
      <c r="A20" s="379"/>
      <c r="B20" s="10"/>
      <c r="C20" s="12"/>
      <c r="D20" s="11"/>
      <c r="E20" s="30"/>
      <c r="F20" s="30"/>
      <c r="G20" s="30"/>
      <c r="H20" s="30"/>
      <c r="I20" s="41"/>
      <c r="J20" s="379"/>
      <c r="K20" s="379"/>
      <c r="L20" s="379"/>
    </row>
    <row r="21" spans="1:12" s="13" customFormat="1" ht="15" thickBot="1">
      <c r="A21" s="379"/>
      <c r="B21" s="10"/>
      <c r="C21" s="40" t="s">
        <v>549</v>
      </c>
      <c r="D21" s="11"/>
      <c r="E21" s="30"/>
      <c r="F21" s="30"/>
      <c r="G21" s="411"/>
      <c r="H21" s="411"/>
      <c r="I21" s="31"/>
      <c r="J21" s="379"/>
      <c r="K21" s="379"/>
      <c r="L21" s="379"/>
    </row>
    <row r="22" spans="1:12" s="13" customFormat="1" ht="15" thickBot="1">
      <c r="A22" s="379"/>
      <c r="B22" s="14"/>
      <c r="C22" s="32" t="s">
        <v>550</v>
      </c>
      <c r="D22" s="33"/>
      <c r="E22" s="34"/>
      <c r="F22" s="34"/>
      <c r="G22" s="407"/>
      <c r="H22" s="408"/>
      <c r="I22" s="224" t="s">
        <v>422</v>
      </c>
      <c r="J22" s="379"/>
      <c r="K22" s="379"/>
      <c r="L22" s="379"/>
    </row>
    <row r="23" spans="1:12" s="13" customFormat="1" ht="15" thickBot="1">
      <c r="A23" s="379"/>
      <c r="B23" s="17">
        <f>B19+1</f>
        <v>127635</v>
      </c>
      <c r="C23" s="35" t="s">
        <v>551</v>
      </c>
      <c r="D23" s="21"/>
      <c r="E23" s="15">
        <v>250</v>
      </c>
      <c r="F23" s="15" t="s">
        <v>539</v>
      </c>
      <c r="G23" s="92">
        <v>500</v>
      </c>
      <c r="H23" s="92">
        <f>G23-(G23*H22)</f>
        <v>500</v>
      </c>
      <c r="I23" s="16">
        <f>H23*E23</f>
        <v>125000</v>
      </c>
      <c r="J23" s="379"/>
      <c r="K23" s="379"/>
      <c r="L23" s="379"/>
    </row>
    <row r="24" spans="1:12" s="13" customFormat="1" ht="15" thickBot="1">
      <c r="A24" s="379"/>
      <c r="B24" s="14"/>
      <c r="C24" s="32" t="s">
        <v>552</v>
      </c>
      <c r="D24" s="33"/>
      <c r="E24" s="34"/>
      <c r="F24" s="34"/>
      <c r="G24" s="407"/>
      <c r="H24" s="408"/>
      <c r="I24" s="224" t="s">
        <v>422</v>
      </c>
      <c r="J24" s="379"/>
      <c r="K24" s="379"/>
      <c r="L24" s="379"/>
    </row>
    <row r="25" spans="1:12" s="13" customFormat="1">
      <c r="A25" s="379"/>
      <c r="B25" s="17">
        <f>B23+1</f>
        <v>127636</v>
      </c>
      <c r="C25" s="35" t="s">
        <v>553</v>
      </c>
      <c r="D25" s="21"/>
      <c r="E25" s="15">
        <v>10</v>
      </c>
      <c r="F25" s="15" t="s">
        <v>539</v>
      </c>
      <c r="G25" s="92">
        <v>500</v>
      </c>
      <c r="H25" s="92">
        <f>G25-(G25*H24)</f>
        <v>500</v>
      </c>
      <c r="I25" s="16">
        <f>H25*E25</f>
        <v>5000</v>
      </c>
      <c r="J25" s="379"/>
      <c r="K25" s="379"/>
      <c r="L25" s="379"/>
    </row>
    <row r="26" spans="1:12" s="13" customFormat="1" ht="11.25" customHeight="1">
      <c r="A26" s="379"/>
      <c r="B26" s="36"/>
      <c r="C26" s="414"/>
      <c r="D26" s="2"/>
      <c r="E26" s="38"/>
      <c r="F26" s="38"/>
      <c r="G26" s="410"/>
      <c r="H26" s="410"/>
      <c r="I26" s="39"/>
      <c r="J26" s="379"/>
      <c r="K26" s="379"/>
      <c r="L26" s="379"/>
    </row>
    <row r="27" spans="1:12" s="13" customFormat="1">
      <c r="A27" s="379"/>
      <c r="B27" s="10"/>
      <c r="C27" s="379"/>
      <c r="D27" s="11"/>
      <c r="E27" s="30"/>
      <c r="F27" s="30"/>
      <c r="G27" s="411"/>
      <c r="H27" s="412"/>
      <c r="I27" s="31"/>
      <c r="J27" s="379"/>
      <c r="K27" s="379"/>
      <c r="L27" s="379"/>
    </row>
    <row r="28" spans="1:12" s="13" customFormat="1">
      <c r="A28" s="379"/>
      <c r="B28" s="14"/>
      <c r="C28" s="246" t="s">
        <v>554</v>
      </c>
      <c r="D28" s="125"/>
      <c r="E28" s="110"/>
      <c r="F28" s="110"/>
      <c r="G28" s="415"/>
      <c r="H28" s="431"/>
      <c r="I28" s="224"/>
      <c r="J28" s="379"/>
      <c r="K28" s="379"/>
      <c r="L28" s="379"/>
    </row>
    <row r="29" spans="1:12" s="13" customFormat="1">
      <c r="A29" s="379"/>
      <c r="B29" s="36"/>
      <c r="C29" s="32" t="s">
        <v>555</v>
      </c>
      <c r="D29" s="125"/>
      <c r="E29" s="110"/>
      <c r="F29" s="110"/>
      <c r="G29" s="415"/>
      <c r="H29" s="430"/>
      <c r="I29" s="224" t="s">
        <v>422</v>
      </c>
      <c r="J29" s="379"/>
      <c r="K29" s="379"/>
      <c r="L29" s="379"/>
    </row>
    <row r="30" spans="1:12" s="13" customFormat="1">
      <c r="A30" s="379"/>
      <c r="B30" s="428">
        <v>127640</v>
      </c>
      <c r="C30" s="23" t="s">
        <v>556</v>
      </c>
      <c r="D30" s="125"/>
      <c r="E30" s="110">
        <v>150</v>
      </c>
      <c r="F30" s="110" t="s">
        <v>557</v>
      </c>
      <c r="G30" s="92">
        <v>300</v>
      </c>
      <c r="H30" s="432">
        <f>G30-(G30*H29)</f>
        <v>300</v>
      </c>
      <c r="I30" s="16">
        <f>H30*E30</f>
        <v>45000</v>
      </c>
      <c r="J30" s="379"/>
      <c r="K30" s="379"/>
      <c r="L30" s="379"/>
    </row>
    <row r="31" spans="1:12" s="13" customFormat="1">
      <c r="A31" s="379"/>
      <c r="B31" s="428"/>
      <c r="C31" s="61"/>
      <c r="D31" s="125"/>
      <c r="E31" s="110"/>
      <c r="F31" s="110"/>
      <c r="G31" s="415"/>
      <c r="H31" s="429"/>
      <c r="I31" s="244"/>
      <c r="J31" s="379"/>
      <c r="K31" s="379"/>
      <c r="L31" s="379"/>
    </row>
    <row r="32" spans="1:12" s="13" customFormat="1">
      <c r="A32" s="379"/>
      <c r="B32" s="36"/>
      <c r="C32" s="40" t="s">
        <v>558</v>
      </c>
      <c r="D32" s="247"/>
      <c r="E32" s="248"/>
      <c r="F32" s="248"/>
      <c r="G32" s="412"/>
      <c r="H32" s="416" t="s">
        <v>559</v>
      </c>
      <c r="I32" s="244"/>
      <c r="J32" s="379"/>
      <c r="K32" s="379"/>
      <c r="L32" s="379"/>
    </row>
    <row r="33" spans="1:12" s="13" customFormat="1" ht="15" thickBot="1">
      <c r="A33" s="379"/>
      <c r="B33" s="36"/>
      <c r="C33" s="32" t="s">
        <v>560</v>
      </c>
      <c r="D33" s="242"/>
      <c r="E33" s="243"/>
      <c r="F33" s="243"/>
      <c r="G33" s="410"/>
      <c r="H33" s="408"/>
      <c r="I33" s="244"/>
      <c r="J33" s="379"/>
      <c r="K33" s="379"/>
      <c r="L33" s="379"/>
    </row>
    <row r="34" spans="1:12" s="13" customFormat="1" ht="15" thickBot="1">
      <c r="A34" s="379"/>
      <c r="B34" s="18">
        <f>B25+1</f>
        <v>127637</v>
      </c>
      <c r="C34" s="23" t="s">
        <v>561</v>
      </c>
      <c r="D34" s="24"/>
      <c r="E34" s="19">
        <v>150</v>
      </c>
      <c r="F34" s="19" t="s">
        <v>539</v>
      </c>
      <c r="G34" s="182">
        <v>500</v>
      </c>
      <c r="H34" s="182">
        <f>G34-(G34*H33)</f>
        <v>500</v>
      </c>
      <c r="I34" s="20">
        <f>H34*E34</f>
        <v>75000</v>
      </c>
      <c r="J34" s="379"/>
      <c r="K34" s="379"/>
      <c r="L34" s="379"/>
    </row>
    <row r="35" spans="1:12" s="13" customFormat="1">
      <c r="A35" s="379"/>
      <c r="B35" s="42"/>
      <c r="C35" s="6"/>
      <c r="D35" s="7"/>
      <c r="E35" s="43"/>
      <c r="F35" s="43"/>
      <c r="G35" s="379"/>
      <c r="H35" s="458" t="s">
        <v>31</v>
      </c>
      <c r="I35" s="459">
        <f>SUM(I8:I34)</f>
        <v>605000</v>
      </c>
      <c r="J35" s="379"/>
      <c r="K35" s="379"/>
      <c r="L35" s="379"/>
    </row>
    <row r="36" spans="1:12" s="13" customFormat="1">
      <c r="A36" s="379"/>
      <c r="B36" s="268" t="s">
        <v>562</v>
      </c>
      <c r="C36" s="6"/>
      <c r="D36" s="7"/>
      <c r="E36" s="43"/>
      <c r="F36" s="43"/>
      <c r="G36" s="379"/>
      <c r="H36" s="417"/>
      <c r="I36" s="418"/>
      <c r="J36" s="379"/>
      <c r="K36" s="379"/>
      <c r="L36" s="379"/>
    </row>
    <row r="37" spans="1:12" s="13" customFormat="1" ht="15" thickBot="1">
      <c r="A37" s="379"/>
      <c r="B37" s="265"/>
      <c r="C37" s="266" t="s">
        <v>563</v>
      </c>
      <c r="D37" s="21"/>
      <c r="E37" s="15"/>
      <c r="F37" s="15"/>
      <c r="G37" s="419"/>
      <c r="H37" s="433"/>
      <c r="I37" s="224" t="s">
        <v>422</v>
      </c>
      <c r="J37" s="379"/>
      <c r="K37" s="379"/>
      <c r="L37" s="379"/>
    </row>
    <row r="38" spans="1:12" s="13" customFormat="1" ht="15" thickBot="1">
      <c r="A38" s="379"/>
      <c r="B38" s="18">
        <f>B34+1</f>
        <v>127638</v>
      </c>
      <c r="C38" s="266" t="s">
        <v>564</v>
      </c>
      <c r="D38" s="21"/>
      <c r="E38" s="15">
        <v>150</v>
      </c>
      <c r="F38" s="15" t="s">
        <v>557</v>
      </c>
      <c r="G38" s="92">
        <v>150</v>
      </c>
      <c r="H38" s="182">
        <f>G38-(G38*H37)</f>
        <v>150</v>
      </c>
      <c r="I38" s="16">
        <f>H38*E38</f>
        <v>22500</v>
      </c>
      <c r="J38" s="379"/>
      <c r="K38" s="379"/>
      <c r="L38" s="379"/>
    </row>
    <row r="39" spans="1:12" s="13" customFormat="1" ht="15" thickBot="1">
      <c r="A39" s="379"/>
      <c r="B39" s="265"/>
      <c r="C39" s="266" t="s">
        <v>565</v>
      </c>
      <c r="D39" s="21"/>
      <c r="E39" s="15"/>
      <c r="F39" s="15"/>
      <c r="G39" s="434"/>
      <c r="H39" s="433"/>
      <c r="I39" s="224" t="s">
        <v>422</v>
      </c>
      <c r="J39" s="188"/>
      <c r="K39" s="379"/>
      <c r="L39" s="379"/>
    </row>
    <row r="40" spans="1:12" s="13" customFormat="1" ht="15" thickBot="1">
      <c r="A40" s="379"/>
      <c r="B40" s="18">
        <f>B38</f>
        <v>127638</v>
      </c>
      <c r="C40" s="266" t="s">
        <v>566</v>
      </c>
      <c r="D40" s="21"/>
      <c r="E40" s="15">
        <v>150</v>
      </c>
      <c r="F40" s="15" t="s">
        <v>557</v>
      </c>
      <c r="G40" s="92">
        <v>160</v>
      </c>
      <c r="H40" s="182">
        <f>G40-(G40*H39)</f>
        <v>160</v>
      </c>
      <c r="I40" s="16">
        <f>H40*E40</f>
        <v>24000</v>
      </c>
      <c r="J40" s="188"/>
      <c r="K40" s="379"/>
      <c r="L40" s="379" t="s">
        <v>567</v>
      </c>
    </row>
    <row r="41" spans="1:12" s="13" customFormat="1" ht="15" thickBot="1">
      <c r="A41" s="379"/>
      <c r="B41" s="265"/>
      <c r="C41" s="266" t="s">
        <v>568</v>
      </c>
      <c r="D41" s="21"/>
      <c r="E41" s="15"/>
      <c r="F41" s="15"/>
      <c r="G41" s="420"/>
      <c r="H41" s="433"/>
      <c r="I41" s="224" t="s">
        <v>422</v>
      </c>
      <c r="J41" s="379"/>
      <c r="K41" s="379"/>
      <c r="L41" s="379"/>
    </row>
    <row r="42" spans="1:12" s="13" customFormat="1" ht="15" thickBot="1">
      <c r="A42" s="379"/>
      <c r="B42" s="18">
        <f>B40+1</f>
        <v>127639</v>
      </c>
      <c r="C42" s="266" t="s">
        <v>569</v>
      </c>
      <c r="D42" s="21"/>
      <c r="E42" s="15">
        <v>150</v>
      </c>
      <c r="F42" s="15" t="s">
        <v>557</v>
      </c>
      <c r="G42" s="92">
        <v>150</v>
      </c>
      <c r="H42" s="182">
        <f>G42-(G42*H41)</f>
        <v>150</v>
      </c>
      <c r="I42" s="16">
        <f>H42*E42</f>
        <v>22500</v>
      </c>
      <c r="J42" s="379"/>
      <c r="K42" s="379"/>
      <c r="L42" s="379" t="s">
        <v>567</v>
      </c>
    </row>
    <row r="43" spans="1:12" s="13" customFormat="1">
      <c r="A43" s="379"/>
      <c r="B43" s="265"/>
      <c r="C43" s="266"/>
      <c r="D43" s="21"/>
      <c r="E43" s="15"/>
      <c r="F43" s="15"/>
      <c r="G43" s="421"/>
      <c r="H43" s="422"/>
      <c r="I43" s="269"/>
      <c r="J43" s="379"/>
      <c r="K43" s="379"/>
      <c r="L43" s="379"/>
    </row>
    <row r="44" spans="1:12" s="13" customFormat="1">
      <c r="A44" s="379"/>
      <c r="B44" s="379"/>
      <c r="C44" s="379"/>
      <c r="D44" s="21"/>
      <c r="E44" s="15"/>
      <c r="F44" s="15"/>
      <c r="G44" s="269"/>
      <c r="H44" s="269" t="s">
        <v>31</v>
      </c>
      <c r="I44" s="269">
        <f>I38+I40+I42</f>
        <v>69000</v>
      </c>
      <c r="J44" s="379"/>
      <c r="K44" s="379"/>
      <c r="L44" s="379"/>
    </row>
    <row r="45" spans="1:12" s="13" customFormat="1">
      <c r="A45" s="379"/>
      <c r="B45" s="379"/>
      <c r="C45" s="379"/>
      <c r="D45" s="21"/>
      <c r="E45" s="15"/>
      <c r="F45" s="15"/>
      <c r="G45" s="269"/>
      <c r="H45" s="269"/>
      <c r="I45" s="267"/>
      <c r="J45" s="379"/>
      <c r="K45" s="379"/>
      <c r="L45" s="379"/>
    </row>
    <row r="46" spans="1:12" s="13" customFormat="1">
      <c r="A46" s="379"/>
      <c r="B46" s="379"/>
      <c r="C46" s="379"/>
      <c r="D46" s="21"/>
      <c r="E46" s="15"/>
      <c r="F46" s="15"/>
      <c r="G46" s="269"/>
      <c r="H46" s="269"/>
      <c r="I46" s="267"/>
      <c r="J46" s="379"/>
      <c r="K46" s="379"/>
      <c r="L46" s="379"/>
    </row>
    <row r="47" spans="1:12">
      <c r="A47" s="379"/>
      <c r="B47" s="379"/>
      <c r="C47" s="379"/>
      <c r="D47" s="423"/>
      <c r="E47" s="423"/>
      <c r="F47" s="423"/>
      <c r="I47" s="379"/>
      <c r="J47" s="379"/>
      <c r="K47" s="379"/>
      <c r="L47" s="379"/>
    </row>
    <row r="48" spans="1:12">
      <c r="A48" s="379"/>
      <c r="B48" s="379"/>
      <c r="C48" s="379"/>
      <c r="D48" s="423"/>
      <c r="E48" s="423"/>
      <c r="F48" s="423"/>
      <c r="I48" s="379"/>
      <c r="J48" s="379"/>
      <c r="K48" s="379"/>
      <c r="L48" s="379"/>
    </row>
    <row r="49" spans="1:12">
      <c r="A49" s="379"/>
      <c r="B49" s="265" t="s">
        <v>570</v>
      </c>
      <c r="C49" s="266"/>
      <c r="D49" s="423"/>
      <c r="E49" s="423"/>
      <c r="F49" s="423"/>
      <c r="I49" s="379"/>
      <c r="J49" s="379"/>
      <c r="K49" s="379"/>
      <c r="L49" s="379"/>
    </row>
    <row r="50" spans="1:12">
      <c r="A50" s="379"/>
      <c r="B50" s="424" t="s">
        <v>463</v>
      </c>
      <c r="C50" s="266"/>
      <c r="D50" s="423"/>
      <c r="E50" s="423"/>
      <c r="F50" s="423"/>
      <c r="I50" s="379"/>
      <c r="J50" s="379"/>
      <c r="K50" s="379"/>
      <c r="L50" s="379"/>
    </row>
    <row r="51" spans="1:12">
      <c r="A51" s="379"/>
      <c r="B51" s="265" t="s">
        <v>464</v>
      </c>
      <c r="C51" s="266"/>
      <c r="D51" s="423"/>
      <c r="E51" s="423"/>
      <c r="F51" s="423"/>
      <c r="I51" s="379"/>
      <c r="J51" s="379"/>
      <c r="K51" s="379"/>
      <c r="L51" s="379"/>
    </row>
    <row r="52" spans="1:12">
      <c r="A52" s="379"/>
      <c r="B52" s="379"/>
      <c r="C52" s="379"/>
      <c r="D52" s="423"/>
      <c r="E52" s="423"/>
      <c r="F52" s="423"/>
      <c r="I52" s="379"/>
      <c r="J52" s="379"/>
      <c r="K52" s="379"/>
      <c r="L52" s="379"/>
    </row>
    <row r="53" spans="1:12">
      <c r="A53" s="379"/>
      <c r="B53" s="379"/>
      <c r="C53" s="379"/>
      <c r="D53" s="423"/>
      <c r="E53" s="423"/>
      <c r="F53" s="423"/>
      <c r="I53" s="379"/>
      <c r="J53" s="379"/>
      <c r="K53" s="379"/>
      <c r="L53" s="379"/>
    </row>
    <row r="54" spans="1:12">
      <c r="A54" s="379"/>
      <c r="B54" s="379"/>
      <c r="C54" s="379"/>
      <c r="D54" s="423"/>
      <c r="E54" s="423"/>
      <c r="F54" s="423"/>
      <c r="I54" s="379"/>
      <c r="J54" s="379"/>
      <c r="K54" s="379"/>
      <c r="L54" s="379"/>
    </row>
    <row r="55" spans="1:12">
      <c r="A55" s="379"/>
      <c r="B55" s="379"/>
      <c r="C55" s="379"/>
      <c r="D55" s="423"/>
      <c r="E55" s="423"/>
      <c r="F55" s="423"/>
      <c r="I55" s="379"/>
      <c r="J55" s="379"/>
      <c r="K55" s="379"/>
      <c r="L55" s="379"/>
    </row>
    <row r="56" spans="1:12">
      <c r="A56" s="379"/>
      <c r="B56" s="379"/>
      <c r="C56" s="379"/>
      <c r="D56" s="423"/>
      <c r="E56" s="423"/>
      <c r="F56" s="423"/>
      <c r="I56" s="379"/>
      <c r="J56" s="379"/>
      <c r="K56" s="379"/>
      <c r="L56" s="379"/>
    </row>
    <row r="57" spans="1:12">
      <c r="A57" s="379"/>
      <c r="B57" s="379"/>
      <c r="C57" s="379"/>
      <c r="D57" s="423"/>
      <c r="E57" s="423"/>
      <c r="F57" s="423"/>
      <c r="I57" s="379"/>
      <c r="J57" s="379"/>
      <c r="K57" s="379"/>
      <c r="L57" s="379"/>
    </row>
    <row r="58" spans="1:12">
      <c r="A58" s="379"/>
      <c r="B58" s="379"/>
      <c r="C58" s="379"/>
      <c r="D58" s="423"/>
      <c r="E58" s="423"/>
      <c r="F58" s="423"/>
      <c r="I58" s="379"/>
      <c r="J58" s="379"/>
      <c r="K58" s="379"/>
      <c r="L58" s="379"/>
    </row>
    <row r="59" spans="1:12">
      <c r="A59" s="379"/>
      <c r="B59" s="379"/>
      <c r="C59" s="379"/>
      <c r="D59" s="423"/>
      <c r="E59" s="423"/>
      <c r="F59" s="423"/>
      <c r="I59" s="379"/>
      <c r="J59" s="379"/>
      <c r="K59" s="379"/>
      <c r="L59" s="379"/>
    </row>
    <row r="60" spans="1:12">
      <c r="A60" s="379"/>
      <c r="B60" s="379"/>
      <c r="C60" s="379"/>
      <c r="D60" s="423"/>
      <c r="E60" s="423"/>
      <c r="F60" s="423"/>
      <c r="I60" s="379"/>
      <c r="J60" s="379"/>
      <c r="K60" s="379"/>
      <c r="L60" s="379"/>
    </row>
    <row r="61" spans="1:12">
      <c r="A61" s="379"/>
      <c r="B61" s="379"/>
      <c r="C61" s="379"/>
      <c r="D61" s="423"/>
      <c r="E61" s="423"/>
      <c r="F61" s="423"/>
      <c r="I61" s="379"/>
      <c r="J61" s="379"/>
      <c r="K61" s="379"/>
      <c r="L61" s="379"/>
    </row>
    <row r="62" spans="1:12">
      <c r="A62" s="379"/>
      <c r="B62" s="379"/>
      <c r="C62" s="379"/>
      <c r="D62" s="423"/>
      <c r="E62" s="423"/>
      <c r="F62" s="423"/>
      <c r="I62" s="379"/>
      <c r="J62" s="379"/>
      <c r="K62" s="379"/>
      <c r="L62" s="379"/>
    </row>
    <row r="63" spans="1:12">
      <c r="A63" s="379"/>
      <c r="B63" s="379"/>
      <c r="C63" s="379"/>
      <c r="D63" s="423"/>
      <c r="E63" s="423"/>
      <c r="F63" s="423"/>
      <c r="I63" s="379"/>
      <c r="J63" s="379"/>
      <c r="K63" s="379"/>
      <c r="L63" s="379"/>
    </row>
    <row r="64" spans="1:12">
      <c r="A64" s="379"/>
      <c r="B64" s="379"/>
      <c r="C64" s="379"/>
      <c r="D64" s="423"/>
      <c r="E64" s="423"/>
      <c r="F64" s="423"/>
      <c r="I64" s="379"/>
      <c r="J64" s="379"/>
      <c r="K64" s="379"/>
      <c r="L64" s="379"/>
    </row>
    <row r="65" spans="1:12">
      <c r="A65" s="379"/>
      <c r="B65" s="379"/>
      <c r="C65" s="379"/>
      <c r="D65" s="423"/>
      <c r="E65" s="423"/>
      <c r="F65" s="423"/>
      <c r="I65" s="379"/>
      <c r="J65" s="379"/>
      <c r="K65" s="379"/>
      <c r="L65" s="379"/>
    </row>
    <row r="66" spans="1:12">
      <c r="A66" s="379"/>
      <c r="B66" s="379"/>
      <c r="C66" s="379"/>
      <c r="D66" s="423"/>
      <c r="E66" s="423"/>
      <c r="F66" s="423"/>
      <c r="I66" s="379"/>
      <c r="J66" s="379"/>
      <c r="K66" s="379"/>
      <c r="L66" s="379"/>
    </row>
    <row r="67" spans="1:12">
      <c r="A67" s="379"/>
      <c r="B67" s="379"/>
      <c r="C67" s="379"/>
      <c r="D67" s="423"/>
      <c r="E67" s="423"/>
      <c r="F67" s="423"/>
      <c r="I67" s="379"/>
      <c r="J67" s="379"/>
      <c r="K67" s="379"/>
      <c r="L67" s="379"/>
    </row>
    <row r="68" spans="1:12">
      <c r="A68" s="379"/>
      <c r="B68" s="379"/>
      <c r="C68" s="379"/>
      <c r="D68" s="423"/>
      <c r="E68" s="423"/>
      <c r="F68" s="423"/>
      <c r="I68" s="379"/>
      <c r="J68" s="379"/>
      <c r="K68" s="379"/>
      <c r="L68" s="379"/>
    </row>
    <row r="69" spans="1:12">
      <c r="A69" s="379"/>
      <c r="B69" s="379"/>
      <c r="C69" s="379"/>
      <c r="D69" s="423"/>
      <c r="E69" s="423"/>
      <c r="F69" s="423"/>
      <c r="I69" s="379"/>
      <c r="J69" s="379"/>
      <c r="K69" s="379"/>
      <c r="L69" s="379"/>
    </row>
    <row r="70" spans="1:12">
      <c r="A70" s="379"/>
      <c r="B70" s="379"/>
      <c r="C70" s="379"/>
      <c r="D70" s="423"/>
      <c r="E70" s="423"/>
      <c r="F70" s="423"/>
      <c r="I70" s="379"/>
      <c r="J70" s="379"/>
      <c r="K70" s="379"/>
      <c r="L70" s="379"/>
    </row>
    <row r="71" spans="1:12">
      <c r="A71" s="379"/>
      <c r="B71" s="379"/>
      <c r="C71" s="379"/>
      <c r="D71" s="423"/>
      <c r="E71" s="423"/>
      <c r="F71" s="423"/>
      <c r="I71" s="379"/>
      <c r="J71" s="379"/>
      <c r="K71" s="379"/>
      <c r="L71" s="379"/>
    </row>
    <row r="72" spans="1:12">
      <c r="A72" s="379"/>
      <c r="B72" s="379"/>
      <c r="C72" s="379"/>
      <c r="D72" s="423"/>
      <c r="E72" s="423"/>
      <c r="F72" s="423"/>
      <c r="I72" s="379"/>
      <c r="J72" s="379"/>
      <c r="K72" s="379"/>
      <c r="L72" s="379"/>
    </row>
    <row r="73" spans="1:12">
      <c r="A73" s="379"/>
      <c r="B73" s="379"/>
      <c r="C73" s="379"/>
      <c r="D73" s="423"/>
      <c r="E73" s="423"/>
      <c r="F73" s="423"/>
      <c r="I73" s="379"/>
      <c r="J73" s="379"/>
      <c r="K73" s="379"/>
      <c r="L73" s="379"/>
    </row>
    <row r="74" spans="1:12">
      <c r="A74" s="379"/>
      <c r="B74" s="379"/>
      <c r="C74" s="379"/>
      <c r="D74" s="423"/>
      <c r="E74" s="423"/>
      <c r="F74" s="423"/>
      <c r="I74" s="379"/>
      <c r="J74" s="379"/>
      <c r="K74" s="379"/>
      <c r="L74" s="379"/>
    </row>
    <row r="75" spans="1:12">
      <c r="A75" s="379"/>
      <c r="B75" s="379"/>
      <c r="C75" s="379"/>
      <c r="D75" s="423"/>
      <c r="E75" s="423"/>
      <c r="F75" s="423"/>
      <c r="I75" s="379"/>
      <c r="J75" s="379"/>
      <c r="K75" s="379"/>
      <c r="L75" s="379"/>
    </row>
    <row r="76" spans="1:12">
      <c r="A76" s="379"/>
      <c r="B76" s="379"/>
      <c r="C76" s="379"/>
      <c r="D76" s="423"/>
      <c r="E76" s="423"/>
      <c r="F76" s="423"/>
      <c r="I76" s="379"/>
      <c r="J76" s="379"/>
      <c r="K76" s="379"/>
      <c r="L76" s="379"/>
    </row>
    <row r="77" spans="1:12">
      <c r="A77" s="379"/>
      <c r="B77" s="379"/>
      <c r="C77" s="379"/>
      <c r="D77" s="423"/>
      <c r="E77" s="423"/>
      <c r="F77" s="423"/>
      <c r="I77" s="379"/>
      <c r="J77" s="379"/>
      <c r="K77" s="379"/>
      <c r="L77" s="379"/>
    </row>
    <row r="78" spans="1:12">
      <c r="A78" s="379"/>
      <c r="B78" s="379"/>
      <c r="C78" s="379"/>
      <c r="D78" s="423"/>
      <c r="E78" s="423"/>
      <c r="F78" s="423"/>
      <c r="I78" s="379"/>
      <c r="J78" s="379"/>
      <c r="K78" s="379"/>
      <c r="L78" s="379"/>
    </row>
    <row r="79" spans="1:12">
      <c r="A79" s="379"/>
      <c r="B79" s="379"/>
      <c r="C79" s="379"/>
      <c r="D79" s="423"/>
      <c r="E79" s="423"/>
      <c r="F79" s="423"/>
      <c r="I79" s="379"/>
      <c r="J79" s="379"/>
      <c r="K79" s="379"/>
      <c r="L79" s="379"/>
    </row>
    <row r="80" spans="1:12">
      <c r="A80" s="379"/>
      <c r="B80" s="379"/>
      <c r="C80" s="379"/>
      <c r="D80" s="423"/>
      <c r="E80" s="423"/>
      <c r="F80" s="423"/>
      <c r="I80" s="379"/>
      <c r="J80" s="379"/>
      <c r="K80" s="379"/>
      <c r="L80" s="379"/>
    </row>
    <row r="81" spans="1:12">
      <c r="A81" s="379"/>
      <c r="B81" s="379"/>
      <c r="C81" s="379"/>
      <c r="D81" s="423"/>
      <c r="E81" s="423"/>
      <c r="F81" s="423"/>
      <c r="I81" s="379"/>
      <c r="J81" s="379"/>
      <c r="K81" s="379"/>
      <c r="L81" s="379"/>
    </row>
    <row r="82" spans="1:12">
      <c r="A82" s="379"/>
      <c r="B82" s="379"/>
      <c r="C82" s="379"/>
      <c r="D82" s="423"/>
      <c r="E82" s="423"/>
      <c r="F82" s="423"/>
      <c r="I82" s="379"/>
      <c r="J82" s="379"/>
      <c r="K82" s="379"/>
      <c r="L82" s="379"/>
    </row>
    <row r="83" spans="1:12">
      <c r="A83" s="379"/>
      <c r="B83" s="379"/>
      <c r="C83" s="379"/>
      <c r="D83" s="423"/>
      <c r="E83" s="423"/>
      <c r="F83" s="423"/>
      <c r="I83" s="379"/>
      <c r="J83" s="379"/>
      <c r="K83" s="379"/>
      <c r="L83" s="379"/>
    </row>
    <row r="84" spans="1:12">
      <c r="A84" s="379"/>
      <c r="B84" s="379"/>
      <c r="C84" s="379"/>
      <c r="D84" s="423"/>
      <c r="E84" s="423"/>
      <c r="F84" s="423"/>
      <c r="I84" s="379"/>
      <c r="J84" s="379"/>
      <c r="K84" s="379"/>
      <c r="L84" s="379"/>
    </row>
    <row r="85" spans="1:12">
      <c r="A85" s="379"/>
      <c r="B85" s="379"/>
      <c r="C85" s="379"/>
      <c r="D85" s="423"/>
      <c r="E85" s="423"/>
      <c r="F85" s="423"/>
      <c r="I85" s="379"/>
      <c r="J85" s="379"/>
      <c r="K85" s="379"/>
      <c r="L85" s="379"/>
    </row>
    <row r="86" spans="1:12">
      <c r="A86" s="379"/>
      <c r="B86" s="379"/>
      <c r="C86" s="379"/>
      <c r="D86" s="423"/>
      <c r="E86" s="423"/>
      <c r="F86" s="423"/>
      <c r="I86" s="379"/>
      <c r="J86" s="379"/>
      <c r="K86" s="379"/>
      <c r="L86" s="379"/>
    </row>
    <row r="87" spans="1:12">
      <c r="A87" s="379"/>
      <c r="B87" s="379"/>
      <c r="C87" s="379"/>
      <c r="D87" s="423"/>
      <c r="E87" s="423"/>
      <c r="F87" s="423"/>
      <c r="I87" s="379"/>
      <c r="J87" s="379"/>
      <c r="K87" s="379"/>
      <c r="L87" s="379"/>
    </row>
    <row r="88" spans="1:12">
      <c r="A88" s="379"/>
      <c r="B88" s="379"/>
      <c r="C88" s="379"/>
      <c r="D88" s="423"/>
      <c r="E88" s="423"/>
      <c r="F88" s="423"/>
      <c r="I88" s="379"/>
      <c r="J88" s="379"/>
      <c r="K88" s="379"/>
      <c r="L88" s="379"/>
    </row>
    <row r="89" spans="1:12">
      <c r="A89" s="379"/>
      <c r="B89" s="379"/>
      <c r="C89" s="379"/>
      <c r="D89" s="423"/>
      <c r="E89" s="423"/>
      <c r="F89" s="423"/>
      <c r="I89" s="379"/>
      <c r="J89" s="379"/>
      <c r="K89" s="379"/>
      <c r="L89" s="379"/>
    </row>
    <row r="90" spans="1:12">
      <c r="A90" s="379"/>
      <c r="B90" s="379"/>
      <c r="C90" s="379"/>
      <c r="D90" s="423"/>
      <c r="E90" s="423"/>
      <c r="F90" s="423"/>
      <c r="I90" s="379"/>
      <c r="J90" s="379"/>
      <c r="K90" s="379"/>
      <c r="L90" s="379"/>
    </row>
    <row r="91" spans="1:12">
      <c r="A91" s="379"/>
      <c r="B91" s="379"/>
      <c r="C91" s="379"/>
      <c r="D91" s="423"/>
      <c r="E91" s="423"/>
      <c r="F91" s="423"/>
      <c r="I91" s="379"/>
      <c r="J91" s="379"/>
      <c r="K91" s="379"/>
      <c r="L91" s="379"/>
    </row>
    <row r="92" spans="1:12">
      <c r="A92" s="379"/>
      <c r="B92" s="379"/>
      <c r="C92" s="379"/>
      <c r="D92" s="423"/>
      <c r="E92" s="423"/>
      <c r="F92" s="423"/>
      <c r="I92" s="379"/>
      <c r="J92" s="379"/>
      <c r="K92" s="379"/>
      <c r="L92" s="379"/>
    </row>
    <row r="93" spans="1:12">
      <c r="A93" s="379"/>
      <c r="B93" s="379"/>
      <c r="C93" s="379"/>
      <c r="D93" s="423"/>
      <c r="E93" s="423"/>
      <c r="F93" s="423"/>
      <c r="I93" s="379"/>
      <c r="J93" s="379"/>
      <c r="K93" s="379"/>
      <c r="L93" s="379"/>
    </row>
    <row r="94" spans="1:12">
      <c r="A94" s="379"/>
      <c r="B94" s="379"/>
      <c r="C94" s="379"/>
      <c r="D94" s="423"/>
      <c r="E94" s="423"/>
      <c r="F94" s="423"/>
      <c r="I94" s="379"/>
      <c r="J94" s="379"/>
      <c r="K94" s="379"/>
      <c r="L94" s="379"/>
    </row>
    <row r="95" spans="1:12">
      <c r="A95" s="379"/>
      <c r="B95" s="379"/>
      <c r="C95" s="379"/>
      <c r="D95" s="423"/>
      <c r="E95" s="423"/>
      <c r="F95" s="423"/>
      <c r="I95" s="379"/>
      <c r="J95" s="379"/>
      <c r="K95" s="379"/>
      <c r="L95" s="379"/>
    </row>
    <row r="96" spans="1:12">
      <c r="A96" s="379"/>
      <c r="B96" s="379"/>
      <c r="C96" s="379"/>
      <c r="D96" s="423"/>
      <c r="E96" s="423"/>
      <c r="F96" s="423"/>
      <c r="I96" s="379"/>
      <c r="J96" s="379"/>
      <c r="K96" s="379"/>
      <c r="L96" s="379"/>
    </row>
    <row r="97" spans="1:12">
      <c r="A97" s="379"/>
      <c r="B97" s="379"/>
      <c r="C97" s="379"/>
      <c r="D97" s="423"/>
      <c r="E97" s="423"/>
      <c r="F97" s="423"/>
      <c r="I97" s="379"/>
      <c r="J97" s="379"/>
      <c r="K97" s="379"/>
      <c r="L97" s="379"/>
    </row>
    <row r="98" spans="1:12">
      <c r="A98" s="379"/>
      <c r="B98" s="379"/>
      <c r="C98" s="379"/>
      <c r="D98" s="423"/>
      <c r="E98" s="423"/>
      <c r="F98" s="423"/>
      <c r="I98" s="379"/>
      <c r="J98" s="379"/>
      <c r="K98" s="379"/>
      <c r="L98" s="379"/>
    </row>
    <row r="99" spans="1:12">
      <c r="A99" s="379"/>
      <c r="B99" s="379"/>
      <c r="C99" s="379"/>
      <c r="D99" s="423"/>
      <c r="E99" s="423"/>
      <c r="F99" s="423"/>
      <c r="I99" s="379"/>
      <c r="J99" s="379"/>
      <c r="K99" s="379"/>
      <c r="L99" s="379"/>
    </row>
    <row r="100" spans="1:12">
      <c r="A100" s="379"/>
      <c r="B100" s="379"/>
      <c r="C100" s="379"/>
      <c r="D100" s="423"/>
      <c r="E100" s="423"/>
      <c r="F100" s="423"/>
      <c r="I100" s="379"/>
      <c r="J100" s="379"/>
      <c r="K100" s="379"/>
      <c r="L100" s="379"/>
    </row>
    <row r="101" spans="1:12">
      <c r="A101" s="379"/>
      <c r="B101" s="379"/>
      <c r="C101" s="379"/>
      <c r="D101" s="423"/>
      <c r="E101" s="423"/>
      <c r="F101" s="423"/>
      <c r="I101" s="379"/>
      <c r="J101" s="379"/>
      <c r="K101" s="379"/>
      <c r="L101" s="379"/>
    </row>
    <row r="102" spans="1:12">
      <c r="A102" s="379"/>
      <c r="B102" s="379"/>
      <c r="C102" s="379"/>
      <c r="D102" s="423"/>
      <c r="E102" s="423"/>
      <c r="F102" s="423"/>
      <c r="I102" s="379"/>
      <c r="J102" s="379"/>
      <c r="K102" s="379"/>
      <c r="L102" s="379"/>
    </row>
    <row r="103" spans="1:12">
      <c r="A103" s="379"/>
      <c r="B103" s="379"/>
      <c r="C103" s="379"/>
      <c r="D103" s="423"/>
      <c r="E103" s="423"/>
      <c r="F103" s="423"/>
      <c r="I103" s="379"/>
      <c r="J103" s="379"/>
      <c r="K103" s="379"/>
      <c r="L103" s="379"/>
    </row>
    <row r="104" spans="1:12">
      <c r="A104" s="379"/>
      <c r="B104" s="379"/>
      <c r="C104" s="379"/>
      <c r="D104" s="423"/>
      <c r="E104" s="423"/>
      <c r="F104" s="423"/>
      <c r="I104" s="379"/>
      <c r="J104" s="379"/>
      <c r="K104" s="379"/>
      <c r="L104" s="379"/>
    </row>
    <row r="105" spans="1:12">
      <c r="A105" s="379"/>
      <c r="B105" s="379"/>
      <c r="C105" s="379"/>
      <c r="D105" s="423"/>
      <c r="E105" s="423"/>
      <c r="F105" s="423"/>
      <c r="I105" s="379"/>
      <c r="J105" s="379"/>
      <c r="K105" s="379"/>
      <c r="L105" s="379"/>
    </row>
    <row r="106" spans="1:12">
      <c r="A106" s="379"/>
      <c r="B106" s="379"/>
      <c r="C106" s="379"/>
      <c r="D106" s="423"/>
      <c r="E106" s="423"/>
      <c r="F106" s="423"/>
      <c r="I106" s="379"/>
      <c r="J106" s="379"/>
      <c r="K106" s="379"/>
      <c r="L106" s="379"/>
    </row>
    <row r="107" spans="1:12">
      <c r="A107" s="379"/>
      <c r="B107" s="379"/>
      <c r="C107" s="379"/>
      <c r="D107" s="423"/>
      <c r="E107" s="423"/>
      <c r="F107" s="423"/>
      <c r="I107" s="379"/>
      <c r="J107" s="379"/>
      <c r="K107" s="379"/>
      <c r="L107" s="379"/>
    </row>
    <row r="108" spans="1:12">
      <c r="A108" s="379"/>
      <c r="B108" s="379"/>
      <c r="C108" s="379"/>
      <c r="D108" s="423"/>
      <c r="E108" s="423"/>
      <c r="F108" s="423"/>
      <c r="I108" s="379"/>
      <c r="J108" s="379"/>
      <c r="K108" s="379"/>
      <c r="L108" s="379"/>
    </row>
    <row r="109" spans="1:12">
      <c r="A109" s="379"/>
      <c r="B109" s="379"/>
      <c r="C109" s="379"/>
      <c r="D109" s="423"/>
      <c r="E109" s="423"/>
      <c r="F109" s="423"/>
      <c r="I109" s="379"/>
      <c r="J109" s="379"/>
      <c r="K109" s="379"/>
      <c r="L109" s="379"/>
    </row>
    <row r="110" spans="1:12">
      <c r="A110" s="379"/>
      <c r="B110" s="379"/>
      <c r="C110" s="379"/>
      <c r="D110" s="423"/>
      <c r="E110" s="423"/>
      <c r="F110" s="423"/>
      <c r="I110" s="379"/>
      <c r="J110" s="379"/>
      <c r="K110" s="379"/>
      <c r="L110" s="379"/>
    </row>
    <row r="111" spans="1:12">
      <c r="A111" s="379"/>
      <c r="B111" s="379"/>
      <c r="C111" s="379"/>
      <c r="D111" s="423"/>
      <c r="E111" s="423"/>
      <c r="F111" s="423"/>
      <c r="I111" s="379"/>
      <c r="J111" s="379"/>
      <c r="K111" s="379"/>
      <c r="L111" s="379"/>
    </row>
    <row r="112" spans="1:12">
      <c r="A112" s="379"/>
      <c r="B112" s="379"/>
      <c r="C112" s="379"/>
      <c r="D112" s="423"/>
      <c r="E112" s="423"/>
      <c r="F112" s="423"/>
      <c r="I112" s="379"/>
      <c r="J112" s="379"/>
      <c r="K112" s="379"/>
      <c r="L112" s="379"/>
    </row>
    <row r="113" spans="1:12">
      <c r="A113" s="379"/>
      <c r="B113" s="379"/>
      <c r="C113" s="379"/>
      <c r="D113" s="423"/>
      <c r="E113" s="423"/>
      <c r="F113" s="423"/>
      <c r="I113" s="379"/>
      <c r="J113" s="379"/>
      <c r="K113" s="379"/>
      <c r="L113" s="379"/>
    </row>
    <row r="114" spans="1:12">
      <c r="A114" s="379"/>
      <c r="B114" s="379"/>
      <c r="C114" s="379"/>
      <c r="D114" s="423"/>
      <c r="E114" s="423"/>
      <c r="F114" s="423"/>
      <c r="I114" s="379"/>
      <c r="J114" s="379"/>
      <c r="K114" s="379"/>
      <c r="L114" s="379"/>
    </row>
    <row r="115" spans="1:12">
      <c r="A115" s="379"/>
      <c r="B115" s="379"/>
      <c r="C115" s="379"/>
      <c r="D115" s="423"/>
      <c r="E115" s="423"/>
      <c r="F115" s="423"/>
      <c r="I115" s="379"/>
      <c r="J115" s="379"/>
      <c r="K115" s="379"/>
      <c r="L115" s="379"/>
    </row>
    <row r="116" spans="1:12">
      <c r="A116" s="379"/>
      <c r="B116" s="379"/>
      <c r="C116" s="379"/>
      <c r="D116" s="423"/>
      <c r="E116" s="423"/>
      <c r="F116" s="423"/>
      <c r="I116" s="379"/>
      <c r="J116" s="379"/>
      <c r="K116" s="379"/>
      <c r="L116" s="379"/>
    </row>
    <row r="117" spans="1:12">
      <c r="A117" s="379"/>
      <c r="B117" s="379"/>
      <c r="C117" s="379"/>
      <c r="D117" s="423"/>
      <c r="E117" s="423"/>
      <c r="F117" s="423"/>
      <c r="I117" s="379"/>
      <c r="J117" s="379"/>
      <c r="K117" s="379"/>
      <c r="L117" s="379"/>
    </row>
    <row r="118" spans="1:12">
      <c r="A118" s="379"/>
      <c r="B118" s="379"/>
      <c r="C118" s="379"/>
      <c r="D118" s="423"/>
      <c r="E118" s="423"/>
      <c r="F118" s="423"/>
      <c r="I118" s="379"/>
      <c r="J118" s="379"/>
      <c r="K118" s="379"/>
      <c r="L118" s="379"/>
    </row>
    <row r="119" spans="1:12">
      <c r="A119" s="379"/>
      <c r="B119" s="379"/>
      <c r="C119" s="379"/>
      <c r="D119" s="423"/>
      <c r="E119" s="423"/>
      <c r="F119" s="423"/>
      <c r="I119" s="379"/>
      <c r="J119" s="379"/>
      <c r="K119" s="379"/>
      <c r="L119" s="379"/>
    </row>
    <row r="120" spans="1:12">
      <c r="A120" s="379"/>
      <c r="B120" s="379"/>
      <c r="C120" s="379"/>
      <c r="D120" s="423"/>
      <c r="E120" s="423"/>
      <c r="F120" s="423"/>
      <c r="I120" s="379"/>
      <c r="J120" s="379"/>
      <c r="K120" s="379"/>
      <c r="L120" s="379"/>
    </row>
    <row r="121" spans="1:12">
      <c r="A121" s="379"/>
      <c r="B121" s="379"/>
      <c r="C121" s="379"/>
      <c r="D121" s="423"/>
      <c r="E121" s="423"/>
      <c r="F121" s="423"/>
      <c r="I121" s="379"/>
      <c r="J121" s="379"/>
      <c r="K121" s="379"/>
      <c r="L121" s="379"/>
    </row>
    <row r="122" spans="1:12">
      <c r="A122" s="379"/>
      <c r="B122" s="379"/>
      <c r="C122" s="379"/>
      <c r="D122" s="423"/>
      <c r="E122" s="423"/>
      <c r="F122" s="423"/>
      <c r="I122" s="379"/>
      <c r="J122" s="379"/>
      <c r="K122" s="379"/>
      <c r="L122" s="379"/>
    </row>
    <row r="123" spans="1:12">
      <c r="A123" s="379"/>
      <c r="B123" s="379"/>
      <c r="C123" s="379"/>
      <c r="D123" s="423"/>
      <c r="E123" s="423"/>
      <c r="F123" s="423"/>
      <c r="I123" s="379"/>
      <c r="J123" s="379"/>
      <c r="K123" s="379"/>
      <c r="L123" s="379"/>
    </row>
    <row r="124" spans="1:12">
      <c r="A124" s="379"/>
      <c r="B124" s="379"/>
      <c r="C124" s="379"/>
      <c r="D124" s="423"/>
      <c r="E124" s="423"/>
      <c r="F124" s="423"/>
      <c r="I124" s="379"/>
      <c r="J124" s="379"/>
      <c r="K124" s="379"/>
      <c r="L124" s="379"/>
    </row>
    <row r="125" spans="1:12">
      <c r="A125" s="379"/>
      <c r="B125" s="379"/>
      <c r="C125" s="379"/>
      <c r="D125" s="423"/>
      <c r="E125" s="423"/>
      <c r="F125" s="423"/>
      <c r="I125" s="379"/>
      <c r="J125" s="379"/>
      <c r="K125" s="379"/>
      <c r="L125" s="379"/>
    </row>
    <row r="126" spans="1:12">
      <c r="A126" s="379"/>
      <c r="B126" s="379"/>
      <c r="C126" s="379"/>
      <c r="D126" s="423"/>
      <c r="E126" s="423"/>
      <c r="F126" s="423"/>
      <c r="I126" s="379"/>
      <c r="J126" s="379"/>
      <c r="K126" s="379"/>
      <c r="L126" s="379"/>
    </row>
    <row r="127" spans="1:12">
      <c r="A127" s="379"/>
      <c r="B127" s="379"/>
      <c r="C127" s="379"/>
      <c r="D127" s="423"/>
      <c r="E127" s="423"/>
      <c r="F127" s="423"/>
      <c r="I127" s="379"/>
      <c r="J127" s="379"/>
      <c r="K127" s="379"/>
      <c r="L127" s="379"/>
    </row>
    <row r="128" spans="1:12">
      <c r="A128" s="379"/>
      <c r="B128" s="379"/>
      <c r="C128" s="379"/>
      <c r="D128" s="423"/>
      <c r="E128" s="423"/>
      <c r="F128" s="423"/>
      <c r="I128" s="379"/>
      <c r="J128" s="379"/>
      <c r="K128" s="379"/>
      <c r="L128" s="379"/>
    </row>
    <row r="129" spans="1:12">
      <c r="A129" s="379"/>
      <c r="B129" s="379"/>
      <c r="C129" s="379"/>
      <c r="D129" s="423"/>
      <c r="E129" s="423"/>
      <c r="F129" s="423"/>
      <c r="I129" s="379"/>
      <c r="J129" s="379"/>
      <c r="K129" s="379"/>
      <c r="L129" s="379"/>
    </row>
    <row r="130" spans="1:12">
      <c r="A130" s="379"/>
      <c r="B130" s="379"/>
      <c r="C130" s="379"/>
      <c r="D130" s="423"/>
      <c r="E130" s="423"/>
      <c r="F130" s="423"/>
      <c r="I130" s="379"/>
      <c r="J130" s="379"/>
      <c r="K130" s="379"/>
      <c r="L130" s="379"/>
    </row>
    <row r="131" spans="1:12">
      <c r="A131" s="379"/>
      <c r="B131" s="379"/>
      <c r="C131" s="379"/>
      <c r="D131" s="423"/>
      <c r="E131" s="423"/>
      <c r="F131" s="423"/>
      <c r="I131" s="379"/>
      <c r="J131" s="379"/>
      <c r="K131" s="379"/>
      <c r="L131" s="379"/>
    </row>
    <row r="132" spans="1:12">
      <c r="A132" s="379"/>
      <c r="B132" s="379"/>
      <c r="C132" s="379"/>
      <c r="D132" s="423"/>
      <c r="E132" s="423"/>
      <c r="F132" s="423"/>
      <c r="I132" s="379"/>
      <c r="J132" s="379"/>
      <c r="K132" s="379"/>
      <c r="L132" s="379"/>
    </row>
    <row r="133" spans="1:12">
      <c r="A133" s="379"/>
      <c r="B133" s="379"/>
      <c r="C133" s="379"/>
      <c r="D133" s="423"/>
      <c r="E133" s="423"/>
      <c r="F133" s="423"/>
      <c r="I133" s="379"/>
      <c r="J133" s="379"/>
      <c r="K133" s="379"/>
      <c r="L133" s="379"/>
    </row>
    <row r="134" spans="1:12">
      <c r="A134" s="379"/>
      <c r="B134" s="379"/>
      <c r="C134" s="379"/>
      <c r="D134" s="423"/>
      <c r="E134" s="423"/>
      <c r="F134" s="423"/>
      <c r="I134" s="379"/>
      <c r="J134" s="379"/>
      <c r="K134" s="379"/>
      <c r="L134" s="379"/>
    </row>
  </sheetData>
  <sheetProtection selectLockedCells="1"/>
  <customSheetViews>
    <customSheetView guid="{A70A2EE7-2DDD-4B48-A0B5-D125DF5F6870}" scale="60" showPageBreaks="1" fitToPage="1" printArea="1" view="pageBreakPreview" showRuler="0" topLeftCell="A10">
      <selection activeCell="M31" sqref="M31"/>
      <rowBreaks count="1" manualBreakCount="1">
        <brk id="57" max="16383" man="1"/>
      </rowBreaks>
      <pageMargins left="0" right="0" top="0" bottom="0" header="0" footer="0"/>
      <pageSetup paperSize="9" scale="59" orientation="portrait" r:id="rId1"/>
      <headerFooter alignWithMargins="0">
        <oddFooter>&amp;LWijz.  20 juni 2008</oddFooter>
      </headerFooter>
    </customSheetView>
  </customSheetViews>
  <phoneticPr fontId="17" type="noConversion"/>
  <conditionalFormatting sqref="I2">
    <cfRule type="cellIs" dxfId="5" priority="6" operator="greaterThan">
      <formula>0</formula>
    </cfRule>
  </conditionalFormatting>
  <conditionalFormatting sqref="I8">
    <cfRule type="expression" dxfId="4" priority="5">
      <formula>H8&lt;0</formula>
    </cfRule>
  </conditionalFormatting>
  <conditionalFormatting sqref="I10 I14 I16 I18 I22 I24 I28:I29 I31:I33">
    <cfRule type="expression" dxfId="3" priority="4">
      <formula>H10&lt;0</formula>
    </cfRule>
  </conditionalFormatting>
  <conditionalFormatting sqref="I37">
    <cfRule type="expression" dxfId="2" priority="3">
      <formula>H37&lt;0</formula>
    </cfRule>
  </conditionalFormatting>
  <conditionalFormatting sqref="I39">
    <cfRule type="expression" dxfId="1" priority="1">
      <formula>H39&lt;0</formula>
    </cfRule>
  </conditionalFormatting>
  <conditionalFormatting sqref="I41">
    <cfRule type="expression" dxfId="0" priority="2">
      <formula>H41&lt;0</formula>
    </cfRule>
  </conditionalFormatting>
  <pageMargins left="0.7" right="0.7" top="0.75" bottom="0.75" header="0.3" footer="0.3"/>
  <pageSetup paperSize="9" scale="63" orientation="portrait" horizontalDpi="300" verticalDpi="300" r:id="rId2"/>
  <headerFooter alignWithMargins="0">
    <oddHeader>&amp;CBijlage 2 - Prijzenblad -</oddHeader>
    <oddFooter>&amp;CBesteknummer: 2014-13 / CINK150</oddFooter>
  </headerFooter>
  <rowBreaks count="1" manualBreakCount="1">
    <brk id="1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024831F6285246BCCE91E0B06D73F1" ma:contentTypeVersion="3" ma:contentTypeDescription="Een nieuw document maken." ma:contentTypeScope="" ma:versionID="28bc09d1e1e2e03c5a318c0bbcc6219d">
  <xsd:schema xmlns:xsd="http://www.w3.org/2001/XMLSchema" xmlns:xs="http://www.w3.org/2001/XMLSchema" xmlns:p="http://schemas.microsoft.com/office/2006/metadata/properties" xmlns:ns2="a026b8b1-fcfe-407a-90ab-36e3f68ee9a5" targetNamespace="http://schemas.microsoft.com/office/2006/metadata/properties" ma:root="true" ma:fieldsID="81433c60563f4377b889bce9b05e1a52" ns2:_="">
    <xsd:import namespace="a026b8b1-fcfe-407a-90ab-36e3f68ee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b8b1-fcfe-407a-90ab-36e3f68ee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EFD23C-6685-4914-861B-A6D11B23C040}"/>
</file>

<file path=customXml/itemProps2.xml><?xml version="1.0" encoding="utf-8"?>
<ds:datastoreItem xmlns:ds="http://schemas.openxmlformats.org/officeDocument/2006/customXml" ds:itemID="{243E346E-0A33-45FF-9825-59C6753A7220}"/>
</file>

<file path=customXml/itemProps3.xml><?xml version="1.0" encoding="utf-8"?>
<ds:datastoreItem xmlns:ds="http://schemas.openxmlformats.org/officeDocument/2006/customXml" ds:itemID="{B033073A-F54B-4656-AAAC-3B5B077BE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LIMASS Outdoor Lighting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van Dongen</dc:creator>
  <cp:keywords/>
  <dc:description/>
  <cp:lastModifiedBy/>
  <cp:revision/>
  <dcterms:created xsi:type="dcterms:W3CDTF">2001-01-16T19:24:01Z</dcterms:created>
  <dcterms:modified xsi:type="dcterms:W3CDTF">2025-12-17T09:47:54Z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0x01010059024831F6285246BCCE91E0B06D73F1</vt:lpwstr>
  </property>
</Properties>
</file>