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Gemeente Lansingerland/2025 Sportmaterialen (via Accombi)/5. Nota's van inlichtingen/NvI 2/"/>
    </mc:Choice>
  </mc:AlternateContent>
  <xr:revisionPtr revIDLastSave="15" documentId="13_ncr:1_{62ADF3BB-E393-4572-B4EE-8B9865FAD321}" xr6:coauthVersionLast="47" xr6:coauthVersionMax="47" xr10:uidLastSave="{4A77CBA3-2941-41D8-A0B6-9C1C1E772B2E}"/>
  <bookViews>
    <workbookView xWindow="-120" yWindow="-120" windowWidth="20730" windowHeight="11040" xr2:uid="{A45271D3-DF04-4E8B-BC6E-E810BA03DD64}"/>
  </bookViews>
  <sheets>
    <sheet name="Voorblad" sheetId="1" r:id="rId1"/>
    <sheet name="Inspectie" sheetId="3" r:id="rId2"/>
    <sheet name="Levering" sheetId="2" r:id="rId3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90" i="2"/>
  <c r="F89" i="2"/>
  <c r="F88" i="2"/>
  <c r="F87" i="2"/>
  <c r="F86" i="2"/>
  <c r="F85" i="2"/>
  <c r="F75" i="2"/>
  <c r="F45" i="2"/>
  <c r="F29" i="2"/>
  <c r="C32" i="3"/>
  <c r="C34" i="3"/>
  <c r="C42" i="3"/>
  <c r="E79" i="2"/>
  <c r="E75" i="2"/>
  <c r="E24" i="2"/>
  <c r="E18" i="2"/>
  <c r="E60" i="2"/>
  <c r="F57" i="2"/>
  <c r="F39" i="2"/>
  <c r="E17" i="2"/>
  <c r="E112" i="2"/>
  <c r="E68" i="2"/>
  <c r="F103" i="2"/>
  <c r="E101" i="2"/>
  <c r="E76" i="2"/>
  <c r="E66" i="2"/>
  <c r="E65" i="2"/>
  <c r="E63" i="2"/>
  <c r="E80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2" i="2"/>
  <c r="F101" i="2"/>
  <c r="F100" i="2"/>
  <c r="F99" i="2"/>
  <c r="F98" i="2"/>
  <c r="F97" i="2"/>
  <c r="F96" i="2"/>
  <c r="F95" i="2"/>
  <c r="F94" i="2"/>
  <c r="F93" i="2"/>
  <c r="F92" i="2"/>
  <c r="F91" i="2"/>
  <c r="F84" i="2"/>
  <c r="F83" i="2"/>
  <c r="F82" i="2"/>
  <c r="F81" i="2"/>
  <c r="F80" i="2"/>
  <c r="F79" i="2"/>
  <c r="F78" i="2"/>
  <c r="F77" i="2"/>
  <c r="F76" i="2"/>
  <c r="F74" i="2"/>
  <c r="F73" i="2"/>
  <c r="F72" i="2"/>
  <c r="F71" i="2"/>
  <c r="F70" i="2"/>
  <c r="F68" i="2"/>
  <c r="F67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49" i="2"/>
  <c r="F48" i="2"/>
  <c r="F47" i="2"/>
  <c r="F46" i="2"/>
  <c r="F44" i="2"/>
  <c r="F42" i="2"/>
  <c r="F41" i="2"/>
  <c r="F40" i="2"/>
  <c r="F38" i="2"/>
  <c r="F36" i="2"/>
  <c r="F35" i="2"/>
  <c r="F34" i="2"/>
  <c r="F33" i="2"/>
  <c r="F31" i="2"/>
  <c r="F30" i="2"/>
  <c r="F28" i="2"/>
  <c r="F27" i="2"/>
  <c r="F26" i="2"/>
  <c r="F24" i="2"/>
  <c r="F23" i="2"/>
  <c r="F22" i="2"/>
  <c r="F21" i="2"/>
  <c r="F20" i="2"/>
  <c r="F19" i="2"/>
  <c r="F18" i="2"/>
  <c r="F17" i="2"/>
  <c r="F43" i="2"/>
  <c r="F37" i="2"/>
  <c r="F25" i="2"/>
  <c r="F69" i="2"/>
  <c r="E50" i="2"/>
  <c r="F50" i="2"/>
  <c r="F118" i="2"/>
  <c r="F121" i="2"/>
  <c r="C13" i="1"/>
  <c r="C12" i="1"/>
  <c r="C15" i="1"/>
</calcChain>
</file>

<file path=xl/sharedStrings.xml><?xml version="1.0" encoding="utf-8"?>
<sst xmlns="http://schemas.openxmlformats.org/spreadsheetml/2006/main" count="188" uniqueCount="170">
  <si>
    <t>Inspectie, onderhoud en levering van binnensportmaterialen</t>
  </si>
  <si>
    <t>Let op bij het invullen van het prijzenblad:</t>
  </si>
  <si>
    <t>Het is niet toegestaan om het prijzenblad aan te passen.</t>
  </si>
  <si>
    <t>U dient uitsluitend de geel gemarkeerde cellen in te vullen.</t>
  </si>
  <si>
    <t>Prijzen zijn all-in in hele euros.</t>
  </si>
  <si>
    <t>Uw prijzen mogen niet negatief zijn, of straffe van uitsluiting van de aanbesteding.</t>
  </si>
  <si>
    <t>Het prijzenblad dient rechtsgeldig ondertekend te worden.</t>
  </si>
  <si>
    <t>Totale inschrijfsom 'Prijzenblad Deel 1 Inspectie en onderhoud'</t>
  </si>
  <si>
    <t>Totale inschrijfsom 'Prijzenblad Deel 2 Levering'</t>
  </si>
  <si>
    <t>Totale inschrijfsom</t>
  </si>
  <si>
    <t>Inschrijvende organisatie</t>
  </si>
  <si>
    <t>Naam ondertekende</t>
  </si>
  <si>
    <t>Functie ondertekende</t>
  </si>
  <si>
    <t>Handtekening</t>
  </si>
  <si>
    <t>Datum</t>
  </si>
  <si>
    <t>Plaats</t>
  </si>
  <si>
    <t>Inspectie, onderhoud en levering binnensportmaterialen</t>
  </si>
  <si>
    <t>Deel 1 Inspectie &amp; onderhoud</t>
  </si>
  <si>
    <t>U dient uitsluitend de geel gemarkeerde velden in te vullen.</t>
  </si>
  <si>
    <t>Prijzen zijn all-in (zoals maar niet beperkt tot: bezorgkosten, voorrijdkosten, parkeerkosten, reistijd, montage en / of installatie, offertekosten) in hele euro's.</t>
  </si>
  <si>
    <t>Naam Inschrijver:</t>
  </si>
  <si>
    <t>Volgnr</t>
  </si>
  <si>
    <t>Naam locatie</t>
  </si>
  <si>
    <t>Jaarlijkse inspectieprijs (incl. preventief en klein onderhoud) excl. btw</t>
  </si>
  <si>
    <t>Anjerdreef - gymzaal</t>
  </si>
  <si>
    <t>Oostmeer - sporthal</t>
  </si>
  <si>
    <t>Oostmeer - spelhal</t>
  </si>
  <si>
    <t>Sterrenhal - sporthal</t>
  </si>
  <si>
    <t>Westpolder - gymzaal</t>
  </si>
  <si>
    <t>Berghonk - gymzaal</t>
  </si>
  <si>
    <t>De Ackers - sporthal</t>
  </si>
  <si>
    <t>De Ackers - dojo</t>
  </si>
  <si>
    <t>De Zijde - turnhal</t>
  </si>
  <si>
    <t>De Zijde - sporthal</t>
  </si>
  <si>
    <t>De Zijde - gymzaal</t>
  </si>
  <si>
    <t>De Zijde - danszaal</t>
  </si>
  <si>
    <t>Lijsterlaan - gymzaal</t>
  </si>
  <si>
    <t>Rijneveen - sporthal</t>
  </si>
  <si>
    <t>Rijneveen - dojo</t>
  </si>
  <si>
    <t>Sportpalet - gymzaal</t>
  </si>
  <si>
    <t>Jaarbedrag inspecties</t>
  </si>
  <si>
    <t>Totaal excl. Btw</t>
  </si>
  <si>
    <t>rekenen met 4 jaar (maximale looptijd)</t>
  </si>
  <si>
    <t>Uurtarief reparaties/ onderhoud (all-in)</t>
  </si>
  <si>
    <t>Fictieve ureninzet looptijd</t>
  </si>
  <si>
    <t>wij gaan fictief uit van 150 uur onderhoudswerk, op regiebasis, gedurende de looptijd van het contract. Inzet is ter bepaling opdrachtgever en hier kunnen geen rechten aan worden ontleend</t>
  </si>
  <si>
    <t>Totale inschrijfprijs excl. Btw deel 1</t>
  </si>
  <si>
    <t>Deel 2 Levering</t>
  </si>
  <si>
    <t>Het is niet toegesteaan om het prijzenblad aan te passen.</t>
  </si>
  <si>
    <t>Prijzen zijn all-in (zoals maar niet beperkt tot: bezorgkosten, reistijd, montage en / of installatie, offertekosten) in hele euros</t>
  </si>
  <si>
    <t xml:space="preserve">Alle te leveren toestellen zijn voorzien van bescherming ter voorkoming van beschadiging van de sport- of opbergruimte, of andere toestellen. </t>
  </si>
  <si>
    <t xml:space="preserve">Alle sporttoestellen voldoen volledig aan geldende wet- en regelgeving en geldende (NEN) normen. </t>
  </si>
  <si>
    <t>Nummer</t>
  </si>
  <si>
    <t>Omschrijving</t>
  </si>
  <si>
    <t>Prijs per stuk excl. btw</t>
  </si>
  <si>
    <t>Weging</t>
  </si>
  <si>
    <t>Totaal prijs</t>
  </si>
  <si>
    <t>Basketbal installatie - Vast</t>
  </si>
  <si>
    <t>Basketbal installatie - Verticaal ophijsbaar; 100 cm, Driehoek tussenframe</t>
  </si>
  <si>
    <t>Basketbal installatie - Verticaal ophijsbaar; 100 cm, Rechthoek tussenframe</t>
  </si>
  <si>
    <t>Basketbaltoren - Inklapbaar bord (schoolmodel)</t>
  </si>
  <si>
    <t>Basketbaltoren - Mini (aan aluminium paal)</t>
  </si>
  <si>
    <t>Basketbaltoren - Schoolmodel</t>
  </si>
  <si>
    <t xml:space="preserve">Bok - Primair onderwijs </t>
  </si>
  <si>
    <t>Bok - Voortgezet onderwijs</t>
  </si>
  <si>
    <t xml:space="preserve">Damesbrug - Wedstrijd </t>
  </si>
  <si>
    <t>Doel (klein) - Minidoel; Metaal gecoat</t>
  </si>
  <si>
    <t>Evenwichtsbalk - Oefenbalk; Aluminium, 300 cm, 10 cm</t>
  </si>
  <si>
    <t>Handbaldoel 100 cm diep</t>
  </si>
  <si>
    <t>Herenbrug - Junior</t>
  </si>
  <si>
    <t>Honkpaal - Metalen voet; 155 cm</t>
  </si>
  <si>
    <t>Kanteltribune - Twee rijen houten zitbanken</t>
  </si>
  <si>
    <t xml:space="preserve">Kleuterbank - 250 cm </t>
  </si>
  <si>
    <t>Kleuterbank - 290 cm</t>
  </si>
  <si>
    <t>Kleutergym Accessoires; 1 Wipplank, 1 Evenwichtsbalk Hout, 2 Kantelblok Metaal</t>
  </si>
  <si>
    <t>Klim- en touwladder installatie - Bocht; 12 touwen, Gevlochten, lederen sok</t>
  </si>
  <si>
    <t>Klim- en touwladder installatie - Recht; 8 touwen, Gevlochten, lederen sok</t>
  </si>
  <si>
    <t>Klim- en touwladder installatie - Recht; 12 touwen, Gevlochten, lederen sok</t>
  </si>
  <si>
    <t>Klimraam - Elektrisch verstelbaar; Houten stijlen, 4 vaks</t>
  </si>
  <si>
    <t>Klimraam - Elektrisch verstelbaar; Metalen stijlen, 3 vaks</t>
  </si>
  <si>
    <t>Klimraam - Mechanisch; Houten stijlen, 2 vaks</t>
  </si>
  <si>
    <t>Klimraam - Mechanisch; Houten stijlen, 4 vaks</t>
  </si>
  <si>
    <t>Klimraam - Mechanisch; Metalen stijlen, 4 vaks</t>
  </si>
  <si>
    <t>Landingskuil - Inbouw gesloten systeem; Mesh doek</t>
  </si>
  <si>
    <t>Mat - Landingsmat; Bisonyl, 300 x 200 cm, Dikte 30 cm</t>
  </si>
  <si>
    <t>Mat - Landingsmat; Canvas, 300 x 200 cm</t>
  </si>
  <si>
    <t>Mat - Lange mat; Bisonyl, 10 m</t>
  </si>
  <si>
    <t>Mat - Lange mat; Canvas, 10 m</t>
  </si>
  <si>
    <t>Mat - Lange mat; Canvas, 6 m</t>
  </si>
  <si>
    <t>Mat - Multimat; Anti slip (onder zijde)</t>
  </si>
  <si>
    <t>Mat - Plofmat; 200 x 100 x 15 cm</t>
  </si>
  <si>
    <t xml:space="preserve">Mat - Rondatmat </t>
  </si>
  <si>
    <t>Mat - Zachte FIG mat; 200 x 200 x 10 cm</t>
  </si>
  <si>
    <t>Mat - Zachte FIG mat; Bisonyl, 600 x 200 x 10 cm</t>
  </si>
  <si>
    <t>Mat Turn mat Bisonyl; 150 x 100 cm, Dikte 6 cm</t>
  </si>
  <si>
    <t>Mat Turn mat; Bisonyl, 200 x 100 cm</t>
  </si>
  <si>
    <t>Mat Turn mat; Canvas, 150 x 100 cm</t>
  </si>
  <si>
    <t>Mat Turn mat; Canvas, 200 x 120 cm</t>
  </si>
  <si>
    <t xml:space="preserve">Minitrampoline - Gesloten </t>
  </si>
  <si>
    <t>Minitrampoline - Open eind</t>
  </si>
  <si>
    <t>Multikast - Standaard; Multiplex, Piramidaal - recht</t>
  </si>
  <si>
    <t>Opberg- /transportwagen - Ballen; Etage model hoog (6 niveaus)</t>
  </si>
  <si>
    <t>Opberg- /transportwagen - Ballen; Gaasmodel</t>
  </si>
  <si>
    <t xml:space="preserve">Opberg- /transportwagen - Handbaldoelen (hangend) </t>
  </si>
  <si>
    <t xml:space="preserve">Opberg- /transportwagen - Landingsmatten + springplanken + trampolines </t>
  </si>
  <si>
    <t xml:space="preserve">Opberg- /transportwagen - Palen netten </t>
  </si>
  <si>
    <t>Opberg- /transportwagen - Turnmatten; Bodemplaat: 150 x 100 cm, Horizontale opberging</t>
  </si>
  <si>
    <t>Opberg- /transportwagen - Lange mat</t>
  </si>
  <si>
    <t>Opberg- /transportwagen - Turnmatten; Bodemplaat: 200 x 100 cm, Horizontale opberging</t>
  </si>
  <si>
    <t>Opberg- /transportwagen - Turnmatten; Verticale opberging</t>
  </si>
  <si>
    <t xml:space="preserve">Parterre rekstok - Methodisch </t>
  </si>
  <si>
    <t xml:space="preserve">Parterre rekstok - Training </t>
  </si>
  <si>
    <t xml:space="preserve">Plafond unit accessoire - Trapezestok </t>
  </si>
  <si>
    <t>Rekstok installatie accessoire - Rekstok bewegingsonderwijs 230 cm, Zelf verlengend</t>
  </si>
  <si>
    <t>Rekstokinstallatie - Telescopische zuil; Vier zuilen</t>
  </si>
  <si>
    <t>Rekstokinstallatie - Zuil conisch; Twee Zuilen, 260 cm</t>
  </si>
  <si>
    <t>Rekstokinstallatie - Zuil conisch; Zes zuilen, 260 cm</t>
  </si>
  <si>
    <t>Ringstel / Unit - Handmatig; Koord, , Touwdoorvoerblok plafond</t>
  </si>
  <si>
    <t>Springkast - Standaard; Piramidaal - recht</t>
  </si>
  <si>
    <t>Spring-korfbalpaal - Telescopisch Kunststof mand training, Ø 50 cm (schotelvoet)</t>
  </si>
  <si>
    <t>Spring-korfbalpaal - Telescopisch; Kunststof mand training, Ø 70 cm (schotelvoet)</t>
  </si>
  <si>
    <t xml:space="preserve">Springplank - Wedstrijd </t>
  </si>
  <si>
    <t>Stick-/stokkenbak Rond</t>
  </si>
  <si>
    <t xml:space="preserve">Toestel bij Turnkuil - Damesbrug </t>
  </si>
  <si>
    <t>Toestel bij Turnkuil - Ringstel; Wedstrijd</t>
  </si>
  <si>
    <t>Toestel bij Turnkuil - Springtoestel; Op zuil</t>
  </si>
  <si>
    <t>Toestel bij Turnkuil - Trainersplateau; Damesbrug</t>
  </si>
  <si>
    <t>Toestel bij Turnkuil - Trainersplateau; Parterre ringstel</t>
  </si>
  <si>
    <t>Toestel bij Turnkuil - Trainersplateau; Rekstok methodisch</t>
  </si>
  <si>
    <t>Trapezoïde - Kast model; Metaal, Groot</t>
  </si>
  <si>
    <t>Turnbank - Met doorlopend frame onder zitvlak; Metaal gecoat, 300 cm</t>
  </si>
  <si>
    <t>Turnen training materiaal en hulpmiddelen - Balkverbreder; 300 cm</t>
  </si>
  <si>
    <t>Turnen training materiaal en hulpmiddelen - Gymblok; Bisonyl, 90 x 75 x 60 cm</t>
  </si>
  <si>
    <t>Turnen training materiaal en hulpmiddelen - Gymblok; 120 x 90 x 60 cm</t>
  </si>
  <si>
    <t xml:space="preserve">Vloervoorziening - Grondpot korfbalpaal </t>
  </si>
  <si>
    <t>Vloervoorziening - Grondpot kort; Klein</t>
  </si>
  <si>
    <t>Vloervoorziening - Grondpot kort; Klein, Met deksel</t>
  </si>
  <si>
    <t>Vloervoorziening - Grondpot kort; Klein, Parterre toestellen</t>
  </si>
  <si>
    <t>Vloervoorziening - Grondpot kort; Klein, Plafond toestellen</t>
  </si>
  <si>
    <t>Vloervoorziening - Grondpot rekstokzuil; Metaal gecoat, Conisch</t>
  </si>
  <si>
    <t>Vloervoorziening - Grondpot volleybal/badminton/tennis paal; Metaal, gecoat, Ø 100 mm, Ronde flens</t>
  </si>
  <si>
    <t>Vloervoorziening - Grondpot volleybal/badminton/tennis paal; Metaal, gecoat, Ø 105 mm, Ronde flens</t>
  </si>
  <si>
    <t xml:space="preserve">Vloervoorziening - Insteek handbaldoel </t>
  </si>
  <si>
    <t xml:space="preserve">Vloervoorziening - Klimraam vloervergrendeling </t>
  </si>
  <si>
    <t>Vloervoorziening - Snelspan vloerverankering</t>
  </si>
  <si>
    <t>Vloervoorziening - Tuipaal vloervoorziening; open</t>
  </si>
  <si>
    <t xml:space="preserve">Vloervoorziening - Vloerhaak gesloten oog (vast) </t>
  </si>
  <si>
    <t>Volleybal profiel - Open doos profiel; Inbouw</t>
  </si>
  <si>
    <t>Volleybal profiel - Open doos profiel; Opbouw</t>
  </si>
  <si>
    <t>Volleybal tuipaal - Open doos profiel</t>
  </si>
  <si>
    <t>Volleybalpaal - Aluminium; Ø 100 mm</t>
  </si>
  <si>
    <t>Volleybalpaal - Aluminium; Ø 105 mm</t>
  </si>
  <si>
    <t xml:space="preserve">Voorraad liggers - Wedstrijd </t>
  </si>
  <si>
    <t xml:space="preserve">Wedstrijd korfbalpaal - 3,5 m </t>
  </si>
  <si>
    <t>Wedstrijd korfbalpaal - 3 m</t>
  </si>
  <si>
    <t>Onderdelen, we rekenen met een vaste opslag voor evt. bijkomende onderdelen à 1%</t>
  </si>
  <si>
    <t>inschrijfprijs excl. btw deel 2</t>
  </si>
  <si>
    <t>De aantallen worden conform MJOP gewogen. Aan deze aantallen kunnen echter geen rechten worden ontleend.</t>
  </si>
  <si>
    <t>(Deze opslag komt uit het bestaande MJOP)</t>
  </si>
  <si>
    <t>Sterrenhal - danszaal</t>
  </si>
  <si>
    <t>stelpost</t>
  </si>
  <si>
    <t>vervallen</t>
  </si>
  <si>
    <t>Basketbal installatie - Verticaal verplaatsbaar, tbv. Onderwijs, ringhoogte 140-305 cm</t>
  </si>
  <si>
    <t>2 vervallen nummer 26 (regel 42), 2 toegevoegd aan nummer 27 (regel 43)</t>
  </si>
  <si>
    <t>omschrijving aangepast</t>
  </si>
  <si>
    <t>vervallen, toegevoegd aan nummer 4 (regel 20)</t>
  </si>
  <si>
    <t>Honkpaal - PU of metalen voet; 155 cm</t>
  </si>
  <si>
    <t>vervallen, 8 stuks toegevoegd aan nummer 15 (regel 31)</t>
  </si>
  <si>
    <r>
      <t xml:space="preserve">Bijlage 3 Prijzenblad </t>
    </r>
    <r>
      <rPr>
        <b/>
        <sz val="22"/>
        <color rgb="FFFF0000"/>
        <rFont val="Aptos Narrow"/>
        <family val="2"/>
        <scheme val="minor"/>
      </rPr>
      <t>- na Nota van Inlichtingen 2</t>
    </r>
  </si>
  <si>
    <r>
      <t xml:space="preserve">Bijlage 3 Prijzenblad - </t>
    </r>
    <r>
      <rPr>
        <b/>
        <sz val="22"/>
        <color rgb="FFFF0000"/>
        <rFont val="Aptos Narrow"/>
        <family val="2"/>
        <scheme val="minor"/>
      </rPr>
      <t>na Nota van Inlichtingen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</si>
</sst>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i/>
      <strike/>
      <sz val="11"/>
      <color rgb="FFFF0000"/>
      <name val="Aptos Narrow"/>
      <family val="2"/>
      <scheme val="minor"/>
    </font>
    <font>
      <b/>
      <sz val="2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0" fillId="4" borderId="1" xfId="0" applyFill="1" applyBorder="1" applyProtection="1"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9" fontId="0" fillId="0" borderId="0" xfId="2" applyFont="1" applyFill="1" applyBorder="1" applyProtection="1">
      <protection hidden="1"/>
    </xf>
    <xf numFmtId="0" fontId="5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44" fontId="0" fillId="0" borderId="0" xfId="1" applyFont="1" applyFill="1" applyBorder="1" applyProtection="1">
      <protection locked="0"/>
    </xf>
    <xf numFmtId="4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4" fillId="4" borderId="1" xfId="0" applyFont="1" applyFill="1" applyBorder="1" applyAlignment="1" applyProtection="1">
      <alignment horizontal="center"/>
      <protection locked="0"/>
    </xf>
    <xf numFmtId="164" fontId="0" fillId="4" borderId="1" xfId="1" applyNumberFormat="1" applyFont="1" applyFill="1" applyBorder="1" applyProtection="1">
      <protection locked="0"/>
    </xf>
    <xf numFmtId="164" fontId="0" fillId="0" borderId="0" xfId="0" applyNumberFormat="1" applyProtection="1">
      <protection hidden="1"/>
    </xf>
    <xf numFmtId="164" fontId="0" fillId="0" borderId="4" xfId="0" applyNumberFormat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164" fontId="7" fillId="3" borderId="1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5" fontId="0" fillId="4" borderId="1" xfId="1" applyNumberFormat="1" applyFont="1" applyFill="1" applyBorder="1" applyProtection="1">
      <protection locked="0"/>
    </xf>
    <xf numFmtId="0" fontId="0" fillId="0" borderId="0" xfId="0" applyAlignment="1" applyProtection="1">
      <alignment horizontal="right"/>
      <protection hidden="1"/>
    </xf>
    <xf numFmtId="9" fontId="0" fillId="0" borderId="0" xfId="2" applyFon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12" fillId="0" borderId="0" xfId="0" applyFont="1" applyProtection="1">
      <protection hidden="1"/>
    </xf>
    <xf numFmtId="164" fontId="2" fillId="4" borderId="1" xfId="1" applyNumberFormat="1" applyFon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1" fontId="4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2" applyNumberFormat="1" applyFont="1" applyFill="1" applyBorder="1" applyProtection="1">
      <protection hidden="1"/>
    </xf>
    <xf numFmtId="0" fontId="2" fillId="0" borderId="1" xfId="0" applyFont="1" applyBorder="1" applyAlignment="1" applyProtection="1">
      <alignment horizontal="right" wrapText="1"/>
      <protection hidden="1"/>
    </xf>
    <xf numFmtId="5" fontId="0" fillId="0" borderId="1" xfId="1" applyNumberFormat="1" applyFont="1" applyFill="1" applyBorder="1" applyProtection="1">
      <protection hidden="1"/>
    </xf>
    <xf numFmtId="44" fontId="0" fillId="0" borderId="1" xfId="1" applyFont="1" applyFill="1" applyBorder="1" applyProtection="1">
      <protection hidden="1"/>
    </xf>
    <xf numFmtId="0" fontId="0" fillId="0" borderId="17" xfId="0" applyBorder="1"/>
    <xf numFmtId="1" fontId="14" fillId="5" borderId="1" xfId="0" applyNumberFormat="1" applyFont="1" applyFill="1" applyBorder="1" applyAlignment="1" applyProtection="1">
      <alignment horizontal="right" wrapText="1"/>
      <protection hidden="1"/>
    </xf>
    <xf numFmtId="1" fontId="13" fillId="5" borderId="1" xfId="1" applyNumberFormat="1" applyFont="1" applyFill="1" applyBorder="1" applyProtection="1">
      <protection locked="0"/>
    </xf>
    <xf numFmtId="0" fontId="13" fillId="6" borderId="0" xfId="0" applyFont="1" applyFill="1" applyProtection="1">
      <protection hidden="1"/>
    </xf>
    <xf numFmtId="0" fontId="2" fillId="6" borderId="1" xfId="0" applyFont="1" applyFill="1" applyBorder="1"/>
    <xf numFmtId="5" fontId="2" fillId="6" borderId="1" xfId="1" applyNumberFormat="1" applyFont="1" applyFill="1" applyBorder="1" applyProtection="1">
      <protection locked="0"/>
    </xf>
    <xf numFmtId="2" fontId="14" fillId="6" borderId="1" xfId="1" applyNumberFormat="1" applyFont="1" applyFill="1" applyBorder="1" applyProtection="1">
      <protection locked="0"/>
    </xf>
    <xf numFmtId="5" fontId="0" fillId="0" borderId="1" xfId="1" applyNumberFormat="1" applyFont="1" applyFill="1" applyBorder="1" applyProtection="1">
      <protection locked="0"/>
    </xf>
    <xf numFmtId="1" fontId="13" fillId="0" borderId="1" xfId="1" applyNumberFormat="1" applyFont="1" applyFill="1" applyBorder="1" applyProtection="1">
      <protection locked="0"/>
    </xf>
    <xf numFmtId="0" fontId="0" fillId="6" borderId="0" xfId="0" applyFill="1" applyProtection="1">
      <protection hidden="1"/>
    </xf>
    <xf numFmtId="5" fontId="2" fillId="6" borderId="1" xfId="1" applyNumberFormat="1" applyFont="1" applyFill="1" applyBorder="1" applyProtection="1">
      <protection hidden="1"/>
    </xf>
    <xf numFmtId="0" fontId="15" fillId="0" borderId="0" xfId="0" applyFont="1" applyProtection="1">
      <protection hidden="1"/>
    </xf>
    <xf numFmtId="5" fontId="16" fillId="2" borderId="14" xfId="0" applyNumberFormat="1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164" fontId="16" fillId="2" borderId="1" xfId="0" applyNumberFormat="1" applyFont="1" applyFill="1" applyBorder="1" applyProtection="1">
      <protection hidden="1"/>
    </xf>
    <xf numFmtId="0" fontId="17" fillId="0" borderId="0" xfId="0" applyFont="1" applyProtection="1"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7" fillId="0" borderId="1" xfId="0" applyFont="1" applyBorder="1"/>
    <xf numFmtId="5" fontId="17" fillId="4" borderId="1" xfId="1" applyNumberFormat="1" applyFont="1" applyFill="1" applyBorder="1" applyProtection="1">
      <protection locked="0"/>
    </xf>
    <xf numFmtId="1" fontId="18" fillId="5" borderId="1" xfId="1" applyNumberFormat="1" applyFont="1" applyFill="1" applyBorder="1" applyProtection="1">
      <protection locked="0"/>
    </xf>
    <xf numFmtId="5" fontId="17" fillId="0" borderId="1" xfId="1" applyNumberFormat="1" applyFont="1" applyFill="1" applyBorder="1" applyProtection="1">
      <protection hidden="1"/>
    </xf>
    <xf numFmtId="0" fontId="17" fillId="0" borderId="1" xfId="0" applyFont="1" applyBorder="1" applyAlignment="1">
      <alignment wrapText="1"/>
    </xf>
    <xf numFmtId="5" fontId="17" fillId="0" borderId="1" xfId="1" applyNumberFormat="1" applyFont="1" applyFill="1" applyBorder="1" applyProtection="1">
      <protection locked="0"/>
    </xf>
    <xf numFmtId="0" fontId="19" fillId="0" borderId="1" xfId="0" applyFont="1" applyBorder="1" applyAlignment="1" applyProtection="1">
      <alignment horizontal="left"/>
      <protection hidden="1"/>
    </xf>
    <xf numFmtId="0" fontId="19" fillId="0" borderId="1" xfId="0" applyFont="1" applyBorder="1"/>
    <xf numFmtId="5" fontId="19" fillId="0" borderId="1" xfId="1" applyNumberFormat="1" applyFont="1" applyFill="1" applyBorder="1" applyProtection="1">
      <protection locked="0"/>
    </xf>
    <xf numFmtId="1" fontId="20" fillId="5" borderId="1" xfId="1" applyNumberFormat="1" applyFont="1" applyFill="1" applyBorder="1" applyProtection="1">
      <protection locked="0"/>
    </xf>
    <xf numFmtId="5" fontId="19" fillId="0" borderId="1" xfId="1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6" fillId="0" borderId="10" xfId="0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5" fillId="0" borderId="10" xfId="0" applyFont="1" applyBorder="1" applyAlignment="1" applyProtection="1">
      <alignment horizontal="left"/>
      <protection hidden="1"/>
    </xf>
    <xf numFmtId="0" fontId="5" fillId="0" borderId="11" xfId="0" applyFont="1" applyBorder="1" applyAlignment="1" applyProtection="1">
      <alignment horizontal="left"/>
      <protection hidden="1"/>
    </xf>
    <xf numFmtId="0" fontId="5" fillId="0" borderId="12" xfId="0" applyFont="1" applyBorder="1" applyAlignment="1" applyProtection="1">
      <alignment horizontal="left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9" xfId="0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4" fillId="2" borderId="15" xfId="0" applyFont="1" applyFill="1" applyBorder="1" applyAlignment="1" applyProtection="1">
      <alignment horizontal="left"/>
      <protection hidden="1"/>
    </xf>
    <xf numFmtId="0" fontId="4" fillId="2" borderId="16" xfId="0" applyFont="1" applyFill="1" applyBorder="1" applyAlignment="1" applyProtection="1">
      <alignment horizontal="left"/>
      <protection hidden="1"/>
    </xf>
    <xf numFmtId="0" fontId="4" fillId="2" borderId="14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44" fontId="0" fillId="0" borderId="0" xfId="1" applyFont="1" applyFill="1" applyBorder="1" applyAlignment="1" applyProtection="1">
      <alignment wrapText="1"/>
      <protection locked="0"/>
    </xf>
    <xf numFmtId="44" fontId="17" fillId="0" borderId="0" xfId="1" applyFont="1" applyFill="1" applyBorder="1" applyAlignment="1" applyProtection="1">
      <alignment wrapText="1"/>
      <protection locked="0"/>
    </xf>
    <xf numFmtId="44" fontId="14" fillId="6" borderId="0" xfId="1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hidden="1"/>
    </xf>
    <xf numFmtId="0" fontId="3" fillId="0" borderId="7" xfId="0" applyFont="1" applyBorder="1" applyAlignment="1" applyProtection="1">
      <protection hidden="1"/>
    </xf>
    <xf numFmtId="0" fontId="4" fillId="0" borderId="8" xfId="0" applyFont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0" fontId="5" fillId="0" borderId="10" xfId="0" applyFont="1" applyBorder="1" applyAlignment="1" applyProtection="1">
      <protection hidden="1"/>
    </xf>
    <xf numFmtId="0" fontId="5" fillId="0" borderId="11" xfId="0" applyFont="1" applyBorder="1" applyAlignment="1" applyProtection="1">
      <protection hidden="1"/>
    </xf>
    <xf numFmtId="0" fontId="5" fillId="0" borderId="12" xfId="0" applyFont="1" applyBorder="1" applyAlignment="1" applyProtection="1"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23AC-1D76-444F-A402-136AF84455CD}">
  <dimension ref="A1:E26"/>
  <sheetViews>
    <sheetView tabSelected="1" zoomScale="54" workbookViewId="0">
      <selection activeCell="A27" sqref="A27:XFD1048576"/>
    </sheetView>
  </sheetViews>
  <sheetFormatPr defaultColWidth="0" defaultRowHeight="15" zeroHeight="1" x14ac:dyDescent="0.25"/>
  <cols>
    <col min="1" max="1" width="74.140625" bestFit="1" customWidth="1"/>
    <col min="2" max="2" width="23.28515625" bestFit="1" customWidth="1"/>
    <col min="3" max="3" width="34.85546875" customWidth="1"/>
    <col min="4" max="6" width="9.140625" customWidth="1"/>
    <col min="7" max="16384" width="9.140625" hidden="1"/>
  </cols>
  <sheetData>
    <row r="1" spans="1:5" ht="28.5" x14ac:dyDescent="0.45">
      <c r="A1" s="75" t="s">
        <v>168</v>
      </c>
      <c r="B1" s="75"/>
      <c r="C1" s="75"/>
      <c r="D1" s="75"/>
      <c r="E1" s="75"/>
    </row>
    <row r="2" spans="1:5" ht="15.75" x14ac:dyDescent="0.25">
      <c r="A2" s="76"/>
      <c r="B2" s="77"/>
      <c r="C2" s="77"/>
      <c r="D2" s="77"/>
      <c r="E2" s="78"/>
    </row>
    <row r="3" spans="1:5" ht="15.75" x14ac:dyDescent="0.25">
      <c r="A3" s="76" t="s">
        <v>0</v>
      </c>
      <c r="B3" s="77"/>
      <c r="C3" s="77"/>
      <c r="D3" s="77"/>
      <c r="E3" s="78"/>
    </row>
    <row r="4" spans="1:5" x14ac:dyDescent="0.25">
      <c r="A4" s="1"/>
      <c r="B4" s="1"/>
      <c r="C4" s="1"/>
      <c r="D4" s="1"/>
      <c r="E4" s="1"/>
    </row>
    <row r="5" spans="1:5" x14ac:dyDescent="0.25">
      <c r="A5" s="79" t="s">
        <v>1</v>
      </c>
      <c r="B5" s="80"/>
      <c r="C5" s="80"/>
      <c r="D5" s="80"/>
      <c r="E5" s="81"/>
    </row>
    <row r="6" spans="1:5" x14ac:dyDescent="0.25">
      <c r="A6" s="72" t="s">
        <v>2</v>
      </c>
      <c r="B6" s="73"/>
      <c r="C6" s="73"/>
      <c r="D6" s="73"/>
      <c r="E6" s="74"/>
    </row>
    <row r="7" spans="1:5" x14ac:dyDescent="0.25">
      <c r="A7" s="72" t="s">
        <v>3</v>
      </c>
      <c r="B7" s="73"/>
      <c r="C7" s="73"/>
      <c r="D7" s="73"/>
      <c r="E7" s="74"/>
    </row>
    <row r="8" spans="1:5" x14ac:dyDescent="0.25">
      <c r="A8" s="72" t="s">
        <v>4</v>
      </c>
      <c r="B8" s="73"/>
      <c r="C8" s="73"/>
      <c r="D8" s="73"/>
      <c r="E8" s="74"/>
    </row>
    <row r="9" spans="1:5" x14ac:dyDescent="0.25">
      <c r="A9" s="72" t="s">
        <v>5</v>
      </c>
      <c r="B9" s="73"/>
      <c r="C9" s="73"/>
      <c r="D9" s="73"/>
      <c r="E9" s="74"/>
    </row>
    <row r="10" spans="1:5" x14ac:dyDescent="0.25">
      <c r="A10" s="83" t="s">
        <v>6</v>
      </c>
      <c r="B10" s="84"/>
      <c r="C10" s="84"/>
      <c r="D10" s="84"/>
      <c r="E10" s="85"/>
    </row>
    <row r="11" spans="1:5" x14ac:dyDescent="0.25">
      <c r="A11" s="1"/>
      <c r="B11" s="1"/>
      <c r="C11" s="1"/>
      <c r="D11" s="1"/>
      <c r="E11" s="1"/>
    </row>
    <row r="12" spans="1:5" ht="14.45" customHeight="1" x14ac:dyDescent="0.25">
      <c r="A12" s="2" t="s">
        <v>7</v>
      </c>
      <c r="B12" s="2"/>
      <c r="C12" s="25">
        <f>+Inspectie!C42</f>
        <v>0</v>
      </c>
      <c r="D12" s="1"/>
      <c r="E12" s="1"/>
    </row>
    <row r="13" spans="1:5" ht="14.45" customHeight="1" x14ac:dyDescent="0.25">
      <c r="A13" s="2" t="s">
        <v>8</v>
      </c>
      <c r="B13" s="2"/>
      <c r="C13" s="26">
        <f>+Levering!F121</f>
        <v>30784.799999999999</v>
      </c>
      <c r="D13" s="1"/>
      <c r="E13" s="1"/>
    </row>
    <row r="14" spans="1:5" x14ac:dyDescent="0.25">
      <c r="A14" s="1"/>
      <c r="B14" s="1"/>
      <c r="C14" s="23"/>
      <c r="D14" s="1"/>
      <c r="E14" s="1"/>
    </row>
    <row r="15" spans="1:5" ht="18.75" x14ac:dyDescent="0.3">
      <c r="A15" s="1"/>
      <c r="B15" s="3" t="s">
        <v>9</v>
      </c>
      <c r="C15" s="27">
        <f>SUM(C12:C13)</f>
        <v>30784.799999999999</v>
      </c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82" t="s">
        <v>10</v>
      </c>
      <c r="B19" s="82"/>
      <c r="C19" s="5"/>
      <c r="D19" s="1"/>
      <c r="E19" s="1"/>
    </row>
    <row r="20" spans="1:5" x14ac:dyDescent="0.25">
      <c r="A20" s="82" t="s">
        <v>11</v>
      </c>
      <c r="B20" s="82"/>
      <c r="C20" s="5"/>
      <c r="D20" s="1"/>
      <c r="E20" s="1"/>
    </row>
    <row r="21" spans="1:5" x14ac:dyDescent="0.25">
      <c r="A21" s="82" t="s">
        <v>12</v>
      </c>
      <c r="B21" s="82"/>
      <c r="C21" s="5"/>
      <c r="D21" s="1"/>
      <c r="E21" s="1"/>
    </row>
    <row r="22" spans="1:5" x14ac:dyDescent="0.25">
      <c r="A22" s="82" t="s">
        <v>13</v>
      </c>
      <c r="B22" s="82"/>
      <c r="C22" s="5"/>
      <c r="D22" s="1"/>
      <c r="E22" s="1"/>
    </row>
    <row r="23" spans="1:5" x14ac:dyDescent="0.25">
      <c r="A23" s="82" t="s">
        <v>14</v>
      </c>
      <c r="B23" s="82"/>
      <c r="C23" s="5"/>
      <c r="D23" s="1"/>
      <c r="E23" s="1"/>
    </row>
    <row r="24" spans="1:5" x14ac:dyDescent="0.25">
      <c r="A24" s="82" t="s">
        <v>15</v>
      </c>
      <c r="B24" s="82"/>
      <c r="C24" s="5"/>
      <c r="D24" s="1"/>
      <c r="E24" s="1"/>
    </row>
    <row r="25" spans="1:5" x14ac:dyDescent="0.25"/>
    <row r="26" spans="1:5" x14ac:dyDescent="0.25"/>
  </sheetData>
  <mergeCells count="15">
    <mergeCell ref="A23:B23"/>
    <mergeCell ref="A24:B24"/>
    <mergeCell ref="A8:E8"/>
    <mergeCell ref="A10:E10"/>
    <mergeCell ref="A19:B19"/>
    <mergeCell ref="A20:B20"/>
    <mergeCell ref="A21:B21"/>
    <mergeCell ref="A22:B22"/>
    <mergeCell ref="A9:E9"/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0D34-9552-45C9-B231-63577DC0508B}">
  <dimension ref="A1:F46"/>
  <sheetViews>
    <sheetView zoomScale="70" workbookViewId="0">
      <selection activeCell="A45" sqref="A45:XFD1048576"/>
    </sheetView>
  </sheetViews>
  <sheetFormatPr defaultColWidth="0" defaultRowHeight="15" zeroHeight="1" x14ac:dyDescent="0.25"/>
  <cols>
    <col min="1" max="1" width="17.140625" style="1" customWidth="1"/>
    <col min="2" max="2" width="31.140625" style="1" bestFit="1" customWidth="1"/>
    <col min="3" max="3" width="37.85546875" style="1" customWidth="1"/>
    <col min="4" max="4" width="34" style="1" bestFit="1" customWidth="1"/>
    <col min="5" max="6" width="31" style="1" customWidth="1"/>
    <col min="7" max="16384" width="9.140625" style="1" hidden="1"/>
  </cols>
  <sheetData>
    <row r="1" spans="1:6" ht="28.5" x14ac:dyDescent="0.45">
      <c r="A1" s="91" t="s">
        <v>168</v>
      </c>
      <c r="B1" s="92"/>
      <c r="C1" s="92"/>
      <c r="D1" s="92"/>
      <c r="E1" s="92"/>
      <c r="F1" s="115"/>
    </row>
    <row r="2" spans="1:6" ht="15.75" x14ac:dyDescent="0.25">
      <c r="A2" s="116" t="s">
        <v>16</v>
      </c>
      <c r="B2" s="117"/>
      <c r="C2" s="117"/>
      <c r="D2" s="117"/>
      <c r="E2" s="117"/>
      <c r="F2" s="118"/>
    </row>
    <row r="3" spans="1:6" x14ac:dyDescent="0.25">
      <c r="A3" s="119" t="s">
        <v>17</v>
      </c>
      <c r="B3" s="120"/>
      <c r="C3" s="120"/>
      <c r="D3" s="120"/>
      <c r="E3" s="120"/>
      <c r="F3" s="121"/>
    </row>
    <row r="4" spans="1:6" x14ac:dyDescent="0.25"/>
    <row r="5" spans="1:6" x14ac:dyDescent="0.25">
      <c r="A5" s="79" t="s">
        <v>1</v>
      </c>
      <c r="B5" s="80"/>
      <c r="C5" s="80"/>
      <c r="D5" s="80"/>
      <c r="E5" s="81"/>
    </row>
    <row r="6" spans="1:6" x14ac:dyDescent="0.25">
      <c r="A6" s="100" t="s">
        <v>2</v>
      </c>
      <c r="B6" s="101"/>
      <c r="C6" s="101"/>
      <c r="D6" s="101"/>
      <c r="E6" s="102"/>
    </row>
    <row r="7" spans="1:6" x14ac:dyDescent="0.25">
      <c r="A7" s="72" t="s">
        <v>18</v>
      </c>
      <c r="B7" s="73"/>
      <c r="C7" s="73"/>
      <c r="D7" s="73"/>
      <c r="E7" s="74"/>
    </row>
    <row r="8" spans="1:6" x14ac:dyDescent="0.25">
      <c r="A8" s="72" t="s">
        <v>19</v>
      </c>
      <c r="B8" s="73"/>
      <c r="C8" s="73"/>
      <c r="D8" s="73"/>
      <c r="E8" s="74"/>
    </row>
    <row r="9" spans="1:6" x14ac:dyDescent="0.25">
      <c r="A9" s="87" t="s">
        <v>5</v>
      </c>
      <c r="B9" s="88"/>
      <c r="C9" s="88"/>
      <c r="D9" s="88"/>
      <c r="E9" s="89"/>
    </row>
    <row r="10" spans="1:6" x14ac:dyDescent="0.25"/>
    <row r="11" spans="1:6" ht="15.75" x14ac:dyDescent="0.25">
      <c r="A11" s="20" t="s">
        <v>20</v>
      </c>
      <c r="B11" s="90"/>
      <c r="C11" s="90"/>
    </row>
    <row r="12" spans="1:6" x14ac:dyDescent="0.25"/>
    <row r="13" spans="1:6" s="16" customFormat="1" ht="30" x14ac:dyDescent="0.25">
      <c r="A13" s="7" t="s">
        <v>21</v>
      </c>
      <c r="B13" s="7" t="s">
        <v>22</v>
      </c>
      <c r="C13" s="15" t="s">
        <v>23</v>
      </c>
      <c r="F13" s="17"/>
    </row>
    <row r="14" spans="1:6" x14ac:dyDescent="0.25">
      <c r="A14" s="2">
        <v>1</v>
      </c>
      <c r="B14" s="2" t="s">
        <v>24</v>
      </c>
      <c r="C14" s="22"/>
    </row>
    <row r="15" spans="1:6" x14ac:dyDescent="0.25">
      <c r="A15" s="2">
        <v>2</v>
      </c>
      <c r="B15" s="2" t="s">
        <v>25</v>
      </c>
      <c r="C15" s="22"/>
    </row>
    <row r="16" spans="1:6" x14ac:dyDescent="0.25">
      <c r="A16" s="2">
        <v>3</v>
      </c>
      <c r="B16" s="2" t="s">
        <v>26</v>
      </c>
      <c r="C16" s="22"/>
    </row>
    <row r="17" spans="1:6" x14ac:dyDescent="0.25">
      <c r="A17" s="2">
        <v>4</v>
      </c>
      <c r="B17" s="2" t="s">
        <v>27</v>
      </c>
      <c r="C17" s="22"/>
    </row>
    <row r="18" spans="1:6" x14ac:dyDescent="0.25">
      <c r="A18" s="2">
        <v>5</v>
      </c>
      <c r="B18" s="2" t="s">
        <v>159</v>
      </c>
      <c r="C18" s="22"/>
    </row>
    <row r="19" spans="1:6" x14ac:dyDescent="0.25">
      <c r="A19" s="2">
        <v>6</v>
      </c>
      <c r="B19" s="2" t="s">
        <v>28</v>
      </c>
      <c r="C19" s="22"/>
    </row>
    <row r="20" spans="1:6" x14ac:dyDescent="0.25">
      <c r="A20" s="2">
        <v>7</v>
      </c>
      <c r="B20" s="2" t="s">
        <v>29</v>
      </c>
      <c r="C20" s="22"/>
    </row>
    <row r="21" spans="1:6" x14ac:dyDescent="0.25">
      <c r="A21" s="2">
        <v>8</v>
      </c>
      <c r="B21" s="2" t="s">
        <v>30</v>
      </c>
      <c r="C21" s="22"/>
    </row>
    <row r="22" spans="1:6" x14ac:dyDescent="0.25">
      <c r="A22" s="2">
        <v>9</v>
      </c>
      <c r="B22" s="2" t="s">
        <v>31</v>
      </c>
      <c r="C22" s="22"/>
    </row>
    <row r="23" spans="1:6" x14ac:dyDescent="0.25">
      <c r="A23" s="2">
        <v>10</v>
      </c>
      <c r="B23" s="2" t="s">
        <v>32</v>
      </c>
      <c r="C23" s="22"/>
    </row>
    <row r="24" spans="1:6" x14ac:dyDescent="0.25">
      <c r="A24" s="2">
        <v>11</v>
      </c>
      <c r="B24" s="2" t="s">
        <v>33</v>
      </c>
      <c r="C24" s="22"/>
    </row>
    <row r="25" spans="1:6" x14ac:dyDescent="0.25">
      <c r="A25" s="2">
        <v>12</v>
      </c>
      <c r="B25" s="2" t="s">
        <v>34</v>
      </c>
      <c r="C25" s="22"/>
    </row>
    <row r="26" spans="1:6" x14ac:dyDescent="0.25">
      <c r="A26" s="2">
        <v>13</v>
      </c>
      <c r="B26" s="2" t="s">
        <v>35</v>
      </c>
      <c r="C26" s="22"/>
    </row>
    <row r="27" spans="1:6" x14ac:dyDescent="0.25">
      <c r="A27" s="2">
        <v>14</v>
      </c>
      <c r="B27" s="2" t="s">
        <v>36</v>
      </c>
      <c r="C27" s="22"/>
    </row>
    <row r="28" spans="1:6" x14ac:dyDescent="0.25">
      <c r="A28" s="2">
        <v>15</v>
      </c>
      <c r="B28" s="2" t="s">
        <v>37</v>
      </c>
      <c r="C28" s="22"/>
    </row>
    <row r="29" spans="1:6" x14ac:dyDescent="0.25">
      <c r="A29" s="2">
        <v>16</v>
      </c>
      <c r="B29" s="2" t="s">
        <v>38</v>
      </c>
      <c r="C29" s="22"/>
    </row>
    <row r="30" spans="1:6" x14ac:dyDescent="0.25">
      <c r="A30" s="2">
        <v>17</v>
      </c>
      <c r="B30" s="2" t="s">
        <v>39</v>
      </c>
      <c r="C30" s="22"/>
      <c r="F30" s="18"/>
    </row>
    <row r="31" spans="1:6" x14ac:dyDescent="0.25">
      <c r="C31" s="23"/>
    </row>
    <row r="32" spans="1:6" x14ac:dyDescent="0.25">
      <c r="B32" s="7" t="s">
        <v>40</v>
      </c>
      <c r="C32" s="24">
        <f>SUM(C14:C30)</f>
        <v>0</v>
      </c>
    </row>
    <row r="33" spans="2:6" x14ac:dyDescent="0.25">
      <c r="C33" s="23"/>
    </row>
    <row r="34" spans="2:6" x14ac:dyDescent="0.25">
      <c r="B34" s="7" t="s">
        <v>41</v>
      </c>
      <c r="C34" s="24">
        <f>SUM(C14:C30)*4</f>
        <v>0</v>
      </c>
      <c r="D34" s="47" t="s">
        <v>42</v>
      </c>
      <c r="F34" s="19"/>
    </row>
    <row r="35" spans="2:6" x14ac:dyDescent="0.25">
      <c r="C35" s="23"/>
    </row>
    <row r="36" spans="2:6" ht="30" x14ac:dyDescent="0.25">
      <c r="B36" s="15" t="s">
        <v>43</v>
      </c>
      <c r="C36" s="36"/>
    </row>
    <row r="37" spans="2:6" x14ac:dyDescent="0.25">
      <c r="B37" s="2" t="s">
        <v>44</v>
      </c>
      <c r="C37" s="37">
        <v>150</v>
      </c>
    </row>
    <row r="38" spans="2:6" x14ac:dyDescent="0.25">
      <c r="B38" s="86" t="s">
        <v>45</v>
      </c>
      <c r="C38" s="86"/>
    </row>
    <row r="39" spans="2:6" x14ac:dyDescent="0.25">
      <c r="B39" s="86"/>
      <c r="C39" s="86"/>
    </row>
    <row r="40" spans="2:6" x14ac:dyDescent="0.25">
      <c r="B40" s="86"/>
      <c r="C40" s="86"/>
    </row>
    <row r="41" spans="2:6" x14ac:dyDescent="0.25">
      <c r="B41" s="35"/>
      <c r="C41" s="23"/>
    </row>
    <row r="42" spans="2:6" s="55" customFormat="1" ht="15.75" x14ac:dyDescent="0.25">
      <c r="B42" s="57" t="s">
        <v>46</v>
      </c>
      <c r="C42" s="58">
        <f>+C34+(C37*C36)</f>
        <v>0</v>
      </c>
    </row>
    <row r="43" spans="2:6" x14ac:dyDescent="0.25"/>
    <row r="44" spans="2:6" x14ac:dyDescent="0.25"/>
    <row r="46" spans="2:6" hidden="1" x14ac:dyDescent="0.25">
      <c r="B46" s="11"/>
    </row>
  </sheetData>
  <mergeCells count="8">
    <mergeCell ref="B38:C40"/>
    <mergeCell ref="A8:E8"/>
    <mergeCell ref="A9:E9"/>
    <mergeCell ref="B11:C11"/>
    <mergeCell ref="A5:E5"/>
    <mergeCell ref="A6:E6"/>
    <mergeCell ref="A7:E7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2606-FFAA-481B-A52E-3E6A454C7184}">
  <dimension ref="A1:I144"/>
  <sheetViews>
    <sheetView topLeftCell="A112" zoomScale="74" workbookViewId="0">
      <selection activeCell="A125" sqref="A125:XFD1048576"/>
    </sheetView>
  </sheetViews>
  <sheetFormatPr defaultColWidth="0" defaultRowHeight="15" zeroHeight="1" x14ac:dyDescent="0.25"/>
  <cols>
    <col min="1" max="2" width="9.140625" style="1" customWidth="1"/>
    <col min="3" max="3" width="92.5703125" style="1" bestFit="1" customWidth="1"/>
    <col min="4" max="4" width="15.7109375" style="1" customWidth="1"/>
    <col min="5" max="5" width="15.7109375" style="39" customWidth="1"/>
    <col min="6" max="6" width="15.7109375" style="1" customWidth="1"/>
    <col min="7" max="7" width="24.7109375" style="109" bestFit="1" customWidth="1"/>
    <col min="8" max="8" width="9.140625" style="1" customWidth="1"/>
    <col min="9" max="9" width="0" style="1" hidden="1"/>
    <col min="10" max="16384" width="9.140625" style="1" hidden="1"/>
  </cols>
  <sheetData>
    <row r="1" spans="1:7" ht="28.5" x14ac:dyDescent="0.45">
      <c r="A1" s="91" t="s">
        <v>169</v>
      </c>
      <c r="B1" s="92"/>
      <c r="C1" s="92"/>
      <c r="D1" s="92"/>
      <c r="E1" s="92"/>
      <c r="F1" s="92"/>
      <c r="G1" s="93"/>
    </row>
    <row r="2" spans="1:7" ht="15.75" x14ac:dyDescent="0.25">
      <c r="A2" s="94" t="s">
        <v>16</v>
      </c>
      <c r="B2" s="73"/>
      <c r="C2" s="73"/>
      <c r="D2" s="73"/>
      <c r="E2" s="73"/>
      <c r="F2" s="73"/>
      <c r="G2" s="74"/>
    </row>
    <row r="3" spans="1:7" x14ac:dyDescent="0.25">
      <c r="A3" s="97" t="s">
        <v>47</v>
      </c>
      <c r="B3" s="98"/>
      <c r="C3" s="98"/>
      <c r="D3" s="98"/>
      <c r="E3" s="98"/>
      <c r="F3" s="98"/>
      <c r="G3" s="99"/>
    </row>
    <row r="4" spans="1:7" x14ac:dyDescent="0.25">
      <c r="A4" s="107"/>
      <c r="B4" s="107"/>
      <c r="C4" s="107"/>
      <c r="D4" s="107"/>
      <c r="E4" s="107"/>
      <c r="F4" s="107"/>
      <c r="G4" s="107"/>
    </row>
    <row r="5" spans="1:7" x14ac:dyDescent="0.25">
      <c r="A5" s="79" t="s">
        <v>1</v>
      </c>
      <c r="B5" s="80"/>
      <c r="C5" s="80"/>
      <c r="D5" s="80"/>
      <c r="E5" s="81"/>
      <c r="F5" s="6"/>
      <c r="G5" s="108"/>
    </row>
    <row r="6" spans="1:7" x14ac:dyDescent="0.25">
      <c r="A6" s="72" t="s">
        <v>48</v>
      </c>
      <c r="B6" s="73"/>
      <c r="C6" s="73"/>
      <c r="D6" s="73"/>
      <c r="E6" s="74"/>
    </row>
    <row r="7" spans="1:7" x14ac:dyDescent="0.25">
      <c r="A7" s="72" t="s">
        <v>3</v>
      </c>
      <c r="B7" s="73"/>
      <c r="C7" s="73"/>
      <c r="D7" s="73"/>
      <c r="E7" s="74"/>
    </row>
    <row r="8" spans="1:7" x14ac:dyDescent="0.25">
      <c r="A8" s="72" t="s">
        <v>49</v>
      </c>
      <c r="B8" s="73"/>
      <c r="C8" s="73"/>
      <c r="D8" s="73"/>
      <c r="E8" s="74"/>
    </row>
    <row r="9" spans="1:7" x14ac:dyDescent="0.25">
      <c r="A9" s="72" t="s">
        <v>5</v>
      </c>
      <c r="B9" s="73"/>
      <c r="C9" s="73"/>
      <c r="D9" s="73"/>
      <c r="E9" s="74"/>
    </row>
    <row r="10" spans="1:7" x14ac:dyDescent="0.25">
      <c r="A10" s="72" t="s">
        <v>50</v>
      </c>
      <c r="B10" s="73"/>
      <c r="C10" s="73"/>
      <c r="D10" s="73"/>
      <c r="E10" s="74"/>
    </row>
    <row r="11" spans="1:7" x14ac:dyDescent="0.25">
      <c r="A11" s="87" t="s">
        <v>51</v>
      </c>
      <c r="B11" s="88"/>
      <c r="C11" s="88"/>
      <c r="D11" s="88"/>
      <c r="E11" s="89"/>
    </row>
    <row r="12" spans="1:7" x14ac:dyDescent="0.25"/>
    <row r="13" spans="1:7" s="20" customFormat="1" ht="15.75" x14ac:dyDescent="0.25">
      <c r="A13" s="95" t="s">
        <v>20</v>
      </c>
      <c r="B13" s="96"/>
      <c r="C13" s="21"/>
      <c r="E13" s="38"/>
      <c r="G13" s="110"/>
    </row>
    <row r="14" spans="1:7" x14ac:dyDescent="0.25"/>
    <row r="15" spans="1:7" x14ac:dyDescent="0.25"/>
    <row r="16" spans="1:7" ht="30" x14ac:dyDescent="0.25">
      <c r="B16" s="4" t="s">
        <v>52</v>
      </c>
      <c r="C16" s="7" t="s">
        <v>53</v>
      </c>
      <c r="D16" s="41" t="s">
        <v>54</v>
      </c>
      <c r="E16" s="45" t="s">
        <v>55</v>
      </c>
      <c r="F16" s="41" t="s">
        <v>56</v>
      </c>
      <c r="G16" s="28"/>
    </row>
    <row r="17" spans="2:7" x14ac:dyDescent="0.25">
      <c r="B17" s="8">
        <v>1</v>
      </c>
      <c r="C17" s="32" t="s">
        <v>57</v>
      </c>
      <c r="D17" s="29"/>
      <c r="E17" s="46">
        <f>1+2+1</f>
        <v>4</v>
      </c>
      <c r="F17" s="42">
        <f>+D17*E17</f>
        <v>0</v>
      </c>
      <c r="G17" s="111"/>
    </row>
    <row r="18" spans="2:7" x14ac:dyDescent="0.25">
      <c r="B18" s="8">
        <v>2</v>
      </c>
      <c r="C18" s="32" t="s">
        <v>58</v>
      </c>
      <c r="D18" s="29"/>
      <c r="E18" s="46">
        <f>2+2</f>
        <v>4</v>
      </c>
      <c r="F18" s="42">
        <f t="shared" ref="F18:F82" si="0">+D18*E18</f>
        <v>0</v>
      </c>
      <c r="G18" s="111"/>
    </row>
    <row r="19" spans="2:7" x14ac:dyDescent="0.25">
      <c r="B19" s="8">
        <v>3</v>
      </c>
      <c r="C19" s="32" t="s">
        <v>59</v>
      </c>
      <c r="D19" s="29"/>
      <c r="E19" s="46">
        <v>2</v>
      </c>
      <c r="F19" s="42">
        <f t="shared" si="0"/>
        <v>0</v>
      </c>
      <c r="G19" s="111"/>
    </row>
    <row r="20" spans="2:7" x14ac:dyDescent="0.25">
      <c r="B20" s="60">
        <v>4</v>
      </c>
      <c r="C20" s="61" t="s">
        <v>162</v>
      </c>
      <c r="D20" s="29"/>
      <c r="E20" s="46">
        <v>5</v>
      </c>
      <c r="F20" s="42">
        <f t="shared" si="0"/>
        <v>0</v>
      </c>
      <c r="G20" s="112" t="s">
        <v>164</v>
      </c>
    </row>
    <row r="21" spans="2:7" ht="30" x14ac:dyDescent="0.25">
      <c r="B21" s="67">
        <v>5</v>
      </c>
      <c r="C21" s="68" t="s">
        <v>60</v>
      </c>
      <c r="D21" s="69">
        <v>0</v>
      </c>
      <c r="E21" s="70">
        <v>0</v>
      </c>
      <c r="F21" s="71">
        <f t="shared" si="0"/>
        <v>0</v>
      </c>
      <c r="G21" s="112" t="s">
        <v>165</v>
      </c>
    </row>
    <row r="22" spans="2:7" ht="30" x14ac:dyDescent="0.25">
      <c r="B22" s="67">
        <v>6</v>
      </c>
      <c r="C22" s="68" t="s">
        <v>61</v>
      </c>
      <c r="D22" s="69">
        <v>0</v>
      </c>
      <c r="E22" s="70">
        <v>0</v>
      </c>
      <c r="F22" s="71">
        <f t="shared" si="0"/>
        <v>0</v>
      </c>
      <c r="G22" s="112" t="s">
        <v>165</v>
      </c>
    </row>
    <row r="23" spans="2:7" x14ac:dyDescent="0.25">
      <c r="B23" s="8">
        <v>7</v>
      </c>
      <c r="C23" s="32" t="s">
        <v>62</v>
      </c>
      <c r="D23" s="29"/>
      <c r="E23" s="46">
        <v>2</v>
      </c>
      <c r="F23" s="42">
        <f t="shared" si="0"/>
        <v>0</v>
      </c>
      <c r="G23" s="111"/>
    </row>
    <row r="24" spans="2:7" x14ac:dyDescent="0.25">
      <c r="B24" s="8">
        <v>8</v>
      </c>
      <c r="C24" s="32" t="s">
        <v>63</v>
      </c>
      <c r="D24" s="29"/>
      <c r="E24" s="46">
        <f>1+2+1+1+1</f>
        <v>6</v>
      </c>
      <c r="F24" s="42">
        <f t="shared" si="0"/>
        <v>0</v>
      </c>
      <c r="G24" s="111"/>
    </row>
    <row r="25" spans="2:7" x14ac:dyDescent="0.25">
      <c r="B25" s="8">
        <v>9</v>
      </c>
      <c r="C25" s="32" t="s">
        <v>64</v>
      </c>
      <c r="D25" s="29"/>
      <c r="E25" s="46">
        <v>4</v>
      </c>
      <c r="F25" s="42">
        <f t="shared" si="0"/>
        <v>0</v>
      </c>
      <c r="G25" s="111"/>
    </row>
    <row r="26" spans="2:7" x14ac:dyDescent="0.25">
      <c r="B26" s="8">
        <v>10</v>
      </c>
      <c r="C26" s="32" t="s">
        <v>65</v>
      </c>
      <c r="D26" s="29"/>
      <c r="E26" s="46">
        <v>2</v>
      </c>
      <c r="F26" s="42">
        <f t="shared" si="0"/>
        <v>0</v>
      </c>
      <c r="G26" s="111"/>
    </row>
    <row r="27" spans="2:7" x14ac:dyDescent="0.25">
      <c r="B27" s="8">
        <v>11</v>
      </c>
      <c r="C27" s="32" t="s">
        <v>66</v>
      </c>
      <c r="D27" s="29"/>
      <c r="E27" s="46">
        <v>2</v>
      </c>
      <c r="F27" s="42">
        <f t="shared" si="0"/>
        <v>0</v>
      </c>
      <c r="G27" s="111"/>
    </row>
    <row r="28" spans="2:7" x14ac:dyDescent="0.25">
      <c r="B28" s="8">
        <v>12</v>
      </c>
      <c r="C28" s="32" t="s">
        <v>67</v>
      </c>
      <c r="D28" s="29"/>
      <c r="E28" s="46">
        <v>1</v>
      </c>
      <c r="F28" s="42">
        <f t="shared" si="0"/>
        <v>0</v>
      </c>
      <c r="G28" s="111"/>
    </row>
    <row r="29" spans="2:7" x14ac:dyDescent="0.25">
      <c r="B29" s="8">
        <v>13</v>
      </c>
      <c r="C29" s="32" t="s">
        <v>68</v>
      </c>
      <c r="D29" s="29"/>
      <c r="E29" s="46">
        <v>4</v>
      </c>
      <c r="F29" s="42">
        <f t="shared" si="0"/>
        <v>0</v>
      </c>
      <c r="G29" s="111"/>
    </row>
    <row r="30" spans="2:7" x14ac:dyDescent="0.25">
      <c r="B30" s="8">
        <v>14</v>
      </c>
      <c r="C30" s="32" t="s">
        <v>69</v>
      </c>
      <c r="D30" s="29"/>
      <c r="E30" s="46">
        <v>4</v>
      </c>
      <c r="F30" s="42">
        <f t="shared" si="0"/>
        <v>0</v>
      </c>
      <c r="G30" s="111"/>
    </row>
    <row r="31" spans="2:7" x14ac:dyDescent="0.25">
      <c r="B31" s="8">
        <v>15</v>
      </c>
      <c r="C31" s="32" t="s">
        <v>166</v>
      </c>
      <c r="D31" s="29"/>
      <c r="E31" s="46">
        <v>81</v>
      </c>
      <c r="F31" s="42">
        <f t="shared" si="0"/>
        <v>0</v>
      </c>
      <c r="G31" s="111"/>
    </row>
    <row r="32" spans="2:7" ht="45" x14ac:dyDescent="0.25">
      <c r="B32" s="67">
        <v>16</v>
      </c>
      <c r="C32" s="68" t="s">
        <v>70</v>
      </c>
      <c r="D32" s="69">
        <v>0</v>
      </c>
      <c r="E32" s="70">
        <v>0</v>
      </c>
      <c r="F32" s="71">
        <f t="shared" si="0"/>
        <v>0</v>
      </c>
      <c r="G32" s="112" t="s">
        <v>167</v>
      </c>
    </row>
    <row r="33" spans="1:7" x14ac:dyDescent="0.25">
      <c r="B33" s="8">
        <v>17</v>
      </c>
      <c r="C33" s="32" t="s">
        <v>71</v>
      </c>
      <c r="D33" s="29"/>
      <c r="E33" s="46">
        <v>7</v>
      </c>
      <c r="F33" s="42">
        <f t="shared" si="0"/>
        <v>0</v>
      </c>
      <c r="G33" s="111"/>
    </row>
    <row r="34" spans="1:7" x14ac:dyDescent="0.25">
      <c r="B34" s="8">
        <v>18</v>
      </c>
      <c r="C34" s="32" t="s">
        <v>72</v>
      </c>
      <c r="D34" s="29"/>
      <c r="E34" s="46">
        <v>1</v>
      </c>
      <c r="F34" s="42">
        <f t="shared" si="0"/>
        <v>0</v>
      </c>
      <c r="G34" s="111"/>
    </row>
    <row r="35" spans="1:7" x14ac:dyDescent="0.25">
      <c r="B35" s="8">
        <v>19</v>
      </c>
      <c r="C35" s="32" t="s">
        <v>73</v>
      </c>
      <c r="D35" s="29"/>
      <c r="E35" s="46">
        <v>4</v>
      </c>
      <c r="F35" s="42">
        <f t="shared" si="0"/>
        <v>0</v>
      </c>
      <c r="G35" s="111"/>
    </row>
    <row r="36" spans="1:7" x14ac:dyDescent="0.25">
      <c r="B36" s="8">
        <v>20</v>
      </c>
      <c r="C36" s="32" t="s">
        <v>74</v>
      </c>
      <c r="D36" s="29"/>
      <c r="E36" s="46">
        <v>4</v>
      </c>
      <c r="F36" s="42">
        <f t="shared" si="0"/>
        <v>0</v>
      </c>
      <c r="G36" s="111"/>
    </row>
    <row r="37" spans="1:7" x14ac:dyDescent="0.25">
      <c r="B37" s="8">
        <v>21</v>
      </c>
      <c r="C37" s="32" t="s">
        <v>75</v>
      </c>
      <c r="D37" s="29"/>
      <c r="E37" s="46">
        <v>3</v>
      </c>
      <c r="F37" s="42">
        <f t="shared" si="0"/>
        <v>0</v>
      </c>
      <c r="G37" s="111"/>
    </row>
    <row r="38" spans="1:7" x14ac:dyDescent="0.25">
      <c r="B38" s="8">
        <v>22</v>
      </c>
      <c r="C38" s="32" t="s">
        <v>76</v>
      </c>
      <c r="D38" s="29"/>
      <c r="E38" s="46">
        <v>1</v>
      </c>
      <c r="F38" s="42">
        <f t="shared" si="0"/>
        <v>0</v>
      </c>
      <c r="G38" s="111"/>
    </row>
    <row r="39" spans="1:7" x14ac:dyDescent="0.25">
      <c r="B39" s="8">
        <v>23</v>
      </c>
      <c r="C39" s="44" t="s">
        <v>77</v>
      </c>
      <c r="D39" s="29"/>
      <c r="E39" s="46">
        <v>1</v>
      </c>
      <c r="F39" s="42">
        <f t="shared" si="0"/>
        <v>0</v>
      </c>
      <c r="G39" s="111"/>
    </row>
    <row r="40" spans="1:7" x14ac:dyDescent="0.25">
      <c r="B40" s="8">
        <v>24</v>
      </c>
      <c r="C40" s="32" t="s">
        <v>78</v>
      </c>
      <c r="D40" s="29"/>
      <c r="E40" s="46">
        <v>4</v>
      </c>
      <c r="F40" s="42">
        <f t="shared" si="0"/>
        <v>0</v>
      </c>
      <c r="G40" s="111"/>
    </row>
    <row r="41" spans="1:7" x14ac:dyDescent="0.25">
      <c r="B41" s="8">
        <v>25</v>
      </c>
      <c r="C41" s="32" t="s">
        <v>79</v>
      </c>
      <c r="D41" s="29"/>
      <c r="E41" s="46">
        <v>1</v>
      </c>
      <c r="F41" s="42">
        <f t="shared" si="0"/>
        <v>0</v>
      </c>
      <c r="G41" s="111"/>
    </row>
    <row r="42" spans="1:7" x14ac:dyDescent="0.25">
      <c r="B42" s="67">
        <v>26</v>
      </c>
      <c r="C42" s="68" t="s">
        <v>80</v>
      </c>
      <c r="D42" s="69">
        <v>0</v>
      </c>
      <c r="E42" s="70">
        <v>0</v>
      </c>
      <c r="F42" s="71">
        <f t="shared" si="0"/>
        <v>0</v>
      </c>
      <c r="G42" s="112" t="s">
        <v>161</v>
      </c>
    </row>
    <row r="43" spans="1:7" ht="45" x14ac:dyDescent="0.25">
      <c r="B43" s="60">
        <v>27</v>
      </c>
      <c r="C43" s="61" t="s">
        <v>81</v>
      </c>
      <c r="D43" s="62"/>
      <c r="E43" s="63">
        <v>6</v>
      </c>
      <c r="F43" s="64">
        <f t="shared" si="0"/>
        <v>0</v>
      </c>
      <c r="G43" s="112" t="s">
        <v>163</v>
      </c>
    </row>
    <row r="44" spans="1:7" x14ac:dyDescent="0.25">
      <c r="B44" s="8">
        <v>28</v>
      </c>
      <c r="C44" s="32" t="s">
        <v>82</v>
      </c>
      <c r="D44" s="29"/>
      <c r="E44" s="46">
        <v>2</v>
      </c>
      <c r="F44" s="42">
        <f t="shared" si="0"/>
        <v>0</v>
      </c>
      <c r="G44" s="111"/>
    </row>
    <row r="45" spans="1:7" x14ac:dyDescent="0.25">
      <c r="A45" s="59"/>
      <c r="B45" s="60">
        <v>29</v>
      </c>
      <c r="C45" s="61" t="s">
        <v>83</v>
      </c>
      <c r="D45" s="66">
        <v>2000</v>
      </c>
      <c r="E45" s="63">
        <v>1</v>
      </c>
      <c r="F45" s="64">
        <f>+D45*E45</f>
        <v>2000</v>
      </c>
      <c r="G45" s="112" t="s">
        <v>160</v>
      </c>
    </row>
    <row r="46" spans="1:7" x14ac:dyDescent="0.25">
      <c r="B46" s="8">
        <v>30</v>
      </c>
      <c r="C46" s="32" t="s">
        <v>84</v>
      </c>
      <c r="D46" s="29"/>
      <c r="E46" s="46">
        <v>8</v>
      </c>
      <c r="F46" s="42">
        <f t="shared" si="0"/>
        <v>0</v>
      </c>
      <c r="G46" s="111"/>
    </row>
    <row r="47" spans="1:7" x14ac:dyDescent="0.25">
      <c r="B47" s="8">
        <v>31</v>
      </c>
      <c r="C47" s="32" t="s">
        <v>85</v>
      </c>
      <c r="D47" s="29"/>
      <c r="E47" s="46">
        <v>6</v>
      </c>
      <c r="F47" s="42">
        <f t="shared" si="0"/>
        <v>0</v>
      </c>
      <c r="G47" s="111"/>
    </row>
    <row r="48" spans="1:7" x14ac:dyDescent="0.25">
      <c r="B48" s="8">
        <v>32</v>
      </c>
      <c r="C48" s="32" t="s">
        <v>86</v>
      </c>
      <c r="D48" s="29"/>
      <c r="E48" s="46">
        <v>3</v>
      </c>
      <c r="F48" s="42">
        <f t="shared" si="0"/>
        <v>0</v>
      </c>
      <c r="G48" s="111"/>
    </row>
    <row r="49" spans="2:7" x14ac:dyDescent="0.25">
      <c r="B49" s="8">
        <v>33</v>
      </c>
      <c r="C49" s="32" t="s">
        <v>87</v>
      </c>
      <c r="D49" s="29"/>
      <c r="E49" s="46">
        <v>1</v>
      </c>
      <c r="F49" s="42">
        <f t="shared" si="0"/>
        <v>0</v>
      </c>
      <c r="G49" s="111"/>
    </row>
    <row r="50" spans="2:7" x14ac:dyDescent="0.25">
      <c r="B50" s="8">
        <v>34</v>
      </c>
      <c r="C50" s="32" t="s">
        <v>88</v>
      </c>
      <c r="D50" s="29"/>
      <c r="E50" s="46">
        <f>2+2</f>
        <v>4</v>
      </c>
      <c r="F50" s="42">
        <f t="shared" si="0"/>
        <v>0</v>
      </c>
      <c r="G50" s="111"/>
    </row>
    <row r="51" spans="2:7" x14ac:dyDescent="0.25">
      <c r="B51" s="8">
        <v>35</v>
      </c>
      <c r="C51" s="32" t="s">
        <v>89</v>
      </c>
      <c r="D51" s="29"/>
      <c r="E51" s="46">
        <v>3</v>
      </c>
      <c r="F51" s="42">
        <f t="shared" si="0"/>
        <v>0</v>
      </c>
      <c r="G51" s="111"/>
    </row>
    <row r="52" spans="2:7" x14ac:dyDescent="0.25">
      <c r="B52" s="8">
        <v>36</v>
      </c>
      <c r="C52" s="32" t="s">
        <v>90</v>
      </c>
      <c r="D52" s="29"/>
      <c r="E52" s="46">
        <v>1</v>
      </c>
      <c r="F52" s="42">
        <f t="shared" si="0"/>
        <v>0</v>
      </c>
      <c r="G52" s="111"/>
    </row>
    <row r="53" spans="2:7" x14ac:dyDescent="0.25">
      <c r="B53" s="8">
        <v>37</v>
      </c>
      <c r="C53" s="32" t="s">
        <v>91</v>
      </c>
      <c r="D53" s="29"/>
      <c r="E53" s="46">
        <v>3</v>
      </c>
      <c r="F53" s="42">
        <f t="shared" si="0"/>
        <v>0</v>
      </c>
      <c r="G53" s="111"/>
    </row>
    <row r="54" spans="2:7" x14ac:dyDescent="0.25">
      <c r="B54" s="8">
        <v>38</v>
      </c>
      <c r="C54" s="32" t="s">
        <v>92</v>
      </c>
      <c r="D54" s="29"/>
      <c r="E54" s="46">
        <v>1</v>
      </c>
      <c r="F54" s="42">
        <f t="shared" si="0"/>
        <v>0</v>
      </c>
      <c r="G54" s="111"/>
    </row>
    <row r="55" spans="2:7" x14ac:dyDescent="0.25">
      <c r="B55" s="8">
        <v>39</v>
      </c>
      <c r="C55" s="32" t="s">
        <v>93</v>
      </c>
      <c r="D55" s="29"/>
      <c r="E55" s="46">
        <v>1</v>
      </c>
      <c r="F55" s="42">
        <f t="shared" si="0"/>
        <v>0</v>
      </c>
      <c r="G55" s="111"/>
    </row>
    <row r="56" spans="2:7" x14ac:dyDescent="0.25">
      <c r="B56" s="8">
        <v>40</v>
      </c>
      <c r="C56" s="32" t="s">
        <v>94</v>
      </c>
      <c r="D56" s="29"/>
      <c r="E56" s="46">
        <v>101</v>
      </c>
      <c r="F56" s="42">
        <f t="shared" si="0"/>
        <v>0</v>
      </c>
      <c r="G56" s="111"/>
    </row>
    <row r="57" spans="2:7" x14ac:dyDescent="0.25">
      <c r="B57" s="8">
        <v>41</v>
      </c>
      <c r="C57" s="44" t="s">
        <v>95</v>
      </c>
      <c r="D57" s="29"/>
      <c r="E57" s="46">
        <v>3</v>
      </c>
      <c r="F57" s="42">
        <f t="shared" si="0"/>
        <v>0</v>
      </c>
      <c r="G57" s="111"/>
    </row>
    <row r="58" spans="2:7" x14ac:dyDescent="0.25">
      <c r="B58" s="8">
        <v>42</v>
      </c>
      <c r="C58" s="32" t="s">
        <v>96</v>
      </c>
      <c r="D58" s="29"/>
      <c r="E58" s="46">
        <v>1</v>
      </c>
      <c r="F58" s="42">
        <f t="shared" si="0"/>
        <v>0</v>
      </c>
      <c r="G58" s="111"/>
    </row>
    <row r="59" spans="2:7" x14ac:dyDescent="0.25">
      <c r="B59" s="8">
        <v>43</v>
      </c>
      <c r="C59" s="32" t="s">
        <v>97</v>
      </c>
      <c r="D59" s="29"/>
      <c r="E59" s="46">
        <v>11</v>
      </c>
      <c r="F59" s="42">
        <f t="shared" si="0"/>
        <v>0</v>
      </c>
      <c r="G59" s="111"/>
    </row>
    <row r="60" spans="2:7" x14ac:dyDescent="0.25">
      <c r="B60" s="8">
        <v>44</v>
      </c>
      <c r="C60" s="32" t="s">
        <v>98</v>
      </c>
      <c r="D60" s="29"/>
      <c r="E60" s="46">
        <f>1+1+1+1+1+1</f>
        <v>6</v>
      </c>
      <c r="F60" s="42">
        <f t="shared" si="0"/>
        <v>0</v>
      </c>
      <c r="G60" s="111"/>
    </row>
    <row r="61" spans="2:7" x14ac:dyDescent="0.25">
      <c r="B61" s="8">
        <v>45</v>
      </c>
      <c r="C61" s="32" t="s">
        <v>99</v>
      </c>
      <c r="D61" s="29"/>
      <c r="E61" s="46">
        <v>5</v>
      </c>
      <c r="F61" s="42">
        <f t="shared" si="0"/>
        <v>0</v>
      </c>
      <c r="G61" s="111"/>
    </row>
    <row r="62" spans="2:7" x14ac:dyDescent="0.25">
      <c r="B62" s="8">
        <v>46</v>
      </c>
      <c r="C62" s="32" t="s">
        <v>100</v>
      </c>
      <c r="D62" s="29"/>
      <c r="E62" s="46">
        <v>12</v>
      </c>
      <c r="F62" s="42">
        <f t="shared" si="0"/>
        <v>0</v>
      </c>
      <c r="G62" s="111"/>
    </row>
    <row r="63" spans="2:7" x14ac:dyDescent="0.25">
      <c r="B63" s="8">
        <v>47</v>
      </c>
      <c r="C63" s="32" t="s">
        <v>101</v>
      </c>
      <c r="D63" s="29"/>
      <c r="E63" s="46">
        <f>1+2</f>
        <v>3</v>
      </c>
      <c r="F63" s="42">
        <f t="shared" si="0"/>
        <v>0</v>
      </c>
      <c r="G63" s="111"/>
    </row>
    <row r="64" spans="2:7" x14ac:dyDescent="0.25">
      <c r="B64" s="8">
        <v>48</v>
      </c>
      <c r="C64" s="32" t="s">
        <v>102</v>
      </c>
      <c r="D64" s="29"/>
      <c r="E64" s="46">
        <v>1</v>
      </c>
      <c r="F64" s="42">
        <f t="shared" si="0"/>
        <v>0</v>
      </c>
      <c r="G64" s="111"/>
    </row>
    <row r="65" spans="2:7" x14ac:dyDescent="0.25">
      <c r="B65" s="8">
        <v>49</v>
      </c>
      <c r="C65" s="32" t="s">
        <v>103</v>
      </c>
      <c r="D65" s="29"/>
      <c r="E65" s="46">
        <f>1+1</f>
        <v>2</v>
      </c>
      <c r="F65" s="42">
        <f t="shared" si="0"/>
        <v>0</v>
      </c>
      <c r="G65" s="111"/>
    </row>
    <row r="66" spans="2:7" x14ac:dyDescent="0.25">
      <c r="B66" s="8">
        <v>50</v>
      </c>
      <c r="C66" s="32" t="s">
        <v>104</v>
      </c>
      <c r="D66" s="29"/>
      <c r="E66" s="46">
        <f>1+3</f>
        <v>4</v>
      </c>
      <c r="F66" s="42">
        <f t="shared" si="0"/>
        <v>0</v>
      </c>
      <c r="G66" s="111"/>
    </row>
    <row r="67" spans="2:7" x14ac:dyDescent="0.25">
      <c r="B67" s="8">
        <v>51</v>
      </c>
      <c r="C67" s="32" t="s">
        <v>105</v>
      </c>
      <c r="D67" s="29"/>
      <c r="E67" s="46">
        <v>4</v>
      </c>
      <c r="F67" s="42">
        <f t="shared" si="0"/>
        <v>0</v>
      </c>
      <c r="G67" s="111"/>
    </row>
    <row r="68" spans="2:7" x14ac:dyDescent="0.25">
      <c r="B68" s="8">
        <v>52</v>
      </c>
      <c r="C68" s="32" t="s">
        <v>106</v>
      </c>
      <c r="D68" s="29"/>
      <c r="E68" s="46">
        <f>3+1+2+1</f>
        <v>7</v>
      </c>
      <c r="F68" s="42">
        <f t="shared" si="0"/>
        <v>0</v>
      </c>
      <c r="G68" s="111"/>
    </row>
    <row r="69" spans="2:7" x14ac:dyDescent="0.25">
      <c r="B69" s="8">
        <v>53</v>
      </c>
      <c r="C69" s="32" t="s">
        <v>107</v>
      </c>
      <c r="D69" s="29"/>
      <c r="E69" s="46">
        <v>4</v>
      </c>
      <c r="F69" s="42">
        <f t="shared" si="0"/>
        <v>0</v>
      </c>
      <c r="G69" s="111"/>
    </row>
    <row r="70" spans="2:7" x14ac:dyDescent="0.25">
      <c r="B70" s="8">
        <v>54</v>
      </c>
      <c r="C70" s="33" t="s">
        <v>108</v>
      </c>
      <c r="D70" s="29"/>
      <c r="E70" s="46">
        <v>2</v>
      </c>
      <c r="F70" s="42">
        <f t="shared" si="0"/>
        <v>0</v>
      </c>
      <c r="G70" s="111"/>
    </row>
    <row r="71" spans="2:7" x14ac:dyDescent="0.25">
      <c r="B71" s="8">
        <v>55</v>
      </c>
      <c r="C71" s="32" t="s">
        <v>109</v>
      </c>
      <c r="D71" s="29"/>
      <c r="E71" s="46">
        <v>1</v>
      </c>
      <c r="F71" s="42">
        <f t="shared" si="0"/>
        <v>0</v>
      </c>
      <c r="G71" s="111"/>
    </row>
    <row r="72" spans="2:7" x14ac:dyDescent="0.25">
      <c r="B72" s="8">
        <v>56</v>
      </c>
      <c r="C72" s="32" t="s">
        <v>110</v>
      </c>
      <c r="D72" s="29"/>
      <c r="E72" s="46">
        <v>1</v>
      </c>
      <c r="F72" s="42">
        <f t="shared" si="0"/>
        <v>0</v>
      </c>
      <c r="G72" s="111"/>
    </row>
    <row r="73" spans="2:7" x14ac:dyDescent="0.25">
      <c r="B73" s="8">
        <v>57</v>
      </c>
      <c r="C73" s="32" t="s">
        <v>111</v>
      </c>
      <c r="D73" s="29"/>
      <c r="E73" s="46">
        <v>1</v>
      </c>
      <c r="F73" s="42">
        <f t="shared" si="0"/>
        <v>0</v>
      </c>
      <c r="G73" s="111"/>
    </row>
    <row r="74" spans="2:7" x14ac:dyDescent="0.25">
      <c r="B74" s="8">
        <v>58</v>
      </c>
      <c r="C74" s="32" t="s">
        <v>112</v>
      </c>
      <c r="D74" s="29"/>
      <c r="E74" s="46">
        <v>10</v>
      </c>
      <c r="F74" s="42">
        <f t="shared" si="0"/>
        <v>0</v>
      </c>
      <c r="G74" s="111"/>
    </row>
    <row r="75" spans="2:7" x14ac:dyDescent="0.25">
      <c r="B75" s="60">
        <v>59</v>
      </c>
      <c r="C75" s="65" t="s">
        <v>113</v>
      </c>
      <c r="D75" s="66">
        <v>648</v>
      </c>
      <c r="E75" s="63">
        <f>2+2</f>
        <v>4</v>
      </c>
      <c r="F75" s="64">
        <f>+D75*E75</f>
        <v>2592</v>
      </c>
      <c r="G75" s="112" t="s">
        <v>160</v>
      </c>
    </row>
    <row r="76" spans="2:7" x14ac:dyDescent="0.25">
      <c r="B76" s="60">
        <v>60</v>
      </c>
      <c r="C76" s="61" t="s">
        <v>114</v>
      </c>
      <c r="D76" s="66">
        <v>1309</v>
      </c>
      <c r="E76" s="46">
        <f>1+1</f>
        <v>2</v>
      </c>
      <c r="F76" s="64">
        <f t="shared" si="0"/>
        <v>2618</v>
      </c>
      <c r="G76" s="112" t="s">
        <v>160</v>
      </c>
    </row>
    <row r="77" spans="2:7" x14ac:dyDescent="0.25">
      <c r="B77" s="8">
        <v>61</v>
      </c>
      <c r="C77" s="32" t="s">
        <v>115</v>
      </c>
      <c r="D77" s="29"/>
      <c r="E77" s="46">
        <v>1</v>
      </c>
      <c r="F77" s="42">
        <f t="shared" si="0"/>
        <v>0</v>
      </c>
      <c r="G77" s="111"/>
    </row>
    <row r="78" spans="2:7" x14ac:dyDescent="0.25">
      <c r="B78" s="8">
        <v>62</v>
      </c>
      <c r="C78" s="32" t="s">
        <v>116</v>
      </c>
      <c r="D78" s="29"/>
      <c r="E78" s="46">
        <v>1</v>
      </c>
      <c r="F78" s="42">
        <f t="shared" si="0"/>
        <v>0</v>
      </c>
      <c r="G78" s="111"/>
    </row>
    <row r="79" spans="2:7" x14ac:dyDescent="0.25">
      <c r="B79" s="8">
        <v>63</v>
      </c>
      <c r="C79" s="32" t="s">
        <v>117</v>
      </c>
      <c r="D79" s="29"/>
      <c r="E79" s="46">
        <f>6+6</f>
        <v>12</v>
      </c>
      <c r="F79" s="42">
        <f t="shared" si="0"/>
        <v>0</v>
      </c>
      <c r="G79" s="111"/>
    </row>
    <row r="80" spans="2:7" x14ac:dyDescent="0.25">
      <c r="B80" s="8">
        <v>64</v>
      </c>
      <c r="C80" s="32" t="s">
        <v>118</v>
      </c>
      <c r="D80" s="29"/>
      <c r="E80" s="46">
        <f>2+1</f>
        <v>3</v>
      </c>
      <c r="F80" s="42">
        <f t="shared" si="0"/>
        <v>0</v>
      </c>
      <c r="G80" s="111"/>
    </row>
    <row r="81" spans="1:7" x14ac:dyDescent="0.25">
      <c r="B81" s="8">
        <v>65</v>
      </c>
      <c r="C81" s="32" t="s">
        <v>119</v>
      </c>
      <c r="D81" s="29"/>
      <c r="E81" s="46">
        <v>16</v>
      </c>
      <c r="F81" s="42">
        <f t="shared" si="0"/>
        <v>0</v>
      </c>
      <c r="G81" s="111"/>
    </row>
    <row r="82" spans="1:7" x14ac:dyDescent="0.25">
      <c r="B82" s="8">
        <v>66</v>
      </c>
      <c r="C82" s="34" t="s">
        <v>120</v>
      </c>
      <c r="D82" s="29"/>
      <c r="E82" s="46">
        <v>2</v>
      </c>
      <c r="F82" s="42">
        <f t="shared" si="0"/>
        <v>0</v>
      </c>
      <c r="G82" s="111"/>
    </row>
    <row r="83" spans="1:7" x14ac:dyDescent="0.25">
      <c r="B83" s="8">
        <v>67</v>
      </c>
      <c r="C83" s="32" t="s">
        <v>121</v>
      </c>
      <c r="D83" s="29"/>
      <c r="E83" s="46">
        <v>17</v>
      </c>
      <c r="F83" s="42">
        <f t="shared" ref="F83:F116" si="1">+D83*E83</f>
        <v>0</v>
      </c>
      <c r="G83" s="111"/>
    </row>
    <row r="84" spans="1:7" x14ac:dyDescent="0.25">
      <c r="B84" s="8">
        <v>68</v>
      </c>
      <c r="C84" s="32" t="s">
        <v>122</v>
      </c>
      <c r="D84" s="29"/>
      <c r="E84" s="46">
        <v>2</v>
      </c>
      <c r="F84" s="42">
        <f t="shared" si="1"/>
        <v>0</v>
      </c>
      <c r="G84" s="111"/>
    </row>
    <row r="85" spans="1:7" x14ac:dyDescent="0.25">
      <c r="A85" s="59"/>
      <c r="B85" s="60">
        <v>69</v>
      </c>
      <c r="C85" s="61" t="s">
        <v>123</v>
      </c>
      <c r="D85" s="66">
        <v>5020</v>
      </c>
      <c r="E85" s="63">
        <v>1</v>
      </c>
      <c r="F85" s="64">
        <f t="shared" si="1"/>
        <v>5020</v>
      </c>
      <c r="G85" s="112" t="s">
        <v>160</v>
      </c>
    </row>
    <row r="86" spans="1:7" x14ac:dyDescent="0.25">
      <c r="A86" s="59"/>
      <c r="B86" s="60">
        <v>70</v>
      </c>
      <c r="C86" s="61" t="s">
        <v>124</v>
      </c>
      <c r="D86" s="66">
        <v>4910</v>
      </c>
      <c r="E86" s="63">
        <v>1</v>
      </c>
      <c r="F86" s="64">
        <f t="shared" si="1"/>
        <v>4910</v>
      </c>
      <c r="G86" s="112" t="s">
        <v>160</v>
      </c>
    </row>
    <row r="87" spans="1:7" x14ac:dyDescent="0.25">
      <c r="A87" s="59"/>
      <c r="B87" s="60">
        <v>71</v>
      </c>
      <c r="C87" s="61" t="s">
        <v>125</v>
      </c>
      <c r="D87" s="66">
        <v>5500</v>
      </c>
      <c r="E87" s="63">
        <v>1</v>
      </c>
      <c r="F87" s="64">
        <f t="shared" si="1"/>
        <v>5500</v>
      </c>
      <c r="G87" s="112" t="s">
        <v>160</v>
      </c>
    </row>
    <row r="88" spans="1:7" x14ac:dyDescent="0.25">
      <c r="A88" s="59"/>
      <c r="B88" s="60">
        <v>72</v>
      </c>
      <c r="C88" s="61" t="s">
        <v>126</v>
      </c>
      <c r="D88" s="66">
        <v>1960</v>
      </c>
      <c r="E88" s="63">
        <v>1</v>
      </c>
      <c r="F88" s="64">
        <f t="shared" si="1"/>
        <v>1960</v>
      </c>
      <c r="G88" s="112" t="s">
        <v>160</v>
      </c>
    </row>
    <row r="89" spans="1:7" x14ac:dyDescent="0.25">
      <c r="A89" s="59"/>
      <c r="B89" s="60">
        <v>73</v>
      </c>
      <c r="C89" s="61" t="s">
        <v>127</v>
      </c>
      <c r="D89" s="66">
        <v>1960</v>
      </c>
      <c r="E89" s="63">
        <v>1</v>
      </c>
      <c r="F89" s="64">
        <f t="shared" si="1"/>
        <v>1960</v>
      </c>
      <c r="G89" s="112" t="s">
        <v>160</v>
      </c>
    </row>
    <row r="90" spans="1:7" x14ac:dyDescent="0.25">
      <c r="A90" s="59"/>
      <c r="B90" s="60">
        <v>74</v>
      </c>
      <c r="C90" s="61" t="s">
        <v>128</v>
      </c>
      <c r="D90" s="66">
        <v>1960</v>
      </c>
      <c r="E90" s="63">
        <v>2</v>
      </c>
      <c r="F90" s="64">
        <f t="shared" si="1"/>
        <v>3920</v>
      </c>
      <c r="G90" s="112" t="s">
        <v>160</v>
      </c>
    </row>
    <row r="91" spans="1:7" x14ac:dyDescent="0.25">
      <c r="B91" s="8">
        <v>75</v>
      </c>
      <c r="C91" s="32" t="s">
        <v>129</v>
      </c>
      <c r="D91" s="29"/>
      <c r="E91" s="46">
        <v>3</v>
      </c>
      <c r="F91" s="42">
        <f t="shared" si="1"/>
        <v>0</v>
      </c>
      <c r="G91" s="111"/>
    </row>
    <row r="92" spans="1:7" x14ac:dyDescent="0.25">
      <c r="B92" s="8">
        <v>76</v>
      </c>
      <c r="C92" s="32" t="s">
        <v>130</v>
      </c>
      <c r="D92" s="29"/>
      <c r="E92" s="46">
        <v>21</v>
      </c>
      <c r="F92" s="42">
        <f t="shared" si="1"/>
        <v>0</v>
      </c>
      <c r="G92" s="111"/>
    </row>
    <row r="93" spans="1:7" x14ac:dyDescent="0.25">
      <c r="B93" s="8">
        <v>77</v>
      </c>
      <c r="C93" s="32" t="s">
        <v>131</v>
      </c>
      <c r="D93" s="29"/>
      <c r="E93" s="46">
        <v>1</v>
      </c>
      <c r="F93" s="42">
        <f t="shared" si="1"/>
        <v>0</v>
      </c>
      <c r="G93" s="111"/>
    </row>
    <row r="94" spans="1:7" x14ac:dyDescent="0.25">
      <c r="B94" s="8">
        <v>78</v>
      </c>
      <c r="C94" s="32" t="s">
        <v>132</v>
      </c>
      <c r="D94" s="29"/>
      <c r="E94" s="46">
        <v>9</v>
      </c>
      <c r="F94" s="42">
        <f t="shared" si="1"/>
        <v>0</v>
      </c>
      <c r="G94" s="111"/>
    </row>
    <row r="95" spans="1:7" x14ac:dyDescent="0.25">
      <c r="B95" s="8">
        <v>79</v>
      </c>
      <c r="C95" s="32" t="s">
        <v>133</v>
      </c>
      <c r="D95" s="29"/>
      <c r="E95" s="46">
        <v>2</v>
      </c>
      <c r="F95" s="42">
        <f t="shared" si="1"/>
        <v>0</v>
      </c>
      <c r="G95" s="111"/>
    </row>
    <row r="96" spans="1:7" x14ac:dyDescent="0.25">
      <c r="B96" s="8">
        <v>80</v>
      </c>
      <c r="C96" s="32" t="s">
        <v>134</v>
      </c>
      <c r="D96" s="29"/>
      <c r="E96" s="46">
        <v>2</v>
      </c>
      <c r="F96" s="42">
        <f t="shared" si="1"/>
        <v>0</v>
      </c>
      <c r="G96" s="111"/>
    </row>
    <row r="97" spans="2:7" x14ac:dyDescent="0.25">
      <c r="B97" s="8">
        <v>81</v>
      </c>
      <c r="C97" s="32" t="s">
        <v>135</v>
      </c>
      <c r="D97" s="29"/>
      <c r="E97" s="46">
        <v>16</v>
      </c>
      <c r="F97" s="42">
        <f t="shared" si="1"/>
        <v>0</v>
      </c>
      <c r="G97" s="111"/>
    </row>
    <row r="98" spans="2:7" x14ac:dyDescent="0.25">
      <c r="B98" s="8">
        <v>82</v>
      </c>
      <c r="C98" s="32" t="s">
        <v>136</v>
      </c>
      <c r="D98" s="29"/>
      <c r="E98" s="46">
        <v>6</v>
      </c>
      <c r="F98" s="42">
        <f t="shared" si="1"/>
        <v>0</v>
      </c>
      <c r="G98" s="111"/>
    </row>
    <row r="99" spans="2:7" x14ac:dyDescent="0.25">
      <c r="B99" s="8">
        <v>83</v>
      </c>
      <c r="C99" s="32" t="s">
        <v>137</v>
      </c>
      <c r="D99" s="29"/>
      <c r="E99" s="46">
        <v>16</v>
      </c>
      <c r="F99" s="42">
        <f t="shared" si="1"/>
        <v>0</v>
      </c>
      <c r="G99" s="111"/>
    </row>
    <row r="100" spans="2:7" x14ac:dyDescent="0.25">
      <c r="B100" s="8">
        <v>84</v>
      </c>
      <c r="C100" s="32" t="s">
        <v>138</v>
      </c>
      <c r="D100" s="29"/>
      <c r="E100" s="46">
        <v>12</v>
      </c>
      <c r="F100" s="42">
        <f t="shared" si="1"/>
        <v>0</v>
      </c>
      <c r="G100" s="111"/>
    </row>
    <row r="101" spans="2:7" x14ac:dyDescent="0.25">
      <c r="B101" s="8">
        <v>85</v>
      </c>
      <c r="C101" s="32" t="s">
        <v>139</v>
      </c>
      <c r="D101" s="29"/>
      <c r="E101" s="46">
        <f>2+4</f>
        <v>6</v>
      </c>
      <c r="F101" s="42">
        <f t="shared" si="1"/>
        <v>0</v>
      </c>
      <c r="G101" s="111"/>
    </row>
    <row r="102" spans="2:7" x14ac:dyDescent="0.25">
      <c r="B102" s="8">
        <v>86</v>
      </c>
      <c r="C102" s="32" t="s">
        <v>140</v>
      </c>
      <c r="D102" s="29"/>
      <c r="E102" s="46">
        <v>6</v>
      </c>
      <c r="F102" s="42">
        <f t="shared" si="1"/>
        <v>0</v>
      </c>
      <c r="G102" s="111"/>
    </row>
    <row r="103" spans="2:7" x14ac:dyDescent="0.25">
      <c r="B103" s="8">
        <v>87</v>
      </c>
      <c r="C103" s="44" t="s">
        <v>141</v>
      </c>
      <c r="D103" s="29"/>
      <c r="E103" s="46">
        <v>18</v>
      </c>
      <c r="F103" s="42">
        <f t="shared" si="1"/>
        <v>0</v>
      </c>
      <c r="G103" s="111"/>
    </row>
    <row r="104" spans="2:7" x14ac:dyDescent="0.25">
      <c r="B104" s="8">
        <v>88</v>
      </c>
      <c r="C104" s="32" t="s">
        <v>142</v>
      </c>
      <c r="D104" s="29"/>
      <c r="E104" s="46">
        <v>4</v>
      </c>
      <c r="F104" s="42">
        <f t="shared" si="1"/>
        <v>0</v>
      </c>
      <c r="G104" s="111"/>
    </row>
    <row r="105" spans="2:7" x14ac:dyDescent="0.25">
      <c r="B105" s="8">
        <v>89</v>
      </c>
      <c r="C105" s="32" t="s">
        <v>143</v>
      </c>
      <c r="D105" s="29"/>
      <c r="E105" s="46">
        <v>14</v>
      </c>
      <c r="F105" s="42">
        <f t="shared" si="1"/>
        <v>0</v>
      </c>
      <c r="G105" s="111"/>
    </row>
    <row r="106" spans="2:7" x14ac:dyDescent="0.25">
      <c r="B106" s="8">
        <v>90</v>
      </c>
      <c r="C106" s="32" t="s">
        <v>144</v>
      </c>
      <c r="D106" s="29"/>
      <c r="E106" s="46">
        <v>4</v>
      </c>
      <c r="F106" s="42">
        <f t="shared" si="1"/>
        <v>0</v>
      </c>
      <c r="G106" s="111"/>
    </row>
    <row r="107" spans="2:7" x14ac:dyDescent="0.25">
      <c r="B107" s="8">
        <v>91</v>
      </c>
      <c r="C107" s="32" t="s">
        <v>145</v>
      </c>
      <c r="D107" s="29"/>
      <c r="E107" s="46">
        <v>2</v>
      </c>
      <c r="F107" s="42">
        <f t="shared" si="1"/>
        <v>0</v>
      </c>
      <c r="G107" s="111"/>
    </row>
    <row r="108" spans="2:7" x14ac:dyDescent="0.25">
      <c r="B108" s="8">
        <v>92</v>
      </c>
      <c r="C108" s="32" t="s">
        <v>146</v>
      </c>
      <c r="D108" s="29"/>
      <c r="E108" s="46">
        <v>22</v>
      </c>
      <c r="F108" s="42">
        <f t="shared" si="1"/>
        <v>0</v>
      </c>
      <c r="G108" s="111"/>
    </row>
    <row r="109" spans="2:7" x14ac:dyDescent="0.25">
      <c r="B109" s="8">
        <v>93</v>
      </c>
      <c r="C109" s="32" t="s">
        <v>147</v>
      </c>
      <c r="D109" s="29"/>
      <c r="E109" s="46">
        <v>6</v>
      </c>
      <c r="F109" s="42">
        <f t="shared" si="1"/>
        <v>0</v>
      </c>
      <c r="G109" s="111"/>
    </row>
    <row r="110" spans="2:7" x14ac:dyDescent="0.25">
      <c r="B110" s="8">
        <v>94</v>
      </c>
      <c r="C110" s="32" t="s">
        <v>148</v>
      </c>
      <c r="D110" s="29"/>
      <c r="E110" s="46">
        <v>2</v>
      </c>
      <c r="F110" s="42">
        <f t="shared" si="1"/>
        <v>0</v>
      </c>
      <c r="G110" s="111"/>
    </row>
    <row r="111" spans="2:7" x14ac:dyDescent="0.25">
      <c r="B111" s="8">
        <v>95</v>
      </c>
      <c r="C111" s="32" t="s">
        <v>149</v>
      </c>
      <c r="D111" s="29"/>
      <c r="E111" s="46">
        <v>2</v>
      </c>
      <c r="F111" s="42">
        <f t="shared" si="1"/>
        <v>0</v>
      </c>
      <c r="G111" s="111"/>
    </row>
    <row r="112" spans="2:7" x14ac:dyDescent="0.25">
      <c r="B112" s="8">
        <v>96</v>
      </c>
      <c r="C112" s="32" t="s">
        <v>150</v>
      </c>
      <c r="D112" s="29"/>
      <c r="E112" s="46">
        <f>2+2</f>
        <v>4</v>
      </c>
      <c r="F112" s="42">
        <f t="shared" si="1"/>
        <v>0</v>
      </c>
      <c r="G112" s="111"/>
    </row>
    <row r="113" spans="1:9" x14ac:dyDescent="0.25">
      <c r="B113" s="8">
        <v>97</v>
      </c>
      <c r="C113" s="32" t="s">
        <v>151</v>
      </c>
      <c r="D113" s="29"/>
      <c r="E113" s="46">
        <v>27</v>
      </c>
      <c r="F113" s="42">
        <f t="shared" si="1"/>
        <v>0</v>
      </c>
      <c r="G113" s="111"/>
    </row>
    <row r="114" spans="1:9" x14ac:dyDescent="0.25">
      <c r="B114" s="8">
        <v>98</v>
      </c>
      <c r="C114" s="32" t="s">
        <v>152</v>
      </c>
      <c r="D114" s="29"/>
      <c r="E114" s="46">
        <v>1</v>
      </c>
      <c r="F114" s="42">
        <f t="shared" si="1"/>
        <v>0</v>
      </c>
      <c r="G114" s="111"/>
    </row>
    <row r="115" spans="1:9" x14ac:dyDescent="0.25">
      <c r="B115" s="8">
        <v>99</v>
      </c>
      <c r="C115" s="32" t="s">
        <v>153</v>
      </c>
      <c r="D115" s="29"/>
      <c r="E115" s="46">
        <v>2</v>
      </c>
      <c r="F115" s="42">
        <f t="shared" si="1"/>
        <v>0</v>
      </c>
      <c r="G115" s="111"/>
    </row>
    <row r="116" spans="1:9" x14ac:dyDescent="0.25">
      <c r="B116" s="8">
        <v>100</v>
      </c>
      <c r="C116" s="32" t="s">
        <v>154</v>
      </c>
      <c r="D116" s="29"/>
      <c r="E116" s="46">
        <v>2</v>
      </c>
      <c r="F116" s="42">
        <f t="shared" si="1"/>
        <v>0</v>
      </c>
      <c r="G116" s="111"/>
    </row>
    <row r="117" spans="1:9" x14ac:dyDescent="0.25">
      <c r="B117" s="8"/>
      <c r="C117" s="32"/>
      <c r="D117" s="51"/>
      <c r="E117" s="52"/>
      <c r="F117" s="43"/>
      <c r="G117" s="111"/>
    </row>
    <row r="118" spans="1:9" ht="30" x14ac:dyDescent="0.25">
      <c r="B118" s="8"/>
      <c r="C118" s="48" t="s">
        <v>155</v>
      </c>
      <c r="D118" s="49"/>
      <c r="E118" s="50">
        <v>0.01</v>
      </c>
      <c r="F118" s="54">
        <f>SUM(F17:F116)*E118</f>
        <v>304.8</v>
      </c>
      <c r="G118" s="113" t="s">
        <v>158</v>
      </c>
      <c r="H118" s="53"/>
      <c r="I118" s="53"/>
    </row>
    <row r="119" spans="1:9" x14ac:dyDescent="0.25">
      <c r="B119" s="8"/>
      <c r="C119" s="8"/>
      <c r="D119" s="51"/>
      <c r="E119" s="52"/>
      <c r="F119" s="43"/>
      <c r="G119" s="111"/>
    </row>
    <row r="120" spans="1:9" ht="15.75" thickBot="1" x14ac:dyDescent="0.3"/>
    <row r="121" spans="1:9" s="55" customFormat="1" ht="16.5" thickBot="1" x14ac:dyDescent="0.3">
      <c r="B121" s="104" t="s">
        <v>156</v>
      </c>
      <c r="C121" s="105"/>
      <c r="D121" s="105"/>
      <c r="E121" s="106"/>
      <c r="F121" s="56">
        <f>SUM(F17:F119)</f>
        <v>30784.799999999999</v>
      </c>
      <c r="G121" s="114"/>
    </row>
    <row r="122" spans="1:9" x14ac:dyDescent="0.25">
      <c r="C122" s="30"/>
      <c r="D122" s="31"/>
      <c r="E122" s="40"/>
      <c r="F122" s="9"/>
    </row>
    <row r="123" spans="1:9" x14ac:dyDescent="0.25">
      <c r="B123" s="103" t="s">
        <v>157</v>
      </c>
      <c r="C123" s="103"/>
      <c r="D123" s="103"/>
    </row>
    <row r="124" spans="1:9" x14ac:dyDescent="0.25">
      <c r="B124" s="103"/>
      <c r="C124" s="103"/>
      <c r="D124" s="103"/>
      <c r="F124" s="19"/>
    </row>
    <row r="127" spans="1:9" hidden="1" x14ac:dyDescent="0.25">
      <c r="A127" s="10"/>
    </row>
    <row r="128" spans="1:9" hidden="1" x14ac:dyDescent="0.25">
      <c r="A128" s="11"/>
    </row>
    <row r="129" spans="1:2" hidden="1" x14ac:dyDescent="0.25">
      <c r="A129" s="12"/>
    </row>
    <row r="130" spans="1:2" hidden="1" x14ac:dyDescent="0.25">
      <c r="A130" s="12"/>
    </row>
    <row r="131" spans="1:2" hidden="1" x14ac:dyDescent="0.25">
      <c r="A131" s="13"/>
    </row>
    <row r="132" spans="1:2" hidden="1" x14ac:dyDescent="0.25">
      <c r="A132" s="14"/>
    </row>
    <row r="133" spans="1:2" hidden="1" x14ac:dyDescent="0.25">
      <c r="A133" s="10"/>
    </row>
    <row r="134" spans="1:2" hidden="1" x14ac:dyDescent="0.25">
      <c r="A134" s="13"/>
    </row>
    <row r="135" spans="1:2" hidden="1" x14ac:dyDescent="0.25">
      <c r="A135" s="12"/>
    </row>
    <row r="136" spans="1:2" hidden="1" x14ac:dyDescent="0.25">
      <c r="A136" s="13"/>
    </row>
    <row r="137" spans="1:2" hidden="1" x14ac:dyDescent="0.25">
      <c r="A137" s="14"/>
    </row>
    <row r="138" spans="1:2" hidden="1" x14ac:dyDescent="0.25">
      <c r="A138" s="10"/>
    </row>
    <row r="139" spans="1:2" hidden="1" x14ac:dyDescent="0.25">
      <c r="A139" s="11"/>
    </row>
    <row r="140" spans="1:2" hidden="1" x14ac:dyDescent="0.25">
      <c r="A140" s="12"/>
      <c r="B140" s="12"/>
    </row>
    <row r="141" spans="1:2" hidden="1" x14ac:dyDescent="0.25">
      <c r="A141" s="13"/>
    </row>
    <row r="144" spans="1:2" hidden="1" x14ac:dyDescent="0.25">
      <c r="A144" s="14"/>
    </row>
  </sheetData>
  <sortState xmlns:xlrd2="http://schemas.microsoft.com/office/spreadsheetml/2017/richdata2" ref="B17:D119">
    <sortCondition ref="C17:C119"/>
  </sortState>
  <mergeCells count="14">
    <mergeCell ref="B123:D124"/>
    <mergeCell ref="B121:E121"/>
    <mergeCell ref="A13:B13"/>
    <mergeCell ref="A1:G1"/>
    <mergeCell ref="A2:G2"/>
    <mergeCell ref="A3:G3"/>
    <mergeCell ref="A4:G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9" ma:contentTypeDescription="Een nieuw document maken." ma:contentTypeScope="" ma:versionID="2891160a40fca8ba03d37d5b85ab42c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4138e236f4dfad1d234ec47524eeea79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Props1.xml><?xml version="1.0" encoding="utf-8"?>
<ds:datastoreItem xmlns:ds="http://schemas.openxmlformats.org/officeDocument/2006/customXml" ds:itemID="{6976558D-404C-41D8-8F33-F20D63B29C16}"/>
</file>

<file path=customXml/itemProps2.xml><?xml version="1.0" encoding="utf-8"?>
<ds:datastoreItem xmlns:ds="http://schemas.openxmlformats.org/officeDocument/2006/customXml" ds:itemID="{F7CED9FC-266E-4E57-A240-523EE5C0E9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81AA1-BD27-414C-B68A-277126384E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Inspectie</vt:lpstr>
      <vt:lpstr>Levering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Lankhaar</dc:creator>
  <cp:keywords/>
  <dc:description/>
  <cp:lastModifiedBy>Mick Muller</cp:lastModifiedBy>
  <cp:revision/>
  <dcterms:created xsi:type="dcterms:W3CDTF">2025-03-19T07:11:04Z</dcterms:created>
  <dcterms:modified xsi:type="dcterms:W3CDTF">2025-12-18T18:35:42Z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</Properties>
</file>