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n\B_Vaarwegen\13 CHWLVO\03 Markt en Inkoop\02 Opstellen contract\1. A&amp;S\"/>
    </mc:Choice>
  </mc:AlternateContent>
  <bookViews>
    <workbookView xWindow="0" yWindow="0" windowWidth="28800" windowHeight="10995"/>
  </bookViews>
  <sheets>
    <sheet name="Blad1" sheetId="1" r:id="rId1"/>
  </sheets>
  <definedNames>
    <definedName name="_xlnm.Print_Area" localSheetId="0">Blad1!$A$2:$V$25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8" i="1" l="1"/>
  <c r="S18" i="1"/>
  <c r="O18" i="1"/>
  <c r="T18" i="1" s="1"/>
  <c r="V18" i="1" s="1"/>
  <c r="U16" i="1"/>
  <c r="S16" i="1"/>
  <c r="O16" i="1"/>
  <c r="T16" i="1" s="1"/>
  <c r="V16" i="1" s="1"/>
  <c r="S7" i="1" l="1"/>
  <c r="S8" i="1"/>
  <c r="S9" i="1"/>
  <c r="S10" i="1"/>
  <c r="S12" i="1"/>
  <c r="S13" i="1"/>
  <c r="S14" i="1"/>
  <c r="T14" i="1" s="1"/>
  <c r="V14" i="1" s="1"/>
  <c r="S17" i="1"/>
  <c r="S20" i="1"/>
  <c r="T20" i="1" s="1"/>
  <c r="V20" i="1" s="1"/>
  <c r="S21" i="1"/>
  <c r="S22" i="1"/>
  <c r="S23" i="1"/>
  <c r="S6" i="1"/>
  <c r="O12" i="1"/>
  <c r="T7" i="1"/>
  <c r="V7" i="1" s="1"/>
  <c r="T21" i="1"/>
  <c r="V21" i="1" s="1"/>
  <c r="T22" i="1"/>
  <c r="V22" i="1" s="1"/>
  <c r="U7" i="1"/>
  <c r="U8" i="1"/>
  <c r="U9" i="1"/>
  <c r="U10" i="1"/>
  <c r="U12" i="1"/>
  <c r="U13" i="1"/>
  <c r="U14" i="1"/>
  <c r="U17" i="1"/>
  <c r="U20" i="1"/>
  <c r="U21" i="1"/>
  <c r="U22" i="1"/>
  <c r="U23" i="1"/>
  <c r="O7" i="1"/>
  <c r="O8" i="1"/>
  <c r="T8" i="1" s="1"/>
  <c r="V8" i="1" s="1"/>
  <c r="O9" i="1"/>
  <c r="T9" i="1" s="1"/>
  <c r="V9" i="1" s="1"/>
  <c r="O10" i="1"/>
  <c r="T10" i="1" s="1"/>
  <c r="V10" i="1" s="1"/>
  <c r="O13" i="1"/>
  <c r="T13" i="1" s="1"/>
  <c r="V13" i="1" s="1"/>
  <c r="O14" i="1"/>
  <c r="O17" i="1"/>
  <c r="T17" i="1" s="1"/>
  <c r="O20" i="1"/>
  <c r="O21" i="1"/>
  <c r="O22" i="1"/>
  <c r="O23" i="1"/>
  <c r="T23" i="1" s="1"/>
  <c r="V23" i="1" s="1"/>
  <c r="O6" i="1"/>
  <c r="T6" i="1" s="1"/>
  <c r="U6" i="1"/>
  <c r="U2" i="1"/>
  <c r="V17" i="1" l="1"/>
  <c r="T12" i="1"/>
  <c r="V12" i="1" s="1"/>
  <c r="V6" i="1"/>
</calcChain>
</file>

<file path=xl/sharedStrings.xml><?xml version="1.0" encoding="utf-8"?>
<sst xmlns="http://schemas.openxmlformats.org/spreadsheetml/2006/main" count="78" uniqueCount="65">
  <si>
    <t>Code</t>
  </si>
  <si>
    <t>Omschrijving</t>
  </si>
  <si>
    <t>Eenheid</t>
  </si>
  <si>
    <t>Manuren</t>
  </si>
  <si>
    <t>Materieel</t>
  </si>
  <si>
    <t>Materiaal</t>
  </si>
  <si>
    <t>Toeslag (nacht/weekend)</t>
  </si>
  <si>
    <t>1. Directe kosten</t>
  </si>
  <si>
    <t>a. Nader uitspliting van eenmalige uitvoeringskosten</t>
  </si>
  <si>
    <t>b. Nadere uitspliting van opslagkosten (projectteam)</t>
  </si>
  <si>
    <t>c. Opslag voor Algemene kosten, winst en risico</t>
  </si>
  <si>
    <t>Subtotaal</t>
  </si>
  <si>
    <t>TOTALE KOSTEN 
(= Kostprijs x hoeveelheid)</t>
  </si>
  <si>
    <t>2. Indirecte kosten</t>
  </si>
  <si>
    <t>Versiedatum:</t>
  </si>
  <si>
    <t>dagen</t>
  </si>
  <si>
    <t>Hoeveel-
heid</t>
  </si>
  <si>
    <t>ha</t>
  </si>
  <si>
    <t>Vaartuig (trailerbaar) met pick-up incl. bediening</t>
  </si>
  <si>
    <t>keer</t>
  </si>
  <si>
    <t>dag</t>
  </si>
  <si>
    <t>Tijdelijke voorzieningen t.b.v. beschikbaarheid</t>
  </si>
  <si>
    <t>Extra onderhoud</t>
  </si>
  <si>
    <t>Inzet t.b.v. onderzoek/inspecties</t>
  </si>
  <si>
    <t>TV.01</t>
  </si>
  <si>
    <t>TV.02</t>
  </si>
  <si>
    <t>TV.03</t>
  </si>
  <si>
    <t>TV.04</t>
  </si>
  <si>
    <t>EO.01</t>
  </si>
  <si>
    <t>EO.02</t>
  </si>
  <si>
    <t>OI.01</t>
  </si>
  <si>
    <t>OI.02</t>
  </si>
  <si>
    <t>OI.03</t>
  </si>
  <si>
    <t>Onderaan-
neming</t>
  </si>
  <si>
    <r>
      <rPr>
        <vertAlign val="superscript"/>
        <sz val="9"/>
        <color theme="1"/>
        <rFont val="Verdana"/>
        <family val="2"/>
      </rPr>
      <t>1)</t>
    </r>
    <r>
      <rPr>
        <sz val="9"/>
        <color theme="1"/>
        <rFont val="Verdana"/>
        <family val="2"/>
      </rPr>
      <t xml:space="preserve"> Hoeveelheden zijn afgestemd op een ingeschatte inzet in de periode 1-1-2021 t/m 31-12-2025.</t>
    </r>
  </si>
  <si>
    <t>Duikploeg (inspecties onder water)</t>
  </si>
  <si>
    <t>Aantal keer inzet</t>
  </si>
  <si>
    <t>boom</t>
  </si>
  <si>
    <t>a. Productienormen per eenheid, bestaande uit manuren, materieel en materiaal</t>
  </si>
  <si>
    <t>b. eenheidsprijzen voor manuren, materieel en materiaal (evt. dag, nacht, weekend)</t>
  </si>
  <si>
    <r>
      <t>Aantal keer inzet incl. hoeveelheid met bijbehorende eenheid</t>
    </r>
    <r>
      <rPr>
        <vertAlign val="superscript"/>
        <sz val="9"/>
        <color theme="1"/>
        <rFont val="Verdana"/>
        <family val="2"/>
      </rPr>
      <t>1)</t>
    </r>
  </si>
  <si>
    <t>Peilvaartuig (incl. sonar) t.b.v. detectie aanwezigheid object in een van de sluiskolken</t>
  </si>
  <si>
    <r>
      <t>m</t>
    </r>
    <r>
      <rPr>
        <vertAlign val="superscript"/>
        <sz val="9"/>
        <color theme="1"/>
        <rFont val="Verdana"/>
        <family val="2"/>
      </rPr>
      <t>2</t>
    </r>
  </si>
  <si>
    <t>EO.03</t>
  </si>
  <si>
    <t>EO.04</t>
  </si>
  <si>
    <t>TV.05</t>
  </si>
  <si>
    <t>Onderaanneming
(0=nee, 1=ja)</t>
  </si>
  <si>
    <t>Totale kostprijs per activiteit</t>
  </si>
  <si>
    <r>
      <t xml:space="preserve">Tijdelijke Verkeersmaatregelen (incl. omleidingsroute) hefbruggen
</t>
    </r>
    <r>
      <rPr>
        <i/>
        <sz val="9"/>
        <color theme="1"/>
        <rFont val="Verdana"/>
        <family val="2"/>
      </rPr>
      <t>Uitgangspunt:
- Betreft omleiding voor alle wegverkeer (gemotoriseerd en fietsverkeer).</t>
    </r>
  </si>
  <si>
    <r>
      <t xml:space="preserve">Tijdelijke cameravoorziening t.b.v. bediening (incl. presentatie in bediengebouw) ter vervanging uitgevallen camera
</t>
    </r>
    <r>
      <rPr>
        <i/>
        <sz val="9"/>
        <color theme="1"/>
        <rFont val="Verdana"/>
        <family val="2"/>
      </rPr>
      <t>Uitgangspunt:
- Binnen 75m is een stroompunt aanwezig.</t>
    </r>
  </si>
  <si>
    <r>
      <t xml:space="preserve">Tijdelijke extra verlichting sluiskolk schutsluis Heumen
</t>
    </r>
    <r>
      <rPr>
        <i/>
        <sz val="9"/>
        <color theme="1"/>
        <rFont val="Verdana"/>
        <family val="2"/>
      </rPr>
      <t>Uitgangspunten:
- Binnen 75m van iedere lichtmast is een stroompunt aanwezig;
- Rekening houden met 6 lichtmasten.</t>
    </r>
  </si>
  <si>
    <r>
      <t xml:space="preserve">Tijdelijke Verkeersmaatregelen Vaarweg t.b.v. (gedeeltelijke) vaarwegstremming
</t>
    </r>
    <r>
      <rPr>
        <i/>
        <sz val="9"/>
        <color theme="1"/>
        <rFont val="Verdana"/>
        <family val="2"/>
      </rPr>
      <t xml:space="preserve">
Uitgangspunt:
- Betreft informeren vaarweggebruikers t.a.v. stremming(en).</t>
    </r>
  </si>
  <si>
    <r>
      <t xml:space="preserve">Herstellen straatwerk (toegangswegen en/of verhardingen rondom de sluizen).
</t>
    </r>
    <r>
      <rPr>
        <i/>
        <sz val="9"/>
        <color theme="1"/>
        <rFont val="Verdana"/>
        <family val="2"/>
      </rPr>
      <t xml:space="preserve">
Uitgangspunt:
- Kleinschalig herstel elementenverharding.</t>
    </r>
  </si>
  <si>
    <r>
      <t xml:space="preserve">Extra maaien areaal (alle vegetatie types)
</t>
    </r>
    <r>
      <rPr>
        <i/>
        <sz val="9"/>
        <color theme="1"/>
        <rFont val="Verdana"/>
        <family val="2"/>
      </rPr>
      <t xml:space="preserve">
Uitgangspunten:
- Maaien van vegetatie dat al minimaal 1x per jaar gemaaid wordt;
- Vrijkomende materialen geheel afvoeren.</t>
    </r>
  </si>
  <si>
    <r>
      <t xml:space="preserve">Rooien boom op verzoek OG (niet o.b.v. VTA of stormschade)
</t>
    </r>
    <r>
      <rPr>
        <i/>
        <sz val="9"/>
        <color theme="1"/>
        <rFont val="Verdana"/>
        <family val="2"/>
      </rPr>
      <t xml:space="preserve">
Uitgangspunten:
- Stamdiameter </t>
    </r>
    <r>
      <rPr>
        <sz val="9"/>
        <color theme="1"/>
        <rFont val="Verdana"/>
        <family val="2"/>
      </rPr>
      <t>≤50cm;</t>
    </r>
    <r>
      <rPr>
        <i/>
        <sz val="9"/>
        <color theme="1"/>
        <rFont val="Verdana"/>
        <family val="2"/>
      </rPr>
      <t xml:space="preserve">
- Vrijkomende materialen geheel afvoeren.</t>
    </r>
  </si>
  <si>
    <r>
      <t xml:space="preserve">Verwijderen object uit sluiskolk (max. gewicht 1000kg)
</t>
    </r>
    <r>
      <rPr>
        <i/>
        <sz val="9"/>
        <color theme="1"/>
        <rFont val="Verdana"/>
        <family val="2"/>
      </rPr>
      <t xml:space="preserve">
Uitgangspunten:
- Inclusief duikploeg;
- Vrijkomende materialen geheel afvoeren.</t>
    </r>
  </si>
  <si>
    <t>Inzet t.b.v. functie Primaire waterkering</t>
  </si>
  <si>
    <t>PK.01</t>
  </si>
  <si>
    <t>PK.02</t>
  </si>
  <si>
    <r>
      <t xml:space="preserve">Sluiten of openen keersluis Heumen
</t>
    </r>
    <r>
      <rPr>
        <i/>
        <sz val="9"/>
        <color theme="1"/>
        <rFont val="Verdana"/>
        <family val="2"/>
      </rPr>
      <t>Uitgangspunten:
- Sluiting/opening geschied door en op initiatief van RWS VWM (bediening);
- Aanwezigheid en inzet storingsmonteur (t.b.v. verhelpen storingsmeldingen);
- Inzet gedurende daguren binnen 24 uur na aanzegging.</t>
    </r>
  </si>
  <si>
    <t>PK.03</t>
  </si>
  <si>
    <r>
      <t xml:space="preserve">Sluiten of openen ebdeuren schutsluis Heumen
</t>
    </r>
    <r>
      <rPr>
        <i/>
        <sz val="9"/>
        <color theme="1"/>
        <rFont val="Verdana"/>
        <family val="2"/>
      </rPr>
      <t>Uitgangspunten:
- Sluiting/opening geschied op initiatief van RWS VWM (bediening);
- Sluiting/opening dient uitgevoerd te worden conform [Handleiding sluiten ebdeuren schutsluis west Heumen];
- Inzet gedurende daguren binnen 24 uur na aanzegging.</t>
    </r>
  </si>
  <si>
    <r>
      <t xml:space="preserve">Plaatsen of verwijderen opzetschotten Waaldeur schutsluis Weurt-Oost
</t>
    </r>
    <r>
      <rPr>
        <i/>
        <sz val="9"/>
        <color theme="1"/>
        <rFont val="Verdana"/>
        <family val="2"/>
      </rPr>
      <t>Uitgangspunten:
- Plaatsen/verwijderen dient te geschieden op initiatief van RWS VWM (bediening);
- Schotten dienen geplaatst of verwijderd te worden conform "108439-20-006.396-rapd04-Procedure plaatsen hoogwaterschotten sluis Weurt Oost Waaldeur";
- Inzet gedurende daguren binnen 24 uur na aanzegging.</t>
    </r>
  </si>
  <si>
    <t>Bijlage J Format Staat van prijzen per eenheid raamactiviteiten</t>
  </si>
  <si>
    <r>
      <t xml:space="preserve">Plaatsen lichtkrant/tekstwagen langs (vaar)weg
</t>
    </r>
    <r>
      <rPr>
        <i/>
        <sz val="9"/>
        <color theme="1"/>
        <rFont val="Verdana"/>
        <family val="2"/>
      </rPr>
      <t xml:space="preserve">
Uitgangspunten:
- Locatie is met een auto bereikbaar;
- Lichtkrant/tekstwagen dient eigen stroomvooziening te hebben.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</si>
</sst>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4" x14ac:knownFonts="1">
    <font>
      <sz val="9"/>
      <color theme="1"/>
      <name val="Verdana"/>
      <family val="2"/>
    </font>
    <font>
      <b/>
      <sz val="14"/>
      <color theme="1"/>
      <name val="Verdana"/>
      <family val="2"/>
    </font>
    <font>
      <i/>
      <sz val="9"/>
      <color theme="1"/>
      <name val="Verdana"/>
      <family val="2"/>
    </font>
    <font>
      <vertAlign val="super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14" fontId="0" fillId="0" borderId="0" xfId="0" applyNumberForma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164" fontId="0" fillId="0" borderId="2" xfId="0" applyNumberFormat="1" applyBorder="1" applyAlignment="1">
      <alignment horizontal="right" vertical="top"/>
    </xf>
    <xf numFmtId="164" fontId="0" fillId="0" borderId="3" xfId="0" applyNumberFormat="1" applyBorder="1" applyAlignment="1">
      <alignment horizontal="right" vertical="top"/>
    </xf>
    <xf numFmtId="164" fontId="0" fillId="0" borderId="14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164" fontId="0" fillId="0" borderId="6" xfId="0" applyNumberFormat="1" applyBorder="1" applyAlignment="1">
      <alignment horizontal="right" vertical="top"/>
    </xf>
    <xf numFmtId="164" fontId="0" fillId="0" borderId="4" xfId="0" applyNumberFormat="1" applyBorder="1" applyAlignment="1">
      <alignment horizontal="right" vertical="top"/>
    </xf>
    <xf numFmtId="164" fontId="0" fillId="0" borderId="17" xfId="0" applyNumberFormat="1" applyBorder="1" applyAlignment="1">
      <alignment horizontal="right" vertical="top"/>
    </xf>
    <xf numFmtId="164" fontId="0" fillId="0" borderId="7" xfId="0" applyNumberFormat="1" applyBorder="1" applyAlignment="1">
      <alignment horizontal="right" vertical="top"/>
    </xf>
    <xf numFmtId="164" fontId="0" fillId="0" borderId="18" xfId="0" applyNumberFormat="1" applyBorder="1" applyAlignment="1">
      <alignment horizontal="right" vertical="top"/>
    </xf>
    <xf numFmtId="0" fontId="0" fillId="0" borderId="32" xfId="0" applyBorder="1" applyAlignment="1">
      <alignment horizontal="left" vertical="top" wrapText="1"/>
    </xf>
    <xf numFmtId="0" fontId="0" fillId="0" borderId="36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6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14" xfId="0" applyBorder="1" applyAlignment="1">
      <alignment wrapText="1"/>
    </xf>
    <xf numFmtId="0" fontId="0" fillId="0" borderId="39" xfId="0" applyBorder="1" applyAlignment="1">
      <alignment horizontal="left" vertical="top" wrapText="1"/>
    </xf>
    <xf numFmtId="0" fontId="0" fillId="0" borderId="38" xfId="0" applyBorder="1" applyAlignment="1">
      <alignment horizontal="center" vertical="top" wrapText="1"/>
    </xf>
    <xf numFmtId="0" fontId="0" fillId="0" borderId="40" xfId="0" applyBorder="1" applyAlignment="1">
      <alignment horizontal="center" vertical="top"/>
    </xf>
    <xf numFmtId="0" fontId="0" fillId="0" borderId="39" xfId="0" applyBorder="1" applyAlignment="1">
      <alignment horizontal="left" vertical="top"/>
    </xf>
    <xf numFmtId="164" fontId="0" fillId="0" borderId="38" xfId="0" applyNumberFormat="1" applyBorder="1" applyAlignment="1">
      <alignment horizontal="right" vertical="top"/>
    </xf>
    <xf numFmtId="164" fontId="0" fillId="0" borderId="41" xfId="0" applyNumberFormat="1" applyBorder="1" applyAlignment="1">
      <alignment horizontal="right" vertical="top"/>
    </xf>
    <xf numFmtId="0" fontId="0" fillId="0" borderId="38" xfId="0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12" xfId="0" applyBorder="1" applyAlignment="1">
      <alignment horizontal="center" vertical="top" wrapText="1"/>
    </xf>
    <xf numFmtId="0" fontId="0" fillId="0" borderId="3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164" fontId="0" fillId="0" borderId="2" xfId="0" applyNumberFormat="1" applyBorder="1" applyAlignment="1">
      <alignment horizontal="center" vertical="top"/>
    </xf>
    <xf numFmtId="164" fontId="0" fillId="0" borderId="3" xfId="0" applyNumberFormat="1" applyBorder="1" applyAlignment="1">
      <alignment horizontal="center" vertical="top"/>
    </xf>
    <xf numFmtId="164" fontId="0" fillId="0" borderId="38" xfId="0" applyNumberFormat="1" applyBorder="1" applyAlignment="1">
      <alignment horizontal="center" vertical="top"/>
    </xf>
    <xf numFmtId="164" fontId="0" fillId="0" borderId="41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2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0" fillId="0" borderId="31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6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0" fillId="0" borderId="10" xfId="0" quotePrefix="1" applyBorder="1" applyAlignment="1">
      <alignment horizontal="left" vertical="top" wrapText="1"/>
    </xf>
    <xf numFmtId="0" fontId="0" fillId="0" borderId="11" xfId="0" quotePrefix="1" applyBorder="1" applyAlignment="1">
      <alignment horizontal="left" vertical="top" wrapText="1"/>
    </xf>
    <xf numFmtId="0" fontId="0" fillId="0" borderId="21" xfId="0" quotePrefix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3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45" xfId="0" applyBorder="1" applyAlignment="1">
      <alignment vertical="top" wrapText="1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19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7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7" xfId="0" quotePrefix="1" applyBorder="1" applyAlignment="1">
      <alignment horizontal="left" vertical="top" wrapText="1"/>
    </xf>
    <xf numFmtId="0" fontId="0" fillId="0" borderId="25" xfId="0" quotePrefix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5"/>
  <sheetViews>
    <sheetView tabSelected="1" topLeftCell="F21" zoomScale="70" zoomScaleNormal="70" workbookViewId="0">
      <selection activeCell="A2" sqref="A2:V25"/>
    </sheetView>
  </sheetViews>
  <sheetFormatPr defaultRowHeight="11.25" x14ac:dyDescent="0.15"/>
  <cols>
    <col min="1" max="1" width="11.75" style="2" customWidth="1"/>
    <col min="2" max="2" width="37.875" style="2" customWidth="1"/>
    <col min="3" max="3" width="11.75" style="2" bestFit="1" customWidth="1"/>
    <col min="4" max="4" width="7.875" style="1" bestFit="1" customWidth="1"/>
    <col min="5" max="5" width="7.25" style="1" bestFit="1" customWidth="1"/>
    <col min="6" max="6" width="7.75" style="1" bestFit="1" customWidth="1"/>
    <col min="7" max="8" width="8.125" style="1" bestFit="1" customWidth="1"/>
    <col min="9" max="9" width="14.625" style="1" bestFit="1" customWidth="1"/>
    <col min="10" max="10" width="7.75" style="1" bestFit="1" customWidth="1"/>
    <col min="11" max="12" width="8.125" style="1" bestFit="1" customWidth="1"/>
    <col min="13" max="13" width="11.375" style="1" customWidth="1"/>
    <col min="14" max="14" width="11.125" style="1" customWidth="1"/>
    <col min="15" max="15" width="8.5" style="1" bestFit="1" customWidth="1"/>
    <col min="16" max="16" width="22" style="1" customWidth="1"/>
    <col min="17" max="17" width="19.25" style="1" customWidth="1"/>
    <col min="18" max="18" width="17.25" style="1" customWidth="1"/>
    <col min="19" max="19" width="8.5" style="1" bestFit="1" customWidth="1"/>
    <col min="20" max="20" width="9" style="1"/>
    <col min="21" max="21" width="8.25" style="1" customWidth="1"/>
    <col min="22" max="22" width="14.25" style="1" customWidth="1"/>
    <col min="23" max="16384" width="9" style="1"/>
  </cols>
  <sheetData>
    <row r="1" spans="1:22" ht="12" thickBot="1" x14ac:dyDescent="0.2"/>
    <row r="2" spans="1:22" ht="40.5" customHeight="1" thickTop="1" thickBot="1" x14ac:dyDescent="0.2">
      <c r="A2" s="85" t="s">
        <v>63</v>
      </c>
      <c r="B2" s="86"/>
      <c r="C2" s="86"/>
      <c r="D2" s="86"/>
      <c r="E2" s="87"/>
      <c r="F2" s="88" t="s">
        <v>7</v>
      </c>
      <c r="G2" s="89"/>
      <c r="H2" s="89"/>
      <c r="I2" s="89"/>
      <c r="J2" s="89"/>
      <c r="K2" s="89"/>
      <c r="L2" s="89"/>
      <c r="M2" s="89"/>
      <c r="N2" s="89"/>
      <c r="O2" s="90"/>
      <c r="P2" s="98" t="s">
        <v>13</v>
      </c>
      <c r="Q2" s="99"/>
      <c r="R2" s="99"/>
      <c r="S2" s="100"/>
      <c r="T2" s="91" t="s">
        <v>47</v>
      </c>
      <c r="U2" s="73" t="str">
        <f>C4</f>
        <v>Aantal keer inzet</v>
      </c>
      <c r="V2" s="95" t="s">
        <v>12</v>
      </c>
    </row>
    <row r="3" spans="1:22" ht="12.75" thickTop="1" thickBot="1" x14ac:dyDescent="0.2">
      <c r="A3" s="3" t="s">
        <v>14</v>
      </c>
      <c r="B3" s="4">
        <v>43896</v>
      </c>
      <c r="C3" s="82" t="s">
        <v>40</v>
      </c>
      <c r="D3" s="83"/>
      <c r="E3" s="84"/>
      <c r="F3" s="77" t="s">
        <v>38</v>
      </c>
      <c r="G3" s="78"/>
      <c r="H3" s="78"/>
      <c r="I3" s="79"/>
      <c r="J3" s="77" t="s">
        <v>39</v>
      </c>
      <c r="K3" s="78"/>
      <c r="L3" s="78"/>
      <c r="M3" s="78"/>
      <c r="N3" s="78"/>
      <c r="O3" s="71" t="s">
        <v>11</v>
      </c>
      <c r="P3" s="73" t="s">
        <v>8</v>
      </c>
      <c r="Q3" s="103" t="s">
        <v>9</v>
      </c>
      <c r="R3" s="101" t="s">
        <v>10</v>
      </c>
      <c r="S3" s="100" t="s">
        <v>11</v>
      </c>
      <c r="T3" s="92"/>
      <c r="U3" s="94"/>
      <c r="V3" s="96"/>
    </row>
    <row r="4" spans="1:22" ht="35.25" thickTop="1" thickBot="1" x14ac:dyDescent="0.2">
      <c r="A4" s="62" t="s">
        <v>0</v>
      </c>
      <c r="B4" s="23" t="s">
        <v>1</v>
      </c>
      <c r="C4" s="43" t="s">
        <v>36</v>
      </c>
      <c r="D4" s="44" t="s">
        <v>16</v>
      </c>
      <c r="E4" s="24" t="s">
        <v>2</v>
      </c>
      <c r="F4" s="33" t="s">
        <v>3</v>
      </c>
      <c r="G4" s="45" t="s">
        <v>4</v>
      </c>
      <c r="H4" s="45" t="s">
        <v>5</v>
      </c>
      <c r="I4" s="46" t="s">
        <v>46</v>
      </c>
      <c r="J4" s="33" t="s">
        <v>3</v>
      </c>
      <c r="K4" s="45" t="s">
        <v>4</v>
      </c>
      <c r="L4" s="45" t="s">
        <v>5</v>
      </c>
      <c r="M4" s="55" t="s">
        <v>6</v>
      </c>
      <c r="N4" s="55" t="s">
        <v>33</v>
      </c>
      <c r="O4" s="72"/>
      <c r="P4" s="74"/>
      <c r="Q4" s="104"/>
      <c r="R4" s="102"/>
      <c r="S4" s="72"/>
      <c r="T4" s="93"/>
      <c r="U4" s="74"/>
      <c r="V4" s="97"/>
    </row>
    <row r="5" spans="1:22" ht="12" thickTop="1" x14ac:dyDescent="0.15">
      <c r="A5" s="80" t="s">
        <v>21</v>
      </c>
      <c r="B5" s="81"/>
      <c r="C5" s="25"/>
      <c r="D5" s="13"/>
      <c r="E5" s="10"/>
      <c r="F5" s="47"/>
      <c r="G5" s="48"/>
      <c r="H5" s="48"/>
      <c r="I5" s="49"/>
      <c r="J5" s="47"/>
      <c r="K5" s="48"/>
      <c r="L5" s="48"/>
      <c r="M5" s="48"/>
      <c r="N5" s="48"/>
      <c r="O5" s="10"/>
      <c r="P5" s="8"/>
      <c r="Q5" s="9"/>
      <c r="R5" s="9"/>
      <c r="S5" s="11"/>
      <c r="T5" s="12"/>
      <c r="U5" s="13"/>
      <c r="V5" s="11"/>
    </row>
    <row r="6" spans="1:22" ht="67.5" x14ac:dyDescent="0.15">
      <c r="A6" s="63" t="s">
        <v>24</v>
      </c>
      <c r="B6" s="5" t="s">
        <v>49</v>
      </c>
      <c r="C6" s="26">
        <v>5</v>
      </c>
      <c r="D6" s="27">
        <v>10</v>
      </c>
      <c r="E6" s="7" t="s">
        <v>15</v>
      </c>
      <c r="F6" s="32"/>
      <c r="G6" s="50"/>
      <c r="H6" s="50"/>
      <c r="I6" s="51"/>
      <c r="J6" s="56"/>
      <c r="K6" s="57"/>
      <c r="L6" s="57"/>
      <c r="M6" s="57"/>
      <c r="N6" s="57"/>
      <c r="O6" s="16">
        <f>(((F6*J6)+(G6*K6)+(H6*L6))*M6)+(I6*N6)</f>
        <v>0</v>
      </c>
      <c r="P6" s="14"/>
      <c r="Q6" s="15"/>
      <c r="R6" s="15"/>
      <c r="S6" s="19">
        <f>P6+Q6+R6</f>
        <v>0</v>
      </c>
      <c r="T6" s="20">
        <f>O6+S6</f>
        <v>0</v>
      </c>
      <c r="U6" s="32">
        <f>C6</f>
        <v>5</v>
      </c>
      <c r="V6" s="19">
        <f>T6*U6</f>
        <v>0</v>
      </c>
    </row>
    <row r="7" spans="1:22" ht="78.75" x14ac:dyDescent="0.15">
      <c r="A7" s="63" t="s">
        <v>25</v>
      </c>
      <c r="B7" s="5" t="s">
        <v>50</v>
      </c>
      <c r="C7" s="26">
        <v>5</v>
      </c>
      <c r="D7" s="27">
        <v>10</v>
      </c>
      <c r="E7" s="7" t="s">
        <v>15</v>
      </c>
      <c r="F7" s="32"/>
      <c r="G7" s="50"/>
      <c r="H7" s="50"/>
      <c r="I7" s="51"/>
      <c r="J7" s="56"/>
      <c r="K7" s="57"/>
      <c r="L7" s="57"/>
      <c r="M7" s="57"/>
      <c r="N7" s="57"/>
      <c r="O7" s="16">
        <f t="shared" ref="O7:O23" si="0">(((F7*J7)+(G7*K7)+(H7*L7))*M7)+(I7*N7)</f>
        <v>0</v>
      </c>
      <c r="P7" s="14"/>
      <c r="Q7" s="15"/>
      <c r="R7" s="15"/>
      <c r="S7" s="19">
        <f t="shared" ref="S7:S23" si="1">P7+Q7+R7</f>
        <v>0</v>
      </c>
      <c r="T7" s="20">
        <f t="shared" ref="T7:T22" si="2">O7+S7</f>
        <v>0</v>
      </c>
      <c r="U7" s="32">
        <f t="shared" ref="U7:U23" si="3">C7</f>
        <v>5</v>
      </c>
      <c r="V7" s="19">
        <f t="shared" ref="V7:V23" si="4">T7*U7</f>
        <v>0</v>
      </c>
    </row>
    <row r="8" spans="1:22" ht="67.5" x14ac:dyDescent="0.15">
      <c r="A8" s="63" t="s">
        <v>26</v>
      </c>
      <c r="B8" s="5" t="s">
        <v>48</v>
      </c>
      <c r="C8" s="26">
        <v>2</v>
      </c>
      <c r="D8" s="27">
        <v>5</v>
      </c>
      <c r="E8" s="7" t="s">
        <v>15</v>
      </c>
      <c r="F8" s="32"/>
      <c r="G8" s="50"/>
      <c r="H8" s="50"/>
      <c r="I8" s="51"/>
      <c r="J8" s="56"/>
      <c r="K8" s="57"/>
      <c r="L8" s="57"/>
      <c r="M8" s="57"/>
      <c r="N8" s="57"/>
      <c r="O8" s="16">
        <f t="shared" si="0"/>
        <v>0</v>
      </c>
      <c r="P8" s="14"/>
      <c r="Q8" s="15"/>
      <c r="R8" s="15"/>
      <c r="S8" s="19">
        <f t="shared" si="1"/>
        <v>0</v>
      </c>
      <c r="T8" s="20">
        <f t="shared" si="2"/>
        <v>0</v>
      </c>
      <c r="U8" s="32">
        <f t="shared" si="3"/>
        <v>2</v>
      </c>
      <c r="V8" s="19">
        <f t="shared" si="4"/>
        <v>0</v>
      </c>
    </row>
    <row r="9" spans="1:22" ht="67.5" x14ac:dyDescent="0.15">
      <c r="A9" s="63" t="s">
        <v>27</v>
      </c>
      <c r="B9" s="5" t="s">
        <v>51</v>
      </c>
      <c r="C9" s="26">
        <v>5</v>
      </c>
      <c r="D9" s="27">
        <v>5</v>
      </c>
      <c r="E9" s="7" t="s">
        <v>15</v>
      </c>
      <c r="F9" s="32"/>
      <c r="G9" s="50"/>
      <c r="H9" s="50"/>
      <c r="I9" s="51"/>
      <c r="J9" s="56"/>
      <c r="K9" s="57"/>
      <c r="L9" s="57"/>
      <c r="M9" s="57"/>
      <c r="N9" s="57"/>
      <c r="O9" s="16">
        <f t="shared" si="0"/>
        <v>0</v>
      </c>
      <c r="P9" s="14"/>
      <c r="Q9" s="15"/>
      <c r="R9" s="15"/>
      <c r="S9" s="19">
        <f t="shared" si="1"/>
        <v>0</v>
      </c>
      <c r="T9" s="20">
        <f t="shared" si="2"/>
        <v>0</v>
      </c>
      <c r="U9" s="32">
        <f t="shared" si="3"/>
        <v>5</v>
      </c>
      <c r="V9" s="19">
        <f t="shared" si="4"/>
        <v>0</v>
      </c>
    </row>
    <row r="10" spans="1:22" ht="78.75" x14ac:dyDescent="0.15">
      <c r="A10" s="63" t="s">
        <v>45</v>
      </c>
      <c r="B10" s="5" t="s">
        <v>64</v>
      </c>
      <c r="C10" s="26">
        <v>10</v>
      </c>
      <c r="D10" s="27">
        <v>30</v>
      </c>
      <c r="E10" s="7" t="s">
        <v>15</v>
      </c>
      <c r="F10" s="32"/>
      <c r="G10" s="50"/>
      <c r="H10" s="50"/>
      <c r="I10" s="51"/>
      <c r="J10" s="56"/>
      <c r="K10" s="57"/>
      <c r="L10" s="57"/>
      <c r="M10" s="57"/>
      <c r="N10" s="57"/>
      <c r="O10" s="16">
        <f t="shared" si="0"/>
        <v>0</v>
      </c>
      <c r="P10" s="14"/>
      <c r="Q10" s="15"/>
      <c r="R10" s="15"/>
      <c r="S10" s="19">
        <f t="shared" si="1"/>
        <v>0</v>
      </c>
      <c r="T10" s="20">
        <f t="shared" si="2"/>
        <v>0</v>
      </c>
      <c r="U10" s="32">
        <f t="shared" si="3"/>
        <v>10</v>
      </c>
      <c r="V10" s="19">
        <f t="shared" si="4"/>
        <v>0</v>
      </c>
    </row>
    <row r="11" spans="1:22" ht="33.75" x14ac:dyDescent="0.15">
      <c r="A11" s="64" t="s">
        <v>23</v>
      </c>
      <c r="B11" s="5"/>
      <c r="C11" s="26"/>
      <c r="D11" s="27"/>
      <c r="E11" s="7"/>
      <c r="F11" s="32"/>
      <c r="G11" s="50"/>
      <c r="H11" s="50"/>
      <c r="I11" s="51"/>
      <c r="J11" s="56"/>
      <c r="K11" s="57"/>
      <c r="L11" s="57"/>
      <c r="M11" s="57"/>
      <c r="N11" s="57"/>
      <c r="O11" s="16"/>
      <c r="P11" s="14"/>
      <c r="Q11" s="15"/>
      <c r="R11" s="15"/>
      <c r="S11" s="19"/>
      <c r="T11" s="20"/>
      <c r="U11" s="32"/>
      <c r="V11" s="19"/>
    </row>
    <row r="12" spans="1:22" ht="22.5" x14ac:dyDescent="0.15">
      <c r="A12" s="63" t="s">
        <v>30</v>
      </c>
      <c r="B12" s="34" t="s">
        <v>18</v>
      </c>
      <c r="C12" s="28">
        <v>10</v>
      </c>
      <c r="D12" s="27">
        <v>1</v>
      </c>
      <c r="E12" s="7" t="s">
        <v>20</v>
      </c>
      <c r="F12" s="32"/>
      <c r="G12" s="50"/>
      <c r="H12" s="50"/>
      <c r="I12" s="51"/>
      <c r="J12" s="56"/>
      <c r="K12" s="57"/>
      <c r="L12" s="57"/>
      <c r="M12" s="57"/>
      <c r="N12" s="57"/>
      <c r="O12" s="16">
        <f t="shared" si="0"/>
        <v>0</v>
      </c>
      <c r="P12" s="14"/>
      <c r="Q12" s="15"/>
      <c r="R12" s="15"/>
      <c r="S12" s="19">
        <f t="shared" si="1"/>
        <v>0</v>
      </c>
      <c r="T12" s="20">
        <f t="shared" si="2"/>
        <v>0</v>
      </c>
      <c r="U12" s="32">
        <f t="shared" si="3"/>
        <v>10</v>
      </c>
      <c r="V12" s="19">
        <f t="shared" si="4"/>
        <v>0</v>
      </c>
    </row>
    <row r="13" spans="1:22" ht="33.75" x14ac:dyDescent="0.15">
      <c r="A13" s="63" t="s">
        <v>31</v>
      </c>
      <c r="B13" s="34" t="s">
        <v>41</v>
      </c>
      <c r="C13" s="26">
        <v>10</v>
      </c>
      <c r="D13" s="27">
        <v>1</v>
      </c>
      <c r="E13" s="7" t="s">
        <v>19</v>
      </c>
      <c r="F13" s="32"/>
      <c r="G13" s="50"/>
      <c r="H13" s="50"/>
      <c r="I13" s="51"/>
      <c r="J13" s="56"/>
      <c r="K13" s="57"/>
      <c r="L13" s="57"/>
      <c r="M13" s="57"/>
      <c r="N13" s="57"/>
      <c r="O13" s="16">
        <f t="shared" si="0"/>
        <v>0</v>
      </c>
      <c r="P13" s="14"/>
      <c r="Q13" s="15"/>
      <c r="R13" s="15"/>
      <c r="S13" s="19">
        <f t="shared" si="1"/>
        <v>0</v>
      </c>
      <c r="T13" s="20">
        <f t="shared" si="2"/>
        <v>0</v>
      </c>
      <c r="U13" s="32">
        <f t="shared" si="3"/>
        <v>10</v>
      </c>
      <c r="V13" s="19">
        <f t="shared" si="4"/>
        <v>0</v>
      </c>
    </row>
    <row r="14" spans="1:22" x14ac:dyDescent="0.15">
      <c r="A14" s="63" t="s">
        <v>32</v>
      </c>
      <c r="B14" s="34" t="s">
        <v>35</v>
      </c>
      <c r="C14" s="28">
        <v>10</v>
      </c>
      <c r="D14" s="27">
        <v>1</v>
      </c>
      <c r="E14" s="7" t="s">
        <v>20</v>
      </c>
      <c r="F14" s="32"/>
      <c r="G14" s="50"/>
      <c r="H14" s="50"/>
      <c r="I14" s="51"/>
      <c r="J14" s="56"/>
      <c r="K14" s="57"/>
      <c r="L14" s="57"/>
      <c r="M14" s="57"/>
      <c r="N14" s="57"/>
      <c r="O14" s="16">
        <f t="shared" si="0"/>
        <v>0</v>
      </c>
      <c r="P14" s="14"/>
      <c r="Q14" s="15"/>
      <c r="R14" s="15"/>
      <c r="S14" s="19">
        <f t="shared" si="1"/>
        <v>0</v>
      </c>
      <c r="T14" s="20">
        <f t="shared" si="2"/>
        <v>0</v>
      </c>
      <c r="U14" s="32">
        <f t="shared" si="3"/>
        <v>10</v>
      </c>
      <c r="V14" s="19">
        <f t="shared" si="4"/>
        <v>0</v>
      </c>
    </row>
    <row r="15" spans="1:22" x14ac:dyDescent="0.15">
      <c r="A15" s="75" t="s">
        <v>56</v>
      </c>
      <c r="B15" s="76"/>
      <c r="C15" s="28"/>
      <c r="D15" s="27"/>
      <c r="E15" s="7"/>
      <c r="F15" s="32"/>
      <c r="G15" s="50"/>
      <c r="H15" s="50"/>
      <c r="I15" s="51"/>
      <c r="J15" s="56"/>
      <c r="K15" s="57"/>
      <c r="L15" s="57"/>
      <c r="M15" s="57"/>
      <c r="N15" s="57"/>
      <c r="O15" s="16"/>
      <c r="P15" s="14"/>
      <c r="Q15" s="15"/>
      <c r="R15" s="15"/>
      <c r="S15" s="19"/>
      <c r="T15" s="20"/>
      <c r="U15" s="32"/>
      <c r="V15" s="19"/>
    </row>
    <row r="16" spans="1:22" ht="135" x14ac:dyDescent="0.15">
      <c r="A16" s="63" t="s">
        <v>57</v>
      </c>
      <c r="B16" s="5" t="s">
        <v>62</v>
      </c>
      <c r="C16" s="26">
        <v>16</v>
      </c>
      <c r="D16" s="27">
        <v>1</v>
      </c>
      <c r="E16" s="7" t="s">
        <v>19</v>
      </c>
      <c r="F16" s="32"/>
      <c r="G16" s="50"/>
      <c r="H16" s="50"/>
      <c r="I16" s="51"/>
      <c r="J16" s="56"/>
      <c r="K16" s="57"/>
      <c r="L16" s="57"/>
      <c r="M16" s="57"/>
      <c r="N16" s="57"/>
      <c r="O16" s="16">
        <f t="shared" ref="O16" si="5">(((F16*J16)+(G16*K16)+(H16*L16))*M16)+(I16*N16)</f>
        <v>0</v>
      </c>
      <c r="P16" s="14"/>
      <c r="Q16" s="15"/>
      <c r="R16" s="15"/>
      <c r="S16" s="19">
        <f t="shared" ref="S16" si="6">P16+Q16+R16</f>
        <v>0</v>
      </c>
      <c r="T16" s="20">
        <f t="shared" ref="T16" si="7">O16+S16</f>
        <v>0</v>
      </c>
      <c r="U16" s="32">
        <f t="shared" ref="U16" si="8">C16</f>
        <v>16</v>
      </c>
      <c r="V16" s="19">
        <f t="shared" ref="V16" si="9">T16*U16</f>
        <v>0</v>
      </c>
    </row>
    <row r="17" spans="1:22" ht="101.25" x14ac:dyDescent="0.15">
      <c r="A17" s="63" t="s">
        <v>58</v>
      </c>
      <c r="B17" s="5" t="s">
        <v>59</v>
      </c>
      <c r="C17" s="26">
        <v>16</v>
      </c>
      <c r="D17" s="27">
        <v>1</v>
      </c>
      <c r="E17" s="7" t="s">
        <v>19</v>
      </c>
      <c r="F17" s="32"/>
      <c r="G17" s="50"/>
      <c r="H17" s="50"/>
      <c r="I17" s="51"/>
      <c r="J17" s="56"/>
      <c r="K17" s="57"/>
      <c r="L17" s="57"/>
      <c r="M17" s="57"/>
      <c r="N17" s="57"/>
      <c r="O17" s="16">
        <f t="shared" si="0"/>
        <v>0</v>
      </c>
      <c r="P17" s="14"/>
      <c r="Q17" s="15"/>
      <c r="R17" s="15"/>
      <c r="S17" s="19">
        <f t="shared" si="1"/>
        <v>0</v>
      </c>
      <c r="T17" s="20">
        <f t="shared" si="2"/>
        <v>0</v>
      </c>
      <c r="U17" s="32">
        <f t="shared" si="3"/>
        <v>16</v>
      </c>
      <c r="V17" s="19">
        <f t="shared" si="4"/>
        <v>0</v>
      </c>
    </row>
    <row r="18" spans="1:22" ht="159.75" customHeight="1" x14ac:dyDescent="0.15">
      <c r="A18" s="63" t="s">
        <v>60</v>
      </c>
      <c r="B18" s="5" t="s">
        <v>61</v>
      </c>
      <c r="C18" s="26">
        <v>4</v>
      </c>
      <c r="D18" s="27">
        <v>1</v>
      </c>
      <c r="E18" s="7" t="s">
        <v>19</v>
      </c>
      <c r="F18" s="32"/>
      <c r="G18" s="50"/>
      <c r="H18" s="50"/>
      <c r="I18" s="51"/>
      <c r="J18" s="56"/>
      <c r="K18" s="57"/>
      <c r="L18" s="57"/>
      <c r="M18" s="57"/>
      <c r="N18" s="57"/>
      <c r="O18" s="16">
        <f t="shared" ref="O18" si="10">(((F18*J18)+(G18*K18)+(H18*L18))*M18)+(I18*N18)</f>
        <v>0</v>
      </c>
      <c r="P18" s="14"/>
      <c r="Q18" s="15"/>
      <c r="R18" s="15"/>
      <c r="S18" s="19">
        <f t="shared" ref="S18" si="11">P18+Q18+R18</f>
        <v>0</v>
      </c>
      <c r="T18" s="20">
        <f t="shared" ref="T18" si="12">O18+S18</f>
        <v>0</v>
      </c>
      <c r="U18" s="32">
        <f t="shared" ref="U18" si="13">C18</f>
        <v>4</v>
      </c>
      <c r="V18" s="19">
        <f t="shared" ref="V18" si="14">T18*U18</f>
        <v>0</v>
      </c>
    </row>
    <row r="19" spans="1:22" x14ac:dyDescent="0.15">
      <c r="A19" s="69" t="s">
        <v>22</v>
      </c>
      <c r="B19" s="70"/>
      <c r="C19" s="29"/>
      <c r="D19" s="27"/>
      <c r="E19" s="7"/>
      <c r="F19" s="32"/>
      <c r="G19" s="50"/>
      <c r="H19" s="50"/>
      <c r="I19" s="51"/>
      <c r="J19" s="56"/>
      <c r="K19" s="57"/>
      <c r="L19" s="57"/>
      <c r="M19" s="57"/>
      <c r="N19" s="57"/>
      <c r="O19" s="16"/>
      <c r="P19" s="14"/>
      <c r="Q19" s="15"/>
      <c r="R19" s="15"/>
      <c r="S19" s="19"/>
      <c r="T19" s="20"/>
      <c r="U19" s="32"/>
      <c r="V19" s="19"/>
    </row>
    <row r="20" spans="1:22" ht="67.5" x14ac:dyDescent="0.15">
      <c r="A20" s="63" t="s">
        <v>28</v>
      </c>
      <c r="B20" s="5" t="s">
        <v>53</v>
      </c>
      <c r="C20" s="26">
        <v>5</v>
      </c>
      <c r="D20" s="27">
        <v>0.5</v>
      </c>
      <c r="E20" s="7" t="s">
        <v>17</v>
      </c>
      <c r="F20" s="32"/>
      <c r="G20" s="50"/>
      <c r="H20" s="50"/>
      <c r="I20" s="51"/>
      <c r="J20" s="56"/>
      <c r="K20" s="57"/>
      <c r="L20" s="57"/>
      <c r="M20" s="57"/>
      <c r="N20" s="57"/>
      <c r="O20" s="16">
        <f t="shared" si="0"/>
        <v>0</v>
      </c>
      <c r="P20" s="14"/>
      <c r="Q20" s="15"/>
      <c r="R20" s="15"/>
      <c r="S20" s="19">
        <f t="shared" si="1"/>
        <v>0</v>
      </c>
      <c r="T20" s="20">
        <f t="shared" si="2"/>
        <v>0</v>
      </c>
      <c r="U20" s="32">
        <f t="shared" si="3"/>
        <v>5</v>
      </c>
      <c r="V20" s="19">
        <f t="shared" si="4"/>
        <v>0</v>
      </c>
    </row>
    <row r="21" spans="1:22" ht="56.25" x14ac:dyDescent="0.15">
      <c r="A21" s="63" t="s">
        <v>29</v>
      </c>
      <c r="B21" s="35" t="s">
        <v>52</v>
      </c>
      <c r="C21" s="36">
        <v>10</v>
      </c>
      <c r="D21" s="37">
        <v>10</v>
      </c>
      <c r="E21" s="38" t="s">
        <v>42</v>
      </c>
      <c r="F21" s="41"/>
      <c r="G21" s="52"/>
      <c r="H21" s="52"/>
      <c r="I21" s="53"/>
      <c r="J21" s="58"/>
      <c r="K21" s="59"/>
      <c r="L21" s="59"/>
      <c r="M21" s="59"/>
      <c r="N21" s="59"/>
      <c r="O21" s="16">
        <f t="shared" si="0"/>
        <v>0</v>
      </c>
      <c r="P21" s="39"/>
      <c r="Q21" s="40"/>
      <c r="R21" s="40"/>
      <c r="S21" s="19">
        <f t="shared" si="1"/>
        <v>0</v>
      </c>
      <c r="T21" s="20">
        <f t="shared" si="2"/>
        <v>0</v>
      </c>
      <c r="U21" s="32">
        <f t="shared" si="3"/>
        <v>10</v>
      </c>
      <c r="V21" s="19">
        <f t="shared" si="4"/>
        <v>0</v>
      </c>
    </row>
    <row r="22" spans="1:22" ht="67.5" x14ac:dyDescent="0.15">
      <c r="A22" s="65" t="s">
        <v>43</v>
      </c>
      <c r="B22" s="35" t="s">
        <v>54</v>
      </c>
      <c r="C22" s="36">
        <v>5</v>
      </c>
      <c r="D22" s="37">
        <v>1</v>
      </c>
      <c r="E22" s="38" t="s">
        <v>37</v>
      </c>
      <c r="F22" s="41"/>
      <c r="G22" s="52"/>
      <c r="H22" s="52"/>
      <c r="I22" s="53"/>
      <c r="J22" s="58"/>
      <c r="K22" s="59"/>
      <c r="L22" s="59"/>
      <c r="M22" s="59"/>
      <c r="N22" s="59"/>
      <c r="O22" s="16">
        <f t="shared" si="0"/>
        <v>0</v>
      </c>
      <c r="P22" s="39"/>
      <c r="Q22" s="40"/>
      <c r="R22" s="40"/>
      <c r="S22" s="19">
        <f t="shared" si="1"/>
        <v>0</v>
      </c>
      <c r="T22" s="20">
        <f t="shared" si="2"/>
        <v>0</v>
      </c>
      <c r="U22" s="32">
        <f t="shared" si="3"/>
        <v>5</v>
      </c>
      <c r="V22" s="19">
        <f t="shared" si="4"/>
        <v>0</v>
      </c>
    </row>
    <row r="23" spans="1:22" ht="68.25" thickBot="1" x14ac:dyDescent="0.2">
      <c r="A23" s="66" t="s">
        <v>44</v>
      </c>
      <c r="B23" s="6" t="s">
        <v>55</v>
      </c>
      <c r="C23" s="30">
        <v>10</v>
      </c>
      <c r="D23" s="31">
        <v>1</v>
      </c>
      <c r="E23" s="42" t="s">
        <v>19</v>
      </c>
      <c r="F23" s="33"/>
      <c r="G23" s="45"/>
      <c r="H23" s="45"/>
      <c r="I23" s="54"/>
      <c r="J23" s="60"/>
      <c r="K23" s="61"/>
      <c r="L23" s="61"/>
      <c r="M23" s="61"/>
      <c r="N23" s="61"/>
      <c r="O23" s="21">
        <f t="shared" si="0"/>
        <v>0</v>
      </c>
      <c r="P23" s="17"/>
      <c r="Q23" s="18"/>
      <c r="R23" s="18"/>
      <c r="S23" s="21">
        <f t="shared" si="1"/>
        <v>0</v>
      </c>
      <c r="T23" s="22">
        <f t="shared" ref="T23" si="15">O23+S23</f>
        <v>0</v>
      </c>
      <c r="U23" s="33">
        <f t="shared" si="3"/>
        <v>10</v>
      </c>
      <c r="V23" s="21">
        <f t="shared" si="4"/>
        <v>0</v>
      </c>
    </row>
    <row r="24" spans="1:22" ht="12" thickTop="1" x14ac:dyDescent="0.15"/>
    <row r="25" spans="1:22" ht="21" customHeight="1" x14ac:dyDescent="0.15">
      <c r="A25" s="67" t="s">
        <v>34</v>
      </c>
      <c r="B25" s="68"/>
      <c r="C25" s="68"/>
      <c r="D25" s="68"/>
      <c r="E25" s="68"/>
      <c r="F25" s="68"/>
      <c r="G25" s="68"/>
      <c r="H25" s="68"/>
    </row>
  </sheetData>
  <mergeCells count="18">
    <mergeCell ref="A2:E2"/>
    <mergeCell ref="F2:O2"/>
    <mergeCell ref="T2:T4"/>
    <mergeCell ref="U2:U4"/>
    <mergeCell ref="V2:V4"/>
    <mergeCell ref="P2:S2"/>
    <mergeCell ref="R3:R4"/>
    <mergeCell ref="S3:S4"/>
    <mergeCell ref="Q3:Q4"/>
    <mergeCell ref="A25:H25"/>
    <mergeCell ref="A19:B19"/>
    <mergeCell ref="O3:O4"/>
    <mergeCell ref="P3:P4"/>
    <mergeCell ref="A15:B15"/>
    <mergeCell ref="F3:I3"/>
    <mergeCell ref="J3:N3"/>
    <mergeCell ref="A5:B5"/>
    <mergeCell ref="C3:E3"/>
  </mergeCells>
  <pageMargins left="0.7" right="0.7" top="0.75" bottom="0.75" header="0.3" footer="0.3"/>
  <pageSetup paperSize="9" scale="47" fitToHeight="0" orientation="landscape" r:id="rId1"/>
  <headerFooter>
    <oddHeader>&amp;L31149680 Overzicht van Raamactiviteiten behorende bij bijlage 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Berentsen, Remco (PPO)</dc:creator>
  <cp:lastModifiedBy>Burgers, Kasper (PPO)</cp:lastModifiedBy>
  <cp:lastPrinted>2020-04-30T06:26:47Z</cp:lastPrinted>
  <dcterms:created xsi:type="dcterms:W3CDTF">2020-01-17T11:45:01Z</dcterms:created>
  <dcterms:modified xsi:type="dcterms:W3CDTF">2020-04-30T10:45:55Z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31149680 Bijlage J Format Concept staat van prijzen per eenheid raamactiviteiten.xlsx</vt:lpwstr>
  </property>
</Properties>
</file>