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TeamGZPzorgverzekeringvoorinwonersmeteenlaaginkomen-Aanbesteding2026-2030/Gedeelde documenten/Stukken voor eindredactie/Stukken met opmerkingen/"/>
    </mc:Choice>
  </mc:AlternateContent>
  <xr:revisionPtr revIDLastSave="279" documentId="8_{A374B145-6F56-4661-A9B2-FA59868D8ABD}" xr6:coauthVersionLast="47" xr6:coauthVersionMax="47" xr10:uidLastSave="{93A0FC88-80FA-D94A-8F31-2F4BB3D29849}"/>
  <bookViews>
    <workbookView xWindow="0" yWindow="740" windowWidth="34560" windowHeight="21600" tabRatio="637" xr2:uid="{6CEC4C7B-5F04-44BC-8D67-C36B66D589CA}"/>
  </bookViews>
  <sheets>
    <sheet name="Verzamelblad" sheetId="3" r:id="rId1"/>
    <sheet name="Wens 1" sheetId="1" r:id="rId2"/>
    <sheet name="Wens 2" sheetId="2" r:id="rId3"/>
    <sheet name="Wens 3" sheetId="4" r:id="rId4"/>
    <sheet name="Wens 4" sheetId="5" r:id="rId5"/>
    <sheet name="Wens 5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D14" i="6" s="1"/>
  <c r="D20" i="3" s="1"/>
  <c r="B11" i="6"/>
  <c r="B14" i="6" s="1"/>
  <c r="B20" i="3" s="1"/>
  <c r="D11" i="5"/>
  <c r="D14" i="5" s="1"/>
  <c r="D17" i="3" s="1"/>
  <c r="B11" i="5"/>
  <c r="B14" i="5" s="1"/>
  <c r="B17" i="3" s="1"/>
  <c r="D11" i="4"/>
  <c r="D14" i="4" s="1"/>
  <c r="D14" i="3" s="1"/>
  <c r="B11" i="4"/>
  <c r="B14" i="4" s="1"/>
  <c r="B14" i="3" s="1"/>
  <c r="D11" i="3"/>
  <c r="B11" i="3"/>
  <c r="D13" i="2"/>
  <c r="D14" i="2" s="1"/>
  <c r="B13" i="2"/>
  <c r="B14" i="2" s="1"/>
  <c r="B16" i="2" s="1"/>
  <c r="D17" i="2" s="1"/>
  <c r="D18" i="2" s="1"/>
  <c r="D22" i="3" l="1"/>
  <c r="B22" i="3"/>
  <c r="B17" i="2"/>
  <c r="B18" i="2" s="1"/>
  <c r="D7" i="3"/>
  <c r="B7" i="3"/>
  <c r="D6" i="3"/>
  <c r="B6" i="3"/>
  <c r="S20" i="1"/>
  <c r="Q20" i="1"/>
  <c r="N20" i="1"/>
  <c r="L20" i="1"/>
  <c r="I20" i="1"/>
  <c r="D5" i="3" s="1"/>
  <c r="D8" i="3" s="1"/>
  <c r="G20" i="1"/>
  <c r="B5" i="3" s="1"/>
  <c r="B8" i="3" s="1"/>
</calcChain>
</file>

<file path=xl/sharedStrings.xml><?xml version="1.0" encoding="utf-8"?>
<sst xmlns="http://schemas.openxmlformats.org/spreadsheetml/2006/main" count="211" uniqueCount="80">
  <si>
    <t>Wens 1</t>
  </si>
  <si>
    <t>Inschrijver 1</t>
  </si>
  <si>
    <t>Inschrijver 2</t>
  </si>
  <si>
    <t>Pakket 1</t>
  </si>
  <si>
    <t>Pakket 2</t>
  </si>
  <si>
    <t>Pakket 3</t>
  </si>
  <si>
    <t>totaal wens 1</t>
  </si>
  <si>
    <t>Wens 2</t>
  </si>
  <si>
    <t>totaal wens 2</t>
  </si>
  <si>
    <t>Wens 3</t>
  </si>
  <si>
    <t>totaal wens 3</t>
  </si>
  <si>
    <t>Wens 4</t>
  </si>
  <si>
    <t>totaal wens 4</t>
  </si>
  <si>
    <t>Wens 5</t>
  </si>
  <si>
    <t>totaal wens 5</t>
  </si>
  <si>
    <t>TOTAAL</t>
  </si>
  <si>
    <t>Rangorde</t>
  </si>
  <si>
    <t>Voorbeeld scoretabel GZP 2025</t>
  </si>
  <si>
    <t>Vergoeding</t>
  </si>
  <si>
    <t>Pakket 1*</t>
  </si>
  <si>
    <t>Pakket 2**</t>
  </si>
  <si>
    <t>Pakket 3**</t>
  </si>
  <si>
    <t>pakket 1</t>
  </si>
  <si>
    <t>punten</t>
  </si>
  <si>
    <t>100% voor mondzorg</t>
  </si>
  <si>
    <t>Ja</t>
  </si>
  <si>
    <t>Mondzorg vergoeding</t>
  </si>
  <si>
    <t>Orthodontie kinderen en volwassenen</t>
  </si>
  <si>
    <t>Wachttijd orthodontie</t>
  </si>
  <si>
    <t>Geen</t>
  </si>
  <si>
    <t>Nee</t>
  </si>
  <si>
    <t>Verplicht gespreid betalen eigen risico vooraf</t>
  </si>
  <si>
    <t xml:space="preserve">Fysiotherapie </t>
  </si>
  <si>
    <t>Min. 6x</t>
  </si>
  <si>
    <t>Min. 12x</t>
  </si>
  <si>
    <t>Min. 24x</t>
  </si>
  <si>
    <t>9x</t>
  </si>
  <si>
    <t xml:space="preserve">Kosten voor zwangere en baby, inclusief vergoeding wettelijke eigen bijdrage kraamzorg </t>
  </si>
  <si>
    <t xml:space="preserve">Eigen bijdrage Wmo </t>
  </si>
  <si>
    <r>
      <rPr>
        <sz val="9"/>
        <color rgb="FF000000"/>
        <rFont val="Verdana"/>
        <family val="2"/>
      </rPr>
      <t>2</t>
    </r>
    <r>
      <rPr>
        <vertAlign val="superscript"/>
        <sz val="9"/>
        <color rgb="FF000000"/>
        <rFont val="Verdana"/>
        <family val="2"/>
      </rPr>
      <t>e</t>
    </r>
    <r>
      <rPr>
        <sz val="9"/>
        <color rgb="FF000000"/>
        <rFont val="Verdana"/>
        <family val="2"/>
      </rPr>
      <t xml:space="preserve"> stoppoging roken </t>
    </r>
  </si>
  <si>
    <t xml:space="preserve">Aanbod bij gezonde leefstijl, preventie ten aanzien van drie gezondheidsthema’s nicotinevrij, voeding en bewegen;  </t>
  </si>
  <si>
    <t xml:space="preserve">Wettelijke eigen bijdragen vanuit de basiszorgverzekering, zoals de wettelijke eigen bijdragen voor farmacie, protheses &amp; kunstgebitten, medische hulpmiddelen, poliklinische ziekenhuisbevalling en kraamzorg, orthopedische schoenvoorzieningen, en hoortoestellen.  </t>
  </si>
  <si>
    <t xml:space="preserve"> 3 van 6</t>
  </si>
  <si>
    <t>4 van 6</t>
  </si>
  <si>
    <t>5 van 6</t>
  </si>
  <si>
    <t>De eerste 20 fysiotherapie bij chronische aandoening</t>
  </si>
  <si>
    <t>nee, 10</t>
  </si>
  <si>
    <t>Alternatieve en complementaire geneeswijze</t>
  </si>
  <si>
    <t>Bril- en contactlenzen</t>
  </si>
  <si>
    <t>Score</t>
  </si>
  <si>
    <t>84 punten</t>
  </si>
  <si>
    <t>168 punten</t>
  </si>
  <si>
    <t>wens 2</t>
  </si>
  <si>
    <t>Niet aangeboden</t>
  </si>
  <si>
    <t>Punten per Euro</t>
  </si>
  <si>
    <t>Totaal punten per Euro</t>
  </si>
  <si>
    <t>gemiddeld per pakket</t>
  </si>
  <si>
    <t xml:space="preserve">Hoogste aantal </t>
  </si>
  <si>
    <t>% tov hoogste</t>
  </si>
  <si>
    <t>op schaal 280 punten</t>
  </si>
  <si>
    <t>wens 3</t>
  </si>
  <si>
    <t>Marktaandeel en bereik</t>
  </si>
  <si>
    <t>Cijfer</t>
  </si>
  <si>
    <t>te beoordelen aspecten</t>
  </si>
  <si>
    <t>haalbaarheid aanpak</t>
  </si>
  <si>
    <t>aansluiting op doelgroep OG</t>
  </si>
  <si>
    <t>Innovativiteit</t>
  </si>
  <si>
    <t>Toegevoegde waarde</t>
  </si>
  <si>
    <t>gemiddelde score</t>
  </si>
  <si>
    <t>max aantal punten 280</t>
  </si>
  <si>
    <t>Score op schaal 280</t>
  </si>
  <si>
    <t>wens 4</t>
  </si>
  <si>
    <t>Voorkomen wanbetaling en oplossen schulden</t>
  </si>
  <si>
    <t>Mate begrip opdracht</t>
  </si>
  <si>
    <t>innovativiteit</t>
  </si>
  <si>
    <t>praktische haalbaarheid</t>
  </si>
  <si>
    <t>wens 5</t>
  </si>
  <si>
    <t>Leefstijlverbetering bij de doelgroep</t>
  </si>
  <si>
    <t>max aantal punten 140</t>
  </si>
  <si>
    <t>Score op schaal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</si>
</sst>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&quot;€&quot;\ \-#,##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i/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0E284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0" fontId="4" fillId="0" borderId="0" xfId="0" applyFont="1"/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/>
    <xf numFmtId="164" fontId="4" fillId="0" borderId="5" xfId="0" applyNumberFormat="1" applyFont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10" fontId="0" fillId="0" borderId="0" xfId="0" applyNumberFormat="1"/>
    <xf numFmtId="0" fontId="5" fillId="0" borderId="0" xfId="0" applyFont="1"/>
    <xf numFmtId="0" fontId="0" fillId="7" borderId="0" xfId="0" applyFill="1"/>
    <xf numFmtId="2" fontId="0" fillId="0" borderId="0" xfId="0" applyNumberFormat="1"/>
    <xf numFmtId="2" fontId="5" fillId="0" borderId="0" xfId="0" applyNumberFormat="1" applyFont="1"/>
    <xf numFmtId="0" fontId="0" fillId="8" borderId="5" xfId="0" applyFill="1" applyBorder="1"/>
    <xf numFmtId="2" fontId="0" fillId="8" borderId="5" xfId="0" applyNumberFormat="1" applyFill="1" applyBorder="1"/>
    <xf numFmtId="0" fontId="2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center"/>
    </xf>
    <xf numFmtId="0" fontId="1" fillId="0" borderId="5" xfId="0" applyFont="1" applyBorder="1"/>
    <xf numFmtId="2" fontId="0" fillId="0" borderId="5" xfId="0" applyNumberFormat="1" applyBorder="1"/>
    <xf numFmtId="0" fontId="0" fillId="9" borderId="5" xfId="0" applyFill="1" applyBorder="1"/>
    <xf numFmtId="0" fontId="5" fillId="0" borderId="5" xfId="0" applyFont="1" applyBorder="1"/>
    <xf numFmtId="0" fontId="1" fillId="9" borderId="5" xfId="0" applyFont="1" applyFill="1" applyBorder="1"/>
    <xf numFmtId="4" fontId="1" fillId="9" borderId="5" xfId="0" applyNumberFormat="1" applyFont="1" applyFill="1" applyBorder="1"/>
    <xf numFmtId="0" fontId="6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D88A-EB35-483A-99AC-541BF2756E5F}">
  <dimension ref="A3:E23"/>
  <sheetViews>
    <sheetView tabSelected="1" workbookViewId="0">
      <selection activeCell="C36" sqref="C36"/>
    </sheetView>
  </sheetViews>
  <sheetFormatPr baseColWidth="10" defaultColWidth="8.83203125" defaultRowHeight="15" x14ac:dyDescent="0.2"/>
  <cols>
    <col min="1" max="1" width="11.5" bestFit="1" customWidth="1"/>
    <col min="3" max="3" width="3.5" customWidth="1"/>
  </cols>
  <sheetData>
    <row r="3" spans="1:5" x14ac:dyDescent="0.2">
      <c r="A3" s="30" t="s">
        <v>0</v>
      </c>
      <c r="B3" s="10" t="s">
        <v>1</v>
      </c>
      <c r="C3" s="10"/>
      <c r="D3" s="10" t="s">
        <v>2</v>
      </c>
      <c r="E3" s="10"/>
    </row>
    <row r="5" spans="1:5" x14ac:dyDescent="0.2">
      <c r="A5" s="10" t="s">
        <v>3</v>
      </c>
      <c r="B5" s="10">
        <f>'Wens 1'!$G$20</f>
        <v>84</v>
      </c>
      <c r="C5" s="10"/>
      <c r="D5" s="10">
        <f>'Wens 1'!$I$20</f>
        <v>48</v>
      </c>
      <c r="E5" s="10"/>
    </row>
    <row r="6" spans="1:5" x14ac:dyDescent="0.2">
      <c r="A6" s="10" t="s">
        <v>4</v>
      </c>
      <c r="B6" s="10">
        <f>'Wens 1'!$L$20</f>
        <v>168</v>
      </c>
      <c r="C6" s="10"/>
      <c r="D6" s="10">
        <f>'Wens 1'!$N$20</f>
        <v>149</v>
      </c>
      <c r="E6" s="10"/>
    </row>
    <row r="7" spans="1:5" x14ac:dyDescent="0.2">
      <c r="A7" s="10" t="s">
        <v>5</v>
      </c>
      <c r="B7" s="10">
        <f>'Wens 1'!$Q$20</f>
        <v>168</v>
      </c>
      <c r="C7" s="10"/>
      <c r="D7" s="10">
        <f>'Wens 1'!$S$20</f>
        <v>166</v>
      </c>
      <c r="E7" s="10"/>
    </row>
    <row r="8" spans="1:5" x14ac:dyDescent="0.2">
      <c r="A8" s="26" t="s">
        <v>6</v>
      </c>
      <c r="B8" s="26">
        <f>SUM(B5:B7)</f>
        <v>420</v>
      </c>
      <c r="C8" s="26"/>
      <c r="D8" s="26">
        <f>SUM(D5:D7)</f>
        <v>363</v>
      </c>
      <c r="E8" s="26"/>
    </row>
    <row r="10" spans="1:5" x14ac:dyDescent="0.2">
      <c r="A10" s="30" t="s">
        <v>7</v>
      </c>
      <c r="B10" s="10"/>
      <c r="C10" s="10"/>
      <c r="D10" s="10"/>
      <c r="E10" s="10"/>
    </row>
    <row r="11" spans="1:5" x14ac:dyDescent="0.2">
      <c r="A11" s="26" t="s">
        <v>8</v>
      </c>
      <c r="B11" s="27">
        <f>'Wens 2'!$B$18</f>
        <v>245.92592592592595</v>
      </c>
      <c r="C11" s="27"/>
      <c r="D11" s="27">
        <f>'Wens 2'!$D$18</f>
        <v>280</v>
      </c>
      <c r="E11" s="26"/>
    </row>
    <row r="12" spans="1:5" x14ac:dyDescent="0.2">
      <c r="B12" s="24"/>
      <c r="C12" s="24"/>
      <c r="D12" s="24"/>
    </row>
    <row r="13" spans="1:5" x14ac:dyDescent="0.2">
      <c r="A13" s="30" t="s">
        <v>9</v>
      </c>
      <c r="B13" s="31"/>
      <c r="C13" s="31"/>
      <c r="D13" s="31"/>
      <c r="E13" s="10"/>
    </row>
    <row r="14" spans="1:5" x14ac:dyDescent="0.2">
      <c r="A14" s="26" t="s">
        <v>10</v>
      </c>
      <c r="B14" s="27">
        <f>'Wens 3'!$B$14</f>
        <v>227.43</v>
      </c>
      <c r="C14" s="27"/>
      <c r="D14" s="27">
        <f>'Wens 3'!$D$14</f>
        <v>199.43</v>
      </c>
      <c r="E14" s="26"/>
    </row>
    <row r="15" spans="1:5" x14ac:dyDescent="0.2">
      <c r="B15" s="24"/>
      <c r="C15" s="24"/>
      <c r="D15" s="24"/>
    </row>
    <row r="16" spans="1:5" x14ac:dyDescent="0.2">
      <c r="A16" s="30" t="s">
        <v>11</v>
      </c>
      <c r="B16" s="31"/>
      <c r="C16" s="31"/>
      <c r="D16" s="31"/>
      <c r="E16" s="10"/>
    </row>
    <row r="17" spans="1:5" x14ac:dyDescent="0.2">
      <c r="A17" s="26" t="s">
        <v>12</v>
      </c>
      <c r="B17" s="27">
        <f>'Wens 4'!$B$14</f>
        <v>218.12</v>
      </c>
      <c r="C17" s="27"/>
      <c r="D17" s="27">
        <f>'Wens 4'!$D$14</f>
        <v>233.24</v>
      </c>
      <c r="E17" s="26"/>
    </row>
    <row r="18" spans="1:5" x14ac:dyDescent="0.2">
      <c r="B18" s="24"/>
      <c r="C18" s="24"/>
      <c r="D18" s="24"/>
    </row>
    <row r="19" spans="1:5" x14ac:dyDescent="0.2">
      <c r="A19" s="30" t="s">
        <v>13</v>
      </c>
      <c r="B19" s="31"/>
      <c r="C19" s="31"/>
      <c r="D19" s="31"/>
      <c r="E19" s="10"/>
    </row>
    <row r="20" spans="1:5" x14ac:dyDescent="0.2">
      <c r="A20" s="26" t="s">
        <v>14</v>
      </c>
      <c r="B20" s="27">
        <f>'Wens 5'!$B$14</f>
        <v>95.655000000000001</v>
      </c>
      <c r="C20" s="27"/>
      <c r="D20" s="27">
        <f>'Wens 5'!$D$14</f>
        <v>105.56</v>
      </c>
      <c r="E20" s="26"/>
    </row>
    <row r="22" spans="1:5" x14ac:dyDescent="0.2">
      <c r="A22" s="34" t="s">
        <v>15</v>
      </c>
      <c r="B22" s="35">
        <f>SUM(B8:B21)</f>
        <v>1207.1309259259258</v>
      </c>
      <c r="C22" s="35"/>
      <c r="D22" s="35">
        <f>SUM(D8:D21)</f>
        <v>1181.23</v>
      </c>
      <c r="E22" s="32"/>
    </row>
    <row r="23" spans="1:5" x14ac:dyDescent="0.2">
      <c r="A23" s="33" t="s">
        <v>16</v>
      </c>
      <c r="B23" s="33">
        <v>1</v>
      </c>
      <c r="C23" s="33"/>
      <c r="D23" s="33">
        <v>2</v>
      </c>
      <c r="E2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2722-9CB6-4049-9530-2F0F84045A62}">
  <dimension ref="A2:S20"/>
  <sheetViews>
    <sheetView workbookViewId="0">
      <selection activeCell="A20" sqref="A20"/>
    </sheetView>
  </sheetViews>
  <sheetFormatPr baseColWidth="10" defaultColWidth="8.83203125" defaultRowHeight="15" x14ac:dyDescent="0.2"/>
  <cols>
    <col min="1" max="1" width="35.5" customWidth="1"/>
    <col min="5" max="5" width="2.1640625" customWidth="1"/>
    <col min="6" max="6" width="10.5" bestFit="1" customWidth="1"/>
    <col min="7" max="7" width="7.5" bestFit="1" customWidth="1"/>
    <col min="8" max="8" width="10.5" bestFit="1" customWidth="1"/>
    <col min="9" max="9" width="7.5" bestFit="1" customWidth="1"/>
    <col min="10" max="10" width="0.83203125" customWidth="1"/>
    <col min="15" max="15" width="0.83203125" customWidth="1"/>
  </cols>
  <sheetData>
    <row r="2" spans="1:19" ht="16" thickBot="1" x14ac:dyDescent="0.25"/>
    <row r="3" spans="1:19" ht="16" thickBot="1" x14ac:dyDescent="0.25">
      <c r="A3" s="20" t="s">
        <v>17</v>
      </c>
      <c r="F3" s="13" t="s">
        <v>1</v>
      </c>
      <c r="G3" s="14"/>
      <c r="H3" s="14" t="s">
        <v>2</v>
      </c>
      <c r="I3" s="15"/>
      <c r="K3" s="13" t="s">
        <v>1</v>
      </c>
      <c r="L3" s="14"/>
      <c r="M3" s="14" t="s">
        <v>2</v>
      </c>
      <c r="N3" s="15"/>
      <c r="P3" s="13" t="s">
        <v>1</v>
      </c>
      <c r="Q3" s="14"/>
      <c r="R3" s="14" t="s">
        <v>2</v>
      </c>
      <c r="S3" s="15"/>
    </row>
    <row r="4" spans="1:19" ht="16" thickBot="1" x14ac:dyDescent="0.25"/>
    <row r="5" spans="1:19" ht="27" thickBot="1" x14ac:dyDescent="0.25">
      <c r="A5" s="1" t="s">
        <v>18</v>
      </c>
      <c r="B5" s="2" t="s">
        <v>19</v>
      </c>
      <c r="C5" s="16" t="s">
        <v>20</v>
      </c>
      <c r="D5" s="17" t="s">
        <v>21</v>
      </c>
      <c r="F5" s="8" t="s">
        <v>22</v>
      </c>
      <c r="G5" s="12" t="s">
        <v>23</v>
      </c>
      <c r="H5" s="8" t="s">
        <v>22</v>
      </c>
      <c r="I5" s="12" t="s">
        <v>23</v>
      </c>
      <c r="K5" s="18" t="s">
        <v>20</v>
      </c>
      <c r="L5" s="12" t="s">
        <v>23</v>
      </c>
      <c r="M5" s="18" t="s">
        <v>20</v>
      </c>
      <c r="N5" s="12" t="s">
        <v>23</v>
      </c>
      <c r="P5" s="19" t="s">
        <v>21</v>
      </c>
      <c r="Q5" s="12" t="s">
        <v>23</v>
      </c>
      <c r="R5" s="19" t="s">
        <v>21</v>
      </c>
      <c r="S5" s="12" t="s">
        <v>23</v>
      </c>
    </row>
    <row r="6" spans="1:19" ht="16" thickBot="1" x14ac:dyDescent="0.25">
      <c r="A6" s="3" t="s">
        <v>24</v>
      </c>
      <c r="B6" s="4" t="s">
        <v>25</v>
      </c>
      <c r="C6" s="4" t="s">
        <v>25</v>
      </c>
      <c r="D6" s="4" t="s">
        <v>25</v>
      </c>
      <c r="F6" s="9" t="s">
        <v>25</v>
      </c>
      <c r="G6" s="10">
        <v>12</v>
      </c>
      <c r="H6" s="9" t="s">
        <v>25</v>
      </c>
      <c r="I6" s="10">
        <v>12</v>
      </c>
      <c r="K6" s="9" t="s">
        <v>25</v>
      </c>
      <c r="L6" s="10">
        <v>12</v>
      </c>
      <c r="M6" s="9" t="s">
        <v>25</v>
      </c>
      <c r="N6" s="10">
        <v>12</v>
      </c>
      <c r="P6" s="9" t="s">
        <v>25</v>
      </c>
      <c r="Q6" s="10">
        <v>12</v>
      </c>
      <c r="R6" s="9" t="s">
        <v>25</v>
      </c>
      <c r="S6" s="10">
        <v>12</v>
      </c>
    </row>
    <row r="7" spans="1:19" ht="16" thickBot="1" x14ac:dyDescent="0.25">
      <c r="A7" s="3" t="s">
        <v>26</v>
      </c>
      <c r="B7" s="5">
        <v>250</v>
      </c>
      <c r="C7" s="5">
        <v>250</v>
      </c>
      <c r="D7" s="5">
        <v>500</v>
      </c>
      <c r="F7" s="11">
        <v>250</v>
      </c>
      <c r="G7" s="10">
        <v>12</v>
      </c>
      <c r="H7" s="11">
        <v>250</v>
      </c>
      <c r="I7" s="10">
        <v>12</v>
      </c>
      <c r="K7" s="11">
        <v>250</v>
      </c>
      <c r="L7" s="10">
        <v>12</v>
      </c>
      <c r="M7" s="11">
        <v>250</v>
      </c>
      <c r="N7" s="10">
        <v>12</v>
      </c>
      <c r="P7" s="11">
        <v>500</v>
      </c>
      <c r="Q7" s="10">
        <v>12</v>
      </c>
      <c r="R7" s="11">
        <v>500</v>
      </c>
      <c r="S7" s="10">
        <v>12</v>
      </c>
    </row>
    <row r="8" spans="1:19" ht="16" thickBot="1" x14ac:dyDescent="0.25">
      <c r="A8" s="3" t="s">
        <v>27</v>
      </c>
      <c r="B8" s="4"/>
      <c r="C8" s="4" t="s">
        <v>25</v>
      </c>
      <c r="D8" s="4" t="s">
        <v>25</v>
      </c>
      <c r="F8" s="9"/>
      <c r="G8" s="10"/>
      <c r="H8" s="9"/>
      <c r="I8" s="10"/>
      <c r="K8" s="9" t="s">
        <v>25</v>
      </c>
      <c r="L8" s="10">
        <v>12</v>
      </c>
      <c r="M8" s="9" t="s">
        <v>25</v>
      </c>
      <c r="N8" s="10">
        <v>12</v>
      </c>
      <c r="P8" s="9" t="s">
        <v>25</v>
      </c>
      <c r="Q8" s="10">
        <v>12</v>
      </c>
      <c r="R8" s="9" t="s">
        <v>25</v>
      </c>
      <c r="S8" s="10">
        <v>12</v>
      </c>
    </row>
    <row r="9" spans="1:19" ht="16" thickBot="1" x14ac:dyDescent="0.25">
      <c r="A9" s="3" t="s">
        <v>28</v>
      </c>
      <c r="B9" s="4"/>
      <c r="C9" s="4" t="s">
        <v>29</v>
      </c>
      <c r="D9" s="4" t="s">
        <v>29</v>
      </c>
      <c r="F9" s="9"/>
      <c r="G9" s="10"/>
      <c r="H9" s="9"/>
      <c r="I9" s="10"/>
      <c r="K9" s="9" t="s">
        <v>30</v>
      </c>
      <c r="L9" s="10">
        <v>12</v>
      </c>
      <c r="M9" s="9" t="s">
        <v>30</v>
      </c>
      <c r="N9" s="10">
        <v>12</v>
      </c>
      <c r="P9" s="9" t="s">
        <v>30</v>
      </c>
      <c r="Q9" s="10">
        <v>12</v>
      </c>
      <c r="R9" s="9" t="s">
        <v>30</v>
      </c>
      <c r="S9" s="10">
        <v>12</v>
      </c>
    </row>
    <row r="10" spans="1:19" ht="16" thickBot="1" x14ac:dyDescent="0.25">
      <c r="A10" s="3" t="s">
        <v>31</v>
      </c>
      <c r="B10" s="4"/>
      <c r="C10" s="4" t="s">
        <v>30</v>
      </c>
      <c r="D10" s="4" t="s">
        <v>25</v>
      </c>
      <c r="F10" s="9"/>
      <c r="G10" s="10"/>
      <c r="H10" s="9"/>
      <c r="I10" s="10"/>
      <c r="K10" s="9" t="s">
        <v>30</v>
      </c>
      <c r="L10" s="10">
        <v>12</v>
      </c>
      <c r="M10" s="9" t="s">
        <v>30</v>
      </c>
      <c r="N10" s="10">
        <v>12</v>
      </c>
      <c r="P10" s="9" t="s">
        <v>25</v>
      </c>
      <c r="Q10" s="10">
        <v>12</v>
      </c>
      <c r="R10" s="9" t="s">
        <v>25</v>
      </c>
      <c r="S10" s="10">
        <v>12</v>
      </c>
    </row>
    <row r="11" spans="1:19" ht="16" thickBot="1" x14ac:dyDescent="0.25">
      <c r="A11" s="3" t="s">
        <v>32</v>
      </c>
      <c r="B11" s="4" t="s">
        <v>33</v>
      </c>
      <c r="C11" s="4" t="s">
        <v>34</v>
      </c>
      <c r="D11" s="4" t="s">
        <v>35</v>
      </c>
      <c r="F11" s="9" t="s">
        <v>33</v>
      </c>
      <c r="G11" s="10">
        <v>12</v>
      </c>
      <c r="H11" s="9" t="s">
        <v>33</v>
      </c>
      <c r="I11" s="10">
        <v>12</v>
      </c>
      <c r="K11" s="9" t="s">
        <v>34</v>
      </c>
      <c r="L11" s="10">
        <v>12</v>
      </c>
      <c r="M11" s="9" t="s">
        <v>36</v>
      </c>
      <c r="N11" s="10">
        <v>9</v>
      </c>
      <c r="P11" s="9" t="s">
        <v>35</v>
      </c>
      <c r="Q11" s="10">
        <v>12</v>
      </c>
      <c r="R11" s="9" t="s">
        <v>35</v>
      </c>
      <c r="S11" s="10">
        <v>12</v>
      </c>
    </row>
    <row r="12" spans="1:19" ht="39" x14ac:dyDescent="0.2">
      <c r="A12" s="3" t="s">
        <v>37</v>
      </c>
      <c r="B12" s="28"/>
      <c r="C12" s="4" t="s">
        <v>25</v>
      </c>
      <c r="D12" s="4" t="s">
        <v>25</v>
      </c>
      <c r="F12" s="9"/>
      <c r="G12" s="10"/>
      <c r="H12" s="9"/>
      <c r="I12" s="10"/>
      <c r="K12" s="9" t="s">
        <v>25</v>
      </c>
      <c r="L12" s="10">
        <v>12</v>
      </c>
      <c r="M12" s="9" t="s">
        <v>25</v>
      </c>
      <c r="N12" s="10">
        <v>12</v>
      </c>
      <c r="P12" s="9" t="s">
        <v>25</v>
      </c>
      <c r="Q12" s="10">
        <v>12</v>
      </c>
      <c r="R12" s="9" t="s">
        <v>25</v>
      </c>
      <c r="S12" s="10">
        <v>12</v>
      </c>
    </row>
    <row r="13" spans="1:19" ht="16" thickBot="1" x14ac:dyDescent="0.25">
      <c r="A13" s="3" t="s">
        <v>38</v>
      </c>
      <c r="B13" s="28"/>
      <c r="C13" s="4" t="s">
        <v>25</v>
      </c>
      <c r="D13" s="4" t="s">
        <v>25</v>
      </c>
      <c r="F13" s="9"/>
      <c r="G13" s="10"/>
      <c r="H13" s="9"/>
      <c r="I13" s="10"/>
      <c r="K13" s="9" t="s">
        <v>25</v>
      </c>
      <c r="L13" s="10">
        <v>12</v>
      </c>
      <c r="M13" s="9" t="s">
        <v>30</v>
      </c>
      <c r="N13" s="10">
        <v>0</v>
      </c>
      <c r="P13" s="9" t="s">
        <v>25</v>
      </c>
      <c r="Q13" s="10">
        <v>12</v>
      </c>
      <c r="R13" s="9" t="s">
        <v>25</v>
      </c>
      <c r="S13" s="10">
        <v>12</v>
      </c>
    </row>
    <row r="14" spans="1:19" ht="16" thickBot="1" x14ac:dyDescent="0.25">
      <c r="A14" s="36" t="s">
        <v>39</v>
      </c>
      <c r="B14" s="4"/>
      <c r="C14" s="4" t="s">
        <v>25</v>
      </c>
      <c r="D14" s="4" t="s">
        <v>25</v>
      </c>
      <c r="F14" s="9"/>
      <c r="G14" s="10"/>
      <c r="H14" s="9"/>
      <c r="I14" s="10"/>
      <c r="K14" s="9" t="s">
        <v>25</v>
      </c>
      <c r="L14" s="10">
        <v>12</v>
      </c>
      <c r="M14" s="9" t="s">
        <v>25</v>
      </c>
      <c r="N14" s="10">
        <v>12</v>
      </c>
      <c r="P14" s="9" t="s">
        <v>25</v>
      </c>
      <c r="Q14" s="10">
        <v>12</v>
      </c>
      <c r="R14" s="9" t="s">
        <v>25</v>
      </c>
      <c r="S14" s="10">
        <v>12</v>
      </c>
    </row>
    <row r="15" spans="1:19" ht="40" thickBot="1" x14ac:dyDescent="0.25">
      <c r="A15" s="3" t="s">
        <v>40</v>
      </c>
      <c r="B15" s="4" t="s">
        <v>25</v>
      </c>
      <c r="C15" s="4" t="s">
        <v>25</v>
      </c>
      <c r="D15" s="4" t="s">
        <v>25</v>
      </c>
      <c r="F15" s="9" t="s">
        <v>25</v>
      </c>
      <c r="G15" s="10">
        <v>12</v>
      </c>
      <c r="H15" s="9" t="s">
        <v>30</v>
      </c>
      <c r="I15" s="10">
        <v>0</v>
      </c>
      <c r="K15" s="9" t="s">
        <v>25</v>
      </c>
      <c r="L15" s="10">
        <v>12</v>
      </c>
      <c r="M15" s="9" t="s">
        <v>25</v>
      </c>
      <c r="N15" s="10">
        <v>12</v>
      </c>
      <c r="P15" s="9" t="s">
        <v>25</v>
      </c>
      <c r="Q15" s="10">
        <v>12</v>
      </c>
      <c r="R15" s="9" t="s">
        <v>25</v>
      </c>
      <c r="S15" s="10">
        <v>12</v>
      </c>
    </row>
    <row r="16" spans="1:19" ht="91" x14ac:dyDescent="0.2">
      <c r="A16" s="3" t="s">
        <v>41</v>
      </c>
      <c r="B16" s="4" t="s">
        <v>25</v>
      </c>
      <c r="C16" s="4" t="s">
        <v>25</v>
      </c>
      <c r="D16" s="4" t="s">
        <v>25</v>
      </c>
      <c r="F16" s="9" t="s">
        <v>25</v>
      </c>
      <c r="G16" s="10">
        <v>12</v>
      </c>
      <c r="H16" s="9" t="s">
        <v>42</v>
      </c>
      <c r="I16" s="10">
        <v>6</v>
      </c>
      <c r="K16" s="9" t="s">
        <v>25</v>
      </c>
      <c r="L16" s="10">
        <v>12</v>
      </c>
      <c r="M16" s="9" t="s">
        <v>43</v>
      </c>
      <c r="N16" s="10">
        <v>8</v>
      </c>
      <c r="P16" s="9" t="s">
        <v>25</v>
      </c>
      <c r="Q16" s="10">
        <v>12</v>
      </c>
      <c r="R16" s="9" t="s">
        <v>44</v>
      </c>
      <c r="S16" s="10">
        <v>10</v>
      </c>
    </row>
    <row r="17" spans="1:19" ht="27" thickBot="1" x14ac:dyDescent="0.25">
      <c r="A17" s="3" t="s">
        <v>45</v>
      </c>
      <c r="B17" s="4" t="s">
        <v>25</v>
      </c>
      <c r="C17" s="4" t="s">
        <v>25</v>
      </c>
      <c r="D17" s="4" t="s">
        <v>25</v>
      </c>
      <c r="F17" s="9" t="s">
        <v>25</v>
      </c>
      <c r="G17" s="10">
        <v>12</v>
      </c>
      <c r="H17" s="9" t="s">
        <v>46</v>
      </c>
      <c r="I17" s="10">
        <v>6</v>
      </c>
      <c r="K17" s="9" t="s">
        <v>25</v>
      </c>
      <c r="L17" s="10">
        <v>12</v>
      </c>
      <c r="M17" s="9" t="s">
        <v>25</v>
      </c>
      <c r="N17" s="10">
        <v>12</v>
      </c>
      <c r="P17" s="9" t="s">
        <v>25</v>
      </c>
      <c r="Q17" s="10">
        <v>12</v>
      </c>
      <c r="R17" s="9" t="s">
        <v>25</v>
      </c>
      <c r="S17" s="10">
        <v>12</v>
      </c>
    </row>
    <row r="18" spans="1:19" ht="16" thickBot="1" x14ac:dyDescent="0.25">
      <c r="A18" s="3" t="s">
        <v>47</v>
      </c>
      <c r="B18" s="4"/>
      <c r="C18" s="4" t="s">
        <v>25</v>
      </c>
      <c r="D18" s="4" t="s">
        <v>25</v>
      </c>
      <c r="F18" s="9"/>
      <c r="G18" s="10"/>
      <c r="H18" s="9"/>
      <c r="I18" s="10"/>
      <c r="K18" s="9" t="s">
        <v>25</v>
      </c>
      <c r="L18" s="10">
        <v>12</v>
      </c>
      <c r="M18" s="9" t="s">
        <v>25</v>
      </c>
      <c r="N18" s="10">
        <v>12</v>
      </c>
      <c r="P18" s="9" t="s">
        <v>25</v>
      </c>
      <c r="Q18" s="10">
        <v>12</v>
      </c>
      <c r="R18" s="9" t="s">
        <v>25</v>
      </c>
      <c r="S18" s="10">
        <v>12</v>
      </c>
    </row>
    <row r="19" spans="1:19" ht="16" thickBot="1" x14ac:dyDescent="0.25">
      <c r="A19" s="3" t="s">
        <v>48</v>
      </c>
      <c r="B19" s="3" t="s">
        <v>25</v>
      </c>
      <c r="C19" s="4" t="s">
        <v>25</v>
      </c>
      <c r="D19" s="4" t="s">
        <v>25</v>
      </c>
      <c r="F19" s="9" t="s">
        <v>25</v>
      </c>
      <c r="G19" s="10">
        <v>12</v>
      </c>
      <c r="H19" s="9" t="s">
        <v>30</v>
      </c>
      <c r="I19" s="10">
        <v>0</v>
      </c>
      <c r="K19" s="9" t="s">
        <v>25</v>
      </c>
      <c r="L19" s="10">
        <v>12</v>
      </c>
      <c r="M19" s="9" t="s">
        <v>25</v>
      </c>
      <c r="N19" s="10">
        <v>12</v>
      </c>
      <c r="P19" s="9" t="s">
        <v>25</v>
      </c>
      <c r="Q19" s="10">
        <v>12</v>
      </c>
      <c r="R19" s="9" t="s">
        <v>25</v>
      </c>
      <c r="S19" s="10">
        <v>12</v>
      </c>
    </row>
    <row r="20" spans="1:19" ht="27" thickBot="1" x14ac:dyDescent="0.25">
      <c r="A20" s="7" t="s">
        <v>49</v>
      </c>
      <c r="B20" s="4" t="s">
        <v>50</v>
      </c>
      <c r="C20" s="4" t="s">
        <v>51</v>
      </c>
      <c r="D20" s="4" t="s">
        <v>51</v>
      </c>
      <c r="F20" s="10"/>
      <c r="G20" s="10">
        <f>SUM(G6:G19)</f>
        <v>84</v>
      </c>
      <c r="H20" s="10"/>
      <c r="I20" s="10">
        <f>SUM(I6:I19)</f>
        <v>48</v>
      </c>
      <c r="K20" s="10"/>
      <c r="L20" s="10">
        <f>SUM(L6:L19)</f>
        <v>168</v>
      </c>
      <c r="M20" s="10"/>
      <c r="N20" s="10">
        <f>SUM(N6:N19)</f>
        <v>149</v>
      </c>
      <c r="P20" s="10"/>
      <c r="Q20" s="10">
        <f>SUM(Q6:Q19)</f>
        <v>168</v>
      </c>
      <c r="R20" s="10"/>
      <c r="S20" s="10">
        <f>SUM(S6:S19)</f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64C9-F9EC-4F3C-9D63-BEB90CBC226C}">
  <dimension ref="A2:E18"/>
  <sheetViews>
    <sheetView workbookViewId="0">
      <selection activeCell="A2" sqref="A2:E3"/>
    </sheetView>
  </sheetViews>
  <sheetFormatPr baseColWidth="10" defaultColWidth="8.83203125" defaultRowHeight="15" x14ac:dyDescent="0.2"/>
  <cols>
    <col min="1" max="1" width="26.5" bestFit="1" customWidth="1"/>
  </cols>
  <sheetData>
    <row r="2" spans="1:5" ht="16" thickBot="1" x14ac:dyDescent="0.25"/>
    <row r="3" spans="1:5" ht="16" thickBot="1" x14ac:dyDescent="0.25">
      <c r="A3" t="s">
        <v>52</v>
      </c>
      <c r="B3" s="13" t="s">
        <v>1</v>
      </c>
      <c r="C3" s="14"/>
      <c r="D3" s="14" t="s">
        <v>2</v>
      </c>
      <c r="E3" s="15"/>
    </row>
    <row r="4" spans="1:5" x14ac:dyDescent="0.2">
      <c r="A4" t="s">
        <v>3</v>
      </c>
      <c r="D4" s="23" t="s">
        <v>53</v>
      </c>
      <c r="E4" s="23"/>
    </row>
    <row r="5" spans="1:5" x14ac:dyDescent="0.2">
      <c r="A5" t="s">
        <v>54</v>
      </c>
      <c r="B5">
        <v>55</v>
      </c>
      <c r="D5" s="23"/>
      <c r="E5" s="23"/>
    </row>
    <row r="6" spans="1:5" ht="5.5" customHeight="1" x14ac:dyDescent="0.2"/>
    <row r="7" spans="1:5" x14ac:dyDescent="0.2">
      <c r="A7" t="s">
        <v>4</v>
      </c>
    </row>
    <row r="8" spans="1:5" x14ac:dyDescent="0.2">
      <c r="A8" t="s">
        <v>54</v>
      </c>
      <c r="B8">
        <v>63</v>
      </c>
      <c r="D8">
        <v>68</v>
      </c>
    </row>
    <row r="9" spans="1:5" ht="5.5" customHeight="1" x14ac:dyDescent="0.2"/>
    <row r="10" spans="1:5" x14ac:dyDescent="0.2">
      <c r="A10" t="s">
        <v>5</v>
      </c>
    </row>
    <row r="11" spans="1:5" x14ac:dyDescent="0.2">
      <c r="A11" t="s">
        <v>54</v>
      </c>
      <c r="B11">
        <v>48</v>
      </c>
      <c r="D11">
        <v>58</v>
      </c>
    </row>
    <row r="13" spans="1:5" x14ac:dyDescent="0.2">
      <c r="A13" s="10" t="s">
        <v>55</v>
      </c>
      <c r="B13" s="10">
        <f>SUM(B11:B12,B8,B5)</f>
        <v>166</v>
      </c>
      <c r="C13" s="10"/>
      <c r="D13" s="10">
        <f>SUM(D11:D12,D8)</f>
        <v>126</v>
      </c>
      <c r="E13" s="10"/>
    </row>
    <row r="14" spans="1:5" x14ac:dyDescent="0.2">
      <c r="A14" s="22" t="s">
        <v>56</v>
      </c>
      <c r="B14" s="25">
        <f>B13/3</f>
        <v>55.333333333333336</v>
      </c>
      <c r="C14" s="22"/>
      <c r="D14" s="22">
        <f>D13/2</f>
        <v>63</v>
      </c>
      <c r="E14" s="22"/>
    </row>
    <row r="16" spans="1:5" x14ac:dyDescent="0.2">
      <c r="A16" t="s">
        <v>57</v>
      </c>
      <c r="B16" s="24">
        <f>MAX(B14:D14)</f>
        <v>63</v>
      </c>
    </row>
    <row r="17" spans="1:5" x14ac:dyDescent="0.2">
      <c r="A17" t="s">
        <v>58</v>
      </c>
      <c r="B17" s="21">
        <f>B14/$B16</f>
        <v>0.87830687830687837</v>
      </c>
      <c r="D17" s="21">
        <f>D14/$B16</f>
        <v>1</v>
      </c>
    </row>
    <row r="18" spans="1:5" x14ac:dyDescent="0.2">
      <c r="A18" s="26" t="s">
        <v>59</v>
      </c>
      <c r="B18" s="27">
        <f>B17*280</f>
        <v>245.92592592592595</v>
      </c>
      <c r="C18" s="26"/>
      <c r="D18" s="27">
        <f>D17*280</f>
        <v>280</v>
      </c>
      <c r="E18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5E20-50CE-4349-B54C-654BEB61ADE7}">
  <dimension ref="A2:E14"/>
  <sheetViews>
    <sheetView workbookViewId="0">
      <selection activeCell="F40" sqref="F40"/>
    </sheetView>
  </sheetViews>
  <sheetFormatPr baseColWidth="10" defaultColWidth="8.83203125" defaultRowHeight="15" x14ac:dyDescent="0.2"/>
  <cols>
    <col min="1" max="1" width="23.5" bestFit="1" customWidth="1"/>
  </cols>
  <sheetData>
    <row r="2" spans="1:5" x14ac:dyDescent="0.2">
      <c r="A2" t="s">
        <v>60</v>
      </c>
      <c r="B2" t="s">
        <v>61</v>
      </c>
    </row>
    <row r="3" spans="1:5" ht="16" thickBot="1" x14ac:dyDescent="0.25"/>
    <row r="4" spans="1:5" ht="16" thickBot="1" x14ac:dyDescent="0.25">
      <c r="B4" s="13" t="s">
        <v>1</v>
      </c>
      <c r="C4" s="14"/>
      <c r="D4" s="14" t="s">
        <v>2</v>
      </c>
      <c r="E4" s="15"/>
    </row>
    <row r="5" spans="1:5" x14ac:dyDescent="0.2">
      <c r="B5" t="s">
        <v>62</v>
      </c>
      <c r="D5" t="s">
        <v>62</v>
      </c>
    </row>
    <row r="6" spans="1:5" x14ac:dyDescent="0.2">
      <c r="A6" s="22" t="s">
        <v>63</v>
      </c>
    </row>
    <row r="7" spans="1:5" x14ac:dyDescent="0.2">
      <c r="A7" t="s">
        <v>64</v>
      </c>
      <c r="B7">
        <v>8</v>
      </c>
      <c r="D7">
        <v>7</v>
      </c>
    </row>
    <row r="8" spans="1:5" x14ac:dyDescent="0.2">
      <c r="A8" t="s">
        <v>65</v>
      </c>
      <c r="B8">
        <v>8.66</v>
      </c>
      <c r="D8">
        <v>7.66</v>
      </c>
    </row>
    <row r="9" spans="1:5" x14ac:dyDescent="0.2">
      <c r="A9" t="s">
        <v>66</v>
      </c>
      <c r="B9">
        <v>7.5</v>
      </c>
      <c r="D9">
        <v>6.33</v>
      </c>
    </row>
    <row r="10" spans="1:5" x14ac:dyDescent="0.2">
      <c r="A10" t="s">
        <v>67</v>
      </c>
      <c r="B10">
        <v>8.33</v>
      </c>
      <c r="D10">
        <v>7.5</v>
      </c>
    </row>
    <row r="11" spans="1:5" x14ac:dyDescent="0.2">
      <c r="A11" s="29" t="s">
        <v>68</v>
      </c>
      <c r="B11" s="10">
        <f>AVERAGE(B7:B10)</f>
        <v>8.1225000000000005</v>
      </c>
      <c r="C11" s="10"/>
      <c r="D11" s="10">
        <f>AVERAGE(D7:D10)</f>
        <v>7.1225000000000005</v>
      </c>
      <c r="E11" s="10"/>
    </row>
    <row r="13" spans="1:5" x14ac:dyDescent="0.2">
      <c r="A13" t="s">
        <v>69</v>
      </c>
    </row>
    <row r="14" spans="1:5" x14ac:dyDescent="0.2">
      <c r="A14" t="s">
        <v>70</v>
      </c>
      <c r="B14">
        <f>280/10*B11</f>
        <v>227.43</v>
      </c>
      <c r="D14">
        <f>280/10*D11</f>
        <v>199.43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55C2-9E09-4C49-BA40-5363C4FDE80E}">
  <dimension ref="A2:E17"/>
  <sheetViews>
    <sheetView workbookViewId="0">
      <selection activeCell="B11" sqref="B11"/>
    </sheetView>
  </sheetViews>
  <sheetFormatPr baseColWidth="10" defaultColWidth="8.83203125" defaultRowHeight="15" x14ac:dyDescent="0.2"/>
  <cols>
    <col min="1" max="1" width="26.33203125" customWidth="1"/>
  </cols>
  <sheetData>
    <row r="2" spans="1:5" x14ac:dyDescent="0.2">
      <c r="A2" t="s">
        <v>71</v>
      </c>
      <c r="B2" t="s">
        <v>72</v>
      </c>
    </row>
    <row r="3" spans="1:5" ht="16" thickBot="1" x14ac:dyDescent="0.25"/>
    <row r="4" spans="1:5" ht="16" thickBot="1" x14ac:dyDescent="0.25">
      <c r="B4" s="13" t="s">
        <v>1</v>
      </c>
      <c r="C4" s="14"/>
      <c r="D4" s="14" t="s">
        <v>2</v>
      </c>
      <c r="E4" s="15"/>
    </row>
    <row r="5" spans="1:5" x14ac:dyDescent="0.2">
      <c r="B5" t="s">
        <v>62</v>
      </c>
      <c r="D5" t="s">
        <v>62</v>
      </c>
    </row>
    <row r="6" spans="1:5" x14ac:dyDescent="0.2">
      <c r="A6" s="22" t="s">
        <v>63</v>
      </c>
    </row>
    <row r="7" spans="1:5" x14ac:dyDescent="0.2">
      <c r="A7" t="s">
        <v>73</v>
      </c>
      <c r="B7">
        <v>8</v>
      </c>
      <c r="D7">
        <v>9.33</v>
      </c>
    </row>
    <row r="8" spans="1:5" x14ac:dyDescent="0.2">
      <c r="A8" t="s">
        <v>74</v>
      </c>
      <c r="B8">
        <v>8.5</v>
      </c>
      <c r="D8">
        <v>8.33</v>
      </c>
    </row>
    <row r="9" spans="1:5" x14ac:dyDescent="0.2">
      <c r="A9" t="s">
        <v>75</v>
      </c>
      <c r="B9">
        <v>8</v>
      </c>
      <c r="D9">
        <v>7.66</v>
      </c>
    </row>
    <row r="10" spans="1:5" x14ac:dyDescent="0.2">
      <c r="A10" t="s">
        <v>67</v>
      </c>
      <c r="B10">
        <v>6.66</v>
      </c>
      <c r="D10">
        <v>8</v>
      </c>
    </row>
    <row r="11" spans="1:5" x14ac:dyDescent="0.2">
      <c r="A11" s="29" t="s">
        <v>68</v>
      </c>
      <c r="B11" s="10">
        <f>AVERAGE(B7:B10)</f>
        <v>7.79</v>
      </c>
      <c r="C11" s="10"/>
      <c r="D11" s="10">
        <f>AVERAGE(D7:D10)</f>
        <v>8.33</v>
      </c>
      <c r="E11" s="10"/>
    </row>
    <row r="13" spans="1:5" x14ac:dyDescent="0.2">
      <c r="A13" t="s">
        <v>69</v>
      </c>
    </row>
    <row r="14" spans="1:5" x14ac:dyDescent="0.2">
      <c r="A14" t="s">
        <v>70</v>
      </c>
      <c r="B14">
        <f>280/10*B11</f>
        <v>218.12</v>
      </c>
      <c r="D14">
        <f>280/10*D11</f>
        <v>233.24</v>
      </c>
    </row>
    <row r="17" spans="1:1" x14ac:dyDescent="0.2">
      <c r="A17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A7D0-1625-4501-BD85-0B5DCB22919B}">
  <dimension ref="A2:E17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26.33203125" customWidth="1"/>
  </cols>
  <sheetData>
    <row r="2" spans="1:5" x14ac:dyDescent="0.2">
      <c r="A2" t="s">
        <v>76</v>
      </c>
      <c r="B2" t="s">
        <v>77</v>
      </c>
    </row>
    <row r="3" spans="1:5" ht="16" thickBot="1" x14ac:dyDescent="0.25"/>
    <row r="4" spans="1:5" ht="16" thickBot="1" x14ac:dyDescent="0.25">
      <c r="B4" s="13" t="s">
        <v>1</v>
      </c>
      <c r="C4" s="14"/>
      <c r="D4" s="14" t="s">
        <v>2</v>
      </c>
      <c r="E4" s="15"/>
    </row>
    <row r="5" spans="1:5" x14ac:dyDescent="0.2">
      <c r="B5" t="s">
        <v>62</v>
      </c>
      <c r="D5" t="s">
        <v>62</v>
      </c>
    </row>
    <row r="6" spans="1:5" x14ac:dyDescent="0.2">
      <c r="A6" s="22" t="s">
        <v>63</v>
      </c>
    </row>
    <row r="7" spans="1:5" x14ac:dyDescent="0.2">
      <c r="A7" t="s">
        <v>73</v>
      </c>
      <c r="B7">
        <v>7.5</v>
      </c>
      <c r="D7">
        <v>7.66</v>
      </c>
    </row>
    <row r="8" spans="1:5" x14ac:dyDescent="0.2">
      <c r="A8" t="s">
        <v>74</v>
      </c>
      <c r="B8">
        <v>6</v>
      </c>
      <c r="D8">
        <v>7.5</v>
      </c>
    </row>
    <row r="9" spans="1:5" x14ac:dyDescent="0.2">
      <c r="A9" t="s">
        <v>75</v>
      </c>
      <c r="B9">
        <v>7.33</v>
      </c>
      <c r="D9">
        <v>8</v>
      </c>
    </row>
    <row r="10" spans="1:5" x14ac:dyDescent="0.2">
      <c r="A10" t="s">
        <v>67</v>
      </c>
      <c r="B10">
        <v>6.5</v>
      </c>
      <c r="D10">
        <v>7</v>
      </c>
    </row>
    <row r="11" spans="1:5" x14ac:dyDescent="0.2">
      <c r="A11" s="29" t="s">
        <v>68</v>
      </c>
      <c r="B11" s="10">
        <f>AVERAGE(B7:B10)</f>
        <v>6.8324999999999996</v>
      </c>
      <c r="C11" s="10"/>
      <c r="D11" s="10">
        <f>AVERAGE(D7:D10)</f>
        <v>7.54</v>
      </c>
      <c r="E11" s="10"/>
    </row>
    <row r="13" spans="1:5" x14ac:dyDescent="0.2">
      <c r="A13" t="s">
        <v>78</v>
      </c>
    </row>
    <row r="14" spans="1:5" x14ac:dyDescent="0.2">
      <c r="A14" t="s">
        <v>79</v>
      </c>
      <c r="B14">
        <f>140/10*B11</f>
        <v>95.655000000000001</v>
      </c>
      <c r="D14">
        <f>140/10*D11</f>
        <v>105.56</v>
      </c>
    </row>
    <row r="17" spans="1:1" x14ac:dyDescent="0.2">
      <c r="A1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F9CFA-4B4D-4EBC-8CF2-90A24A5CCA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0102CE-E8A1-4F59-9B3E-E4F626704591}">
  <ds:schemaRefs>
    <ds:schemaRef ds:uri="371d4f02-dbb2-42b0-ac94-0c5f7b24dfa7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2F39B7-3778-47A2-BCB0-76F01E14B0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Verzamelblad</vt:lpstr>
      <vt:lpstr>Wens 1</vt:lpstr>
      <vt:lpstr>Wens 2</vt:lpstr>
      <vt:lpstr>Wens 3</vt:lpstr>
      <vt:lpstr>Wens 4</vt:lpstr>
      <vt:lpstr>Wens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van Druenen</dc:creator>
  <cp:keywords/>
  <dc:description/>
  <cp:lastModifiedBy>Nathanaël Rijneveld</cp:lastModifiedBy>
  <cp:revision/>
  <dcterms:created xsi:type="dcterms:W3CDTF">2025-05-13T12:33:10Z</dcterms:created>
  <dcterms:modified xsi:type="dcterms:W3CDTF">2025-05-16T12:26:59Z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</Properties>
</file>