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https://aevesbv.sharepoint.com/teams/BUNoordNIC/Gedeelde documenten/General/0. PROJECTEN/Veiligheidsregio Gelderland Midden/EA Schoonmaakdienstverlening/06 Nota van Inlichtingen/Ronde 5/"/>
    </mc:Choice>
  </mc:AlternateContent>
  <xr:revisionPtr revIDLastSave="1156" documentId="8_{48DF2BC2-CD53-41C3-AD53-60D2445D3E75}" xr6:coauthVersionLast="47" xr6:coauthVersionMax="47" xr10:uidLastSave="{289BE816-9D88-4DC8-9A6F-576C57FA423C}"/>
  <bookViews>
    <workbookView xWindow="22932" yWindow="-108" windowWidth="30936" windowHeight="16776" tabRatio="860" activeTab="9" xr2:uid="{00000000-000D-0000-FFFF-FFFF00000000}"/>
  </bookViews>
  <sheets>
    <sheet name="Toelichting calculatiemodel" sheetId="21" r:id="rId1"/>
    <sheet name="Info blad" sheetId="11" r:id="rId2"/>
    <sheet name="Ruimtestaat" sheetId="27" r:id="rId3"/>
    <sheet name="Additioneel" sheetId="26" r:id="rId4"/>
    <sheet name="Glas" sheetId="24" r:id="rId5"/>
    <sheet name="Sanitair" sheetId="25" r:id="rId6"/>
    <sheet name="Gevelonderhoud" sheetId="30" r:id="rId7"/>
    <sheet name="Afroepprijzen" sheetId="5" r:id="rId8"/>
    <sheet name="Uurtarieven" sheetId="28" r:id="rId9"/>
    <sheet name="Kostenoverzicht" sheetId="23" r:id="rId10"/>
  </sheets>
  <externalReferences>
    <externalReference r:id="rId11"/>
  </externalReferences>
  <definedNames>
    <definedName name="_Fill" localSheetId="1" hidden="1">'[1]#REF'!#REF!</definedName>
    <definedName name="_Fill" hidden="1">'[1]#REF'!#REF!</definedName>
    <definedName name="_xlnm._FilterDatabase" localSheetId="6" hidden="1">Gevelonderhoud!$A$2:$E$2</definedName>
    <definedName name="_xlnm._FilterDatabase" localSheetId="4" hidden="1">Glas!$A$2:$G$79</definedName>
    <definedName name="_xlnm._FilterDatabase" localSheetId="2" hidden="1">Ruimtestaat!$A$1:$K$94</definedName>
    <definedName name="_Key1" localSheetId="1" hidden="1">'[1]#REF'!#REF!</definedName>
    <definedName name="_Key1" hidden="1">'[1]#REF'!#REF!</definedName>
    <definedName name="_Order1" hidden="1">255</definedName>
    <definedName name="_xlnm.Print_Area" localSheetId="7">Afroepprijzen!$A$3:$F$37</definedName>
    <definedName name="_xlnm.Print_Area" localSheetId="6">Gevelonderhoud!$A$1:$E$2</definedName>
    <definedName name="_xlnm.Print_Area" localSheetId="4">Glas!$A$1:$G$133</definedName>
    <definedName name="_xlnm.Print_Area" localSheetId="1">'Info blad'!$A$1:$F$6</definedName>
    <definedName name="_xlnm.Print_Area" localSheetId="9">Kostenoverzicht!$A$1:$I$63</definedName>
    <definedName name="_xlnm.Print_Area" localSheetId="0">'Toelichting calculatiemodel'!$A$1:$F$27</definedName>
    <definedName name="_xlnm.Print_Titles" localSheetId="7">Afroepprijzen!#REF!</definedName>
    <definedName name="_xlnm.Print_Titles" localSheetId="9">Kostenoverzicht!$A:$B</definedName>
    <definedName name="gebouw">#REF!</definedName>
    <definedName name="han" hidden="1">'[1]#REF'!#REF!</definedName>
    <definedName name="Kengetal">#REF!</definedName>
    <definedName name="uren_mavr">#REF!</definedName>
    <definedName name="uren_naloop">#REF!</definedName>
    <definedName name="uren_zazof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23" l="1"/>
  <c r="D55" i="23"/>
  <c r="C37" i="23"/>
  <c r="C42" i="23"/>
  <c r="C40" i="23"/>
  <c r="J1079" i="27"/>
  <c r="J1087" i="27"/>
  <c r="J1088" i="27"/>
  <c r="J1089" i="27"/>
  <c r="J1090" i="27"/>
  <c r="J1091" i="27"/>
  <c r="J1092" i="27"/>
  <c r="J1093" i="27"/>
  <c r="J1086" i="27"/>
  <c r="J1070" i="27"/>
  <c r="J1071" i="27"/>
  <c r="J1072" i="27"/>
  <c r="J1073" i="27"/>
  <c r="J1074" i="27"/>
  <c r="J1075" i="27"/>
  <c r="J1076" i="27"/>
  <c r="J1077" i="27"/>
  <c r="J1078" i="27"/>
  <c r="J1080" i="27"/>
  <c r="J1081" i="27"/>
  <c r="J1082" i="27"/>
  <c r="J1083" i="27"/>
  <c r="J1084" i="27"/>
  <c r="J1069" i="27"/>
  <c r="J1058" i="27"/>
  <c r="J1059" i="27"/>
  <c r="J1060" i="27"/>
  <c r="J1061" i="27"/>
  <c r="J1062" i="27"/>
  <c r="J1063" i="27"/>
  <c r="J1064" i="27"/>
  <c r="J1065" i="27"/>
  <c r="J1066" i="27"/>
  <c r="J1067" i="27"/>
  <c r="J1057" i="27"/>
  <c r="J1038" i="27"/>
  <c r="J1039" i="27"/>
  <c r="J1040" i="27"/>
  <c r="J1041" i="27"/>
  <c r="J1042" i="27"/>
  <c r="J1043" i="27"/>
  <c r="J1044" i="27"/>
  <c r="J1045" i="27"/>
  <c r="J1046" i="27"/>
  <c r="J1047" i="27"/>
  <c r="J1048" i="27"/>
  <c r="J1049" i="27"/>
  <c r="J1050" i="27"/>
  <c r="J1051" i="27"/>
  <c r="J1052" i="27"/>
  <c r="J1053" i="27"/>
  <c r="J1054" i="27"/>
  <c r="J1055" i="27"/>
  <c r="J1037" i="27"/>
  <c r="J1024" i="27"/>
  <c r="J1025" i="27"/>
  <c r="J1026" i="27"/>
  <c r="J1027" i="27"/>
  <c r="J1028" i="27"/>
  <c r="J1029" i="27"/>
  <c r="J1030" i="27"/>
  <c r="J1031" i="27"/>
  <c r="J1032" i="27"/>
  <c r="J1033" i="27"/>
  <c r="J1034" i="27"/>
  <c r="J1035" i="27"/>
  <c r="J1023" i="27"/>
  <c r="J1017" i="27"/>
  <c r="J1018" i="27"/>
  <c r="J1019" i="27"/>
  <c r="J1020" i="27"/>
  <c r="J1021" i="27"/>
  <c r="J1016" i="27"/>
  <c r="J964" i="27"/>
  <c r="J965" i="27"/>
  <c r="J966" i="27"/>
  <c r="J967" i="27"/>
  <c r="J968" i="27"/>
  <c r="J969" i="27"/>
  <c r="J970" i="27"/>
  <c r="J971" i="27"/>
  <c r="J972" i="27"/>
  <c r="J973" i="27"/>
  <c r="J974" i="27"/>
  <c r="J975" i="27"/>
  <c r="J976" i="27"/>
  <c r="J977" i="27"/>
  <c r="J978" i="27"/>
  <c r="J979" i="27"/>
  <c r="J980" i="27"/>
  <c r="J981" i="27"/>
  <c r="J982" i="27"/>
  <c r="J983" i="27"/>
  <c r="J984" i="27"/>
  <c r="J985" i="27"/>
  <c r="J986" i="27"/>
  <c r="J987" i="27"/>
  <c r="J988" i="27"/>
  <c r="J989" i="27"/>
  <c r="J990" i="27"/>
  <c r="J991" i="27"/>
  <c r="J992" i="27"/>
  <c r="J993" i="27"/>
  <c r="J994" i="27"/>
  <c r="J995" i="27"/>
  <c r="J996" i="27"/>
  <c r="J997" i="27"/>
  <c r="J998" i="27"/>
  <c r="J999" i="27"/>
  <c r="J1000" i="27"/>
  <c r="J1001" i="27"/>
  <c r="J1002" i="27"/>
  <c r="J1003" i="27"/>
  <c r="J1004" i="27"/>
  <c r="J1005" i="27"/>
  <c r="J1006" i="27"/>
  <c r="J1007" i="27"/>
  <c r="J1008" i="27"/>
  <c r="J1009" i="27"/>
  <c r="J1010" i="27"/>
  <c r="J1011" i="27"/>
  <c r="J1012" i="27"/>
  <c r="J1013" i="27"/>
  <c r="J1014" i="27"/>
  <c r="J963" i="27"/>
  <c r="J948" i="27"/>
  <c r="J949" i="27"/>
  <c r="J950" i="27"/>
  <c r="J951" i="27"/>
  <c r="J952" i="27"/>
  <c r="J953" i="27"/>
  <c r="J954" i="27"/>
  <c r="J955" i="27"/>
  <c r="J956" i="27"/>
  <c r="J957" i="27"/>
  <c r="J958" i="27"/>
  <c r="J959" i="27"/>
  <c r="J960" i="27"/>
  <c r="J961" i="27"/>
  <c r="J947" i="27"/>
  <c r="J935" i="27"/>
  <c r="J936" i="27"/>
  <c r="J937" i="27"/>
  <c r="J938" i="27"/>
  <c r="J939" i="27"/>
  <c r="J940" i="27"/>
  <c r="J941" i="27"/>
  <c r="J942" i="27"/>
  <c r="J943" i="27"/>
  <c r="J944" i="27"/>
  <c r="J945" i="27"/>
  <c r="J934" i="27"/>
  <c r="J890" i="27"/>
  <c r="J891" i="27"/>
  <c r="J892" i="27"/>
  <c r="J893" i="27"/>
  <c r="J894" i="27"/>
  <c r="J895" i="27"/>
  <c r="J896" i="27"/>
  <c r="J897" i="27"/>
  <c r="J898" i="27"/>
  <c r="J899" i="27"/>
  <c r="J900" i="27"/>
  <c r="J901" i="27"/>
  <c r="J902" i="27"/>
  <c r="J903" i="27"/>
  <c r="J904" i="27"/>
  <c r="J905" i="27"/>
  <c r="J906" i="27"/>
  <c r="J907" i="27"/>
  <c r="J908" i="27"/>
  <c r="J909" i="27"/>
  <c r="J910" i="27"/>
  <c r="J911" i="27"/>
  <c r="J912" i="27"/>
  <c r="J913" i="27"/>
  <c r="J914" i="27"/>
  <c r="J915" i="27"/>
  <c r="J916" i="27"/>
  <c r="J917" i="27"/>
  <c r="J918" i="27"/>
  <c r="J919" i="27"/>
  <c r="J920" i="27"/>
  <c r="J921" i="27"/>
  <c r="J922" i="27"/>
  <c r="J923" i="27"/>
  <c r="J924" i="27"/>
  <c r="J925" i="27"/>
  <c r="J926" i="27"/>
  <c r="J927" i="27"/>
  <c r="J928" i="27"/>
  <c r="J929" i="27"/>
  <c r="J930" i="27"/>
  <c r="J931" i="27"/>
  <c r="J932" i="27"/>
  <c r="J889" i="27"/>
  <c r="J886" i="27"/>
  <c r="J887" i="27"/>
  <c r="J885" i="27"/>
  <c r="J879" i="27"/>
  <c r="J880" i="27"/>
  <c r="J881" i="27"/>
  <c r="J882" i="27"/>
  <c r="J883" i="27"/>
  <c r="J878" i="27"/>
  <c r="J867" i="27"/>
  <c r="J868" i="27"/>
  <c r="J869" i="27"/>
  <c r="J870" i="27"/>
  <c r="J871" i="27"/>
  <c r="J872" i="27"/>
  <c r="J873" i="27"/>
  <c r="J874" i="27"/>
  <c r="J875" i="27"/>
  <c r="J876" i="27"/>
  <c r="J866" i="27"/>
  <c r="J861" i="27"/>
  <c r="J862" i="27"/>
  <c r="J863" i="27"/>
  <c r="J864" i="27"/>
  <c r="J860" i="27"/>
  <c r="J853" i="27"/>
  <c r="J854" i="27"/>
  <c r="J855" i="27"/>
  <c r="J856" i="27"/>
  <c r="J857" i="27"/>
  <c r="J858" i="27"/>
  <c r="J852" i="27"/>
  <c r="J841" i="27"/>
  <c r="J842" i="27"/>
  <c r="J843" i="27"/>
  <c r="J844" i="27"/>
  <c r="J845" i="27"/>
  <c r="J846" i="27"/>
  <c r="J847" i="27"/>
  <c r="J848" i="27"/>
  <c r="J849" i="27"/>
  <c r="J850" i="27"/>
  <c r="J840" i="27"/>
  <c r="J826" i="27"/>
  <c r="J827" i="27"/>
  <c r="J828" i="27"/>
  <c r="J829" i="27"/>
  <c r="J830" i="27"/>
  <c r="J831" i="27"/>
  <c r="J832" i="27"/>
  <c r="J833" i="27"/>
  <c r="J834" i="27"/>
  <c r="J835" i="27"/>
  <c r="J836" i="27"/>
  <c r="J837" i="27"/>
  <c r="J838" i="27"/>
  <c r="J825" i="27"/>
  <c r="J815" i="27"/>
  <c r="J816" i="27"/>
  <c r="J817" i="27"/>
  <c r="J818" i="27"/>
  <c r="J819" i="27"/>
  <c r="J820" i="27"/>
  <c r="J821" i="27"/>
  <c r="J822" i="27"/>
  <c r="J823" i="27"/>
  <c r="J814" i="27"/>
  <c r="J805" i="27"/>
  <c r="J806" i="27"/>
  <c r="J807" i="27"/>
  <c r="J808" i="27"/>
  <c r="J809" i="27"/>
  <c r="J810" i="27"/>
  <c r="J811" i="27"/>
  <c r="J812" i="27"/>
  <c r="J804" i="27"/>
  <c r="J794" i="27"/>
  <c r="J795" i="27"/>
  <c r="J796" i="27"/>
  <c r="J797" i="27"/>
  <c r="J798" i="27"/>
  <c r="J799" i="27"/>
  <c r="J800" i="27"/>
  <c r="J801" i="27"/>
  <c r="J802" i="27"/>
  <c r="J793" i="27"/>
  <c r="J779" i="27"/>
  <c r="J780" i="27"/>
  <c r="J781" i="27"/>
  <c r="J782" i="27"/>
  <c r="J783" i="27"/>
  <c r="J784" i="27"/>
  <c r="J785" i="27"/>
  <c r="J786" i="27"/>
  <c r="J787" i="27"/>
  <c r="J788" i="27"/>
  <c r="J789" i="27"/>
  <c r="J790" i="27"/>
  <c r="J791" i="27"/>
  <c r="J778" i="27"/>
  <c r="J768" i="27"/>
  <c r="J769" i="27"/>
  <c r="J770" i="27"/>
  <c r="J771" i="27"/>
  <c r="J772" i="27"/>
  <c r="J773" i="27"/>
  <c r="J774" i="27"/>
  <c r="J775" i="27"/>
  <c r="J776" i="27"/>
  <c r="J767" i="27"/>
  <c r="J760" i="27"/>
  <c r="J761" i="27"/>
  <c r="J762" i="27"/>
  <c r="J763" i="27"/>
  <c r="J764" i="27"/>
  <c r="J765" i="27"/>
  <c r="J759" i="27"/>
  <c r="J743" i="27"/>
  <c r="J744" i="27"/>
  <c r="J745" i="27"/>
  <c r="J746" i="27"/>
  <c r="J747" i="27"/>
  <c r="J748" i="27"/>
  <c r="J749" i="27"/>
  <c r="J750" i="27"/>
  <c r="J751" i="27"/>
  <c r="J752" i="27"/>
  <c r="J753" i="27"/>
  <c r="J754" i="27"/>
  <c r="J755" i="27"/>
  <c r="J756" i="27"/>
  <c r="J757" i="27"/>
  <c r="J742" i="27"/>
  <c r="J647" i="27"/>
  <c r="J648" i="27"/>
  <c r="J649" i="27"/>
  <c r="J650" i="27"/>
  <c r="J651" i="27"/>
  <c r="J652" i="27"/>
  <c r="J653" i="27"/>
  <c r="J654" i="27"/>
  <c r="J655" i="27"/>
  <c r="J656" i="27"/>
  <c r="J657" i="27"/>
  <c r="J658" i="27"/>
  <c r="J659" i="27"/>
  <c r="J660" i="27"/>
  <c r="J661" i="27"/>
  <c r="J662" i="27"/>
  <c r="J663" i="27"/>
  <c r="J664" i="27"/>
  <c r="J665" i="27"/>
  <c r="J666" i="27"/>
  <c r="J667" i="27"/>
  <c r="J668" i="27"/>
  <c r="J669" i="27"/>
  <c r="J670" i="27"/>
  <c r="J671" i="27"/>
  <c r="J672" i="27"/>
  <c r="J673" i="27"/>
  <c r="J674" i="27"/>
  <c r="J675" i="27"/>
  <c r="J676" i="27"/>
  <c r="J677" i="27"/>
  <c r="J678" i="27"/>
  <c r="J679" i="27"/>
  <c r="J680" i="27"/>
  <c r="J681" i="27"/>
  <c r="J682" i="27"/>
  <c r="J683" i="27"/>
  <c r="J684" i="27"/>
  <c r="J685" i="27"/>
  <c r="J686" i="27"/>
  <c r="J687" i="27"/>
  <c r="J688" i="27"/>
  <c r="J689" i="27"/>
  <c r="J690" i="27"/>
  <c r="J691" i="27"/>
  <c r="J692" i="27"/>
  <c r="J693" i="27"/>
  <c r="J694" i="27"/>
  <c r="J695" i="27"/>
  <c r="J696" i="27"/>
  <c r="J697" i="27"/>
  <c r="J698" i="27"/>
  <c r="J699" i="27"/>
  <c r="J700" i="27"/>
  <c r="J701" i="27"/>
  <c r="J702" i="27"/>
  <c r="J703" i="27"/>
  <c r="J704" i="27"/>
  <c r="J705" i="27"/>
  <c r="J706" i="27"/>
  <c r="J707" i="27"/>
  <c r="J708" i="27"/>
  <c r="J709" i="27"/>
  <c r="J710" i="27"/>
  <c r="J711" i="27"/>
  <c r="J712" i="27"/>
  <c r="J713" i="27"/>
  <c r="J714" i="27"/>
  <c r="J715" i="27"/>
  <c r="J716" i="27"/>
  <c r="J717" i="27"/>
  <c r="J718" i="27"/>
  <c r="J719" i="27"/>
  <c r="J720" i="27"/>
  <c r="J721" i="27"/>
  <c r="J722" i="27"/>
  <c r="J723" i="27"/>
  <c r="J724" i="27"/>
  <c r="J725" i="27"/>
  <c r="J726" i="27"/>
  <c r="J727" i="27"/>
  <c r="J728" i="27"/>
  <c r="J729" i="27"/>
  <c r="J730" i="27"/>
  <c r="J731" i="27"/>
  <c r="J732" i="27"/>
  <c r="J733" i="27"/>
  <c r="J734" i="27"/>
  <c r="J735" i="27"/>
  <c r="J736" i="27"/>
  <c r="J737" i="27"/>
  <c r="J738" i="27"/>
  <c r="J739" i="27"/>
  <c r="J740" i="27"/>
  <c r="J646" i="27"/>
  <c r="J623" i="27"/>
  <c r="J624" i="27"/>
  <c r="J625" i="27"/>
  <c r="J626" i="27"/>
  <c r="J627" i="27"/>
  <c r="J628" i="27"/>
  <c r="J629" i="27"/>
  <c r="J630" i="27"/>
  <c r="J631" i="27"/>
  <c r="J632" i="27"/>
  <c r="J633" i="27"/>
  <c r="J634" i="27"/>
  <c r="J635" i="27"/>
  <c r="J636" i="27"/>
  <c r="J637" i="27"/>
  <c r="J638" i="27"/>
  <c r="J639" i="27"/>
  <c r="J640" i="27"/>
  <c r="J641" i="27"/>
  <c r="J642" i="27"/>
  <c r="J643" i="27"/>
  <c r="J644" i="27"/>
  <c r="J622" i="27"/>
  <c r="J604" i="27"/>
  <c r="J605" i="27"/>
  <c r="J606" i="27"/>
  <c r="J607" i="27"/>
  <c r="J608" i="27"/>
  <c r="J609" i="27"/>
  <c r="J610" i="27"/>
  <c r="J611" i="27"/>
  <c r="J612" i="27"/>
  <c r="J613" i="27"/>
  <c r="J614" i="27"/>
  <c r="J615" i="27"/>
  <c r="J616" i="27"/>
  <c r="J617" i="27"/>
  <c r="J618" i="27"/>
  <c r="J619" i="27"/>
  <c r="J620" i="27"/>
  <c r="J603" i="27"/>
  <c r="J591" i="27"/>
  <c r="J592" i="27"/>
  <c r="J593" i="27"/>
  <c r="J594" i="27"/>
  <c r="J595" i="27"/>
  <c r="J596" i="27"/>
  <c r="J597" i="27"/>
  <c r="J598" i="27"/>
  <c r="J599" i="27"/>
  <c r="J600" i="27"/>
  <c r="J601" i="27"/>
  <c r="J590" i="27"/>
  <c r="J549" i="27"/>
  <c r="J550" i="27"/>
  <c r="J551" i="27"/>
  <c r="J552" i="27"/>
  <c r="J553" i="27"/>
  <c r="J554" i="27"/>
  <c r="J555" i="27"/>
  <c r="J556" i="27"/>
  <c r="J557" i="27"/>
  <c r="J558" i="27"/>
  <c r="J559" i="27"/>
  <c r="J560" i="27"/>
  <c r="J561" i="27"/>
  <c r="J562" i="27"/>
  <c r="J563" i="27"/>
  <c r="J564" i="27"/>
  <c r="J565" i="27"/>
  <c r="J566" i="27"/>
  <c r="J567" i="27"/>
  <c r="J568" i="27"/>
  <c r="J569" i="27"/>
  <c r="J570" i="27"/>
  <c r="J571" i="27"/>
  <c r="J572" i="27"/>
  <c r="J573" i="27"/>
  <c r="J574" i="27"/>
  <c r="J575" i="27"/>
  <c r="J576" i="27"/>
  <c r="J577" i="27"/>
  <c r="J578" i="27"/>
  <c r="J579" i="27"/>
  <c r="J580" i="27"/>
  <c r="J581" i="27"/>
  <c r="J582" i="27"/>
  <c r="J583" i="27"/>
  <c r="J584" i="27"/>
  <c r="J585" i="27"/>
  <c r="J586" i="27"/>
  <c r="J587" i="27"/>
  <c r="J588" i="27"/>
  <c r="J548" i="27"/>
  <c r="J512" i="27"/>
  <c r="J513" i="27"/>
  <c r="J514" i="27"/>
  <c r="J515" i="27"/>
  <c r="J516" i="27"/>
  <c r="J517" i="27"/>
  <c r="J518" i="27"/>
  <c r="J519" i="27"/>
  <c r="J520" i="27"/>
  <c r="J521" i="27"/>
  <c r="J522" i="27"/>
  <c r="J523" i="27"/>
  <c r="J524" i="27"/>
  <c r="J525" i="27"/>
  <c r="J526" i="27"/>
  <c r="J527" i="27"/>
  <c r="J528" i="27"/>
  <c r="J529" i="27"/>
  <c r="J530" i="27"/>
  <c r="J531" i="27"/>
  <c r="J532" i="27"/>
  <c r="J533" i="27"/>
  <c r="J534" i="27"/>
  <c r="J535" i="27"/>
  <c r="J536" i="27"/>
  <c r="J537" i="27"/>
  <c r="J538" i="27"/>
  <c r="J539" i="27"/>
  <c r="J540" i="27"/>
  <c r="J541" i="27"/>
  <c r="J542" i="27"/>
  <c r="J543" i="27"/>
  <c r="J544" i="27"/>
  <c r="J545" i="27"/>
  <c r="J546" i="27"/>
  <c r="J511" i="27"/>
  <c r="J509" i="27"/>
  <c r="J489" i="27"/>
  <c r="J490" i="27"/>
  <c r="J491" i="27"/>
  <c r="J492" i="27"/>
  <c r="J493" i="27"/>
  <c r="J494" i="27"/>
  <c r="J495" i="27"/>
  <c r="J496" i="27"/>
  <c r="J497" i="27"/>
  <c r="J498" i="27"/>
  <c r="J499" i="27"/>
  <c r="J500" i="27"/>
  <c r="J501" i="27"/>
  <c r="J502" i="27"/>
  <c r="J503" i="27"/>
  <c r="J504" i="27"/>
  <c r="J505" i="27"/>
  <c r="J506" i="27"/>
  <c r="J507" i="27"/>
  <c r="J488" i="27"/>
  <c r="J470" i="27"/>
  <c r="J471" i="27"/>
  <c r="J472" i="27"/>
  <c r="J473" i="27"/>
  <c r="J474" i="27"/>
  <c r="J475" i="27"/>
  <c r="J476" i="27"/>
  <c r="J477" i="27"/>
  <c r="J478" i="27"/>
  <c r="J479" i="27"/>
  <c r="J480" i="27"/>
  <c r="J481" i="27"/>
  <c r="J482" i="27"/>
  <c r="J483" i="27"/>
  <c r="J484" i="27"/>
  <c r="J485" i="27"/>
  <c r="J486" i="27"/>
  <c r="J469" i="27"/>
  <c r="J449" i="27"/>
  <c r="J450" i="27"/>
  <c r="J451" i="27"/>
  <c r="J452" i="27"/>
  <c r="J453" i="27"/>
  <c r="J454" i="27"/>
  <c r="J455" i="27"/>
  <c r="J456" i="27"/>
  <c r="J457" i="27"/>
  <c r="J458" i="27"/>
  <c r="J459" i="27"/>
  <c r="J460" i="27"/>
  <c r="J461" i="27"/>
  <c r="J462" i="27"/>
  <c r="J463" i="27"/>
  <c r="J464" i="27"/>
  <c r="J465" i="27"/>
  <c r="J466" i="27"/>
  <c r="J467" i="27"/>
  <c r="J448" i="27"/>
  <c r="J412" i="27"/>
  <c r="J413" i="27"/>
  <c r="J414" i="27"/>
  <c r="J415" i="27"/>
  <c r="J416" i="27"/>
  <c r="J417" i="27"/>
  <c r="J418" i="27"/>
  <c r="J419" i="27"/>
  <c r="J420" i="27"/>
  <c r="J421" i="27"/>
  <c r="J422" i="27"/>
  <c r="J423" i="27"/>
  <c r="J424" i="27"/>
  <c r="J425" i="27"/>
  <c r="J426" i="27"/>
  <c r="J427" i="27"/>
  <c r="J428" i="27"/>
  <c r="J429" i="27"/>
  <c r="J430" i="27"/>
  <c r="J431" i="27"/>
  <c r="J432" i="27"/>
  <c r="J433" i="27"/>
  <c r="J434" i="27"/>
  <c r="J435" i="27"/>
  <c r="J436" i="27"/>
  <c r="J437" i="27"/>
  <c r="J438" i="27"/>
  <c r="J439" i="27"/>
  <c r="J440" i="27"/>
  <c r="J441" i="27"/>
  <c r="J442" i="27"/>
  <c r="J443" i="27"/>
  <c r="J444" i="27"/>
  <c r="J445" i="27"/>
  <c r="J446" i="27"/>
  <c r="J411" i="27"/>
  <c r="J404" i="27"/>
  <c r="J405" i="27"/>
  <c r="J406" i="27"/>
  <c r="J407" i="27"/>
  <c r="J408" i="27"/>
  <c r="J409" i="27"/>
  <c r="J403" i="27"/>
  <c r="J390" i="27"/>
  <c r="J391" i="27"/>
  <c r="J392" i="27"/>
  <c r="J393" i="27"/>
  <c r="J394" i="27"/>
  <c r="J395" i="27"/>
  <c r="J396" i="27"/>
  <c r="J397" i="27"/>
  <c r="J398" i="27"/>
  <c r="J399" i="27"/>
  <c r="J400" i="27"/>
  <c r="J401" i="27"/>
  <c r="J389" i="27"/>
  <c r="J381" i="27"/>
  <c r="J382" i="27"/>
  <c r="J383" i="27"/>
  <c r="J384" i="27"/>
  <c r="J385" i="27"/>
  <c r="J386" i="27"/>
  <c r="J387" i="27"/>
  <c r="J380" i="27"/>
  <c r="J376" i="27"/>
  <c r="J377" i="27"/>
  <c r="J378" i="27"/>
  <c r="J375" i="27"/>
  <c r="J366" i="27"/>
  <c r="J367" i="27"/>
  <c r="J368" i="27"/>
  <c r="J369" i="27"/>
  <c r="J370" i="27"/>
  <c r="J371" i="27"/>
  <c r="J372" i="27"/>
  <c r="J373" i="27"/>
  <c r="J365" i="27"/>
  <c r="J361" i="27"/>
  <c r="J362" i="27"/>
  <c r="J363" i="27"/>
  <c r="J360" i="27"/>
  <c r="J343" i="27"/>
  <c r="J344" i="27"/>
  <c r="J345" i="27"/>
  <c r="J346" i="27"/>
  <c r="J347" i="27"/>
  <c r="J348" i="27"/>
  <c r="J349" i="27"/>
  <c r="J350" i="27"/>
  <c r="J351" i="27"/>
  <c r="J352" i="27"/>
  <c r="J353" i="27"/>
  <c r="J354" i="27"/>
  <c r="J355" i="27"/>
  <c r="J356" i="27"/>
  <c r="J357" i="27"/>
  <c r="J358" i="27"/>
  <c r="J342" i="27"/>
  <c r="J319" i="27"/>
  <c r="J320" i="27"/>
  <c r="J321" i="27"/>
  <c r="J322" i="27"/>
  <c r="J323" i="27"/>
  <c r="J324" i="27"/>
  <c r="J325" i="27"/>
  <c r="J326" i="27"/>
  <c r="J327" i="27"/>
  <c r="J328" i="27"/>
  <c r="J329" i="27"/>
  <c r="J330" i="27"/>
  <c r="J331" i="27"/>
  <c r="J332" i="27"/>
  <c r="J333" i="27"/>
  <c r="J334" i="27"/>
  <c r="J335" i="27"/>
  <c r="J336" i="27"/>
  <c r="J337" i="27"/>
  <c r="J338" i="27"/>
  <c r="J339" i="27"/>
  <c r="J340" i="27"/>
  <c r="J290" i="27"/>
  <c r="J291" i="27"/>
  <c r="J292" i="27"/>
  <c r="J293" i="27"/>
  <c r="J294" i="27"/>
  <c r="J295" i="27"/>
  <c r="J296" i="27"/>
  <c r="J297" i="27"/>
  <c r="J298" i="27"/>
  <c r="J299" i="27"/>
  <c r="J300" i="27"/>
  <c r="J301" i="27"/>
  <c r="J302" i="27"/>
  <c r="J303" i="27"/>
  <c r="J304" i="27"/>
  <c r="J305" i="27"/>
  <c r="J306" i="27"/>
  <c r="J307" i="27"/>
  <c r="J308" i="27"/>
  <c r="J309" i="27"/>
  <c r="J310" i="27"/>
  <c r="J311" i="27"/>
  <c r="J312" i="27"/>
  <c r="J313" i="27"/>
  <c r="J314" i="27"/>
  <c r="J315" i="27"/>
  <c r="J316" i="27"/>
  <c r="J317" i="27"/>
  <c r="J318" i="27"/>
  <c r="J289" i="27"/>
  <c r="J272" i="27"/>
  <c r="J273" i="27"/>
  <c r="J274" i="27"/>
  <c r="J275" i="27"/>
  <c r="J276" i="27"/>
  <c r="J277" i="27"/>
  <c r="J278" i="27"/>
  <c r="J279" i="27"/>
  <c r="J280" i="27"/>
  <c r="J281" i="27"/>
  <c r="J282" i="27"/>
  <c r="J283" i="27"/>
  <c r="J284" i="27"/>
  <c r="J285" i="27"/>
  <c r="J286" i="27"/>
  <c r="J287" i="27"/>
  <c r="J271" i="27"/>
  <c r="J244" i="27"/>
  <c r="J245" i="27"/>
  <c r="J246" i="27"/>
  <c r="J247" i="27"/>
  <c r="J248" i="27"/>
  <c r="J249" i="27"/>
  <c r="J250" i="27"/>
  <c r="J251" i="27"/>
  <c r="J252" i="27"/>
  <c r="J253" i="27"/>
  <c r="J254" i="27"/>
  <c r="J255" i="27"/>
  <c r="J256" i="27"/>
  <c r="J257" i="27"/>
  <c r="J258" i="27"/>
  <c r="J259" i="27"/>
  <c r="J260" i="27"/>
  <c r="J261" i="27"/>
  <c r="J262" i="27"/>
  <c r="J263" i="27"/>
  <c r="J264" i="27"/>
  <c r="J265" i="27"/>
  <c r="J266" i="27"/>
  <c r="J267" i="27"/>
  <c r="J268" i="27"/>
  <c r="J269" i="27"/>
  <c r="J243" i="27"/>
  <c r="J239" i="27"/>
  <c r="J240" i="27"/>
  <c r="J241" i="27"/>
  <c r="J238" i="27"/>
  <c r="J142" i="27"/>
  <c r="J143" i="27"/>
  <c r="J144" i="27"/>
  <c r="J145" i="27"/>
  <c r="J146" i="27"/>
  <c r="J147" i="27"/>
  <c r="J148" i="27"/>
  <c r="J149" i="27"/>
  <c r="J150" i="27"/>
  <c r="J151" i="27"/>
  <c r="J152" i="27"/>
  <c r="J153" i="27"/>
  <c r="J154" i="27"/>
  <c r="J155" i="27"/>
  <c r="J156" i="27"/>
  <c r="J157" i="27"/>
  <c r="J158" i="27"/>
  <c r="J159" i="27"/>
  <c r="J160" i="27"/>
  <c r="J161" i="27"/>
  <c r="J162" i="27"/>
  <c r="J163" i="27"/>
  <c r="J164" i="27"/>
  <c r="J165" i="27"/>
  <c r="J166" i="27"/>
  <c r="J167" i="27"/>
  <c r="J168" i="27"/>
  <c r="J169" i="27"/>
  <c r="J170" i="27"/>
  <c r="J171" i="27"/>
  <c r="J172" i="27"/>
  <c r="J173" i="27"/>
  <c r="J174" i="27"/>
  <c r="J175" i="27"/>
  <c r="J176" i="27"/>
  <c r="J177" i="27"/>
  <c r="J178" i="27"/>
  <c r="J179" i="27"/>
  <c r="J180" i="27"/>
  <c r="J181" i="27"/>
  <c r="J182" i="27"/>
  <c r="J183" i="27"/>
  <c r="J184" i="27"/>
  <c r="J185" i="27"/>
  <c r="J186" i="27"/>
  <c r="J187" i="27"/>
  <c r="J188" i="27"/>
  <c r="J189" i="27"/>
  <c r="J190" i="27"/>
  <c r="J191" i="27"/>
  <c r="J192" i="27"/>
  <c r="J193" i="27"/>
  <c r="J194" i="27"/>
  <c r="J195" i="27"/>
  <c r="J196" i="27"/>
  <c r="J197" i="27"/>
  <c r="J198" i="27"/>
  <c r="J199" i="27"/>
  <c r="J200" i="27"/>
  <c r="J201" i="27"/>
  <c r="J202" i="27"/>
  <c r="J203" i="27"/>
  <c r="J204" i="27"/>
  <c r="J205" i="27"/>
  <c r="J206" i="27"/>
  <c r="J207" i="27"/>
  <c r="J208" i="27"/>
  <c r="J209" i="27"/>
  <c r="J210" i="27"/>
  <c r="J211" i="27"/>
  <c r="J212" i="27"/>
  <c r="J213" i="27"/>
  <c r="J214" i="27"/>
  <c r="J215" i="27"/>
  <c r="J216" i="27"/>
  <c r="J217" i="27"/>
  <c r="J218" i="27"/>
  <c r="J219" i="27"/>
  <c r="J220" i="27"/>
  <c r="J221" i="27"/>
  <c r="J222" i="27"/>
  <c r="J223" i="27"/>
  <c r="J224" i="27"/>
  <c r="J225" i="27"/>
  <c r="J226" i="27"/>
  <c r="J227" i="27"/>
  <c r="J228" i="27"/>
  <c r="J229" i="27"/>
  <c r="J230" i="27"/>
  <c r="J231" i="27"/>
  <c r="J232" i="27"/>
  <c r="J233" i="27"/>
  <c r="J234" i="27"/>
  <c r="J235" i="27"/>
  <c r="J236" i="27"/>
  <c r="J141" i="27"/>
  <c r="J112" i="27"/>
  <c r="J113" i="27"/>
  <c r="J114" i="27"/>
  <c r="J115" i="27"/>
  <c r="J116" i="27"/>
  <c r="J117" i="27"/>
  <c r="J118" i="27"/>
  <c r="J119" i="27"/>
  <c r="J120" i="27"/>
  <c r="J121" i="27"/>
  <c r="J122" i="27"/>
  <c r="J123" i="27"/>
  <c r="J124" i="27"/>
  <c r="J125" i="27"/>
  <c r="J126" i="27"/>
  <c r="J127" i="27"/>
  <c r="J128" i="27"/>
  <c r="J129" i="27"/>
  <c r="J130" i="27"/>
  <c r="J131" i="27"/>
  <c r="J132" i="27"/>
  <c r="J133" i="27"/>
  <c r="J134" i="27"/>
  <c r="J135" i="27"/>
  <c r="J136" i="27"/>
  <c r="J137" i="27"/>
  <c r="J138" i="27"/>
  <c r="J139" i="27"/>
  <c r="J111" i="27"/>
  <c r="D19" i="23"/>
  <c r="E3" i="30"/>
  <c r="D6" i="30"/>
  <c r="G44" i="25"/>
  <c r="H44" i="25" s="1"/>
  <c r="G40" i="25"/>
  <c r="H40" i="25" s="1"/>
  <c r="G41" i="25"/>
  <c r="H41" i="25" s="1"/>
  <c r="G47" i="25"/>
  <c r="H47" i="25" s="1"/>
  <c r="G38" i="25"/>
  <c r="H38" i="25"/>
  <c r="G35" i="25"/>
  <c r="H35" i="25" s="1"/>
  <c r="G31" i="25"/>
  <c r="H31" i="25" s="1"/>
  <c r="G30" i="25"/>
  <c r="H30" i="25" s="1"/>
  <c r="G23" i="25"/>
  <c r="H23" i="25" s="1"/>
  <c r="G24" i="25"/>
  <c r="G25" i="25"/>
  <c r="G26" i="25"/>
  <c r="G27" i="25"/>
  <c r="G28" i="25"/>
  <c r="G29" i="25"/>
  <c r="G32" i="25"/>
  <c r="G33" i="25"/>
  <c r="G34" i="25"/>
  <c r="G36" i="25"/>
  <c r="G37" i="25"/>
  <c r="G39" i="25"/>
  <c r="G42" i="25"/>
  <c r="G43" i="25"/>
  <c r="G45" i="25"/>
  <c r="G46" i="25"/>
  <c r="G48" i="25"/>
  <c r="G49" i="25"/>
  <c r="G62" i="23" l="1"/>
  <c r="H62" i="23" s="1"/>
  <c r="G5" i="25"/>
  <c r="G11" i="25"/>
  <c r="G13" i="25"/>
  <c r="G14" i="25"/>
  <c r="G15" i="25"/>
  <c r="G16" i="25"/>
  <c r="G17" i="25"/>
  <c r="G18" i="25"/>
  <c r="G129" i="24"/>
  <c r="G130" i="24"/>
  <c r="C58" i="23"/>
  <c r="C56" i="23"/>
  <c r="C55" i="23"/>
  <c r="C54" i="23"/>
  <c r="C57" i="23"/>
  <c r="C51" i="23"/>
  <c r="C45" i="23"/>
  <c r="C39" i="23"/>
  <c r="C30" i="23"/>
  <c r="C35" i="23"/>
  <c r="C26" i="23"/>
  <c r="C38" i="23"/>
  <c r="C34" i="23"/>
  <c r="C46" i="23"/>
  <c r="C48" i="23"/>
  <c r="C43" i="23"/>
  <c r="C41" i="23"/>
  <c r="C28" i="23"/>
  <c r="C31" i="23" l="1"/>
  <c r="E18" i="23"/>
  <c r="C50" i="23"/>
  <c r="C44" i="23"/>
  <c r="C29" i="23"/>
  <c r="C49" i="23"/>
  <c r="C33" i="23"/>
  <c r="C36" i="23"/>
  <c r="H36" i="23" s="1"/>
  <c r="C27" i="23"/>
  <c r="C47" i="23"/>
  <c r="H37" i="23"/>
  <c r="C32" i="23"/>
  <c r="C25" i="23" l="1"/>
  <c r="C24" i="23"/>
  <c r="D14" i="23"/>
  <c r="C22" i="23"/>
  <c r="C21" i="23"/>
  <c r="C20" i="23"/>
  <c r="C19" i="23"/>
  <c r="C18" i="23"/>
  <c r="C17" i="23"/>
  <c r="C16" i="23"/>
  <c r="C15" i="23"/>
  <c r="C14" i="23"/>
  <c r="C12" i="23"/>
  <c r="C11" i="23"/>
  <c r="C10" i="23"/>
  <c r="C9" i="23"/>
  <c r="C8" i="23"/>
  <c r="C7" i="23"/>
  <c r="B8" i="28"/>
  <c r="D8" i="28"/>
  <c r="C8" i="28"/>
  <c r="E8" i="28"/>
  <c r="G4" i="24"/>
  <c r="G5" i="24"/>
  <c r="G6" i="24"/>
  <c r="G7" i="24"/>
  <c r="G8" i="24"/>
  <c r="G9" i="24"/>
  <c r="G10" i="24"/>
  <c r="G11" i="24"/>
  <c r="G12" i="24"/>
  <c r="G13" i="24"/>
  <c r="G14" i="24"/>
  <c r="G15" i="24"/>
  <c r="G16" i="24"/>
  <c r="G17" i="24"/>
  <c r="G18" i="24"/>
  <c r="G19" i="24"/>
  <c r="G20" i="24"/>
  <c r="G21" i="24"/>
  <c r="G22" i="24"/>
  <c r="G23" i="24"/>
  <c r="G24" i="24"/>
  <c r="G25" i="24"/>
  <c r="G26" i="24"/>
  <c r="G27" i="24"/>
  <c r="G28" i="24"/>
  <c r="G29" i="24"/>
  <c r="G30" i="24"/>
  <c r="G31" i="24"/>
  <c r="G32" i="24"/>
  <c r="G33" i="24"/>
  <c r="G34" i="24"/>
  <c r="G35" i="24"/>
  <c r="G36" i="24"/>
  <c r="G37" i="24"/>
  <c r="G38" i="24"/>
  <c r="G39" i="24"/>
  <c r="G40" i="24"/>
  <c r="G41" i="24"/>
  <c r="G42" i="24"/>
  <c r="G43" i="24"/>
  <c r="G44" i="24"/>
  <c r="G45" i="24"/>
  <c r="G46" i="24"/>
  <c r="G47" i="24"/>
  <c r="G48" i="24"/>
  <c r="G49" i="24"/>
  <c r="G50" i="24"/>
  <c r="G51" i="24"/>
  <c r="G52" i="24"/>
  <c r="G53" i="24"/>
  <c r="G54" i="24"/>
  <c r="G55" i="24"/>
  <c r="G56" i="24"/>
  <c r="G57" i="24"/>
  <c r="G58" i="24"/>
  <c r="G59" i="24"/>
  <c r="G60" i="24"/>
  <c r="G61" i="24"/>
  <c r="G62" i="24"/>
  <c r="G63" i="24"/>
  <c r="G64" i="24"/>
  <c r="G65" i="24"/>
  <c r="G66" i="24"/>
  <c r="G67" i="24"/>
  <c r="G68" i="24"/>
  <c r="G69" i="24"/>
  <c r="G70" i="24"/>
  <c r="G71" i="24"/>
  <c r="G72" i="24"/>
  <c r="G73" i="24"/>
  <c r="G74" i="24"/>
  <c r="G75" i="24"/>
  <c r="G76" i="24"/>
  <c r="G77" i="24"/>
  <c r="G78" i="24"/>
  <c r="G79" i="24"/>
  <c r="G80" i="24"/>
  <c r="G81" i="24"/>
  <c r="G82" i="24"/>
  <c r="G83" i="24"/>
  <c r="G84" i="24"/>
  <c r="G85" i="24"/>
  <c r="G86" i="24"/>
  <c r="G87" i="24"/>
  <c r="G88" i="24"/>
  <c r="G89" i="24"/>
  <c r="G90" i="24"/>
  <c r="G91" i="24"/>
  <c r="G92" i="24"/>
  <c r="G93" i="24"/>
  <c r="G94" i="24"/>
  <c r="G95" i="24"/>
  <c r="G96" i="24"/>
  <c r="G97" i="24"/>
  <c r="G98" i="24"/>
  <c r="G99" i="24"/>
  <c r="G100" i="24"/>
  <c r="G101" i="24"/>
  <c r="G102" i="24"/>
  <c r="G103" i="24"/>
  <c r="G104" i="24"/>
  <c r="G105" i="24"/>
  <c r="G106" i="24"/>
  <c r="G107" i="24"/>
  <c r="G108" i="24"/>
  <c r="G109" i="24"/>
  <c r="G110" i="24"/>
  <c r="G111" i="24"/>
  <c r="G112" i="24"/>
  <c r="G113" i="24"/>
  <c r="G114" i="24"/>
  <c r="G115" i="24"/>
  <c r="G116" i="24"/>
  <c r="G117" i="24"/>
  <c r="G118" i="24"/>
  <c r="G119" i="24"/>
  <c r="G120" i="24"/>
  <c r="G121" i="24"/>
  <c r="G122" i="24"/>
  <c r="G123" i="24"/>
  <c r="G124" i="24"/>
  <c r="G125" i="24"/>
  <c r="G126" i="24"/>
  <c r="G127" i="24"/>
  <c r="G128" i="24"/>
  <c r="G131" i="24"/>
  <c r="G132" i="24"/>
  <c r="G133" i="24"/>
  <c r="G3" i="24"/>
  <c r="E53" i="23" s="1"/>
  <c r="J97" i="27"/>
  <c r="J98" i="27"/>
  <c r="J99" i="27"/>
  <c r="J100" i="27"/>
  <c r="J101" i="27"/>
  <c r="J102" i="27"/>
  <c r="J103" i="27"/>
  <c r="J104" i="27"/>
  <c r="J105" i="27"/>
  <c r="J106" i="27"/>
  <c r="J107" i="27"/>
  <c r="J108" i="27"/>
  <c r="J109" i="27"/>
  <c r="J96" i="27"/>
  <c r="J3" i="27"/>
  <c r="J4" i="27"/>
  <c r="J5" i="27"/>
  <c r="J6" i="27"/>
  <c r="J7" i="27"/>
  <c r="J8" i="27"/>
  <c r="J9" i="27"/>
  <c r="J10" i="27"/>
  <c r="J11" i="27"/>
  <c r="J12" i="27"/>
  <c r="J13" i="27"/>
  <c r="J14" i="27"/>
  <c r="J15" i="27"/>
  <c r="J16" i="27"/>
  <c r="J17" i="27"/>
  <c r="J18" i="27"/>
  <c r="J19" i="27"/>
  <c r="J20" i="27"/>
  <c r="J21" i="27"/>
  <c r="J22" i="27"/>
  <c r="J23" i="27"/>
  <c r="J24" i="27"/>
  <c r="J25" i="27"/>
  <c r="J26" i="27"/>
  <c r="J27" i="27"/>
  <c r="J28" i="27"/>
  <c r="J29" i="27"/>
  <c r="J30" i="27"/>
  <c r="J31" i="27"/>
  <c r="J32" i="27"/>
  <c r="J33" i="27"/>
  <c r="J34" i="27"/>
  <c r="J35" i="27"/>
  <c r="J36" i="27"/>
  <c r="J37" i="27"/>
  <c r="J38" i="27"/>
  <c r="J39" i="27"/>
  <c r="J40" i="27"/>
  <c r="J41" i="27"/>
  <c r="J42" i="27"/>
  <c r="J43" i="27"/>
  <c r="J44" i="27"/>
  <c r="J45" i="27"/>
  <c r="J46" i="27"/>
  <c r="J47" i="27"/>
  <c r="J48" i="27"/>
  <c r="J49" i="27"/>
  <c r="J50" i="27"/>
  <c r="J51" i="27"/>
  <c r="J52" i="27"/>
  <c r="J53" i="27"/>
  <c r="J54" i="27"/>
  <c r="J55" i="27"/>
  <c r="J56" i="27"/>
  <c r="J57" i="27"/>
  <c r="J58" i="27"/>
  <c r="J59" i="27"/>
  <c r="J60" i="27"/>
  <c r="J61" i="27"/>
  <c r="J62" i="27"/>
  <c r="J63" i="27"/>
  <c r="J64" i="27"/>
  <c r="J65" i="27"/>
  <c r="J66" i="27"/>
  <c r="J67" i="27"/>
  <c r="J68" i="27"/>
  <c r="J69" i="27"/>
  <c r="J70" i="27"/>
  <c r="J71" i="27"/>
  <c r="J72" i="27"/>
  <c r="J73" i="27"/>
  <c r="J74" i="27"/>
  <c r="J75" i="27"/>
  <c r="J76" i="27"/>
  <c r="J77" i="27"/>
  <c r="J78" i="27"/>
  <c r="J79" i="27"/>
  <c r="J80" i="27"/>
  <c r="J81" i="27"/>
  <c r="J82" i="27"/>
  <c r="J83" i="27"/>
  <c r="J84" i="27"/>
  <c r="J85" i="27"/>
  <c r="J86" i="27"/>
  <c r="J87" i="27"/>
  <c r="J88" i="27"/>
  <c r="J89" i="27"/>
  <c r="J90" i="27"/>
  <c r="J91" i="27"/>
  <c r="J92" i="27"/>
  <c r="J93" i="27"/>
  <c r="J94" i="27"/>
  <c r="J2" i="27"/>
  <c r="C53" i="23" s="1"/>
  <c r="G4" i="25"/>
  <c r="G19" i="25" s="1"/>
  <c r="G6" i="25"/>
  <c r="G7" i="25"/>
  <c r="G8" i="25"/>
  <c r="G9" i="25"/>
  <c r="G10" i="25"/>
  <c r="G12" i="25"/>
  <c r="H24" i="25"/>
  <c r="H25" i="25"/>
  <c r="H26" i="25"/>
  <c r="H27" i="25"/>
  <c r="H28" i="25"/>
  <c r="H29" i="25"/>
  <c r="H32" i="25"/>
  <c r="H33" i="25"/>
  <c r="H34" i="25"/>
  <c r="H36" i="25"/>
  <c r="H37" i="25"/>
  <c r="H39" i="25"/>
  <c r="H42" i="25"/>
  <c r="H43" i="25"/>
  <c r="H45" i="25"/>
  <c r="H46" i="25"/>
  <c r="H48" i="25"/>
  <c r="H49" i="25"/>
  <c r="D25" i="23"/>
  <c r="D26" i="23"/>
  <c r="D27" i="23"/>
  <c r="D28" i="23"/>
  <c r="D29" i="23"/>
  <c r="D30" i="23"/>
  <c r="D31" i="23"/>
  <c r="D24" i="23"/>
  <c r="G50" i="25" l="1"/>
  <c r="G51" i="25" s="1"/>
  <c r="F61" i="23" s="1"/>
  <c r="H53" i="23"/>
  <c r="E57" i="23"/>
  <c r="H57" i="23" s="1"/>
  <c r="E51" i="23"/>
  <c r="H51" i="23" s="1"/>
  <c r="E25" i="23"/>
  <c r="E50" i="23"/>
  <c r="E58" i="23"/>
  <c r="H58" i="23" s="1"/>
  <c r="E45" i="23"/>
  <c r="E44" i="23"/>
  <c r="E42" i="23"/>
  <c r="E39" i="23"/>
  <c r="E37" i="23"/>
  <c r="E48" i="23"/>
  <c r="H48" i="23" s="1"/>
  <c r="E56" i="23"/>
  <c r="H56" i="23" s="1"/>
  <c r="E29" i="23"/>
  <c r="E49" i="23"/>
  <c r="E33" i="23"/>
  <c r="E36" i="23"/>
  <c r="E31" i="23"/>
  <c r="E43" i="23"/>
  <c r="E30" i="23"/>
  <c r="E27" i="23"/>
  <c r="E47" i="23"/>
  <c r="H47" i="23" s="1"/>
  <c r="E35" i="23"/>
  <c r="E26" i="23"/>
  <c r="E41" i="23"/>
  <c r="E38" i="23"/>
  <c r="E40" i="23"/>
  <c r="E34" i="23"/>
  <c r="E21" i="23"/>
  <c r="E22" i="23"/>
  <c r="E20" i="23"/>
  <c r="E28" i="23"/>
  <c r="E32" i="23"/>
  <c r="E24" i="23"/>
  <c r="E55" i="23"/>
  <c r="H55" i="23" s="1"/>
  <c r="E54" i="23"/>
  <c r="H54" i="23" s="1"/>
  <c r="E11" i="23"/>
  <c r="E9" i="23"/>
  <c r="E7" i="23"/>
  <c r="H7" i="23" s="1"/>
  <c r="E8" i="23"/>
  <c r="H8" i="23"/>
  <c r="E12" i="23"/>
  <c r="E10" i="23"/>
  <c r="E14" i="23"/>
  <c r="E9" i="28"/>
  <c r="H50" i="23"/>
  <c r="H49" i="23"/>
  <c r="H61" i="23" l="1"/>
  <c r="H9" i="23"/>
  <c r="H26" i="23"/>
  <c r="H29" i="23"/>
  <c r="H41" i="23"/>
  <c r="H43" i="23"/>
  <c r="C110" i="24"/>
  <c r="C108" i="24"/>
  <c r="C109" i="24" s="1"/>
  <c r="C103" i="24"/>
  <c r="C102" i="24"/>
  <c r="C101" i="24"/>
  <c r="C94" i="24"/>
  <c r="H38" i="23" l="1"/>
  <c r="H19" i="23"/>
  <c r="H17" i="23"/>
  <c r="H24" i="23"/>
  <c r="H18" i="23"/>
  <c r="H16" i="23"/>
  <c r="H31" i="23"/>
  <c r="H30" i="23"/>
  <c r="H42" i="23"/>
  <c r="H11" i="23"/>
  <c r="H25" i="23"/>
  <c r="H10" i="23"/>
  <c r="H46" i="23"/>
  <c r="H34" i="23"/>
  <c r="H21" i="23"/>
  <c r="H12" i="23"/>
  <c r="H39" i="23"/>
  <c r="H35" i="23"/>
  <c r="H22" i="23"/>
  <c r="H27" i="23"/>
  <c r="H20" i="23"/>
  <c r="H45" i="23"/>
  <c r="H33" i="23"/>
  <c r="H44" i="23"/>
  <c r="H32" i="23"/>
  <c r="H40" i="23"/>
  <c r="H28" i="23"/>
  <c r="H15" i="23"/>
  <c r="H14" i="23"/>
  <c r="H60" i="23" l="1"/>
  <c r="H63" i="23" s="1"/>
  <c r="H65" i="23" s="1"/>
</calcChain>
</file>

<file path=xl/sharedStrings.xml><?xml version="1.0" encoding="utf-8"?>
<sst xmlns="http://schemas.openxmlformats.org/spreadsheetml/2006/main" count="5874" uniqueCount="1094">
  <si>
    <t>Toelichting calculatiemodel</t>
  </si>
  <si>
    <t>Inschrijver dient voor de calculatie uit te gaan van de in het calculatiemodel opgenomen ruimtegegevens. Indien nodig worden eventuele wijzigingen in de ruimtestaat na gunning in de calculatie doorgevoerd en verrekend met behulp van de door de Inschrijver opgegeven kengetallen.</t>
  </si>
  <si>
    <t>De ruimtestaat bevat de volgende gegevens:</t>
  </si>
  <si>
    <t>Ruimtegegevens</t>
  </si>
  <si>
    <t>Omschrijving</t>
  </si>
  <si>
    <t>GEB</t>
  </si>
  <si>
    <t>Gebouw</t>
  </si>
  <si>
    <t>VERD</t>
  </si>
  <si>
    <t>Verdieping</t>
  </si>
  <si>
    <t>RUIMTENR</t>
  </si>
  <si>
    <t>Ruimtenummer</t>
  </si>
  <si>
    <t>RUIMTE-CATEGORIE</t>
  </si>
  <si>
    <t>omschrijving/benaming van de ruimte</t>
  </si>
  <si>
    <t>M2 VLOER</t>
  </si>
  <si>
    <r>
      <t>netto vloer oppervlakte in m</t>
    </r>
    <r>
      <rPr>
        <vertAlign val="superscript"/>
        <sz val="10"/>
        <rFont val="Tahoma"/>
        <family val="2"/>
      </rPr>
      <t>2</t>
    </r>
  </si>
  <si>
    <t>VLOERSOORT</t>
  </si>
  <si>
    <t>omschrijving van de vloersoort</t>
  </si>
  <si>
    <t>FREQ.</t>
  </si>
  <si>
    <t>uitvoeringsfrequentie per jaar</t>
  </si>
  <si>
    <t>BIJZONDERHEDEN</t>
  </si>
  <si>
    <t>omschrijving van bijzonderheden</t>
  </si>
  <si>
    <r>
      <t>Uitvoeringsfrequentie</t>
    </r>
    <r>
      <rPr>
        <sz val="8"/>
        <rFont val="Tahoma"/>
        <family val="2"/>
      </rPr>
      <t>  </t>
    </r>
  </si>
  <si>
    <t>De  ruimtestaat zijn voorzien van uitvoeringsfrequenties.</t>
  </si>
  <si>
    <t>Frequentie per jaar</t>
  </si>
  <si>
    <t>dagelijks van maandag t/m zondag</t>
  </si>
  <si>
    <t xml:space="preserve">dagelijks van maandag t/m vrijdag </t>
  </si>
  <si>
    <t>3 x per week</t>
  </si>
  <si>
    <t>5 x per 2 weken oftewel om de dag</t>
  </si>
  <si>
    <t>2 x per week</t>
  </si>
  <si>
    <t>1 x per week</t>
  </si>
  <si>
    <t>1 x per maand</t>
  </si>
  <si>
    <t>4 x per jaar</t>
  </si>
  <si>
    <t>Info Blad</t>
  </si>
  <si>
    <t>Instructies voor het invullen van het calculatie model</t>
  </si>
  <si>
    <t>1. Op het tabblad "Ruimtestaat" dient u uw gegevens in de blauwe invoervelden in te voeren. Ruimtes met een aantal m2 van 1 moeten door u worden ingevuld. Ruimtes met een frequentie van 0 worden niet meegenomen in de uitvoering.</t>
  </si>
  <si>
    <t>2. Op het tabblad "Additioneel" dient u uw gegevens in de blauwe invoervelden in te voeren.</t>
  </si>
  <si>
    <t xml:space="preserve">3. Op het tabblad "Glas" dient u uw gegevens in de blauwe invoervelden in te voeren. </t>
  </si>
  <si>
    <t xml:space="preserve">4. Op het tabblad "Sanitair" dient u uw gegevens in de blauwe invoervelden in te voeren. </t>
  </si>
  <si>
    <t xml:space="preserve">5. Op het tabblad "Gevelonderhoud" dient u uw gegevens in de blauwe invoervelden in te voeren. </t>
  </si>
  <si>
    <t>6. Op het tabblad "Afroepprijzen" dient u uw gegevens in de blauwe invoervelden in te voeren. (deze wordt niet meegnomen in de prijsvergelijking)</t>
  </si>
  <si>
    <t>7. Op het tabblad "Uurtarieven" dient u uw gegevens in de blauwe invoervelden in te voeren. (deze wordt niet meegnomen in de prijsvergelijking)</t>
  </si>
  <si>
    <t xml:space="preserve">8. Voor onderstaande vloersoorten zijn de volgende handelingen (zie tabel) in lijn met de opleverstaat (bijlage 11). Houdt in uw prijsgeving rekening met het type vloer van de ruimte. </t>
  </si>
  <si>
    <t>9. Op het tabblad "Kostenoverzicht" zijn alle totaalprijzen per locatie te zien.</t>
  </si>
  <si>
    <t>Cel met een berekening, niet in te vullen door Inschrijver</t>
  </si>
  <si>
    <t>Invoerveld, verplicht om in te vullen door Inschrijver (fictieve bedragen zijn hier ingevuld)</t>
  </si>
  <si>
    <t>Vergelijkingsprijs, niet in te vullen door inschrijver</t>
  </si>
  <si>
    <t>Vloerenonderhoud</t>
  </si>
  <si>
    <t>Vloersoort</t>
  </si>
  <si>
    <t>Onderdeel</t>
  </si>
  <si>
    <t>Handeling</t>
  </si>
  <si>
    <t>Linoleum/ Marmoleum vloeren</t>
  </si>
  <si>
    <t>Geheel</t>
  </si>
  <si>
    <t>Sprayen/ opwrijven</t>
  </si>
  <si>
    <t xml:space="preserve">Geheel </t>
  </si>
  <si>
    <t>Conserveren</t>
  </si>
  <si>
    <t>Harde vloeren (o.a. PVC, rubber)</t>
  </si>
  <si>
    <t>Schrobben</t>
  </si>
  <si>
    <t>Stenen vloeren</t>
  </si>
  <si>
    <t>Machinaal schrobzuigen</t>
  </si>
  <si>
    <t>Tapijt reiniging</t>
  </si>
  <si>
    <t>Diepte reiniging (sproei-extractie methode)</t>
  </si>
  <si>
    <t>GEBOUW</t>
  </si>
  <si>
    <t xml:space="preserve">Omschrijving gebvouwsoort </t>
  </si>
  <si>
    <t>VERD.</t>
  </si>
  <si>
    <t xml:space="preserve">RUIMTE NR </t>
  </si>
  <si>
    <t>RUIMTE OMSCHRIJVING (OPDRACHTGEVER)</t>
  </si>
  <si>
    <t>VLOER SOORT</t>
  </si>
  <si>
    <t>PRIJS PER M2 INCLUSIEF ALLE BENODIGDE MIDDELEN, MATERIALEN, PERIODEIK VLOERONDERHOUD EN MACHINES</t>
  </si>
  <si>
    <t>OPLEVER FREQ. NOTATIE</t>
  </si>
  <si>
    <t>TARIEF PER JAAR INCLUSIEF ALLE BENODIGDE MIDDELEN, MATERIALEN, PERIODIEK VLOERONDERHOUD EN MACHINES</t>
  </si>
  <si>
    <t>Arnhem, Eusebiusbuitensingel 43 (Locatie 2)</t>
  </si>
  <si>
    <t>Algemeen gebouw (kantoorlocatie)</t>
  </si>
  <si>
    <t>BG</t>
  </si>
  <si>
    <t>onderzoekskamer voorkeur SOA</t>
  </si>
  <si>
    <t>Pvc</t>
  </si>
  <si>
    <t>onderzoekskamer voorkeur TBC</t>
  </si>
  <si>
    <t>wachtruimte TBC</t>
  </si>
  <si>
    <t>onderzoeksruimte algemeen</t>
  </si>
  <si>
    <t>onderzoekskamer voorkeur reizigers</t>
  </si>
  <si>
    <t xml:space="preserve">spreekkamer voorkeur CB </t>
  </si>
  <si>
    <t xml:space="preserve">consultatiebureau boxenkamer </t>
  </si>
  <si>
    <t xml:space="preserve">vergaderruimte </t>
  </si>
  <si>
    <t>gang</t>
  </si>
  <si>
    <t xml:space="preserve">wachtruimte </t>
  </si>
  <si>
    <t>lift</t>
  </si>
  <si>
    <t>entree</t>
  </si>
  <si>
    <t>Inloopmat</t>
  </si>
  <si>
    <t>lunchruimte</t>
  </si>
  <si>
    <t>keuken</t>
  </si>
  <si>
    <t>trappenhuis</t>
  </si>
  <si>
    <t xml:space="preserve">1e </t>
  </si>
  <si>
    <t>werkkamer</t>
  </si>
  <si>
    <t>Tapijt</t>
  </si>
  <si>
    <t>gesloten vergaderruimte</t>
  </si>
  <si>
    <t>opslag reizigers</t>
  </si>
  <si>
    <t>werktafel 8 werkplekken</t>
  </si>
  <si>
    <t>overleg/wachten</t>
  </si>
  <si>
    <t>pantry</t>
  </si>
  <si>
    <t>repro</t>
  </si>
  <si>
    <t xml:space="preserve">opslag TBC </t>
  </si>
  <si>
    <t>12 x open werkplek</t>
  </si>
  <si>
    <t>opslag</t>
  </si>
  <si>
    <t>toilet</t>
  </si>
  <si>
    <t>Tegel</t>
  </si>
  <si>
    <t>miva toilet</t>
  </si>
  <si>
    <t>Garderobe</t>
  </si>
  <si>
    <t>voorruimte toilet</t>
  </si>
  <si>
    <t>22 x open werkplek</t>
  </si>
  <si>
    <t>werkkamer 2wp</t>
  </si>
  <si>
    <t>overlegruimte 4 p</t>
  </si>
  <si>
    <t>front office telefonie / werkkamer</t>
  </si>
  <si>
    <t>overlegruimte 2 p</t>
  </si>
  <si>
    <t>2e</t>
  </si>
  <si>
    <t>managementkamer</t>
  </si>
  <si>
    <t xml:space="preserve">directiesecretariaat </t>
  </si>
  <si>
    <t>werktafel 4 werkplekken</t>
  </si>
  <si>
    <t>pvc</t>
  </si>
  <si>
    <t>overlegruimte</t>
  </si>
  <si>
    <t>14 x open werkplek</t>
  </si>
  <si>
    <t>20 x open werkplek</t>
  </si>
  <si>
    <t>werkkamer 4 p</t>
  </si>
  <si>
    <t>werkkamer 2 p</t>
  </si>
  <si>
    <t xml:space="preserve">overlegruimte </t>
  </si>
  <si>
    <t>concentratie wp</t>
  </si>
  <si>
    <t>BHV</t>
  </si>
  <si>
    <t>hal</t>
  </si>
  <si>
    <t>3e</t>
  </si>
  <si>
    <t>garderobe</t>
  </si>
  <si>
    <t>bestaande patchruimte</t>
  </si>
  <si>
    <t>kleine postruimte</t>
  </si>
  <si>
    <t>24 x open werkplek</t>
  </si>
  <si>
    <t>Arnhem, Schelmseweg 93a (Locatie 9)</t>
  </si>
  <si>
    <t>Algemeen gebouw</t>
  </si>
  <si>
    <t>bg</t>
  </si>
  <si>
    <t>Bordes</t>
  </si>
  <si>
    <t>Entree</t>
  </si>
  <si>
    <t>Gang</t>
  </si>
  <si>
    <t>Hal</t>
  </si>
  <si>
    <t>Sluis</t>
  </si>
  <si>
    <t>Trappenhuis</t>
  </si>
  <si>
    <t>Hout</t>
  </si>
  <si>
    <t>Rubbernoppen</t>
  </si>
  <si>
    <t>1e</t>
  </si>
  <si>
    <t>Vergaderruimte</t>
  </si>
  <si>
    <t>Mivatoilet</t>
  </si>
  <si>
    <t>tegel</t>
  </si>
  <si>
    <t>Toiletruimte</t>
  </si>
  <si>
    <t>kantoor brandweer gedeelte</t>
  </si>
  <si>
    <t xml:space="preserve">Simulatieruimte </t>
  </si>
  <si>
    <t>Arnhem, Rietgrachtstraat 74 (Locatie 4)</t>
  </si>
  <si>
    <t>Brandweerpost &amp; Werklocatie</t>
  </si>
  <si>
    <t>V.001</t>
  </si>
  <si>
    <t>Portaal</t>
  </si>
  <si>
    <t>Gietvloer</t>
  </si>
  <si>
    <t>K.001</t>
  </si>
  <si>
    <t>Receptie</t>
  </si>
  <si>
    <t>V.002</t>
  </si>
  <si>
    <t>Entreehal</t>
  </si>
  <si>
    <t>F.001</t>
  </si>
  <si>
    <t>MIVA toilet</t>
  </si>
  <si>
    <t>V.004</t>
  </si>
  <si>
    <t>Lift</t>
  </si>
  <si>
    <t>V.003</t>
  </si>
  <si>
    <t>F.003</t>
  </si>
  <si>
    <t>Kleedruimte</t>
  </si>
  <si>
    <t>V.006</t>
  </si>
  <si>
    <t>V.007</t>
  </si>
  <si>
    <t>F.004</t>
  </si>
  <si>
    <t>F.005</t>
  </si>
  <si>
    <t>Toilet</t>
  </si>
  <si>
    <t>F.006</t>
  </si>
  <si>
    <t>F.007</t>
  </si>
  <si>
    <t>F.008</t>
  </si>
  <si>
    <t>F.010</t>
  </si>
  <si>
    <t>Opslag duikmateriaal</t>
  </si>
  <si>
    <t>F.011</t>
  </si>
  <si>
    <t>Kleedruimte duikers</t>
  </si>
  <si>
    <t>W.002</t>
  </si>
  <si>
    <t>Ademluchtruimte</t>
  </si>
  <si>
    <t>W.001</t>
  </si>
  <si>
    <t>Ademlucht voorraad</t>
  </si>
  <si>
    <t>W.003</t>
  </si>
  <si>
    <t>Ademlucht schoon</t>
  </si>
  <si>
    <t>W.004</t>
  </si>
  <si>
    <t>Ademlucht vuil</t>
  </si>
  <si>
    <t>W.005</t>
  </si>
  <si>
    <t>Opslag repressie</t>
  </si>
  <si>
    <t>W.006</t>
  </si>
  <si>
    <t>Slangenwerkplaats</t>
  </si>
  <si>
    <t>K.005</t>
  </si>
  <si>
    <t>Kantoor</t>
  </si>
  <si>
    <t>W.008</t>
  </si>
  <si>
    <t>Electra inventaris</t>
  </si>
  <si>
    <t>R.004</t>
  </si>
  <si>
    <t>Remise 1e en 2e</t>
  </si>
  <si>
    <t>Trap</t>
  </si>
  <si>
    <t>W.007</t>
  </si>
  <si>
    <t>Autowerkplaats</t>
  </si>
  <si>
    <t>W.009</t>
  </si>
  <si>
    <t>Magazijn groot</t>
  </si>
  <si>
    <t>A.009</t>
  </si>
  <si>
    <t>Compressor/noodstroom</t>
  </si>
  <si>
    <t>R.002</t>
  </si>
  <si>
    <t>Remise 2e</t>
  </si>
  <si>
    <t>V.101</t>
  </si>
  <si>
    <t>A.102</t>
  </si>
  <si>
    <t>Techniek</t>
  </si>
  <si>
    <t>V.103</t>
  </si>
  <si>
    <t>K.101</t>
  </si>
  <si>
    <t>Vrijwilligersruimte</t>
  </si>
  <si>
    <t>Bamboe</t>
  </si>
  <si>
    <t>K.102</t>
  </si>
  <si>
    <t>K.103</t>
  </si>
  <si>
    <t>Leslokaal</t>
  </si>
  <si>
    <t>F.106</t>
  </si>
  <si>
    <t>Keuken</t>
  </si>
  <si>
    <t>V.105</t>
  </si>
  <si>
    <t>F.101</t>
  </si>
  <si>
    <t>F.102</t>
  </si>
  <si>
    <t>F.104</t>
  </si>
  <si>
    <t>Pantry</t>
  </si>
  <si>
    <t>S.101</t>
  </si>
  <si>
    <t>Fitness</t>
  </si>
  <si>
    <t>V.106</t>
  </si>
  <si>
    <t>Ontmoetingsruimte</t>
  </si>
  <si>
    <t>alleen jaarlijks specialistische vloereiniging</t>
  </si>
  <si>
    <t>S.102</t>
  </si>
  <si>
    <t>Sportzaal</t>
  </si>
  <si>
    <t>V.201</t>
  </si>
  <si>
    <t>V.203</t>
  </si>
  <si>
    <t>F.201</t>
  </si>
  <si>
    <t>Opslag</t>
  </si>
  <si>
    <t>L.201</t>
  </si>
  <si>
    <t>Slaapvertrek</t>
  </si>
  <si>
    <t>L.202</t>
  </si>
  <si>
    <t>Sanitair</t>
  </si>
  <si>
    <t>L.203</t>
  </si>
  <si>
    <t>L.204</t>
  </si>
  <si>
    <t>L.205</t>
  </si>
  <si>
    <t>L.206</t>
  </si>
  <si>
    <t>L.207</t>
  </si>
  <si>
    <t>L.208</t>
  </si>
  <si>
    <t>L.209</t>
  </si>
  <si>
    <t>L.210</t>
  </si>
  <si>
    <t>L.211</t>
  </si>
  <si>
    <t>L.212</t>
  </si>
  <si>
    <t>L.213</t>
  </si>
  <si>
    <t>L.214</t>
  </si>
  <si>
    <t>L.215</t>
  </si>
  <si>
    <t>L.216</t>
  </si>
  <si>
    <t>L.217</t>
  </si>
  <si>
    <t>L.218</t>
  </si>
  <si>
    <t>L.219</t>
  </si>
  <si>
    <t>L.220</t>
  </si>
  <si>
    <t>L.221</t>
  </si>
  <si>
    <t>L.222</t>
  </si>
  <si>
    <t>L.223</t>
  </si>
  <si>
    <t>L.224</t>
  </si>
  <si>
    <t>L.225</t>
  </si>
  <si>
    <t>L.226</t>
  </si>
  <si>
    <t>L.227</t>
  </si>
  <si>
    <t>L.228</t>
  </si>
  <si>
    <t>L.229</t>
  </si>
  <si>
    <t>L.230</t>
  </si>
  <si>
    <t>L.231</t>
  </si>
  <si>
    <t>L.232</t>
  </si>
  <si>
    <t>F.202</t>
  </si>
  <si>
    <t>F.203</t>
  </si>
  <si>
    <t>K.207</t>
  </si>
  <si>
    <t>Nabespreekruimte</t>
  </si>
  <si>
    <t>K.206</t>
  </si>
  <si>
    <t>Lees/studieruimte</t>
  </si>
  <si>
    <t>K.205</t>
  </si>
  <si>
    <t>Computerruimte</t>
  </si>
  <si>
    <t>K.204</t>
  </si>
  <si>
    <t>Woonkamer</t>
  </si>
  <si>
    <t>K.201</t>
  </si>
  <si>
    <t>Kantine</t>
  </si>
  <si>
    <t>B.202</t>
  </si>
  <si>
    <t>Dakterras</t>
  </si>
  <si>
    <t>Vlonders</t>
  </si>
  <si>
    <t>V.206</t>
  </si>
  <si>
    <t>K.202</t>
  </si>
  <si>
    <t>K.203</t>
  </si>
  <si>
    <t>TV kamer</t>
  </si>
  <si>
    <t>F.205</t>
  </si>
  <si>
    <t>A.204</t>
  </si>
  <si>
    <t>V.301</t>
  </si>
  <si>
    <t>K.301</t>
  </si>
  <si>
    <t>F.301</t>
  </si>
  <si>
    <t>K.302</t>
  </si>
  <si>
    <t>K.303</t>
  </si>
  <si>
    <t>K.304</t>
  </si>
  <si>
    <t>Open werkplek</t>
  </si>
  <si>
    <t>K.305</t>
  </si>
  <si>
    <t>Spreekkamer</t>
  </si>
  <si>
    <t>K.307</t>
  </si>
  <si>
    <t>Copy/opslag</t>
  </si>
  <si>
    <t>V.303</t>
  </si>
  <si>
    <t>K.306</t>
  </si>
  <si>
    <t>K.308</t>
  </si>
  <si>
    <t>K.309</t>
  </si>
  <si>
    <t>K.310</t>
  </si>
  <si>
    <t>F.308</t>
  </si>
  <si>
    <t>Copy</t>
  </si>
  <si>
    <t>K.311</t>
  </si>
  <si>
    <t>Cockpit</t>
  </si>
  <si>
    <t>K.312</t>
  </si>
  <si>
    <t>K.313</t>
  </si>
  <si>
    <t>K.314</t>
  </si>
  <si>
    <t>K.315</t>
  </si>
  <si>
    <t>Aanlandplek</t>
  </si>
  <si>
    <t>F.306</t>
  </si>
  <si>
    <t>V.304</t>
  </si>
  <si>
    <t>F.302</t>
  </si>
  <si>
    <t>Werkkamer</t>
  </si>
  <si>
    <t>A.302</t>
  </si>
  <si>
    <t>Patchruimte</t>
  </si>
  <si>
    <t>F.303</t>
  </si>
  <si>
    <t>F.304</t>
  </si>
  <si>
    <t>F.305</t>
  </si>
  <si>
    <t>K.316</t>
  </si>
  <si>
    <t>K.317</t>
  </si>
  <si>
    <t>K.318</t>
  </si>
  <si>
    <t>K.319</t>
  </si>
  <si>
    <t>Kantoor?</t>
  </si>
  <si>
    <t>Ambulancepost</t>
  </si>
  <si>
    <t>V.005</t>
  </si>
  <si>
    <t>Entree RAV</t>
  </si>
  <si>
    <t>F.002</t>
  </si>
  <si>
    <t>Toiletten</t>
  </si>
  <si>
    <t>K.003</t>
  </si>
  <si>
    <t>Wachtruimte RAV</t>
  </si>
  <si>
    <t>R.001</t>
  </si>
  <si>
    <t>Remise ambulance</t>
  </si>
  <si>
    <t>Arnhem, Groningensingel 1249 (Locatie 14)</t>
  </si>
  <si>
    <t>Brandweerpost</t>
  </si>
  <si>
    <t>Slaapkamer</t>
  </si>
  <si>
    <t>Marmoleum</t>
  </si>
  <si>
    <t>Toilet/-doucheruimte</t>
  </si>
  <si>
    <t>Eetzaal</t>
  </si>
  <si>
    <t>tapijt</t>
  </si>
  <si>
    <t>kantoor</t>
  </si>
  <si>
    <t>marmoleum</t>
  </si>
  <si>
    <t>Strizo</t>
  </si>
  <si>
    <t>Wasplaats</t>
  </si>
  <si>
    <t>zachte vloer</t>
  </si>
  <si>
    <t>Doorwerth, Van der Molenallee 10 (Locatie 17)</t>
  </si>
  <si>
    <t>Verblijfsruimte</t>
  </si>
  <si>
    <t>Kopieerruimte</t>
  </si>
  <si>
    <t>Noodtrappenhuis</t>
  </si>
  <si>
    <t>Wasserette</t>
  </si>
  <si>
    <t>Arnhem, Meander 401 (Locatie 15)</t>
  </si>
  <si>
    <t>Ambulancepost &amp; Werklocatie</t>
  </si>
  <si>
    <t>0.35</t>
  </si>
  <si>
    <t>Spoelruimte</t>
  </si>
  <si>
    <t>Beton</t>
  </si>
  <si>
    <t>0.37</t>
  </si>
  <si>
    <t>Doucheruimte</t>
  </si>
  <si>
    <t>0.01</t>
  </si>
  <si>
    <t>Entree kantoor</t>
  </si>
  <si>
    <t>0.02</t>
  </si>
  <si>
    <t>Linoleum/hout</t>
  </si>
  <si>
    <t>0.03</t>
  </si>
  <si>
    <t>PVC</t>
  </si>
  <si>
    <t>0.04/0.11</t>
  </si>
  <si>
    <t>Linoleum</t>
  </si>
  <si>
    <t>0.06</t>
  </si>
  <si>
    <t>Goederen opstelplaats</t>
  </si>
  <si>
    <t>0.07</t>
  </si>
  <si>
    <t>Vuile was</t>
  </si>
  <si>
    <t>0.08</t>
  </si>
  <si>
    <t>Schone was</t>
  </si>
  <si>
    <t>0.10</t>
  </si>
  <si>
    <t>0.12</t>
  </si>
  <si>
    <t>Kleedruimte dames</t>
  </si>
  <si>
    <t>0.13</t>
  </si>
  <si>
    <t>Douche dames</t>
  </si>
  <si>
    <t xml:space="preserve"> ma t/m vrijdag 2 x daags, opgenomen in tabblad 'additioneel'</t>
  </si>
  <si>
    <t>0.14</t>
  </si>
  <si>
    <t>Toilet dames</t>
  </si>
  <si>
    <t>0.15</t>
  </si>
  <si>
    <t>Droogruimte</t>
  </si>
  <si>
    <t>0.16</t>
  </si>
  <si>
    <t>Opslag motoren</t>
  </si>
  <si>
    <t>0.17</t>
  </si>
  <si>
    <t>Kleedruimte heren</t>
  </si>
  <si>
    <t>0.18</t>
  </si>
  <si>
    <t>Toilet heren</t>
  </si>
  <si>
    <t>0.19</t>
  </si>
  <si>
    <t>Douche heren</t>
  </si>
  <si>
    <t>0.20</t>
  </si>
  <si>
    <t xml:space="preserve">Toilet dames </t>
  </si>
  <si>
    <t>0.21</t>
  </si>
  <si>
    <t>0.26</t>
  </si>
  <si>
    <t>0.27</t>
  </si>
  <si>
    <t>Opslagruimte</t>
  </si>
  <si>
    <t>0.28</t>
  </si>
  <si>
    <t>Verblijfsruimte/pantry</t>
  </si>
  <si>
    <t>0.29</t>
  </si>
  <si>
    <t>Invoer/e-learning</t>
  </si>
  <si>
    <t>0.32</t>
  </si>
  <si>
    <t>Opslag reservemat.</t>
  </si>
  <si>
    <t>0.33</t>
  </si>
  <si>
    <t>Opslag materiaal c.</t>
  </si>
  <si>
    <t>0.34</t>
  </si>
  <si>
    <t>Medisch magazijn</t>
  </si>
  <si>
    <t>1.05</t>
  </si>
  <si>
    <t>Traphal</t>
  </si>
  <si>
    <t>1.01</t>
  </si>
  <si>
    <t>1.07</t>
  </si>
  <si>
    <t>Toiletten dames</t>
  </si>
  <si>
    <t>1.10</t>
  </si>
  <si>
    <t>Toiletten heren</t>
  </si>
  <si>
    <t>1.13</t>
  </si>
  <si>
    <t>Lotus ruimte</t>
  </si>
  <si>
    <t>1.14</t>
  </si>
  <si>
    <t>Magazijn lesmateriaal</t>
  </si>
  <si>
    <t>1.15</t>
  </si>
  <si>
    <t>Skilstation</t>
  </si>
  <si>
    <t>1.16</t>
  </si>
  <si>
    <t>Regie en observatie</t>
  </si>
  <si>
    <t>1.17</t>
  </si>
  <si>
    <t>Scenario</t>
  </si>
  <si>
    <t>1.18</t>
  </si>
  <si>
    <t>Presentatieruimte</t>
  </si>
  <si>
    <t>1.19</t>
  </si>
  <si>
    <t>Overlegruimte</t>
  </si>
  <si>
    <t>1.20</t>
  </si>
  <si>
    <t>1.21</t>
  </si>
  <si>
    <t>1.22</t>
  </si>
  <si>
    <t>1.23</t>
  </si>
  <si>
    <t>1.24</t>
  </si>
  <si>
    <t>1.25</t>
  </si>
  <si>
    <t>Kantoren</t>
  </si>
  <si>
    <t>1.26</t>
  </si>
  <si>
    <t>1.27</t>
  </si>
  <si>
    <t>1.28</t>
  </si>
  <si>
    <t>1.29</t>
  </si>
  <si>
    <t>1.30</t>
  </si>
  <si>
    <t>Reproruimte</t>
  </si>
  <si>
    <t>1.31</t>
  </si>
  <si>
    <t xml:space="preserve">kantoor </t>
  </si>
  <si>
    <t>Elst, Nijverheidsweg 45 (Locatie 23)</t>
  </si>
  <si>
    <t>1.3</t>
  </si>
  <si>
    <t>1.4</t>
  </si>
  <si>
    <t>Beton/coating</t>
  </si>
  <si>
    <t>1.5</t>
  </si>
  <si>
    <t>Personeelsruimte incl. keuken</t>
  </si>
  <si>
    <t>1.6</t>
  </si>
  <si>
    <t>Archiefruimte</t>
  </si>
  <si>
    <t>1.7</t>
  </si>
  <si>
    <t>Voorraadruimte</t>
  </si>
  <si>
    <t>1.8</t>
  </si>
  <si>
    <t>Wasruimte</t>
  </si>
  <si>
    <t>1.9</t>
  </si>
  <si>
    <t>trap</t>
  </si>
  <si>
    <t>2.1</t>
  </si>
  <si>
    <t>Overloop</t>
  </si>
  <si>
    <t>2.2</t>
  </si>
  <si>
    <t>Technische ruimte</t>
  </si>
  <si>
    <t>2.3</t>
  </si>
  <si>
    <t>Spreekruimte</t>
  </si>
  <si>
    <t>2.4</t>
  </si>
  <si>
    <t>Toiletruime</t>
  </si>
  <si>
    <t>2.5</t>
  </si>
  <si>
    <t xml:space="preserve">Kleedruimte </t>
  </si>
  <si>
    <t>Douche</t>
  </si>
  <si>
    <t>2.6</t>
  </si>
  <si>
    <t>Kast</t>
  </si>
  <si>
    <t>Terschuur, Zelderseweg 61 (Locatie 22)</t>
  </si>
  <si>
    <t>Dagverblijf</t>
  </si>
  <si>
    <t>Renkum, Utrechtseweg 131 (Locatie 12)</t>
  </si>
  <si>
    <t xml:space="preserve">Tegel </t>
  </si>
  <si>
    <t xml:space="preserve">kantine/vergaderruimte </t>
  </si>
  <si>
    <t>Toiletruimten</t>
  </si>
  <si>
    <t>Doucheruimten</t>
  </si>
  <si>
    <t>Renkum, Utrechtseweg 131 AGM</t>
  </si>
  <si>
    <t xml:space="preserve">Gang </t>
  </si>
  <si>
    <t xml:space="preserve">PVC </t>
  </si>
  <si>
    <t>Doornenburg, Vijzelpad 9 (Locatie 44)</t>
  </si>
  <si>
    <t>Douche/toilet heren</t>
  </si>
  <si>
    <t>Dhgt</t>
  </si>
  <si>
    <t>7A</t>
  </si>
  <si>
    <t>7B</t>
  </si>
  <si>
    <t>Kantine/instructie</t>
  </si>
  <si>
    <t>Uitrukpakken garderobe</t>
  </si>
  <si>
    <t>Dames toilet</t>
  </si>
  <si>
    <t>Gendt, Dorpstraat 72a (Locatie 43)</t>
  </si>
  <si>
    <t>Instructieruimte</t>
  </si>
  <si>
    <t>Aankleedruimte bluspakken</t>
  </si>
  <si>
    <t>4a</t>
  </si>
  <si>
    <t>4b</t>
  </si>
  <si>
    <t>Urinoir</t>
  </si>
  <si>
    <t>9a</t>
  </si>
  <si>
    <t>9b</t>
  </si>
  <si>
    <t>Kantoorruimte</t>
  </si>
  <si>
    <t>Huissen, Ot en Sienpad 5 (Locatie 63)</t>
  </si>
  <si>
    <t>GGD-CB</t>
  </si>
  <si>
    <t>Administratieve ruimten</t>
  </si>
  <si>
    <t>Pantry/koffiecorner/keuken</t>
  </si>
  <si>
    <t>Sanitaire ruimten/toilet</t>
  </si>
  <si>
    <t>Onderzoeks-/behandelkamer</t>
  </si>
  <si>
    <t>Bemmel, Karstraat 18 (Locatie 41)</t>
  </si>
  <si>
    <t>?</t>
  </si>
  <si>
    <t>Aankleedplaatsen</t>
  </si>
  <si>
    <t>Verenigingsruimte</t>
  </si>
  <si>
    <t>Was- en kleedruimte heren</t>
  </si>
  <si>
    <t>Was- en kleedruimte dames</t>
  </si>
  <si>
    <t>Kledingmagazijn/wasruimte</t>
  </si>
  <si>
    <t>Bordes trappenhuis</t>
  </si>
  <si>
    <t>Kantoor instructeur</t>
  </si>
  <si>
    <t>Instructielokaal 2</t>
  </si>
  <si>
    <t>Instructielokaal 1</t>
  </si>
  <si>
    <t>Kantoor postcommandant</t>
  </si>
  <si>
    <t>2e, 2.01</t>
  </si>
  <si>
    <t>2e, 2.02</t>
  </si>
  <si>
    <t>2e, 2.03</t>
  </si>
  <si>
    <t>2e, 2.04</t>
  </si>
  <si>
    <t>Miva toilet</t>
  </si>
  <si>
    <t>2e, 2.07</t>
  </si>
  <si>
    <t>Gang/pantry</t>
  </si>
  <si>
    <t>2e, 2.08</t>
  </si>
  <si>
    <t>Werkruimte</t>
  </si>
  <si>
    <t>2e, 2.09</t>
  </si>
  <si>
    <t>Flexplekken</t>
  </si>
  <si>
    <t>2e, 2.10</t>
  </si>
  <si>
    <t>2e, 2.11</t>
  </si>
  <si>
    <t>2e, 2.12</t>
  </si>
  <si>
    <t>2e, 2.13</t>
  </si>
  <si>
    <t>2e, 2.14</t>
  </si>
  <si>
    <t>2e, 2.15</t>
  </si>
  <si>
    <t>Duiven, Ploenstraat 3 (Locatie 51)</t>
  </si>
  <si>
    <t>0.1</t>
  </si>
  <si>
    <t>0.2</t>
  </si>
  <si>
    <t>0.3</t>
  </si>
  <si>
    <t>0.4</t>
  </si>
  <si>
    <t>0.5</t>
  </si>
  <si>
    <t>0.6</t>
  </si>
  <si>
    <t>0.7</t>
  </si>
  <si>
    <t>0.8</t>
  </si>
  <si>
    <t>0.9</t>
  </si>
  <si>
    <t>Coral</t>
  </si>
  <si>
    <t>0.11</t>
  </si>
  <si>
    <t>1.1</t>
  </si>
  <si>
    <t>Bar</t>
  </si>
  <si>
    <t>1.2</t>
  </si>
  <si>
    <t>Rheden, Worth Rhedenseweg 66 (Locatie 33)</t>
  </si>
  <si>
    <t>0.04</t>
  </si>
  <si>
    <t>0.05</t>
  </si>
  <si>
    <t>Douches heren</t>
  </si>
  <si>
    <t>0.09</t>
  </si>
  <si>
    <t>1.02</t>
  </si>
  <si>
    <t>1.03</t>
  </si>
  <si>
    <t>1.04</t>
  </si>
  <si>
    <t>Kantine/instructieruimte</t>
  </si>
  <si>
    <t xml:space="preserve">Bar </t>
  </si>
  <si>
    <t>1.06</t>
  </si>
  <si>
    <t>Dieren, Burgemeester Bloemersstraat 1 (Locatie 27)</t>
  </si>
  <si>
    <t>Entree(hal)</t>
  </si>
  <si>
    <t>Lockerruimte</t>
  </si>
  <si>
    <t>Douches</t>
  </si>
  <si>
    <t>Berging/patchruimte</t>
  </si>
  <si>
    <t>Compressorruimte</t>
  </si>
  <si>
    <t>Toestelberging</t>
  </si>
  <si>
    <t>Dieren, Burgemeester Bloemersstraat 1 AGM</t>
  </si>
  <si>
    <t>verblijfsruimte AGM</t>
  </si>
  <si>
    <t>Velp, Noorder Parallelweg 21 (Locatie 34)</t>
  </si>
  <si>
    <t>Rubbernop</t>
  </si>
  <si>
    <t>Ademluchtruimte/kantoor</t>
  </si>
  <si>
    <t>Toilet miva</t>
  </si>
  <si>
    <t>1.08</t>
  </si>
  <si>
    <t>1.09</t>
  </si>
  <si>
    <t>1.11</t>
  </si>
  <si>
    <t>1.12</t>
  </si>
  <si>
    <t>Instructieruimte/kantine</t>
  </si>
  <si>
    <t>Berging</t>
  </si>
  <si>
    <t>1.39</t>
  </si>
  <si>
    <t>Zevenaar, Prof. Aalbersestraat 3 (Locatie 54)</t>
  </si>
  <si>
    <t>Gang incl. trap</t>
  </si>
  <si>
    <t>Natuursteen</t>
  </si>
  <si>
    <t>Remisehal</t>
  </si>
  <si>
    <t>Toiletruimte dames</t>
  </si>
  <si>
    <t>Toiletruimte heren</t>
  </si>
  <si>
    <t>Doucheruimte dames</t>
  </si>
  <si>
    <t>Doucheruimte heren</t>
  </si>
  <si>
    <t>Fietsenstalling</t>
  </si>
  <si>
    <t>Rubber</t>
  </si>
  <si>
    <t>Revisiehoek</t>
  </si>
  <si>
    <t>Opstelplaats ademlucht</t>
  </si>
  <si>
    <t>Toiletruimte mindervaliden</t>
  </si>
  <si>
    <t>Rookruimte</t>
  </si>
  <si>
    <t>Serverruimte</t>
  </si>
  <si>
    <t>n.v.t.</t>
  </si>
  <si>
    <t>Trap 1&gt;2</t>
  </si>
  <si>
    <t>2.01</t>
  </si>
  <si>
    <t>2.02</t>
  </si>
  <si>
    <t>2.03</t>
  </si>
  <si>
    <t>2.04</t>
  </si>
  <si>
    <t>2.05</t>
  </si>
  <si>
    <t>2.06</t>
  </si>
  <si>
    <t>2.07</t>
  </si>
  <si>
    <t>2.08</t>
  </si>
  <si>
    <t>2.09</t>
  </si>
  <si>
    <t>2.10</t>
  </si>
  <si>
    <t>Werkkast</t>
  </si>
  <si>
    <t>Ede, Willy brandtlaan 1 (Locatie 38)</t>
  </si>
  <si>
    <t>Entreehal (+wasbak)</t>
  </si>
  <si>
    <t>Beton (gecoat)</t>
  </si>
  <si>
    <t xml:space="preserve">Toilet </t>
  </si>
  <si>
    <t xml:space="preserve">Hout </t>
  </si>
  <si>
    <t>Bennekom, Schoolstraat 14 (Locatie 11)</t>
  </si>
  <si>
    <t>Topshield2</t>
  </si>
  <si>
    <t>009a</t>
  </si>
  <si>
    <t>WC</t>
  </si>
  <si>
    <t>010a</t>
  </si>
  <si>
    <t>Sanitair dames</t>
  </si>
  <si>
    <t>004a</t>
  </si>
  <si>
    <t>004b</t>
  </si>
  <si>
    <t>Sanitair heren</t>
  </si>
  <si>
    <t>003a</t>
  </si>
  <si>
    <t>003b</t>
  </si>
  <si>
    <t>003c</t>
  </si>
  <si>
    <t>Bluspakkenruimte</t>
  </si>
  <si>
    <t>gevlinderd  beton</t>
  </si>
  <si>
    <t>Wageningen, Marijkeweg 25 (Locatie 53)</t>
  </si>
  <si>
    <t>Controlepost</t>
  </si>
  <si>
    <t>leslokaal</t>
  </si>
  <si>
    <t>Natte ruimte dames</t>
  </si>
  <si>
    <t>Natte ruimte heren</t>
  </si>
  <si>
    <t>Berging duikuitrusting</t>
  </si>
  <si>
    <t>Garderobe uitrukkleding</t>
  </si>
  <si>
    <t>Remise</t>
  </si>
  <si>
    <t>Heren toilet</t>
  </si>
  <si>
    <t>Flexplek</t>
  </si>
  <si>
    <t xml:space="preserve">Kantine </t>
  </si>
  <si>
    <t>ruimtenj jeugdbrandweer</t>
  </si>
  <si>
    <t>Ede, Breelaan 4 (Locatie 8)</t>
  </si>
  <si>
    <t>Horizontaal verkeersoppervlak 4,7</t>
  </si>
  <si>
    <t>Gietvloer kunstof</t>
  </si>
  <si>
    <t>Horizontaal verkeersoppervlak 125,6</t>
  </si>
  <si>
    <t>Kantoorruimten</t>
  </si>
  <si>
    <t>Bijeenkomstruimten 51,0</t>
  </si>
  <si>
    <t>Sanitaire ruimten 8,8</t>
  </si>
  <si>
    <t>Sanitaire ruimten 8,6</t>
  </si>
  <si>
    <t>Bijeenkomstruimten 14,4</t>
  </si>
  <si>
    <t xml:space="preserve">Bergruimten </t>
  </si>
  <si>
    <t>Divers</t>
  </si>
  <si>
    <t>Bijeenkomstruimten</t>
  </si>
  <si>
    <t>Algemene ruimten</t>
  </si>
  <si>
    <t>Horizontaal verkeersoppervlak</t>
  </si>
  <si>
    <t>Verticaal verkeersoppervlak</t>
  </si>
  <si>
    <t>Cement dekvloer</t>
  </si>
  <si>
    <t>Sanitaire ruimten</t>
  </si>
  <si>
    <t>Leslokalen</t>
  </si>
  <si>
    <t xml:space="preserve">Kantoorruimten </t>
  </si>
  <si>
    <t>horizontaal verkeersoppervlak</t>
  </si>
  <si>
    <t xml:space="preserve">Ruimte voor gebouw gebonden installaties </t>
  </si>
  <si>
    <t>Overige primaire ruimten</t>
  </si>
  <si>
    <t>taptij</t>
  </si>
  <si>
    <t>Ede, Breelaan 6 AGM</t>
  </si>
  <si>
    <t>Doesburg,  Breedestraat (Locatie 68)</t>
  </si>
  <si>
    <t>Wachtkamer</t>
  </si>
  <si>
    <t>Kantoor assistentes</t>
  </si>
  <si>
    <t>Onderzoeksruimte</t>
  </si>
  <si>
    <t>Huissen, Kampstuk 21 (Locatie 42)</t>
  </si>
  <si>
    <t>Vergaderkamer</t>
  </si>
  <si>
    <t>Uitrukkleding</t>
  </si>
  <si>
    <t>Heren toiletten</t>
  </si>
  <si>
    <t>Ede, Eikenlaan 13 (Locatie 7)</t>
  </si>
  <si>
    <t xml:space="preserve">Algemeen gebouw </t>
  </si>
  <si>
    <t>Behandelkamer</t>
  </si>
  <si>
    <t>Wachtruimte</t>
  </si>
  <si>
    <t>2.11</t>
  </si>
  <si>
    <t>2.14</t>
  </si>
  <si>
    <t>2.13</t>
  </si>
  <si>
    <t>2.16</t>
  </si>
  <si>
    <t>Koeling/magazijn</t>
  </si>
  <si>
    <t>Barneveld, Bouwheerstraat 52 (Locatie 94)</t>
  </si>
  <si>
    <t>Berging/magazijn</t>
  </si>
  <si>
    <t>Flexruimte</t>
  </si>
  <si>
    <t>Boxenkamer</t>
  </si>
  <si>
    <t>Artsenkamer</t>
  </si>
  <si>
    <t>WV kamer</t>
  </si>
  <si>
    <t>WC unit</t>
  </si>
  <si>
    <t>Pantry, gang en entree</t>
  </si>
  <si>
    <t>Spreekkamer 1</t>
  </si>
  <si>
    <t>Spreekkamer 2</t>
  </si>
  <si>
    <t>Balieruimte</t>
  </si>
  <si>
    <t>Valburg, de Vang 1 (Locatie 48)</t>
  </si>
  <si>
    <t>Elst, de Korte Helster 1A (Locatie 45)</t>
  </si>
  <si>
    <t>Voorruimte toiletten</t>
  </si>
  <si>
    <t>Toilet (urinoirs)</t>
  </si>
  <si>
    <t>Kantine/leslokaal</t>
  </si>
  <si>
    <t>Metaal</t>
  </si>
  <si>
    <t>Giesbeek, Dorpsplein 7 (Locatie 55)</t>
  </si>
  <si>
    <t>Kleedkamer</t>
  </si>
  <si>
    <t>Urinoirs</t>
  </si>
  <si>
    <t>Lobith, Industrieweg 1a (Locatie 56)</t>
  </si>
  <si>
    <t>Oosterbeek, Steijnweg 3a (Locatie 18)</t>
  </si>
  <si>
    <t>Zetten, Stationsstraat 1 (Locatie 75)</t>
  </si>
  <si>
    <t>Duiven, Eilandplein 302 (Locatie 64)</t>
  </si>
  <si>
    <t>Behandelruimte</t>
  </si>
  <si>
    <t>Oosterhout, Dorpsstraat 3a (Locatie 47)</t>
  </si>
  <si>
    <t>Kantine/kantoor</t>
  </si>
  <si>
    <t>Ede, Argonstraat 2 (Locatie 2)</t>
  </si>
  <si>
    <t>Arnhem, Snelliusweg 1 (Locatie 103)</t>
  </si>
  <si>
    <t>Veilig thuis ( kantoorlocatie)</t>
  </si>
  <si>
    <t>Kolfruimte</t>
  </si>
  <si>
    <t>Printerruimte</t>
  </si>
  <si>
    <t>Arnhem, Rietgrachtstraat 49 (Locatie 5)</t>
  </si>
  <si>
    <t>Algemeen gebouw (kantoor locatie)</t>
  </si>
  <si>
    <t xml:space="preserve">Toiletten heren </t>
  </si>
  <si>
    <t xml:space="preserve">pantry </t>
  </si>
  <si>
    <t>Gang /trappenhuis</t>
  </si>
  <si>
    <t>Wolfheze, Parallelweg 2D (Locatie 16)</t>
  </si>
  <si>
    <t>Omkleedruimte/uitruk</t>
  </si>
  <si>
    <t>N.v.t.</t>
  </si>
  <si>
    <t>Techiek</t>
  </si>
  <si>
    <t>Vergaderruimte/kantine</t>
  </si>
  <si>
    <t>Barneveld, Nijkerkerweg (Locatie 6)</t>
  </si>
  <si>
    <t>B0.40</t>
  </si>
  <si>
    <t>Verkeersruimte</t>
  </si>
  <si>
    <t>B0.47</t>
  </si>
  <si>
    <t>Steen</t>
  </si>
  <si>
    <t>B0.48</t>
  </si>
  <si>
    <t>Kleedruimte brandweer</t>
  </si>
  <si>
    <t>B0.49</t>
  </si>
  <si>
    <t>B0.50</t>
  </si>
  <si>
    <t>Kleed-/wasruimte</t>
  </si>
  <si>
    <t>B0.58</t>
  </si>
  <si>
    <t>Werkplaats</t>
  </si>
  <si>
    <t>B0.60</t>
  </si>
  <si>
    <t>B0.62</t>
  </si>
  <si>
    <t>B0.63</t>
  </si>
  <si>
    <t>B0.65</t>
  </si>
  <si>
    <t>B0.66</t>
  </si>
  <si>
    <t>B0.67</t>
  </si>
  <si>
    <t>B0.68</t>
  </si>
  <si>
    <t>B0.69</t>
  </si>
  <si>
    <t>B0.70</t>
  </si>
  <si>
    <t>Receptie/portier</t>
  </si>
  <si>
    <t>B0.71</t>
  </si>
  <si>
    <t>Laboratorium</t>
  </si>
  <si>
    <t>B0.72</t>
  </si>
  <si>
    <t>B0.73</t>
  </si>
  <si>
    <t>B0.01</t>
  </si>
  <si>
    <t>B1.40</t>
  </si>
  <si>
    <t>B1.41</t>
  </si>
  <si>
    <t>B1.42</t>
  </si>
  <si>
    <t>B1.45</t>
  </si>
  <si>
    <t>B1.46</t>
  </si>
  <si>
    <t>B1.47</t>
  </si>
  <si>
    <t>B1.53</t>
  </si>
  <si>
    <t>B1.54</t>
  </si>
  <si>
    <t>B1.55</t>
  </si>
  <si>
    <t>Bereidingskeuken</t>
  </si>
  <si>
    <t>B1.56</t>
  </si>
  <si>
    <t>Spoelkeuken</t>
  </si>
  <si>
    <t>B1.61</t>
  </si>
  <si>
    <t>Restaurant/kantine</t>
  </si>
  <si>
    <t>B1.62</t>
  </si>
  <si>
    <t>B2.40</t>
  </si>
  <si>
    <t>B2.41</t>
  </si>
  <si>
    <t>B2.42</t>
  </si>
  <si>
    <t>B2.43</t>
  </si>
  <si>
    <t>B2.44</t>
  </si>
  <si>
    <t>B2.45</t>
  </si>
  <si>
    <t>B2.46</t>
  </si>
  <si>
    <t>B2.47</t>
  </si>
  <si>
    <t>B2.48</t>
  </si>
  <si>
    <t>B2.49</t>
  </si>
  <si>
    <t>Magazijn/archief</t>
  </si>
  <si>
    <t>B2.50</t>
  </si>
  <si>
    <t>B2.51</t>
  </si>
  <si>
    <t>B2.52</t>
  </si>
  <si>
    <t>B2.53</t>
  </si>
  <si>
    <t>B2.54</t>
  </si>
  <si>
    <t>B2.55</t>
  </si>
  <si>
    <t>B2.56</t>
  </si>
  <si>
    <t>B2.57</t>
  </si>
  <si>
    <t>B2.58</t>
  </si>
  <si>
    <t>B2.03</t>
  </si>
  <si>
    <t>Barneveld, Nijkerkerweg AGM</t>
  </si>
  <si>
    <t>B0.41</t>
  </si>
  <si>
    <t>B0.42</t>
  </si>
  <si>
    <t>B0.43</t>
  </si>
  <si>
    <t>B0.44</t>
  </si>
  <si>
    <t>B0.45</t>
  </si>
  <si>
    <t>B0.46</t>
  </si>
  <si>
    <t>Pannerden, Renbaan 1c (Locatie 58)</t>
  </si>
  <si>
    <t>beton</t>
  </si>
  <si>
    <t>Remise, halve etage, CV</t>
  </si>
  <si>
    <t xml:space="preserve">hout </t>
  </si>
  <si>
    <t>Omkleedruimte</t>
  </si>
  <si>
    <t>Toilet Heren</t>
  </si>
  <si>
    <t>Toilet Dames</t>
  </si>
  <si>
    <t>Douche Heren</t>
  </si>
  <si>
    <t>Douche Dames</t>
  </si>
  <si>
    <t>Meterkast</t>
  </si>
  <si>
    <t>Vergader/Instructieruimte</t>
  </si>
  <si>
    <t>Hoevelaken, De Wel 5 (Locatie 25)</t>
  </si>
  <si>
    <t>Zeil</t>
  </si>
  <si>
    <t>Pantry/keuken</t>
  </si>
  <si>
    <t>Was/doucheruimte</t>
  </si>
  <si>
    <t>Lunteren, Zilvervoslaan 29 (Locatie 31)</t>
  </si>
  <si>
    <t>Entree/remise</t>
  </si>
  <si>
    <t>Vliering</t>
  </si>
  <si>
    <t>vloerbedekking en steen</t>
  </si>
  <si>
    <t>vloerbedekking</t>
  </si>
  <si>
    <t>Vergader/instructieruimte/bar</t>
  </si>
  <si>
    <t>Cv/meterkast</t>
  </si>
  <si>
    <t>Toilet heren/urinoir</t>
  </si>
  <si>
    <t>tegels</t>
  </si>
  <si>
    <t>douche</t>
  </si>
  <si>
    <t>Heteren, Poort van Midden Gelderland Rood 5 (Locatie 74)</t>
  </si>
  <si>
    <t>Entree/trappenhuis</t>
  </si>
  <si>
    <t>Voorraad magazijn</t>
  </si>
  <si>
    <t>OU Magazijn</t>
  </si>
  <si>
    <t>Werkplaats oefenmaterialen/magazijn</t>
  </si>
  <si>
    <t>Toiletten bg</t>
  </si>
  <si>
    <t xml:space="preserve">urinoir magazijn </t>
  </si>
  <si>
    <t>Overlegruimte/kantine</t>
  </si>
  <si>
    <t>Magazijn uitrukkleding</t>
  </si>
  <si>
    <t>Serverruimte/technische ruimte</t>
  </si>
  <si>
    <t>Loket functie ruimte</t>
  </si>
  <si>
    <t>Trappenhuis/verkeersruimte</t>
  </si>
  <si>
    <t>Lunteren, Dorpstraat 69 (Locatie 69)</t>
  </si>
  <si>
    <t>boxenkamer</t>
  </si>
  <si>
    <t>gang verkeersruimte</t>
  </si>
  <si>
    <t>Invoervelden</t>
  </si>
  <si>
    <t>HANDELING</t>
  </si>
  <si>
    <t>AANTAL</t>
  </si>
  <si>
    <t>PER JAAR</t>
  </si>
  <si>
    <t>Ede, Breelaan 6 AGM-POST</t>
  </si>
  <si>
    <t>Extra sanitair ronde in de middag</t>
  </si>
  <si>
    <t>RAV Post Ijsseloord Meander 401-409, Arnhem</t>
  </si>
  <si>
    <t xml:space="preserve">Binnenkant koelkasten 1x per kwartaal </t>
  </si>
  <si>
    <t>Spinragen van de entree en het wassen van het entreeglas aan de binnen- en buitenzijde op basis van 1x per 4 weken in de periode van 1 april tot 1 oktober (meander)</t>
  </si>
  <si>
    <t>In- en uitruimen van vaatwasser</t>
  </si>
  <si>
    <t>Schelmseweg 93, Arnhem</t>
  </si>
  <si>
    <t>VGGM gebouw, Eusebiusbuitensingel 43, Arnhem</t>
  </si>
  <si>
    <t>Brandweerpost en werklocatie Arnhem, Rietgrachtstraat 74</t>
  </si>
  <si>
    <t>Brandweerpost en werklocatie Barneveld, Nijkerkerweg 119</t>
  </si>
  <si>
    <t>Brandweerpost en werklocatie Bemmel, Karstraat 18</t>
  </si>
  <si>
    <t>Brandweerpost en werklocatie Dieren, Burgemeester Bloemersstraat 1</t>
  </si>
  <si>
    <t>Brandweerpost en werklocatie Doorwerth, Van der Molenallee 10</t>
  </si>
  <si>
    <t>Brandweerpost en werklocatie Ede, Breelaan 4</t>
  </si>
  <si>
    <t>Brandweerpost en werklocatie Velp, Noorder Parallelweg 21</t>
  </si>
  <si>
    <t>Brandweerpost en werklocatie Zevenaar, Prof. Aalbersestraat 3</t>
  </si>
  <si>
    <r>
      <t>OPPER VLAKTE IN M</t>
    </r>
    <r>
      <rPr>
        <vertAlign val="superscript"/>
        <sz val="10"/>
        <rFont val="Tahoma"/>
        <family val="2"/>
      </rPr>
      <t>2</t>
    </r>
  </si>
  <si>
    <t xml:space="preserve"> FREQ.</t>
  </si>
  <si>
    <t>Aantal roldeuren</t>
  </si>
  <si>
    <t>PRIJS PER BEURT (inclusief kosten bereikbaarheid)</t>
  </si>
  <si>
    <t>TOTAAL KOSTEN PER JAAR</t>
  </si>
  <si>
    <t>Wassen van gevelglas buitenzijde met hoogwerker</t>
  </si>
  <si>
    <t>Wassen van gevelglas binnenzijde</t>
  </si>
  <si>
    <t>Wassen van separatieglas (dubbelzijdig)</t>
  </si>
  <si>
    <t>Wassen van beplating (enkelzijdig)</t>
  </si>
  <si>
    <t>Kantoorlocatie, Rietgrachtstraat 49, Arnhem</t>
  </si>
  <si>
    <t>Wassen van gevelglas buitenzijde (VERAG)</t>
  </si>
  <si>
    <t>Wassen van gevelglas binnenzijde (VERAG)</t>
  </si>
  <si>
    <t>Wassen van separatieglas (dubbelzijdig) (VERAG)</t>
  </si>
  <si>
    <t>Kantoorlocatie, Schelmseweg 93, Arnhem</t>
  </si>
  <si>
    <t>Wassen van gevelglas buitenzijde</t>
  </si>
  <si>
    <t>Brandweerkazerne Noord, Rietgrachtstraat 74, Arnhem</t>
  </si>
  <si>
    <t>Brandweerpost Zuid, Groningensingel 1249, Arnhem</t>
  </si>
  <si>
    <t>Wassen van garagedeuren (dubbelzijdig)</t>
  </si>
  <si>
    <t>Van der Molenallee 10, Doorwerth</t>
  </si>
  <si>
    <t>RAV Post MEANDER 401, Arnhem</t>
  </si>
  <si>
    <t>RAV Post Elst, Nijverheidsweg 45, Elst</t>
  </si>
  <si>
    <t>RAV Post Terschuur, Zelderseweg 63, Terschuur</t>
  </si>
  <si>
    <t>Utrechtseweg 131, Renkum</t>
  </si>
  <si>
    <t>Brandweer Post Doornenburg, Vijzelpad 9, Doornenburg</t>
  </si>
  <si>
    <t>Brandweer post Hoevelaken, De Wel 5, Hoevelaken</t>
  </si>
  <si>
    <t>Brandweer Post Gendt, Dorpsstraat 72a, Gendt</t>
  </si>
  <si>
    <t>Brandweer Post Huissen, Kampstuk 21, Huissen</t>
  </si>
  <si>
    <t>Brandweer Post Bemmel, karstraat 18, Bemmel</t>
  </si>
  <si>
    <t>Brandweer Post Duiven, ploenstraat 3, Duiven</t>
  </si>
  <si>
    <t>Brandweer Post Rheden, Worth Rhedenseweg 66, Rheden</t>
  </si>
  <si>
    <t>Brandweer Post Dieren, Burgemeester Bloemersstraat 1, Dieren</t>
  </si>
  <si>
    <t>Brandweer Post Velp, Noorder Parallelweg 21, Velp</t>
  </si>
  <si>
    <t>Brandweer Post Lunteren, Zilvervoslaan 29, Lunteren</t>
  </si>
  <si>
    <t>Brandweer Post Zevenaar</t>
  </si>
  <si>
    <t>Brandweer Post Ede Stadspoort, Willy brandtlaan 1, Ede</t>
  </si>
  <si>
    <t>Brandweerpost Bennekom, Schoolstraat 14, Bennekom</t>
  </si>
  <si>
    <t>Brandweer Post Wageningen, Marijkeweg 25, Wageningen</t>
  </si>
  <si>
    <t xml:space="preserve">Consultatiebureau Breedestraat 40 Doesburg </t>
  </si>
  <si>
    <t xml:space="preserve">Wassen van gevelglas buitenzijde </t>
  </si>
  <si>
    <t xml:space="preserve">Consultatiebureau Duiven, Eilandplein 302, Duiven </t>
  </si>
  <si>
    <t>Brandweer Ede, Breelaan 4</t>
  </si>
  <si>
    <t>Consultatiebureau Ot en Sienpad 5, Huissen</t>
  </si>
  <si>
    <t>Gezondheidscentrum Ede, Eikenlaan 13-20 Ede</t>
  </si>
  <si>
    <t>Centrum voor Jeugd en Gezin, Bouwheerstraat 50-52 Barneveld</t>
  </si>
  <si>
    <t>Brandweerpost Valburg, De Vang 1, Valburg</t>
  </si>
  <si>
    <t>Brandweerpost Elst, Korte Helster 1, Elst</t>
  </si>
  <si>
    <t>Dorpsplein 7, Giesbeek</t>
  </si>
  <si>
    <t>Industrieweg 1a, Lobith</t>
  </si>
  <si>
    <t>Stijnweg 3, Oosterbeek</t>
  </si>
  <si>
    <t>Stationsstraat 1, Zetten</t>
  </si>
  <si>
    <t>Dorpsstraat 3a, Oosterhout</t>
  </si>
  <si>
    <t>Snelliusweg 1, Arnhem</t>
  </si>
  <si>
    <t xml:space="preserve">Wolfheze, Parallelweg 2D </t>
  </si>
  <si>
    <t>Barneveld, Nijkerkerweg 119</t>
  </si>
  <si>
    <t xml:space="preserve">Wassen van gevelglas binnenzijde </t>
  </si>
  <si>
    <t>Brandweerpost Pannerden, Renbaan 1c, Pannerden</t>
  </si>
  <si>
    <t>Werklocatie Heteren, Poort van Midden Gelderland Rood 5, Heteren</t>
  </si>
  <si>
    <t xml:space="preserve">Ambulancepost Ede, Argonstraat 2 </t>
  </si>
  <si>
    <t>Ambulancepost Ede, Argonstraat 2</t>
  </si>
  <si>
    <t>Consultatiebureau Lunteren, Dorpsstraat 69, Lunteren</t>
  </si>
  <si>
    <t>SANITAIRE DISPOSABLES (verbruiksartikelen)</t>
  </si>
  <si>
    <t>Nummer</t>
  </si>
  <si>
    <t>Artikel</t>
  </si>
  <si>
    <t>Eenheid</t>
  </si>
  <si>
    <t>Netto prijs per eenheid</t>
  </si>
  <si>
    <t>Indicatie verbruik</t>
  </si>
  <si>
    <t>Prijs per jaar</t>
  </si>
  <si>
    <t>Specificatie</t>
  </si>
  <si>
    <t xml:space="preserve">Tork traditioneel toiletpapier wit t4 </t>
  </si>
  <si>
    <t>Pak</t>
  </si>
  <si>
    <t>LxB: 50mx10cm Inhoud doos: 8 rollen à 250 vellen 2-laags</t>
  </si>
  <si>
    <t>Tork zacht mini jumbo toiletpapier wit t2</t>
  </si>
  <si>
    <t>LXB: 170MX10CM Inhoud doos:12 stuks á 850 vel 2-laags</t>
  </si>
  <si>
    <t>420810 (PREMIUM)</t>
  </si>
  <si>
    <t xml:space="preserve">Tork reinigende vloeibare zeep S1 </t>
  </si>
  <si>
    <t>Doos</t>
  </si>
  <si>
    <t>Antibacterieel S-Box S1 Inhoud doos: 6 flacons à 1000ml</t>
  </si>
  <si>
    <t xml:space="preserve">Tork premium soap foam mild </t>
  </si>
  <si>
    <t>Tork Premium Hand Towel Interfold Extra Soft</t>
  </si>
  <si>
    <t>LxB: 0,34mx21cm Inhoud doos: 21x100 vellen 2 laags</t>
  </si>
  <si>
    <t xml:space="preserve">Tork milde mini vloeibare zeep S2 </t>
  </si>
  <si>
    <t>Antibacterieel S-Box S2 Inhoud doos: 8 flacons à 475ml</t>
  </si>
  <si>
    <t xml:space="preserve">Tork handdoekrol matic soft </t>
  </si>
  <si>
    <t>wit/grijs LxB: 100mx21cm Inhoud doos: 6rollen à 612 vellen</t>
  </si>
  <si>
    <t xml:space="preserve">Tork air freshener Aerosol floral </t>
  </si>
  <si>
    <t>Inhoud doos 12 stuks inhoud bus: 75ML</t>
  </si>
  <si>
    <t>Tork soft singlefold handdoeken wit H3</t>
  </si>
  <si>
    <t>Groen LxB: 11.5CMx24.8cm Inhoud doos: 3750 stuks</t>
  </si>
  <si>
    <t>I003403</t>
  </si>
  <si>
    <t>CWS Industrial Soap Solopol Lime 2L</t>
  </si>
  <si>
    <t>kleur: wit geur: Limoen Inhoud: 2L Verpakkingseenheid: pak Inhoud pak: 4 stuks</t>
  </si>
  <si>
    <t>I040956</t>
  </si>
  <si>
    <t>CWS RIS toilet seat cleaner cartridge modular 375ml</t>
  </si>
  <si>
    <t>Inhoud: 375ml aantal sprays per cartridge: 1500 Inhoud doos: 12 stuks</t>
  </si>
  <si>
    <t>I303001</t>
  </si>
  <si>
    <t>CWS Toilet paper 2-ply (36)</t>
  </si>
  <si>
    <t>LXB: 207MX13,40CM Inhoud doos:6 stuks á 1150 vel 2-laags</t>
  </si>
  <si>
    <t>I568049</t>
  </si>
  <si>
    <t>RIS foam soap Natural Fresh 1L</t>
  </si>
  <si>
    <t>C151000</t>
  </si>
  <si>
    <t>CWS towel roll standaard white 27cm</t>
  </si>
  <si>
    <t>kleur: wit 2-laags inhoud doos: 6 rollen</t>
  </si>
  <si>
    <t>C152000</t>
  </si>
  <si>
    <t>CWS towel roll standaard blue 27cm</t>
  </si>
  <si>
    <t>kleur: blauw 2-laags inhoud doos: 6 rollen</t>
  </si>
  <si>
    <t>SUBTOTAAL</t>
  </si>
  <si>
    <t>SANITAIRE VOORZIENINGEN</t>
  </si>
  <si>
    <t>Locatie</t>
  </si>
  <si>
    <t>Aantal</t>
  </si>
  <si>
    <t>Huurprijs per stuk</t>
  </si>
  <si>
    <t>Prijs per week</t>
  </si>
  <si>
    <t>Brandweerpost Karstraat 18,Bemmel</t>
  </si>
  <si>
    <t>RIS toiletpaper dispenser Elite for 2 rolls white</t>
  </si>
  <si>
    <t>Industrial soap dispenser 2L</t>
  </si>
  <si>
    <t>RIS foam soap dispenser Modular Elite window white</t>
  </si>
  <si>
    <t>RIS Airfresh dispenser Modular Elite white</t>
  </si>
  <si>
    <t>RIS folded paper towel dispenser pure white</t>
  </si>
  <si>
    <t>CWS full-service fragrance plan Signature fan</t>
  </si>
  <si>
    <t xml:space="preserve">Brandweerpost Breelaan 4, Ede </t>
  </si>
  <si>
    <t>Handdoekautomaat (katoen) model Initial</t>
  </si>
  <si>
    <t>Damesverbandcontainers, wisselfrequentie 4W</t>
  </si>
  <si>
    <t>RIS wall mount hygienic dispenser Signature compact</t>
  </si>
  <si>
    <t>Eusebiusbuitensingel 43, Arnhem</t>
  </si>
  <si>
    <t>Damesverbandcontainers, wisselfrequentie 2W</t>
  </si>
  <si>
    <t>Schelmseweg 91, Arnhem</t>
  </si>
  <si>
    <t xml:space="preserve">RIS wall mount Sanitact stainless steel </t>
  </si>
  <si>
    <t>Eikenlaan 13-20, Ede</t>
  </si>
  <si>
    <t>Brandweerpost Arnhem Noord, Rietgrachtstraat 74, Arnhem</t>
  </si>
  <si>
    <t>Rietgrachtstraat 49, Arnhem</t>
  </si>
  <si>
    <t>Damesverbandcontainer, wissselfrequentie 2W</t>
  </si>
  <si>
    <t>Brandweerpost Arnhem Zuid, Groningensingel 1249, Arnhem</t>
  </si>
  <si>
    <t>Brandweerpost Doorwerth, Van der Molenallee 10, Doorwerth</t>
  </si>
  <si>
    <t>Ambulancepost Meander, Arnhem</t>
  </si>
  <si>
    <t>Ambulance Terschuur, Zelderseweg 63, Terschuur</t>
  </si>
  <si>
    <t>Ambulancepost Elst, Nijverheidsweg 45, Elst</t>
  </si>
  <si>
    <t>Brandweerpost Velp</t>
  </si>
  <si>
    <t>TOTAAL SANITAIR</t>
  </si>
  <si>
    <t>Aantal M2 (fictief aantal)</t>
  </si>
  <si>
    <t>PRIJS PER M2</t>
  </si>
  <si>
    <t>Gevelonderhoud</t>
  </si>
  <si>
    <t>Aantal dagen (fictief aantal)</t>
  </si>
  <si>
    <t>PRIJS PER DAG</t>
  </si>
  <si>
    <t>Hoogwerker</t>
  </si>
  <si>
    <t>Eenmalig tarief voor alle locaties</t>
  </si>
  <si>
    <t>Eenmalige inmeetkosten</t>
  </si>
  <si>
    <r>
      <rPr>
        <b/>
        <sz val="12"/>
        <color rgb="FF000090"/>
        <rFont val="Tahoma"/>
      </rPr>
      <t xml:space="preserve">Prijsvorming Extra Vloerenonderhoud  (inclusief uit-/inruimen van het meubilair
</t>
    </r>
    <r>
      <rPr>
        <b/>
        <sz val="8"/>
        <color rgb="FF000090"/>
        <rFont val="Tahoma"/>
      </rPr>
      <t xml:space="preserve">Bij extra vloerenonderhoud gaat het om vloeronderhoud op afroep, op verzoek van Opdrachtgever. Dit kan voorkomen bij bijvoorbeeld calamiteiten. </t>
    </r>
  </si>
  <si>
    <t>Prijs p/m2  excl. btw</t>
  </si>
  <si>
    <t>Activiteit</t>
  </si>
  <si>
    <t>Toelichting</t>
  </si>
  <si>
    <t>0-100m2</t>
  </si>
  <si>
    <t>101-500m2</t>
  </si>
  <si>
    <t>501-1000m2</t>
  </si>
  <si>
    <t>&gt; 1000m2</t>
  </si>
  <si>
    <t>Lino-/marmoleum conserveren</t>
  </si>
  <si>
    <t>2 lagen</t>
  </si>
  <si>
    <t>Lino-/marmoleum sprayen</t>
  </si>
  <si>
    <t>geheel</t>
  </si>
  <si>
    <t>Steen/PVC schrobben</t>
  </si>
  <si>
    <t>Tapijt sproeiextraheren</t>
  </si>
  <si>
    <t>Tapijt poederreiniging</t>
  </si>
  <si>
    <t>Tapijt koolzuureinging</t>
  </si>
  <si>
    <t>Prijsvorming Stoelen/banken/fauteuils reiniging (uitvoering op afroep)</t>
  </si>
  <si>
    <t>(inclusief materialen en middelen)</t>
  </si>
  <si>
    <t>Prijs p/stuk excl. btw</t>
  </si>
  <si>
    <t>Aantal stuks 0-10</t>
  </si>
  <si>
    <t>Aantal stuks 11-50</t>
  </si>
  <si>
    <t>Aantal stuks 51-100</t>
  </si>
  <si>
    <t>Aantal stuks &gt; 100</t>
  </si>
  <si>
    <t xml:space="preserve">Stoelen stoffering koolzuurreiniging </t>
  </si>
  <si>
    <t xml:space="preserve">Stoelen stoffering shamponeren </t>
  </si>
  <si>
    <t>Stoelen stoffering poederreinging</t>
  </si>
  <si>
    <t>Reiniging lamellen, vitrage en overgordijnen (inclusief afhalen en ophangen)</t>
  </si>
  <si>
    <t>Prijs p/m2 excl. btw</t>
  </si>
  <si>
    <t>Vitrage wassen</t>
  </si>
  <si>
    <t>Overgordijnen wassen</t>
  </si>
  <si>
    <t>Prijs p/m2 onder 100m2 excl. btw</t>
  </si>
  <si>
    <t>Prijs p/m2 boven 100m2 excl. btw</t>
  </si>
  <si>
    <t>Horizontale lammellen nat reinigen</t>
  </si>
  <si>
    <t>Methode en eindresultaat omschrijven.</t>
  </si>
  <si>
    <t>Horizontale lammellen droog reinigen</t>
  </si>
  <si>
    <t>Prijs p/m1 onder 100m1 excl. btw</t>
  </si>
  <si>
    <t>Prijs p/m1 boven 100m1 excl. btw</t>
  </si>
  <si>
    <t>Verticale lammellen nat reinigen</t>
  </si>
  <si>
    <t>Opmerking:</t>
  </si>
  <si>
    <t>Alle prijzen inclusief materialen en middelen, voorrijkosten en overige bijkomende kosten.</t>
  </si>
  <si>
    <t>Alle prijzen exclusief btw</t>
  </si>
  <si>
    <t>SCHOONMAAK UURTARIEVEN (ter informatie aanbestedende dienst)</t>
  </si>
  <si>
    <t>Functies</t>
  </si>
  <si>
    <t>Weektarief per uur</t>
  </si>
  <si>
    <t>Avond/ochtend tarief per uur</t>
  </si>
  <si>
    <t>Weekendtarief per uur</t>
  </si>
  <si>
    <t>Feestdagen per uur</t>
  </si>
  <si>
    <t>Maandagochtend t/m vrijdagavond tussen 06:00  en 21:30 uur</t>
  </si>
  <si>
    <t>Maandagavond t/m vrijdagochtend tussen 21:30 en 06:00 uur</t>
  </si>
  <si>
    <t>Vrijdagavond van 21:30 t/m maandagochtend 6:00 uur</t>
  </si>
  <si>
    <t>Op feestdagen* van 00:00 t/m 24:00 uur</t>
  </si>
  <si>
    <t>Schoonma(a)k(st)ers</t>
  </si>
  <si>
    <t>Specialistische schoonmaakwerkzaamheden</t>
  </si>
  <si>
    <t>Glasbewassing</t>
  </si>
  <si>
    <t>Totaalprijs per tarief</t>
  </si>
  <si>
    <t>Totaalprijs</t>
  </si>
  <si>
    <t>* Feestdagen zijn: Nieuwjaarsdag, 1e en 2e Paasdag, Hemelvaartsdag, 1e en 2e Pinksterdag, 1e en 2e Kerstdag, Koningsdag, 5 mei (in lustrumjaren: 2025, 2030 etc.) conform CAO schoonmaak- en glazenwassersbedrijf.</t>
  </si>
  <si>
    <t>Naam leverancier</t>
  </si>
  <si>
    <t>Prijspeil</t>
  </si>
  <si>
    <t>PRIJSVAST PERIODE 01-05-2026 TOT 01-05-2027</t>
  </si>
  <si>
    <t xml:space="preserve">HOOGSTE FREQ. P/J </t>
  </si>
  <si>
    <t>PRIJS P/J REGULIERE SCHOONMAAK (Inclusief vloeronderhoud)</t>
  </si>
  <si>
    <t>PRIJS ADDITIONELE WERKZAAMHEDEN P/J</t>
  </si>
  <si>
    <t>PRIJS GLAS P/J</t>
  </si>
  <si>
    <t>PRIJS SANITAIRE VOORZIENINGEN P/J</t>
  </si>
  <si>
    <t>PRIJS SANITAIRE GEVELONDERHOUD P/J</t>
  </si>
  <si>
    <t>PRIJS P/J EXLC. BTW</t>
  </si>
  <si>
    <t>Consultatiebureaus</t>
  </si>
  <si>
    <t>GGD-CB Bouwheerstraat 52 (Locatie 94), Barneveld</t>
  </si>
  <si>
    <t>GGD-CB Breedestraat 40 (Locatie 68), Doesburg</t>
  </si>
  <si>
    <t>GGD-CB Eilandplein 302 (locatie 64), Duiven</t>
  </si>
  <si>
    <t>GGD-CB Ot en Sienpad 5 (Locatie 63), Huissen</t>
  </si>
  <si>
    <t>GGD-CB Dorpsstraat 69 (locatie 69), Lunteren</t>
  </si>
  <si>
    <t>GGD-CB Stationsstraat 1 (Locatie 75), Zetten</t>
  </si>
  <si>
    <t>Ambulance posten | AGM</t>
  </si>
  <si>
    <t>Ambulancepost Meander, Meander 401 (Locatie 15), Arnhem</t>
  </si>
  <si>
    <t>Ambulancepost Arnhem, Rietgrachtstraat 74</t>
  </si>
  <si>
    <t>Ambulancepost Barneveld, Nijkerkerweg 119</t>
  </si>
  <si>
    <t>Ambulancepost Dieren, Burgemeester Bloemersstraat 1</t>
  </si>
  <si>
    <t>Ambulancepost Ede, Argonstraat 2 (Locatie 2)</t>
  </si>
  <si>
    <t>Ambulancepost Ede, Breelaan 6</t>
  </si>
  <si>
    <t>Ambulancepost Elst, Nijverheidsweg 45 (Locatie 23)</t>
  </si>
  <si>
    <t>Ambulancepost Renkum, Utrechtseweg 131</t>
  </si>
  <si>
    <t>Ambulancepost Terschuur, Zelderseweg 61 (Locatie 22)</t>
  </si>
  <si>
    <t>Brandweerposten &amp; Werklocaties</t>
  </si>
  <si>
    <t>Barneveld, Nijkerkerweg 119 (Locatie 6)</t>
  </si>
  <si>
    <t>Pannerden, Renbaan 1C (Locatie 58)</t>
  </si>
  <si>
    <t>Kantoorlocaties |Algemeen gebouw</t>
  </si>
  <si>
    <t>Totaal schoonmaakwerkzaamheden</t>
  </si>
  <si>
    <t>Totaal tabblad sanitair</t>
  </si>
  <si>
    <t>Totaal tabblad gevelonderhoud</t>
  </si>
  <si>
    <t>TOTAAL</t>
  </si>
  <si>
    <t>VERGELIJKINGSPRIJS</t>
  </si>
  <si>
    <t>DE VERGELIJKINGSPRIJS DIENT OVERGENOMEN TE WORDEN</t>
  </si>
  <si>
    <t xml:space="preserve">OP TENDERNED ALS KOSTEN </t>
  </si>
  <si>
    <t xml:space="preserve">Eventueel alternatief </t>
  </si>
  <si>
    <t>Specificatie alternatief</t>
  </si>
  <si>
    <t>Specificatie en ledigingsfrequentie alternatief</t>
  </si>
  <si>
    <t>V0.6 n.a.v. Nota van Inlichtingen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</si>
</sst>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quot;€&quot;\ * #,##0.00_ ;_ &quot;€&quot;\ * \-#,##0.00_ ;_ &quot;€&quot;\ * &quot;-&quot;??_ ;_ @_ "/>
    <numFmt numFmtId="164" formatCode="_(* #,##0_);_(* \(#,##0\);_(* &quot;-&quot;_);_(@_)"/>
    <numFmt numFmtId="165" formatCode="_(* #,##0.00_);_(* \(#,##0.00\);_(* &quot;-&quot;??_);_(@_)"/>
    <numFmt numFmtId="166" formatCode="_-&quot;€&quot;\ * #,##0.00_-;_-&quot;€&quot;\ * #,##0.00\-;_-&quot;€&quot;\ * &quot;-&quot;??_-;_-@_-"/>
    <numFmt numFmtId="167" formatCode="_-* #,##0.00_-;_-* #,##0.00\-;_-* &quot;-&quot;??_-;_-@_-"/>
    <numFmt numFmtId="168" formatCode="_-* #,##0.00_-;\-* #,##0.00_-;_-* &quot;-&quot;??_-;_-@_-"/>
    <numFmt numFmtId="169" formatCode="_(&quot;Fl.&quot;* #,##0_);_(&quot;Fl.&quot;* \(#,##0\);_(&quot;Fl.&quot;* &quot;-&quot;_);_(@_)"/>
    <numFmt numFmtId="170" formatCode="_(&quot;Fl.&quot;* #,##0.00_);_(&quot;Fl.&quot;* \(#,##0.00\);_(&quot;Fl.&quot;* &quot;-&quot;??_);_(@_)"/>
    <numFmt numFmtId="171" formatCode="0_)"/>
    <numFmt numFmtId="172" formatCode="0.0"/>
    <numFmt numFmtId="173" formatCode="0.000%"/>
    <numFmt numFmtId="174" formatCode="_([$€-2]\ * #,##0.00_);_([$€-2]\ * \(#,##0.00\);_([$€-2]\ * &quot;-&quot;??_);_(@_)"/>
    <numFmt numFmtId="175" formatCode="_ [$€-413]\ * #,##0.00_ ;_ [$€-413]\ * \-#,##0.00_ ;_ [$€-413]\ * &quot;-&quot;??_ ;_ @_ "/>
    <numFmt numFmtId="176" formatCode="_ [$€-2]\ * #,##0.00_ ;_ [$€-2]\ * \-#,##0.00_ ;_ [$€-2]\ * &quot;-&quot;??_ ;_ @_ "/>
    <numFmt numFmtId="177" formatCode="000"/>
    <numFmt numFmtId="178" formatCode="&quot;€&quot;\ #,##0.00"/>
  </numFmts>
  <fonts count="60">
    <font>
      <sz val="10"/>
      <name val="MS Sans Serif"/>
    </font>
    <font>
      <sz val="10"/>
      <name val="MS Sans Serif"/>
      <family val="2"/>
    </font>
    <font>
      <sz val="10"/>
      <name val="Helv"/>
    </font>
    <font>
      <sz val="10"/>
      <name val="Times"/>
    </font>
    <font>
      <sz val="10"/>
      <name val="Arial"/>
      <family val="2"/>
    </font>
    <font>
      <sz val="10"/>
      <name val="Courier"/>
      <family val="3"/>
    </font>
    <font>
      <sz val="8"/>
      <name val="MS Sans Serif"/>
      <family val="2"/>
    </font>
    <font>
      <sz val="9"/>
      <name val="Geneva"/>
    </font>
    <font>
      <sz val="8"/>
      <name val="Geneva"/>
    </font>
    <font>
      <u/>
      <sz val="10"/>
      <color indexed="36"/>
      <name val="Arial"/>
      <family val="2"/>
    </font>
    <font>
      <sz val="10"/>
      <color indexed="8"/>
      <name val="Tahoma"/>
      <family val="2"/>
    </font>
    <font>
      <sz val="10"/>
      <color indexed="18"/>
      <name val="Tahoma"/>
      <family val="2"/>
    </font>
    <font>
      <b/>
      <sz val="10"/>
      <color indexed="18"/>
      <name val="Tahoma"/>
      <family val="2"/>
    </font>
    <font>
      <sz val="10"/>
      <color indexed="10"/>
      <name val="Tahoma"/>
      <family val="2"/>
    </font>
    <font>
      <sz val="10"/>
      <name val="Tahoma"/>
      <family val="2"/>
    </font>
    <font>
      <b/>
      <sz val="10"/>
      <color indexed="10"/>
      <name val="Tahoma"/>
      <family val="2"/>
    </font>
    <font>
      <b/>
      <sz val="10"/>
      <name val="Tahoma"/>
      <family val="2"/>
    </font>
    <font>
      <b/>
      <sz val="14"/>
      <color indexed="18"/>
      <name val="Tahoma"/>
      <family val="2"/>
    </font>
    <font>
      <sz val="12"/>
      <name val="Tahoma"/>
      <family val="2"/>
    </font>
    <font>
      <b/>
      <sz val="10"/>
      <color indexed="20"/>
      <name val="Tahoma"/>
      <family val="2"/>
    </font>
    <font>
      <b/>
      <sz val="12"/>
      <color indexed="18"/>
      <name val="Tahoma"/>
      <family val="2"/>
    </font>
    <font>
      <b/>
      <sz val="10"/>
      <color indexed="8"/>
      <name val="Tahoma"/>
      <family val="2"/>
    </font>
    <font>
      <sz val="12"/>
      <color indexed="18"/>
      <name val="Tahoma"/>
      <family val="2"/>
    </font>
    <font>
      <sz val="9"/>
      <name val="Tahoma"/>
      <family val="2"/>
    </font>
    <font>
      <b/>
      <sz val="9"/>
      <name val="Tahoma"/>
      <family val="2"/>
    </font>
    <font>
      <sz val="9"/>
      <color indexed="10"/>
      <name val="Tahoma"/>
      <family val="2"/>
    </font>
    <font>
      <sz val="8"/>
      <name val="Tahoma"/>
      <family val="2"/>
    </font>
    <font>
      <sz val="10"/>
      <name val="Verdana"/>
      <family val="2"/>
    </font>
    <font>
      <b/>
      <sz val="10"/>
      <color indexed="18"/>
      <name val="Verdana"/>
      <family val="2"/>
    </font>
    <font>
      <sz val="10"/>
      <color indexed="8"/>
      <name val="Verdana"/>
      <family val="2"/>
    </font>
    <font>
      <b/>
      <sz val="10"/>
      <name val="Verdana"/>
      <family val="2"/>
    </font>
    <font>
      <vertAlign val="superscript"/>
      <sz val="10"/>
      <name val="Tahoma"/>
      <family val="2"/>
    </font>
    <font>
      <b/>
      <sz val="10"/>
      <color indexed="10"/>
      <name val="Verdana"/>
      <family val="2"/>
    </font>
    <font>
      <sz val="10"/>
      <name val="Verdana"/>
    </font>
    <font>
      <sz val="10"/>
      <name val="MS Sans Serif"/>
    </font>
    <font>
      <sz val="11"/>
      <color theme="0"/>
      <name val="Calibri"/>
      <family val="2"/>
      <scheme val="minor"/>
    </font>
    <font>
      <sz val="10"/>
      <color theme="0"/>
      <name val="Tahoma"/>
      <family val="2"/>
    </font>
    <font>
      <sz val="11"/>
      <name val="Calibri"/>
      <family val="2"/>
      <scheme val="minor"/>
    </font>
    <font>
      <sz val="8"/>
      <name val="MS Sans Serif"/>
    </font>
    <font>
      <sz val="10"/>
      <color rgb="FFFF0000"/>
      <name val="MS Sans Serif"/>
    </font>
    <font>
      <sz val="10"/>
      <color rgb="FFFF0000"/>
      <name val="Tahoma"/>
      <family val="2"/>
    </font>
    <font>
      <i/>
      <sz val="10"/>
      <name val="Tahoma"/>
      <family val="2"/>
    </font>
    <font>
      <sz val="10"/>
      <color rgb="FF000000"/>
      <name val="Arial"/>
    </font>
    <font>
      <b/>
      <sz val="12"/>
      <color rgb="FF000090"/>
      <name val="Tahoma"/>
    </font>
    <font>
      <b/>
      <sz val="8"/>
      <color rgb="FF000090"/>
      <name val="Tahoma"/>
    </font>
    <font>
      <b/>
      <sz val="12"/>
      <color rgb="FF000090"/>
      <name val="Tahoma"/>
      <family val="2"/>
    </font>
    <font>
      <b/>
      <sz val="11"/>
      <color rgb="FF243A77"/>
      <name val="Calibri"/>
      <family val="2"/>
      <scheme val="minor"/>
    </font>
    <font>
      <b/>
      <sz val="11"/>
      <name val="Verdana"/>
      <family val="2"/>
    </font>
    <font>
      <sz val="11"/>
      <name val="Verdana"/>
      <family val="2"/>
    </font>
    <font>
      <b/>
      <sz val="11"/>
      <color theme="2" tint="-0.749992370372631"/>
      <name val="Calibri"/>
      <family val="2"/>
      <scheme val="minor"/>
    </font>
    <font>
      <i/>
      <sz val="11"/>
      <color theme="3" tint="9.9978637043366805E-2"/>
      <name val="Calibri"/>
      <family val="2"/>
      <scheme val="minor"/>
    </font>
    <font>
      <i/>
      <sz val="11"/>
      <name val="Trebuchet MS"/>
      <family val="2"/>
    </font>
    <font>
      <b/>
      <sz val="11"/>
      <name val="Tahoma"/>
      <family val="2"/>
    </font>
    <font>
      <b/>
      <sz val="11"/>
      <name val="Calibri"/>
      <family val="2"/>
      <scheme val="minor"/>
    </font>
    <font>
      <sz val="10"/>
      <color rgb="FF000000"/>
      <name val="Tahoma"/>
    </font>
    <font>
      <sz val="10"/>
      <color rgb="FF000000"/>
      <name val="Tahoma"/>
      <family val="2"/>
    </font>
    <font>
      <sz val="9"/>
      <color rgb="FF000000"/>
      <name val="Tahoma"/>
      <family val="2"/>
    </font>
    <font>
      <b/>
      <sz val="10"/>
      <color rgb="FFFFFFFF"/>
      <name val="Tahoma"/>
    </font>
    <font>
      <b/>
      <sz val="10"/>
      <name val="Tahoma"/>
    </font>
    <font>
      <sz val="10"/>
      <name val="Tahoma"/>
    </font>
  </fonts>
  <fills count="17">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44"/>
        <bgColor indexed="24"/>
      </patternFill>
    </fill>
    <fill>
      <patternFill patternType="solid">
        <fgColor rgb="FFFFFF00"/>
        <bgColor indexed="64"/>
      </patternFill>
    </fill>
    <fill>
      <patternFill patternType="solid">
        <fgColor theme="0"/>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bgColor indexed="24"/>
      </patternFill>
    </fill>
    <fill>
      <patternFill patternType="solid">
        <fgColor theme="0" tint="-0.14999847407452621"/>
        <bgColor indexed="24"/>
      </patternFill>
    </fill>
    <fill>
      <patternFill patternType="solid">
        <fgColor rgb="FFFFFFFF"/>
        <bgColor rgb="FFFFFFFF"/>
      </patternFill>
    </fill>
    <fill>
      <patternFill patternType="solid">
        <fgColor indexed="9"/>
        <bgColor indexed="64"/>
      </patternFill>
    </fill>
    <fill>
      <patternFill patternType="solid">
        <fgColor rgb="FFFF0000"/>
        <bgColor rgb="FF000000"/>
      </patternFill>
    </fill>
    <fill>
      <patternFill patternType="solid">
        <fgColor rgb="FFC0C0C0"/>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rgb="FF000000"/>
      </bottom>
      <diagonal/>
    </border>
    <border>
      <left/>
      <right/>
      <top/>
      <bottom style="medium">
        <color rgb="FF000000"/>
      </bottom>
      <diagonal/>
    </border>
    <border>
      <left/>
      <right style="thin">
        <color rgb="FF333F4F"/>
      </right>
      <top/>
      <bottom style="thin">
        <color rgb="FF333F4F"/>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22">
    <xf numFmtId="0" fontId="0" fillId="0" borderId="0"/>
    <xf numFmtId="164" fontId="2" fillId="0" borderId="0" applyFont="0" applyFill="0" applyBorder="0" applyAlignment="0" applyProtection="0"/>
    <xf numFmtId="165"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70" fontId="2" fillId="0" borderId="0" applyFont="0" applyFill="0" applyBorder="0" applyAlignment="0" applyProtection="0"/>
    <xf numFmtId="0" fontId="9" fillId="0" borderId="0" applyNumberFormat="0" applyFill="0" applyBorder="0" applyAlignment="0" applyProtection="0">
      <alignment vertical="top"/>
      <protection locked="0"/>
    </xf>
    <xf numFmtId="167" fontId="1" fillId="0" borderId="0" applyFont="0" applyFill="0" applyBorder="0" applyAlignment="0" applyProtection="0"/>
    <xf numFmtId="0" fontId="4" fillId="0" borderId="0"/>
    <xf numFmtId="0" fontId="2" fillId="0" borderId="0"/>
    <xf numFmtId="0" fontId="7" fillId="0" borderId="0"/>
    <xf numFmtId="0" fontId="3" fillId="0" borderId="0"/>
    <xf numFmtId="0" fontId="2" fillId="0" borderId="0"/>
    <xf numFmtId="0" fontId="2" fillId="0" borderId="0"/>
    <xf numFmtId="0" fontId="5"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33" fillId="0" borderId="0"/>
    <xf numFmtId="0" fontId="34" fillId="0" borderId="0"/>
    <xf numFmtId="0" fontId="1" fillId="0" borderId="0" applyFont="0" applyFill="0" applyBorder="0" applyAlignment="0" applyProtection="0"/>
    <xf numFmtId="0" fontId="4" fillId="0" borderId="0"/>
  </cellStyleXfs>
  <cellXfs count="307">
    <xf numFmtId="0" fontId="0" fillId="0" borderId="0" xfId="0"/>
    <xf numFmtId="0" fontId="14" fillId="0" borderId="0" xfId="0" applyFont="1"/>
    <xf numFmtId="2" fontId="14" fillId="0" borderId="0" xfId="11" applyNumberFormat="1" applyFont="1" applyProtection="1">
      <protection hidden="1"/>
    </xf>
    <xf numFmtId="2" fontId="17" fillId="0" borderId="0" xfId="0" applyNumberFormat="1" applyFont="1"/>
    <xf numFmtId="0" fontId="14" fillId="0" borderId="0" xfId="13" applyFont="1" applyProtection="1">
      <protection hidden="1"/>
    </xf>
    <xf numFmtId="0" fontId="14" fillId="0" borderId="0" xfId="13" applyFont="1" applyAlignment="1" applyProtection="1">
      <alignment vertical="center"/>
      <protection hidden="1"/>
    </xf>
    <xf numFmtId="0" fontId="19" fillId="0" borderId="0" xfId="13" applyFont="1" applyAlignment="1" applyProtection="1">
      <alignment horizontal="center" vertical="center"/>
      <protection hidden="1"/>
    </xf>
    <xf numFmtId="0" fontId="19" fillId="0" borderId="0" xfId="13" applyFont="1" applyAlignment="1" applyProtection="1">
      <alignment horizontal="right" vertical="center"/>
      <protection hidden="1"/>
    </xf>
    <xf numFmtId="0" fontId="18" fillId="0" borderId="0" xfId="0" applyFont="1"/>
    <xf numFmtId="173" fontId="14" fillId="0" borderId="0" xfId="11" applyNumberFormat="1" applyFont="1" applyAlignment="1" applyProtection="1">
      <alignment vertical="center"/>
      <protection hidden="1"/>
    </xf>
    <xf numFmtId="0" fontId="14" fillId="0" borderId="0" xfId="0" applyFont="1" applyAlignment="1">
      <alignment vertical="center"/>
    </xf>
    <xf numFmtId="2" fontId="12" fillId="0" borderId="0" xfId="13" applyNumberFormat="1" applyFont="1" applyAlignment="1" applyProtection="1">
      <alignment vertical="center"/>
      <protection hidden="1"/>
    </xf>
    <xf numFmtId="172" fontId="10" fillId="0" borderId="0" xfId="13" applyNumberFormat="1" applyFont="1" applyAlignment="1" applyProtection="1">
      <alignment vertical="center"/>
      <protection hidden="1"/>
    </xf>
    <xf numFmtId="172" fontId="14" fillId="0" borderId="0" xfId="13" applyNumberFormat="1" applyFont="1" applyAlignment="1" applyProtection="1">
      <alignment vertical="center"/>
      <protection hidden="1"/>
    </xf>
    <xf numFmtId="173" fontId="14" fillId="0" borderId="0" xfId="15" applyNumberFormat="1" applyFont="1" applyFill="1" applyBorder="1" applyAlignment="1" applyProtection="1">
      <alignment vertical="center"/>
      <protection locked="0"/>
    </xf>
    <xf numFmtId="2" fontId="14" fillId="0" borderId="0" xfId="0" applyNumberFormat="1" applyFont="1" applyAlignment="1">
      <alignment vertical="center"/>
    </xf>
    <xf numFmtId="0" fontId="20" fillId="0" borderId="0" xfId="13" applyFont="1" applyAlignment="1" applyProtection="1">
      <alignment vertical="center"/>
      <protection hidden="1"/>
    </xf>
    <xf numFmtId="0" fontId="21" fillId="0" borderId="0" xfId="13" applyFont="1" applyAlignment="1" applyProtection="1">
      <alignment vertical="center"/>
      <protection hidden="1"/>
    </xf>
    <xf numFmtId="10" fontId="10" fillId="0" borderId="0" xfId="15" applyNumberFormat="1" applyFont="1" applyFill="1" applyBorder="1" applyAlignment="1" applyProtection="1">
      <alignment vertical="center"/>
      <protection hidden="1"/>
    </xf>
    <xf numFmtId="173" fontId="10" fillId="0" borderId="0" xfId="15" applyNumberFormat="1" applyFont="1" applyFill="1" applyBorder="1" applyAlignment="1" applyProtection="1">
      <alignment vertical="center"/>
      <protection hidden="1"/>
    </xf>
    <xf numFmtId="173" fontId="10" fillId="0" borderId="0" xfId="13" applyNumberFormat="1" applyFont="1" applyAlignment="1" applyProtection="1">
      <alignment vertical="center"/>
      <protection hidden="1"/>
    </xf>
    <xf numFmtId="173" fontId="14" fillId="0" borderId="0" xfId="13" applyNumberFormat="1" applyFont="1" applyAlignment="1" applyProtection="1">
      <alignment horizontal="right" vertical="center"/>
      <protection hidden="1"/>
    </xf>
    <xf numFmtId="0" fontId="12" fillId="0" borderId="0" xfId="13" applyFont="1" applyAlignment="1" applyProtection="1">
      <alignment vertical="center"/>
      <protection hidden="1"/>
    </xf>
    <xf numFmtId="173" fontId="12" fillId="0" borderId="0" xfId="0" applyNumberFormat="1" applyFont="1"/>
    <xf numFmtId="0" fontId="14" fillId="0" borderId="0" xfId="13" applyFont="1" applyAlignment="1" applyProtection="1">
      <alignment horizontal="right" vertical="center"/>
      <protection hidden="1"/>
    </xf>
    <xf numFmtId="173" fontId="12" fillId="0" borderId="0" xfId="13" applyNumberFormat="1" applyFont="1" applyAlignment="1" applyProtection="1">
      <alignment vertical="center"/>
      <protection hidden="1"/>
    </xf>
    <xf numFmtId="10" fontId="12" fillId="0" borderId="0" xfId="0" applyNumberFormat="1" applyFont="1"/>
    <xf numFmtId="0" fontId="15" fillId="0" borderId="0" xfId="13" applyFont="1" applyProtection="1">
      <protection hidden="1"/>
    </xf>
    <xf numFmtId="0" fontId="13" fillId="0" borderId="0" xfId="13" applyFont="1" applyProtection="1">
      <protection hidden="1"/>
    </xf>
    <xf numFmtId="0" fontId="20" fillId="2" borderId="4" xfId="9" applyFont="1" applyFill="1" applyBorder="1" applyAlignment="1" applyProtection="1">
      <alignment horizontal="left" vertical="center"/>
      <protection hidden="1"/>
    </xf>
    <xf numFmtId="0" fontId="14" fillId="2" borderId="5" xfId="10" applyFont="1" applyFill="1" applyBorder="1"/>
    <xf numFmtId="0" fontId="11" fillId="0" borderId="4" xfId="9" applyFont="1" applyBorder="1" applyAlignment="1" applyProtection="1">
      <alignment horizontal="left"/>
      <protection hidden="1"/>
    </xf>
    <xf numFmtId="0" fontId="11" fillId="0" borderId="6" xfId="9" applyFont="1" applyBorder="1" applyAlignment="1" applyProtection="1">
      <alignment horizontal="left"/>
      <protection hidden="1"/>
    </xf>
    <xf numFmtId="0" fontId="11" fillId="0" borderId="1" xfId="9" applyFont="1" applyBorder="1" applyAlignment="1" applyProtection="1">
      <alignment horizontal="left"/>
      <protection hidden="1"/>
    </xf>
    <xf numFmtId="0" fontId="11" fillId="0" borderId="1" xfId="9" applyFont="1" applyBorder="1" applyAlignment="1" applyProtection="1">
      <alignment horizontal="center"/>
      <protection hidden="1"/>
    </xf>
    <xf numFmtId="0" fontId="11" fillId="0" borderId="1" xfId="0" applyFont="1" applyBorder="1" applyAlignment="1">
      <alignment horizontal="center"/>
    </xf>
    <xf numFmtId="0" fontId="14" fillId="0" borderId="1" xfId="10" applyFont="1" applyBorder="1"/>
    <xf numFmtId="0" fontId="14" fillId="3" borderId="1" xfId="10" applyFont="1" applyFill="1" applyBorder="1"/>
    <xf numFmtId="174" fontId="23" fillId="3" borderId="1" xfId="10" applyNumberFormat="1" applyFont="1" applyFill="1" applyBorder="1"/>
    <xf numFmtId="0" fontId="10" fillId="0" borderId="1" xfId="9" applyFont="1" applyBorder="1" applyAlignment="1" applyProtection="1">
      <alignment horizontal="left"/>
      <protection hidden="1"/>
    </xf>
    <xf numFmtId="0" fontId="14" fillId="0" borderId="0" xfId="10" applyFont="1"/>
    <xf numFmtId="0" fontId="23" fillId="0" borderId="0" xfId="10" applyFont="1"/>
    <xf numFmtId="0" fontId="20" fillId="2" borderId="9" xfId="9" applyFont="1" applyFill="1" applyBorder="1" applyAlignment="1" applyProtection="1">
      <alignment horizontal="left" vertical="center"/>
      <protection hidden="1"/>
    </xf>
    <xf numFmtId="0" fontId="21" fillId="2" borderId="7" xfId="9" applyFont="1" applyFill="1" applyBorder="1" applyAlignment="1" applyProtection="1">
      <alignment horizontal="left"/>
      <protection hidden="1"/>
    </xf>
    <xf numFmtId="0" fontId="24" fillId="2" borderId="7" xfId="10" applyFont="1" applyFill="1" applyBorder="1"/>
    <xf numFmtId="0" fontId="24" fillId="2" borderId="8" xfId="10" applyFont="1" applyFill="1" applyBorder="1"/>
    <xf numFmtId="0" fontId="12" fillId="2" borderId="12" xfId="9" applyFont="1" applyFill="1" applyBorder="1" applyAlignment="1" applyProtection="1">
      <alignment horizontal="left"/>
      <protection hidden="1"/>
    </xf>
    <xf numFmtId="0" fontId="12" fillId="2" borderId="2" xfId="9" applyFont="1" applyFill="1" applyBorder="1" applyAlignment="1" applyProtection="1">
      <alignment horizontal="left"/>
      <protection hidden="1"/>
    </xf>
    <xf numFmtId="0" fontId="24" fillId="2" borderId="2" xfId="10" applyFont="1" applyFill="1" applyBorder="1"/>
    <xf numFmtId="0" fontId="24" fillId="2" borderId="11" xfId="10" applyFont="1" applyFill="1" applyBorder="1"/>
    <xf numFmtId="0" fontId="16" fillId="0" borderId="0" xfId="0" applyFont="1"/>
    <xf numFmtId="0" fontId="12" fillId="0" borderId="4" xfId="9" applyFont="1" applyBorder="1" applyAlignment="1" applyProtection="1">
      <alignment horizontal="left"/>
      <protection hidden="1"/>
    </xf>
    <xf numFmtId="0" fontId="12" fillId="0" borderId="6" xfId="9" applyFont="1" applyBorder="1" applyAlignment="1" applyProtection="1">
      <alignment horizontal="left"/>
      <protection hidden="1"/>
    </xf>
    <xf numFmtId="0" fontId="11" fillId="0" borderId="0" xfId="0" applyFont="1"/>
    <xf numFmtId="0" fontId="10" fillId="0" borderId="1" xfId="9" applyFont="1" applyBorder="1" applyProtection="1">
      <protection hidden="1"/>
    </xf>
    <xf numFmtId="0" fontId="10" fillId="3" borderId="1" xfId="9" applyFont="1" applyFill="1" applyBorder="1" applyAlignment="1" applyProtection="1">
      <alignment horizontal="left"/>
      <protection hidden="1"/>
    </xf>
    <xf numFmtId="17" fontId="10" fillId="3" borderId="1" xfId="9" quotePrefix="1" applyNumberFormat="1" applyFont="1" applyFill="1" applyBorder="1" applyAlignment="1" applyProtection="1">
      <alignment horizontal="left"/>
      <protection hidden="1"/>
    </xf>
    <xf numFmtId="0" fontId="10" fillId="0" borderId="0" xfId="9" applyFont="1" applyAlignment="1" applyProtection="1">
      <alignment horizontal="center"/>
      <protection hidden="1"/>
    </xf>
    <xf numFmtId="0" fontId="10" fillId="0" borderId="0" xfId="9" applyFont="1" applyAlignment="1" applyProtection="1">
      <alignment horizontal="left"/>
      <protection hidden="1"/>
    </xf>
    <xf numFmtId="0" fontId="14" fillId="2" borderId="6" xfId="10" applyFont="1" applyFill="1" applyBorder="1"/>
    <xf numFmtId="0" fontId="12" fillId="0" borderId="0" xfId="9" applyFont="1" applyAlignment="1" applyProtection="1">
      <alignment horizontal="left" vertical="center"/>
      <protection hidden="1"/>
    </xf>
    <xf numFmtId="0" fontId="12" fillId="0" borderId="1" xfId="9" applyFont="1" applyBorder="1" applyAlignment="1" applyProtection="1">
      <alignment horizontal="left"/>
      <protection hidden="1"/>
    </xf>
    <xf numFmtId="0" fontId="14" fillId="0" borderId="5" xfId="10" applyFont="1" applyBorder="1"/>
    <xf numFmtId="0" fontId="11" fillId="0" borderId="1" xfId="9" applyFont="1" applyBorder="1" applyAlignment="1" applyProtection="1">
      <alignment horizontal="right"/>
      <protection hidden="1"/>
    </xf>
    <xf numFmtId="0" fontId="14" fillId="3" borderId="2" xfId="10" applyFont="1" applyFill="1" applyBorder="1"/>
    <xf numFmtId="0" fontId="14" fillId="3" borderId="5" xfId="10" applyFont="1" applyFill="1" applyBorder="1"/>
    <xf numFmtId="0" fontId="11" fillId="0" borderId="4" xfId="9" applyFont="1" applyBorder="1" applyAlignment="1" applyProtection="1">
      <alignment horizontal="left" vertical="top"/>
      <protection hidden="1"/>
    </xf>
    <xf numFmtId="0" fontId="10" fillId="0" borderId="5" xfId="9" applyFont="1" applyBorder="1" applyAlignment="1" applyProtection="1">
      <alignment horizontal="left" vertical="top"/>
      <protection hidden="1"/>
    </xf>
    <xf numFmtId="0" fontId="10" fillId="0" borderId="6" xfId="9" applyFont="1" applyBorder="1" applyAlignment="1" applyProtection="1">
      <alignment horizontal="center" vertical="top"/>
      <protection hidden="1"/>
    </xf>
    <xf numFmtId="0" fontId="11" fillId="0" borderId="1" xfId="9" applyFont="1" applyBorder="1" applyAlignment="1" applyProtection="1">
      <alignment horizontal="left" wrapText="1"/>
      <protection hidden="1"/>
    </xf>
    <xf numFmtId="0" fontId="11" fillId="0" borderId="6" xfId="9" applyFont="1" applyBorder="1" applyAlignment="1" applyProtection="1">
      <alignment horizontal="left" wrapText="1"/>
      <protection hidden="1"/>
    </xf>
    <xf numFmtId="0" fontId="14" fillId="3" borderId="4" xfId="10" applyFont="1" applyFill="1" applyBorder="1"/>
    <xf numFmtId="0" fontId="20" fillId="0" borderId="0" xfId="9" applyFont="1" applyAlignment="1" applyProtection="1">
      <alignment horizontal="left" vertical="center"/>
      <protection hidden="1"/>
    </xf>
    <xf numFmtId="0" fontId="25" fillId="3" borderId="1" xfId="10" applyFont="1" applyFill="1" applyBorder="1"/>
    <xf numFmtId="174" fontId="23" fillId="0" borderId="0" xfId="10" applyNumberFormat="1" applyFont="1"/>
    <xf numFmtId="0" fontId="14" fillId="0" borderId="1" xfId="0" applyFont="1" applyBorder="1"/>
    <xf numFmtId="2" fontId="22" fillId="0" borderId="0" xfId="12" applyNumberFormat="1" applyFont="1"/>
    <xf numFmtId="2" fontId="14" fillId="0" borderId="1" xfId="0" applyNumberFormat="1" applyFont="1" applyBorder="1"/>
    <xf numFmtId="0" fontId="14" fillId="0" borderId="1" xfId="0" applyFont="1" applyBorder="1" applyAlignment="1">
      <alignment horizontal="left"/>
    </xf>
    <xf numFmtId="49" fontId="20" fillId="0" borderId="0" xfId="12" applyNumberFormat="1" applyFont="1"/>
    <xf numFmtId="0" fontId="27" fillId="0" borderId="0" xfId="13" applyFont="1" applyProtection="1">
      <protection hidden="1"/>
    </xf>
    <xf numFmtId="0" fontId="27" fillId="0" borderId="0" xfId="0" applyFont="1" applyAlignment="1">
      <alignment vertical="center"/>
    </xf>
    <xf numFmtId="172" fontId="29" fillId="0" borderId="0" xfId="13" applyNumberFormat="1" applyFont="1" applyAlignment="1" applyProtection="1">
      <alignment vertical="center"/>
      <protection hidden="1"/>
    </xf>
    <xf numFmtId="172" fontId="27" fillId="0" borderId="0" xfId="13" applyNumberFormat="1" applyFont="1" applyAlignment="1" applyProtection="1">
      <alignment vertical="center"/>
      <protection hidden="1"/>
    </xf>
    <xf numFmtId="0" fontId="27" fillId="0" borderId="0" xfId="0" applyFont="1" applyAlignment="1">
      <alignment vertical="center" wrapText="1"/>
    </xf>
    <xf numFmtId="172" fontId="29" fillId="0" borderId="0" xfId="13" applyNumberFormat="1" applyFont="1" applyAlignment="1" applyProtection="1">
      <alignment vertical="center" wrapText="1"/>
      <protection hidden="1"/>
    </xf>
    <xf numFmtId="172" fontId="27" fillId="0" borderId="0" xfId="13" applyNumberFormat="1" applyFont="1" applyAlignment="1" applyProtection="1">
      <alignment vertical="center" wrapText="1"/>
      <protection hidden="1"/>
    </xf>
    <xf numFmtId="0" fontId="0" fillId="0" borderId="0" xfId="0" applyAlignment="1">
      <alignment wrapText="1"/>
    </xf>
    <xf numFmtId="10" fontId="29" fillId="0" borderId="0" xfId="15" applyNumberFormat="1" applyFont="1" applyFill="1" applyBorder="1" applyAlignment="1" applyProtection="1">
      <alignment vertical="center" wrapText="1"/>
      <protection hidden="1"/>
    </xf>
    <xf numFmtId="10" fontId="29" fillId="0" borderId="0" xfId="15" applyNumberFormat="1" applyFont="1" applyFill="1" applyBorder="1" applyAlignment="1" applyProtection="1">
      <alignment vertical="center"/>
      <protection hidden="1"/>
    </xf>
    <xf numFmtId="173" fontId="29" fillId="0" borderId="0" xfId="15" applyNumberFormat="1" applyFont="1" applyFill="1" applyBorder="1" applyAlignment="1" applyProtection="1">
      <alignment vertical="center"/>
      <protection hidden="1"/>
    </xf>
    <xf numFmtId="173" fontId="29" fillId="0" borderId="0" xfId="13" applyNumberFormat="1" applyFont="1" applyAlignment="1" applyProtection="1">
      <alignment vertical="center"/>
      <protection hidden="1"/>
    </xf>
    <xf numFmtId="173" fontId="27" fillId="0" borderId="0" xfId="15" applyNumberFormat="1" applyFont="1" applyFill="1" applyBorder="1" applyAlignment="1" applyProtection="1">
      <alignment vertical="center"/>
      <protection hidden="1"/>
    </xf>
    <xf numFmtId="0" fontId="14" fillId="0" borderId="16" xfId="0" applyFont="1" applyBorder="1" applyAlignment="1">
      <alignment vertical="top" wrapText="1"/>
    </xf>
    <xf numFmtId="173" fontId="27" fillId="0" borderId="0" xfId="13" applyNumberFormat="1" applyFont="1" applyAlignment="1" applyProtection="1">
      <alignment horizontal="right" vertical="center"/>
      <protection hidden="1"/>
    </xf>
    <xf numFmtId="10" fontId="28" fillId="0" borderId="0" xfId="15" applyNumberFormat="1" applyFont="1" applyFill="1" applyBorder="1" applyAlignment="1" applyProtection="1">
      <alignment vertical="center"/>
      <protection hidden="1"/>
    </xf>
    <xf numFmtId="173" fontId="28" fillId="0" borderId="0" xfId="0" applyNumberFormat="1" applyFont="1"/>
    <xf numFmtId="0" fontId="27" fillId="0" borderId="0" xfId="13" applyFont="1" applyAlignment="1" applyProtection="1">
      <alignment horizontal="right" vertical="center"/>
      <protection hidden="1"/>
    </xf>
    <xf numFmtId="0" fontId="30" fillId="0" borderId="0" xfId="13" applyFont="1" applyAlignment="1" applyProtection="1">
      <alignment vertical="center"/>
      <protection hidden="1"/>
    </xf>
    <xf numFmtId="173" fontId="28" fillId="0" borderId="0" xfId="13" applyNumberFormat="1" applyFont="1" applyAlignment="1" applyProtection="1">
      <alignment vertical="center"/>
      <protection hidden="1"/>
    </xf>
    <xf numFmtId="10" fontId="28" fillId="0" borderId="0" xfId="0" applyNumberFormat="1" applyFont="1"/>
    <xf numFmtId="0" fontId="32" fillId="0" borderId="0" xfId="13" applyFont="1" applyProtection="1">
      <protection hidden="1"/>
    </xf>
    <xf numFmtId="0" fontId="14" fillId="0" borderId="0" xfId="0" applyFont="1" applyAlignment="1">
      <alignment vertical="top" wrapText="1"/>
    </xf>
    <xf numFmtId="0" fontId="4" fillId="0" borderId="0" xfId="0" applyFont="1" applyAlignment="1">
      <alignment vertical="top" wrapText="1"/>
    </xf>
    <xf numFmtId="0" fontId="0" fillId="0" borderId="0" xfId="0" applyAlignment="1">
      <alignment vertical="top" wrapText="1"/>
    </xf>
    <xf numFmtId="0" fontId="14" fillId="0" borderId="21" xfId="0" applyFont="1" applyBorder="1" applyAlignment="1">
      <alignment vertical="top" wrapText="1"/>
    </xf>
    <xf numFmtId="0" fontId="14" fillId="0" borderId="14" xfId="0" applyFont="1" applyBorder="1" applyAlignment="1">
      <alignment vertical="top" wrapText="1"/>
    </xf>
    <xf numFmtId="0" fontId="14" fillId="0" borderId="19" xfId="0" applyFont="1" applyBorder="1" applyAlignment="1">
      <alignment vertical="top" wrapText="1"/>
    </xf>
    <xf numFmtId="174" fontId="14" fillId="2" borderId="1" xfId="0" applyNumberFormat="1" applyFont="1" applyFill="1" applyBorder="1" applyAlignment="1">
      <alignment horizontal="center" vertical="top" wrapText="1"/>
    </xf>
    <xf numFmtId="171" fontId="14" fillId="2" borderId="1" xfId="17" applyNumberFormat="1" applyFont="1" applyFill="1" applyBorder="1" applyAlignment="1">
      <alignment vertical="top" wrapText="1"/>
    </xf>
    <xf numFmtId="176" fontId="14" fillId="3" borderId="1" xfId="0" applyNumberFormat="1" applyFont="1" applyFill="1" applyBorder="1" applyAlignment="1">
      <alignment horizontal="center"/>
    </xf>
    <xf numFmtId="176" fontId="14" fillId="0" borderId="1" xfId="0" applyNumberFormat="1" applyFont="1" applyBorder="1"/>
    <xf numFmtId="176" fontId="16" fillId="0" borderId="0" xfId="0" applyNumberFormat="1" applyFont="1"/>
    <xf numFmtId="2" fontId="14" fillId="2" borderId="1" xfId="17" applyNumberFormat="1" applyFont="1" applyFill="1" applyBorder="1" applyAlignment="1">
      <alignment horizontal="center" vertical="top" wrapText="1"/>
    </xf>
    <xf numFmtId="3" fontId="14" fillId="2" borderId="1" xfId="17" applyNumberFormat="1" applyFont="1" applyFill="1" applyBorder="1" applyAlignment="1">
      <alignment horizontal="center" vertical="top" wrapText="1"/>
    </xf>
    <xf numFmtId="0" fontId="14" fillId="0" borderId="0" xfId="17" applyFont="1" applyAlignment="1">
      <alignment horizontal="center" vertical="top"/>
    </xf>
    <xf numFmtId="0" fontId="16" fillId="0" borderId="1" xfId="0" applyFont="1" applyBorder="1"/>
    <xf numFmtId="176" fontId="16" fillId="0" borderId="1" xfId="0" applyNumberFormat="1" applyFont="1" applyBorder="1"/>
    <xf numFmtId="0" fontId="14" fillId="5" borderId="0" xfId="0" applyFont="1" applyFill="1"/>
    <xf numFmtId="0" fontId="16" fillId="0" borderId="13" xfId="0" applyFont="1" applyBorder="1"/>
    <xf numFmtId="0" fontId="14" fillId="6" borderId="1" xfId="0" applyFont="1" applyFill="1" applyBorder="1"/>
    <xf numFmtId="166" fontId="14" fillId="0" borderId="0" xfId="16" applyFont="1"/>
    <xf numFmtId="0" fontId="16" fillId="5" borderId="14" xfId="0" applyFont="1" applyFill="1" applyBorder="1" applyAlignment="1">
      <alignment vertical="top" wrapText="1"/>
    </xf>
    <xf numFmtId="2" fontId="14" fillId="6" borderId="1" xfId="0" applyNumberFormat="1" applyFont="1" applyFill="1" applyBorder="1"/>
    <xf numFmtId="0" fontId="14" fillId="0" borderId="1" xfId="19" applyFont="1" applyBorder="1"/>
    <xf numFmtId="2" fontId="14" fillId="0" borderId="1" xfId="19" applyNumberFormat="1" applyFont="1" applyBorder="1"/>
    <xf numFmtId="0" fontId="16" fillId="8" borderId="14" xfId="0" applyFont="1" applyFill="1" applyBorder="1" applyAlignment="1">
      <alignment vertical="top" wrapText="1"/>
    </xf>
    <xf numFmtId="0" fontId="14" fillId="0" borderId="0" xfId="13" applyFont="1" applyAlignment="1" applyProtection="1">
      <alignment horizontal="center" vertical="center"/>
      <protection hidden="1"/>
    </xf>
    <xf numFmtId="173" fontId="14" fillId="0" borderId="0" xfId="15" applyNumberFormat="1" applyFont="1" applyFill="1" applyBorder="1" applyAlignment="1" applyProtection="1">
      <alignment vertical="center"/>
      <protection hidden="1"/>
    </xf>
    <xf numFmtId="2" fontId="10" fillId="0" borderId="0" xfId="13" applyNumberFormat="1" applyFont="1" applyAlignment="1" applyProtection="1">
      <alignment horizontal="right" vertical="center"/>
      <protection hidden="1"/>
    </xf>
    <xf numFmtId="173" fontId="14" fillId="0" borderId="0" xfId="0" applyNumberFormat="1" applyFont="1"/>
    <xf numFmtId="173" fontId="14" fillId="0" borderId="0" xfId="13" applyNumberFormat="1" applyFont="1" applyAlignment="1" applyProtection="1">
      <alignment vertical="center"/>
      <protection hidden="1"/>
    </xf>
    <xf numFmtId="2" fontId="14" fillId="2" borderId="3" xfId="0" applyNumberFormat="1" applyFont="1" applyFill="1" applyBorder="1" applyAlignment="1">
      <alignment vertical="top" wrapText="1"/>
    </xf>
    <xf numFmtId="2" fontId="14" fillId="2" borderId="3" xfId="0" applyNumberFormat="1" applyFont="1" applyFill="1" applyBorder="1" applyAlignment="1">
      <alignment horizontal="center" vertical="top" wrapText="1"/>
    </xf>
    <xf numFmtId="0" fontId="14" fillId="2" borderId="3" xfId="0" applyFont="1" applyFill="1" applyBorder="1" applyAlignment="1">
      <alignment vertical="top" wrapText="1"/>
    </xf>
    <xf numFmtId="167" fontId="14" fillId="2" borderId="3" xfId="7" applyFont="1" applyFill="1" applyBorder="1" applyAlignment="1">
      <alignment horizontal="left" vertical="top" wrapText="1"/>
    </xf>
    <xf numFmtId="167" fontId="14" fillId="2" borderId="9" xfId="7" applyFont="1" applyFill="1" applyBorder="1" applyAlignment="1">
      <alignment horizontal="center" vertical="top" wrapText="1"/>
    </xf>
    <xf numFmtId="0" fontId="0" fillId="0" borderId="1" xfId="0" applyBorder="1"/>
    <xf numFmtId="0" fontId="35" fillId="6" borderId="1" xfId="0" applyFont="1" applyFill="1" applyBorder="1"/>
    <xf numFmtId="0" fontId="0" fillId="6" borderId="1" xfId="0" applyFill="1" applyBorder="1"/>
    <xf numFmtId="0" fontId="37" fillId="6" borderId="1" xfId="0" applyFont="1" applyFill="1" applyBorder="1"/>
    <xf numFmtId="167" fontId="14" fillId="0" borderId="1" xfId="7" applyFont="1" applyFill="1" applyBorder="1" applyAlignment="1">
      <alignment horizontal="right"/>
    </xf>
    <xf numFmtId="167" fontId="14" fillId="0" borderId="1" xfId="7" applyFont="1" applyFill="1" applyBorder="1"/>
    <xf numFmtId="167" fontId="14" fillId="2" borderId="1" xfId="7" applyFont="1" applyFill="1" applyBorder="1" applyAlignment="1">
      <alignment vertical="top" wrapText="1"/>
    </xf>
    <xf numFmtId="177" fontId="14" fillId="0" borderId="1" xfId="19" applyNumberFormat="1" applyFont="1" applyBorder="1" applyAlignment="1">
      <alignment horizontal="left"/>
    </xf>
    <xf numFmtId="0" fontId="14" fillId="0" borderId="1" xfId="20" applyFont="1" applyFill="1" applyBorder="1" applyAlignment="1">
      <alignment horizontal="right"/>
    </xf>
    <xf numFmtId="1" fontId="13" fillId="0" borderId="4" xfId="19" applyNumberFormat="1" applyFont="1" applyBorder="1" applyAlignment="1">
      <alignment horizontal="center"/>
    </xf>
    <xf numFmtId="0" fontId="36" fillId="0" borderId="1" xfId="0" applyFont="1" applyBorder="1"/>
    <xf numFmtId="177" fontId="36" fillId="0" borderId="1" xfId="19" applyNumberFormat="1" applyFont="1" applyBorder="1" applyAlignment="1">
      <alignment horizontal="left"/>
    </xf>
    <xf numFmtId="0" fontId="36" fillId="0" borderId="1" xfId="19" applyFont="1" applyBorder="1"/>
    <xf numFmtId="0" fontId="36" fillId="0" borderId="1" xfId="20" applyFont="1" applyFill="1" applyBorder="1" applyAlignment="1">
      <alignment horizontal="right"/>
    </xf>
    <xf numFmtId="1" fontId="36" fillId="0" borderId="4" xfId="19" applyNumberFormat="1" applyFont="1" applyBorder="1" applyAlignment="1">
      <alignment horizontal="center"/>
    </xf>
    <xf numFmtId="1" fontId="13" fillId="0" borderId="4" xfId="0" applyNumberFormat="1" applyFont="1" applyBorder="1" applyAlignment="1">
      <alignment horizontal="center"/>
    </xf>
    <xf numFmtId="0" fontId="14" fillId="0" borderId="3" xfId="0" applyFont="1" applyBorder="1"/>
    <xf numFmtId="167" fontId="14" fillId="0" borderId="3" xfId="7" applyFont="1" applyFill="1" applyBorder="1" applyAlignment="1">
      <alignment horizontal="right"/>
    </xf>
    <xf numFmtId="0" fontId="14" fillId="0" borderId="1" xfId="0" applyFont="1" applyBorder="1" applyAlignment="1">
      <alignment horizontal="center"/>
    </xf>
    <xf numFmtId="167" fontId="14" fillId="0" borderId="0" xfId="7" applyFont="1" applyFill="1"/>
    <xf numFmtId="176" fontId="14" fillId="9" borderId="1" xfId="0" applyNumberFormat="1" applyFont="1" applyFill="1" applyBorder="1"/>
    <xf numFmtId="44" fontId="10" fillId="4" borderId="1" xfId="3" applyNumberFormat="1" applyFont="1" applyFill="1" applyBorder="1" applyAlignment="1" applyProtection="1">
      <protection locked="0"/>
    </xf>
    <xf numFmtId="175" fontId="16" fillId="9" borderId="1" xfId="0" applyNumberFormat="1" applyFont="1" applyFill="1" applyBorder="1"/>
    <xf numFmtId="175" fontId="16" fillId="5" borderId="1" xfId="0" applyNumberFormat="1" applyFont="1" applyFill="1" applyBorder="1"/>
    <xf numFmtId="0" fontId="16" fillId="0" borderId="0" xfId="0" applyFont="1" applyAlignment="1">
      <alignment horizontal="left"/>
    </xf>
    <xf numFmtId="0" fontId="12" fillId="9" borderId="0" xfId="13" applyFont="1" applyFill="1" applyAlignment="1" applyProtection="1">
      <alignment vertical="center"/>
      <protection hidden="1"/>
    </xf>
    <xf numFmtId="0" fontId="16" fillId="5" borderId="0" xfId="0" applyFont="1" applyFill="1"/>
    <xf numFmtId="0" fontId="16" fillId="3" borderId="0" xfId="10" applyFont="1" applyFill="1"/>
    <xf numFmtId="0" fontId="14" fillId="0" borderId="0" xfId="0" applyFont="1" applyAlignment="1">
      <alignment horizontal="left"/>
    </xf>
    <xf numFmtId="0" fontId="16" fillId="10" borderId="1" xfId="0" applyFont="1" applyFill="1" applyBorder="1"/>
    <xf numFmtId="0" fontId="14" fillId="0" borderId="13" xfId="0" applyFont="1" applyBorder="1"/>
    <xf numFmtId="44" fontId="10" fillId="11" borderId="1" xfId="3" applyNumberFormat="1" applyFont="1" applyFill="1" applyBorder="1" applyAlignment="1" applyProtection="1">
      <protection locked="0"/>
    </xf>
    <xf numFmtId="176" fontId="14" fillId="6" borderId="1" xfId="0" applyNumberFormat="1" applyFont="1" applyFill="1" applyBorder="1" applyAlignment="1">
      <alignment horizontal="center"/>
    </xf>
    <xf numFmtId="2" fontId="14" fillId="2" borderId="3" xfId="0" applyNumberFormat="1" applyFont="1" applyFill="1" applyBorder="1" applyAlignment="1">
      <alignment horizontal="left" vertical="top" wrapText="1"/>
    </xf>
    <xf numFmtId="1" fontId="14" fillId="0" borderId="1" xfId="19" applyNumberFormat="1" applyFont="1" applyBorder="1" applyAlignment="1">
      <alignment horizontal="left" vertical="center"/>
    </xf>
    <xf numFmtId="1" fontId="36" fillId="0" borderId="1" xfId="19" applyNumberFormat="1" applyFont="1" applyBorder="1" applyAlignment="1">
      <alignment horizontal="left" vertical="center"/>
    </xf>
    <xf numFmtId="1" fontId="14" fillId="0" borderId="1" xfId="0" applyNumberFormat="1" applyFont="1" applyBorder="1" applyAlignment="1">
      <alignment horizontal="left" vertical="center"/>
    </xf>
    <xf numFmtId="0" fontId="14" fillId="0" borderId="1" xfId="0" applyFont="1" applyBorder="1" applyAlignment="1">
      <alignment horizontal="left" vertical="center"/>
    </xf>
    <xf numFmtId="0" fontId="0" fillId="0" borderId="1" xfId="0" applyBorder="1" applyAlignment="1">
      <alignment horizontal="left" vertical="center"/>
    </xf>
    <xf numFmtId="0" fontId="0" fillId="0" borderId="0" xfId="0" applyAlignment="1">
      <alignment horizontal="left" vertical="center"/>
    </xf>
    <xf numFmtId="177" fontId="14" fillId="0" borderId="1" xfId="19" applyNumberFormat="1" applyFont="1" applyBorder="1" applyAlignment="1">
      <alignment horizontal="center"/>
    </xf>
    <xf numFmtId="177" fontId="36" fillId="0" borderId="1" xfId="19" applyNumberFormat="1" applyFont="1" applyBorder="1" applyAlignment="1">
      <alignment horizontal="center"/>
    </xf>
    <xf numFmtId="177" fontId="14" fillId="0" borderId="1" xfId="0" applyNumberFormat="1" applyFont="1" applyBorder="1" applyAlignment="1">
      <alignment horizontal="center"/>
    </xf>
    <xf numFmtId="177" fontId="14" fillId="0" borderId="3" xfId="0" applyNumberFormat="1" applyFont="1" applyBorder="1" applyAlignment="1">
      <alignment horizontal="center"/>
    </xf>
    <xf numFmtId="0" fontId="0" fillId="0" borderId="0" xfId="0" applyAlignment="1">
      <alignment horizontal="center"/>
    </xf>
    <xf numFmtId="0" fontId="39" fillId="0" borderId="0" xfId="0" applyFont="1" applyAlignment="1">
      <alignment horizontal="center"/>
    </xf>
    <xf numFmtId="0" fontId="14" fillId="10" borderId="1" xfId="0" applyFont="1" applyFill="1" applyBorder="1"/>
    <xf numFmtId="0" fontId="14" fillId="10" borderId="1" xfId="19" applyFont="1" applyFill="1" applyBorder="1"/>
    <xf numFmtId="1" fontId="40" fillId="0" borderId="4" xfId="0" applyNumberFormat="1" applyFont="1" applyBorder="1" applyAlignment="1">
      <alignment horizontal="center"/>
    </xf>
    <xf numFmtId="0" fontId="14" fillId="6" borderId="0" xfId="0" applyFont="1" applyFill="1"/>
    <xf numFmtId="0" fontId="41" fillId="0" borderId="0" xfId="0" applyFont="1"/>
    <xf numFmtId="1" fontId="41" fillId="0" borderId="1" xfId="0" applyNumberFormat="1" applyFont="1" applyBorder="1"/>
    <xf numFmtId="1" fontId="41" fillId="6" borderId="1" xfId="0" applyNumberFormat="1" applyFont="1" applyFill="1" applyBorder="1"/>
    <xf numFmtId="1" fontId="41" fillId="0" borderId="1" xfId="19" applyNumberFormat="1" applyFont="1" applyBorder="1"/>
    <xf numFmtId="1" fontId="41" fillId="0" borderId="27" xfId="0" applyNumberFormat="1" applyFont="1" applyBorder="1"/>
    <xf numFmtId="1" fontId="41" fillId="0" borderId="28" xfId="0" applyNumberFormat="1" applyFont="1" applyBorder="1"/>
    <xf numFmtId="0" fontId="16" fillId="0" borderId="29" xfId="0" applyFont="1" applyBorder="1"/>
    <xf numFmtId="176" fontId="14" fillId="6" borderId="1" xfId="0" applyNumberFormat="1" applyFont="1" applyFill="1" applyBorder="1"/>
    <xf numFmtId="44" fontId="10" fillId="12" borderId="1" xfId="3" applyNumberFormat="1" applyFont="1" applyFill="1" applyBorder="1" applyAlignment="1" applyProtection="1">
      <protection locked="0"/>
    </xf>
    <xf numFmtId="44" fontId="10" fillId="12" borderId="1" xfId="3" applyNumberFormat="1" applyFont="1" applyFill="1" applyBorder="1" applyProtection="1">
      <protection locked="0"/>
    </xf>
    <xf numFmtId="176" fontId="10" fillId="4" borderId="1" xfId="3" applyNumberFormat="1" applyFont="1" applyFill="1" applyBorder="1" applyProtection="1">
      <protection locked="0"/>
    </xf>
    <xf numFmtId="0" fontId="42" fillId="13" borderId="30" xfId="0" applyFont="1" applyFill="1" applyBorder="1"/>
    <xf numFmtId="0" fontId="14" fillId="7" borderId="0" xfId="0" applyFont="1" applyFill="1" applyAlignment="1">
      <alignment horizontal="center"/>
    </xf>
    <xf numFmtId="0" fontId="14" fillId="5" borderId="10" xfId="0" applyFont="1" applyFill="1" applyBorder="1" applyAlignment="1">
      <alignment horizontal="center"/>
    </xf>
    <xf numFmtId="167" fontId="14" fillId="2" borderId="9" xfId="7" applyFont="1" applyFill="1" applyBorder="1" applyAlignment="1">
      <alignment horizontal="left" vertical="top" wrapText="1"/>
    </xf>
    <xf numFmtId="0" fontId="36" fillId="0" borderId="4" xfId="20" applyFont="1" applyFill="1" applyBorder="1" applyAlignment="1">
      <alignment horizontal="right"/>
    </xf>
    <xf numFmtId="167" fontId="14" fillId="0" borderId="4" xfId="7" applyFont="1" applyFill="1" applyBorder="1" applyAlignment="1">
      <alignment horizontal="right"/>
    </xf>
    <xf numFmtId="1" fontId="41" fillId="0" borderId="31" xfId="0" applyNumberFormat="1" applyFont="1" applyBorder="1"/>
    <xf numFmtId="0" fontId="47" fillId="0" borderId="18" xfId="0" applyFont="1" applyBorder="1"/>
    <xf numFmtId="0" fontId="48" fillId="0" borderId="0" xfId="0" applyFont="1"/>
    <xf numFmtId="0" fontId="49" fillId="10" borderId="34" xfId="0" applyFont="1" applyFill="1" applyBorder="1"/>
    <xf numFmtId="0" fontId="49" fillId="10" borderId="35" xfId="0" applyFont="1" applyFill="1" applyBorder="1"/>
    <xf numFmtId="0" fontId="52" fillId="10" borderId="14" xfId="17" applyFont="1" applyFill="1" applyBorder="1" applyAlignment="1">
      <alignment horizontal="center" wrapText="1"/>
    </xf>
    <xf numFmtId="0" fontId="52" fillId="10" borderId="24" xfId="17" applyFont="1" applyFill="1" applyBorder="1" applyAlignment="1">
      <alignment horizontal="center" wrapText="1"/>
    </xf>
    <xf numFmtId="0" fontId="52" fillId="10" borderId="33" xfId="17" applyFont="1" applyFill="1" applyBorder="1" applyAlignment="1">
      <alignment horizontal="center" wrapText="1"/>
    </xf>
    <xf numFmtId="0" fontId="52" fillId="10" borderId="14" xfId="17" applyFont="1" applyFill="1" applyBorder="1" applyAlignment="1">
      <alignment horizontal="center" vertical="center" wrapText="1"/>
    </xf>
    <xf numFmtId="0" fontId="53" fillId="0" borderId="36" xfId="0" applyFont="1" applyBorder="1"/>
    <xf numFmtId="166" fontId="53" fillId="9" borderId="12" xfId="0" applyNumberFormat="1" applyFont="1" applyFill="1" applyBorder="1"/>
    <xf numFmtId="166" fontId="53" fillId="9" borderId="14" xfId="0" applyNumberFormat="1" applyFont="1" applyFill="1" applyBorder="1"/>
    <xf numFmtId="176" fontId="14" fillId="9" borderId="1" xfId="0" applyNumberFormat="1" applyFont="1" applyFill="1" applyBorder="1" applyAlignment="1">
      <alignment horizontal="center"/>
    </xf>
    <xf numFmtId="1" fontId="13" fillId="0" borderId="32" xfId="0" applyNumberFormat="1" applyFont="1" applyBorder="1" applyAlignment="1">
      <alignment horizontal="center"/>
    </xf>
    <xf numFmtId="0" fontId="14" fillId="0" borderId="39" xfId="0" applyFont="1" applyBorder="1"/>
    <xf numFmtId="171" fontId="14" fillId="2" borderId="3" xfId="17" applyNumberFormat="1" applyFont="1" applyFill="1" applyBorder="1" applyAlignment="1">
      <alignment vertical="top" wrapText="1"/>
    </xf>
    <xf numFmtId="171" fontId="55" fillId="2" borderId="3" xfId="17" applyNumberFormat="1" applyFont="1" applyFill="1" applyBorder="1" applyAlignment="1">
      <alignment vertical="top" wrapText="1"/>
    </xf>
    <xf numFmtId="0" fontId="14" fillId="9" borderId="39" xfId="0" applyFont="1" applyFill="1" applyBorder="1"/>
    <xf numFmtId="0" fontId="25" fillId="6" borderId="0" xfId="10" applyFont="1" applyFill="1"/>
    <xf numFmtId="171" fontId="54" fillId="2" borderId="3" xfId="17" applyNumberFormat="1" applyFont="1" applyFill="1" applyBorder="1" applyAlignment="1">
      <alignment vertical="top" wrapText="1"/>
    </xf>
    <xf numFmtId="178" fontId="14" fillId="9" borderId="39" xfId="0" applyNumberFormat="1" applyFont="1" applyFill="1" applyBorder="1"/>
    <xf numFmtId="178" fontId="56" fillId="3" borderId="1" xfId="10" applyNumberFormat="1" applyFont="1" applyFill="1" applyBorder="1"/>
    <xf numFmtId="178" fontId="41" fillId="0" borderId="0" xfId="0" applyNumberFormat="1" applyFont="1"/>
    <xf numFmtId="176" fontId="14" fillId="6" borderId="0" xfId="0" applyNumberFormat="1" applyFont="1" applyFill="1"/>
    <xf numFmtId="44" fontId="10" fillId="6" borderId="0" xfId="3" applyNumberFormat="1" applyFont="1" applyFill="1" applyBorder="1" applyAlignment="1" applyProtection="1">
      <protection locked="0"/>
    </xf>
    <xf numFmtId="176" fontId="14" fillId="9" borderId="3" xfId="0" applyNumberFormat="1" applyFont="1" applyFill="1" applyBorder="1"/>
    <xf numFmtId="44" fontId="10" fillId="11" borderId="3" xfId="3" applyNumberFormat="1" applyFont="1" applyFill="1" applyBorder="1" applyAlignment="1" applyProtection="1">
      <protection locked="0"/>
    </xf>
    <xf numFmtId="44" fontId="10" fillId="12" borderId="3" xfId="3" applyNumberFormat="1" applyFont="1" applyFill="1" applyBorder="1" applyAlignment="1" applyProtection="1">
      <protection locked="0"/>
    </xf>
    <xf numFmtId="176" fontId="14" fillId="0" borderId="3" xfId="0" applyNumberFormat="1" applyFont="1" applyBorder="1"/>
    <xf numFmtId="0" fontId="16" fillId="10" borderId="27" xfId="0" applyFont="1" applyFill="1" applyBorder="1"/>
    <xf numFmtId="176" fontId="14" fillId="9" borderId="27" xfId="0" applyNumberFormat="1" applyFont="1" applyFill="1" applyBorder="1"/>
    <xf numFmtId="176" fontId="14" fillId="9" borderId="39" xfId="0" applyNumberFormat="1" applyFont="1" applyFill="1" applyBorder="1"/>
    <xf numFmtId="44" fontId="10" fillId="11" borderId="39" xfId="3" applyNumberFormat="1" applyFont="1" applyFill="1" applyBorder="1" applyAlignment="1" applyProtection="1">
      <protection locked="0"/>
    </xf>
    <xf numFmtId="44" fontId="10" fillId="12" borderId="39" xfId="3" applyNumberFormat="1" applyFont="1" applyFill="1" applyBorder="1" applyAlignment="1" applyProtection="1">
      <protection locked="0"/>
    </xf>
    <xf numFmtId="176" fontId="14" fillId="0" borderId="39" xfId="0" applyNumberFormat="1" applyFont="1" applyBorder="1"/>
    <xf numFmtId="0" fontId="16" fillId="10" borderId="39" xfId="0" applyFont="1" applyFill="1" applyBorder="1"/>
    <xf numFmtId="0" fontId="14" fillId="6" borderId="39" xfId="0" applyFont="1" applyFill="1" applyBorder="1"/>
    <xf numFmtId="176" fontId="14" fillId="6" borderId="39" xfId="0" applyNumberFormat="1" applyFont="1" applyFill="1" applyBorder="1"/>
    <xf numFmtId="0" fontId="14" fillId="0" borderId="27" xfId="0" applyFont="1" applyBorder="1"/>
    <xf numFmtId="176" fontId="14" fillId="0" borderId="27" xfId="0" applyNumberFormat="1" applyFont="1" applyBorder="1"/>
    <xf numFmtId="44" fontId="10" fillId="12" borderId="27" xfId="3" applyNumberFormat="1" applyFont="1" applyFill="1" applyBorder="1" applyAlignment="1" applyProtection="1">
      <protection locked="0"/>
    </xf>
    <xf numFmtId="44" fontId="10" fillId="6" borderId="27" xfId="3" applyNumberFormat="1" applyFont="1" applyFill="1" applyBorder="1" applyAlignment="1" applyProtection="1">
      <protection locked="0"/>
    </xf>
    <xf numFmtId="44" fontId="10" fillId="4" borderId="1" xfId="3" applyNumberFormat="1" applyFont="1" applyFill="1" applyBorder="1" applyProtection="1">
      <protection locked="0"/>
    </xf>
    <xf numFmtId="0" fontId="16" fillId="6" borderId="0" xfId="0" applyFont="1" applyFill="1"/>
    <xf numFmtId="0" fontId="58" fillId="16" borderId="27" xfId="0" applyFont="1" applyFill="1" applyBorder="1"/>
    <xf numFmtId="0" fontId="58" fillId="16" borderId="11" xfId="0" applyFont="1" applyFill="1" applyBorder="1"/>
    <xf numFmtId="0" fontId="59" fillId="0" borderId="27" xfId="0" applyFont="1" applyBorder="1"/>
    <xf numFmtId="0" fontId="59" fillId="0" borderId="11" xfId="0" applyFont="1" applyBorder="1"/>
    <xf numFmtId="0" fontId="14" fillId="0" borderId="4"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176" fontId="10" fillId="4" borderId="1" xfId="3" applyNumberFormat="1" applyFont="1" applyFill="1" applyBorder="1" applyAlignment="1" applyProtection="1">
      <alignment wrapText="1"/>
      <protection locked="0"/>
    </xf>
    <xf numFmtId="0" fontId="14" fillId="0" borderId="19" xfId="0" applyFont="1" applyBorder="1" applyAlignment="1">
      <alignment horizontal="left" vertical="top" wrapText="1"/>
    </xf>
    <xf numFmtId="0" fontId="14" fillId="0" borderId="20" xfId="0" applyFont="1" applyBorder="1" applyAlignment="1">
      <alignment horizontal="left" vertical="top" wrapText="1"/>
    </xf>
    <xf numFmtId="0" fontId="14" fillId="0" borderId="15" xfId="0" applyFont="1" applyBorder="1" applyAlignment="1">
      <alignment horizontal="left" vertical="top" wrapText="1"/>
    </xf>
    <xf numFmtId="0" fontId="14" fillId="0" borderId="0" xfId="0" applyFont="1" applyAlignment="1">
      <alignment vertical="top" wrapText="1"/>
    </xf>
    <xf numFmtId="0" fontId="14" fillId="0" borderId="0" xfId="0" applyFont="1" applyAlignment="1">
      <alignment horizontal="left" vertical="top" wrapText="1"/>
    </xf>
    <xf numFmtId="0" fontId="16" fillId="5" borderId="22" xfId="0" applyFont="1" applyFill="1" applyBorder="1" applyAlignment="1">
      <alignment horizontal="left" vertical="top" wrapText="1"/>
    </xf>
    <xf numFmtId="0" fontId="16" fillId="5" borderId="23" xfId="0" applyFont="1" applyFill="1" applyBorder="1" applyAlignment="1">
      <alignment horizontal="left" vertical="top" wrapText="1"/>
    </xf>
    <xf numFmtId="0" fontId="16" fillId="5" borderId="24" xfId="0" applyFont="1" applyFill="1" applyBorder="1" applyAlignment="1">
      <alignment horizontal="left" vertical="top" wrapText="1"/>
    </xf>
    <xf numFmtId="0" fontId="14" fillId="0" borderId="21" xfId="0" applyFont="1" applyBorder="1" applyAlignment="1">
      <alignment horizontal="left" vertical="top" wrapText="1"/>
    </xf>
    <xf numFmtId="0" fontId="14" fillId="0" borderId="26" xfId="0" applyFont="1" applyBorder="1" applyAlignment="1">
      <alignment horizontal="left" vertical="top" wrapText="1"/>
    </xf>
    <xf numFmtId="0" fontId="14" fillId="0" borderId="17" xfId="0" applyFont="1" applyBorder="1" applyAlignment="1">
      <alignment horizontal="left" vertical="top" wrapText="1"/>
    </xf>
    <xf numFmtId="0" fontId="14" fillId="0" borderId="18" xfId="0" applyFont="1" applyBorder="1" applyAlignment="1">
      <alignment horizontal="left" vertical="top" wrapText="1"/>
    </xf>
    <xf numFmtId="0" fontId="14" fillId="0" borderId="25" xfId="0" applyFont="1" applyBorder="1" applyAlignment="1">
      <alignment horizontal="left" vertical="top" wrapText="1"/>
    </xf>
    <xf numFmtId="0" fontId="16" fillId="8" borderId="19" xfId="0" applyFont="1" applyFill="1" applyBorder="1" applyAlignment="1">
      <alignment horizontal="left" vertical="top"/>
    </xf>
    <xf numFmtId="0" fontId="16" fillId="8" borderId="20" xfId="0" applyFont="1" applyFill="1" applyBorder="1" applyAlignment="1">
      <alignment horizontal="left" vertical="top"/>
    </xf>
    <xf numFmtId="0" fontId="16" fillId="8" borderId="15" xfId="0" applyFont="1" applyFill="1" applyBorder="1" applyAlignment="1">
      <alignment horizontal="left" vertical="top"/>
    </xf>
    <xf numFmtId="0" fontId="57" fillId="15" borderId="4" xfId="0" applyFont="1" applyFill="1" applyBorder="1"/>
    <xf numFmtId="0" fontId="57" fillId="15" borderId="5" xfId="0" applyFont="1" applyFill="1" applyBorder="1"/>
    <xf numFmtId="176" fontId="10" fillId="4" borderId="4" xfId="3" applyNumberFormat="1" applyFont="1" applyFill="1" applyBorder="1" applyAlignment="1" applyProtection="1">
      <alignment horizontal="center" wrapText="1"/>
      <protection locked="0"/>
    </xf>
    <xf numFmtId="176" fontId="10" fillId="4" borderId="5" xfId="3" applyNumberFormat="1" applyFont="1" applyFill="1" applyBorder="1" applyAlignment="1" applyProtection="1">
      <alignment horizontal="center" wrapText="1"/>
      <protection locked="0"/>
    </xf>
    <xf numFmtId="176" fontId="10" fillId="4" borderId="6" xfId="3" applyNumberFormat="1" applyFont="1" applyFill="1" applyBorder="1" applyAlignment="1" applyProtection="1">
      <alignment horizontal="center" wrapText="1"/>
      <protection locked="0"/>
    </xf>
    <xf numFmtId="171" fontId="14" fillId="2" borderId="4" xfId="17" applyNumberFormat="1" applyFont="1" applyFill="1" applyBorder="1" applyAlignment="1">
      <alignment horizontal="center" vertical="top" wrapText="1"/>
    </xf>
    <xf numFmtId="171" fontId="14" fillId="2" borderId="5" xfId="17" applyNumberFormat="1" applyFont="1" applyFill="1" applyBorder="1" applyAlignment="1">
      <alignment horizontal="center" vertical="top" wrapText="1"/>
    </xf>
    <xf numFmtId="171" fontId="14" fillId="2" borderId="6" xfId="17" applyNumberFormat="1" applyFont="1" applyFill="1" applyBorder="1" applyAlignment="1">
      <alignment horizontal="center" vertical="top" wrapText="1"/>
    </xf>
    <xf numFmtId="0" fontId="14" fillId="0" borderId="4" xfId="0" applyFont="1" applyBorder="1" applyAlignment="1">
      <alignment horizontal="left"/>
    </xf>
    <xf numFmtId="0" fontId="14" fillId="0" borderId="5" xfId="0" applyFont="1" applyBorder="1" applyAlignment="1">
      <alignment horizontal="left"/>
    </xf>
    <xf numFmtId="0" fontId="14" fillId="0" borderId="6" xfId="0" applyFont="1" applyBorder="1" applyAlignment="1">
      <alignment horizontal="left"/>
    </xf>
    <xf numFmtId="0" fontId="20" fillId="2" borderId="12" xfId="9" applyFont="1" applyFill="1" applyBorder="1" applyAlignment="1" applyProtection="1">
      <alignment horizontal="center" vertical="center"/>
      <protection hidden="1"/>
    </xf>
    <xf numFmtId="0" fontId="20" fillId="2" borderId="2" xfId="9" applyFont="1" applyFill="1" applyBorder="1" applyAlignment="1" applyProtection="1">
      <alignment horizontal="center" vertical="center"/>
      <protection hidden="1"/>
    </xf>
    <xf numFmtId="0" fontId="11" fillId="0" borderId="4" xfId="9" applyFont="1" applyBorder="1" applyAlignment="1" applyProtection="1">
      <alignment horizontal="center"/>
      <protection hidden="1"/>
    </xf>
    <xf numFmtId="0" fontId="11" fillId="0" borderId="5" xfId="9" applyFont="1" applyBorder="1" applyAlignment="1" applyProtection="1">
      <alignment horizontal="center"/>
      <protection hidden="1"/>
    </xf>
    <xf numFmtId="0" fontId="11" fillId="0" borderId="6" xfId="9" applyFont="1" applyBorder="1" applyAlignment="1" applyProtection="1">
      <alignment horizontal="center"/>
      <protection hidden="1"/>
    </xf>
    <xf numFmtId="0" fontId="45" fillId="2" borderId="4" xfId="9" applyFont="1" applyFill="1" applyBorder="1" applyAlignment="1" applyProtection="1">
      <alignment horizontal="center" vertical="center" wrapText="1"/>
      <protection hidden="1"/>
    </xf>
    <xf numFmtId="0" fontId="20" fillId="2" borderId="5" xfId="9" applyFont="1" applyFill="1" applyBorder="1" applyAlignment="1" applyProtection="1">
      <alignment horizontal="center" vertical="center" wrapText="1"/>
      <protection hidden="1"/>
    </xf>
    <xf numFmtId="0" fontId="20" fillId="2" borderId="6" xfId="9" applyFont="1" applyFill="1" applyBorder="1" applyAlignment="1" applyProtection="1">
      <alignment horizontal="center" vertical="center" wrapText="1"/>
      <protection hidden="1"/>
    </xf>
    <xf numFmtId="0" fontId="46" fillId="10" borderId="32" xfId="21" applyFont="1" applyFill="1" applyBorder="1" applyAlignment="1">
      <alignment horizontal="center" vertical="center"/>
    </xf>
    <xf numFmtId="0" fontId="46" fillId="10" borderId="0" xfId="21" applyFont="1" applyFill="1" applyAlignment="1">
      <alignment horizontal="center" vertical="center"/>
    </xf>
    <xf numFmtId="0" fontId="52" fillId="10" borderId="22" xfId="17" applyFont="1" applyFill="1" applyBorder="1" applyAlignment="1">
      <alignment horizontal="left"/>
    </xf>
    <xf numFmtId="0" fontId="52" fillId="10" borderId="21" xfId="17" applyFont="1" applyFill="1" applyBorder="1" applyAlignment="1">
      <alignment horizontal="left"/>
    </xf>
    <xf numFmtId="0" fontId="53" fillId="0" borderId="37" xfId="0" applyFont="1" applyBorder="1" applyAlignment="1">
      <alignment horizontal="right"/>
    </xf>
    <xf numFmtId="0" fontId="53" fillId="0" borderId="38" xfId="0" applyFont="1" applyBorder="1" applyAlignment="1">
      <alignment horizontal="right"/>
    </xf>
    <xf numFmtId="0" fontId="50" fillId="14" borderId="0" xfId="0" applyFont="1" applyFill="1" applyAlignment="1">
      <alignment horizontal="left" wrapText="1"/>
    </xf>
    <xf numFmtId="0" fontId="51" fillId="14" borderId="0" xfId="0" applyFont="1" applyFill="1" applyAlignment="1">
      <alignment horizontal="left" wrapText="1"/>
    </xf>
    <xf numFmtId="0" fontId="14" fillId="5" borderId="0" xfId="0" applyFont="1" applyFill="1" applyAlignment="1">
      <alignment horizontal="center"/>
    </xf>
    <xf numFmtId="0" fontId="14" fillId="5" borderId="10" xfId="0" applyFont="1" applyFill="1" applyBorder="1" applyAlignment="1">
      <alignment horizontal="center"/>
    </xf>
    <xf numFmtId="171" fontId="16" fillId="2" borderId="4" xfId="17" applyNumberFormat="1" applyFont="1" applyFill="1" applyBorder="1" applyAlignment="1">
      <alignment horizontal="left" vertical="top" wrapText="1"/>
    </xf>
    <xf numFmtId="171" fontId="16" fillId="2" borderId="5" xfId="17" applyNumberFormat="1" applyFont="1" applyFill="1" applyBorder="1" applyAlignment="1">
      <alignment horizontal="left" vertical="top" wrapText="1"/>
    </xf>
    <xf numFmtId="171" fontId="16" fillId="2" borderId="6" xfId="17" applyNumberFormat="1" applyFont="1" applyFill="1" applyBorder="1" applyAlignment="1">
      <alignment horizontal="left" vertical="top" wrapText="1"/>
    </xf>
    <xf numFmtId="171" fontId="16" fillId="10" borderId="4" xfId="17" applyNumberFormat="1" applyFont="1" applyFill="1" applyBorder="1" applyAlignment="1">
      <alignment horizontal="left" vertical="top" wrapText="1"/>
    </xf>
    <xf numFmtId="171" fontId="16" fillId="10" borderId="5" xfId="17" applyNumberFormat="1" applyFont="1" applyFill="1" applyBorder="1" applyAlignment="1">
      <alignment horizontal="left" vertical="top" wrapText="1"/>
    </xf>
    <xf numFmtId="171" fontId="16" fillId="10" borderId="6" xfId="17" applyNumberFormat="1" applyFont="1" applyFill="1" applyBorder="1" applyAlignment="1">
      <alignment horizontal="left" vertical="top" wrapText="1"/>
    </xf>
  </cellXfs>
  <cellStyles count="22">
    <cellStyle name="Comma [0]_AA BCR/ Basis ruimtestaat 13.0" xfId="1" xr:uid="{00000000-0005-0000-0000-000000000000}"/>
    <cellStyle name="Comma_AA BCR/ Basis ruimtestaat 13.0" xfId="2" xr:uid="{00000000-0005-0000-0000-000002000000}"/>
    <cellStyle name="Comma_Uurtarieven 2000 LEVERANCIER" xfId="3" xr:uid="{00000000-0005-0000-0000-000004000000}"/>
    <cellStyle name="Currency [0]_AA BCR/ Basis ruimtestaat 13.0" xfId="4" xr:uid="{00000000-0005-0000-0000-000005000000}"/>
    <cellStyle name="Currency_AA BCR/ Basis ruimtestaat 13.0" xfId="5" xr:uid="{00000000-0005-0000-0000-000006000000}"/>
    <cellStyle name="Followed Hyperlink_Aantal groepen per school.xls" xfId="6" xr:uid="{00000000-0005-0000-0000-000009000000}"/>
    <cellStyle name="Komma" xfId="7" builtinId="3"/>
    <cellStyle name="Komma 4" xfId="20" xr:uid="{AEE370E5-062E-4751-82B0-6FD208625354}"/>
    <cellStyle name="Normaal_GLAS gegevens.xls" xfId="8" xr:uid="{00000000-0005-0000-0000-00000C000000}"/>
    <cellStyle name="Normal_ KLM-CTR(STA)-Recap.xls" xfId="9" xr:uid="{00000000-0005-0000-0000-00000D000000}"/>
    <cellStyle name="Normal_AFRPPRIJS.xls" xfId="10" xr:uid="{00000000-0005-0000-0000-00000E000000}"/>
    <cellStyle name="Normal_ATIR-Calc-Uurtarief 2001" xfId="11" xr:uid="{00000000-0005-0000-0000-00000F000000}"/>
    <cellStyle name="Normal_CALCULATIEBLAD.XLS" xfId="12" xr:uid="{00000000-0005-0000-0000-000010000000}"/>
    <cellStyle name="Normal_Uurtarieven 2000 LEVERANCIER" xfId="13" xr:uid="{00000000-0005-0000-0000-000012000000}"/>
    <cellStyle name="Ongedefinieerd" xfId="14" xr:uid="{00000000-0005-0000-0000-000014000000}"/>
    <cellStyle name="Procent" xfId="15" builtinId="5"/>
    <cellStyle name="Standaard" xfId="0" builtinId="0"/>
    <cellStyle name="Standaard 2" xfId="17" xr:uid="{00000000-0005-0000-0000-000017000000}"/>
    <cellStyle name="Standaard 3" xfId="18" xr:uid="{00000000-0005-0000-0000-000018000000}"/>
    <cellStyle name="Standaard 4" xfId="19" xr:uid="{93C6E020-445D-4AD1-A1DA-6209012CA624}"/>
    <cellStyle name="Standaard_Blad2" xfId="21" xr:uid="{BAD76A0A-F39D-40D0-B382-FD9FCBDC3AB1}"/>
    <cellStyle name="Valuta" xfId="16" builtinId="4"/>
  </cellStyles>
  <dxfs count="1">
    <dxf>
      <fill>
        <patternFill>
          <bgColor indexed="22"/>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ocuments%20and%20Settings\Naomi\Local%20Settings\Temporary%20Internet%20Files\Content.Outlook\ILGDZFKW\HD%20MBP%20Erik%20ATIR%20Werkdocumenten\%20%20ATIR%20in%20%20behandeling\Tarieven%202004\ati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Omreken"/>
      <sheetName val="Tabellen"/>
      <sheetName val="Validaties"/>
      <sheetName val="atir_xls"/>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40"/>
  <sheetViews>
    <sheetView showGridLines="0" workbookViewId="0">
      <selection activeCell="A28" sqref="A28"/>
    </sheetView>
  </sheetViews>
  <sheetFormatPr defaultColWidth="9.33203125" defaultRowHeight="12.6"/>
  <cols>
    <col min="1" max="2" width="18.5546875" customWidth="1"/>
    <col min="5" max="5" width="29.109375" customWidth="1"/>
    <col min="6" max="6" width="39.88671875" customWidth="1"/>
    <col min="7" max="7" width="65.109375" customWidth="1"/>
    <col min="8" max="10" width="15.6640625" customWidth="1"/>
    <col min="11" max="11" width="12.88671875" bestFit="1" customWidth="1"/>
    <col min="12" max="12" width="2.109375" customWidth="1"/>
    <col min="13" max="13" width="7.88671875" customWidth="1"/>
    <col min="14" max="14" width="27" bestFit="1" customWidth="1"/>
  </cols>
  <sheetData>
    <row r="1" spans="1:13" ht="17.399999999999999">
      <c r="A1" s="3" t="s">
        <v>0</v>
      </c>
      <c r="B1" s="80"/>
      <c r="H1" s="80"/>
      <c r="I1" s="80"/>
      <c r="J1" s="80"/>
      <c r="K1" s="80"/>
      <c r="L1" s="80"/>
      <c r="M1" s="80"/>
    </row>
    <row r="2" spans="1:13" s="87" customFormat="1" ht="41.25" customHeight="1">
      <c r="A2" s="260" t="s">
        <v>1</v>
      </c>
      <c r="B2" s="260"/>
      <c r="C2" s="260"/>
      <c r="D2" s="260"/>
      <c r="E2" s="260"/>
      <c r="F2" s="260"/>
      <c r="H2" s="84"/>
      <c r="I2" s="88"/>
      <c r="J2" s="84"/>
      <c r="K2" s="85"/>
      <c r="L2" s="85"/>
      <c r="M2" s="86"/>
    </row>
    <row r="3" spans="1:13" ht="13.8" thickBot="1">
      <c r="A3" s="1" t="s">
        <v>2</v>
      </c>
      <c r="H3" s="81"/>
      <c r="I3" s="89"/>
      <c r="J3" s="81"/>
      <c r="K3" s="82"/>
      <c r="L3" s="82"/>
      <c r="M3" s="83"/>
    </row>
    <row r="4" spans="1:13" ht="13.8" thickBot="1">
      <c r="A4" s="122" t="s">
        <v>3</v>
      </c>
      <c r="B4" s="261" t="s">
        <v>4</v>
      </c>
      <c r="C4" s="262"/>
      <c r="D4" s="262"/>
      <c r="E4" s="263"/>
      <c r="H4" s="81"/>
      <c r="I4" s="89"/>
      <c r="J4" s="81"/>
      <c r="K4" s="90"/>
      <c r="L4" s="91"/>
      <c r="M4" s="92"/>
    </row>
    <row r="5" spans="1:13" ht="13.5" customHeight="1" thickBot="1">
      <c r="A5" s="107" t="s">
        <v>5</v>
      </c>
      <c r="B5" s="256" t="s">
        <v>6</v>
      </c>
      <c r="C5" s="257"/>
      <c r="D5" s="257"/>
      <c r="E5" s="258"/>
      <c r="H5" s="81"/>
      <c r="I5" s="89"/>
      <c r="J5" s="81"/>
      <c r="K5" s="90"/>
      <c r="L5" s="91"/>
      <c r="M5" s="94"/>
    </row>
    <row r="6" spans="1:13" ht="13.5" customHeight="1" thickBot="1">
      <c r="A6" s="105" t="s">
        <v>7</v>
      </c>
      <c r="B6" s="267" t="s">
        <v>8</v>
      </c>
      <c r="C6" s="260"/>
      <c r="D6" s="260"/>
      <c r="E6" s="268"/>
      <c r="H6" s="95"/>
      <c r="I6" s="81"/>
      <c r="J6" s="95"/>
      <c r="K6" s="96"/>
      <c r="L6" s="91"/>
      <c r="M6" s="97"/>
    </row>
    <row r="7" spans="1:13" ht="13.5" customHeight="1" thickBot="1">
      <c r="A7" s="105" t="s">
        <v>9</v>
      </c>
      <c r="B7" s="256" t="s">
        <v>10</v>
      </c>
      <c r="C7" s="257"/>
      <c r="D7" s="257"/>
      <c r="E7" s="258"/>
      <c r="H7" s="98"/>
      <c r="I7" s="81"/>
      <c r="J7" s="98"/>
      <c r="K7" s="99"/>
      <c r="L7" s="91"/>
      <c r="M7" s="97"/>
    </row>
    <row r="8" spans="1:13" ht="13.5" customHeight="1" thickBot="1">
      <c r="A8" s="105" t="s">
        <v>11</v>
      </c>
      <c r="B8" s="267" t="s">
        <v>12</v>
      </c>
      <c r="C8" s="260"/>
      <c r="D8" s="260"/>
      <c r="E8" s="268"/>
      <c r="H8" s="100"/>
      <c r="I8" s="81"/>
      <c r="J8" s="100"/>
      <c r="K8" s="96"/>
      <c r="L8" s="91"/>
      <c r="M8" s="97"/>
    </row>
    <row r="9" spans="1:13" ht="13.5" customHeight="1" thickBot="1">
      <c r="A9" s="105" t="s">
        <v>13</v>
      </c>
      <c r="B9" s="256" t="s">
        <v>14</v>
      </c>
      <c r="C9" s="257"/>
      <c r="D9" s="257"/>
      <c r="E9" s="258"/>
      <c r="H9" s="100"/>
      <c r="I9" s="81"/>
      <c r="J9" s="100"/>
      <c r="K9" s="96"/>
      <c r="L9" s="91"/>
      <c r="M9" s="97"/>
    </row>
    <row r="10" spans="1:13" ht="13.5" customHeight="1" thickBot="1">
      <c r="A10" s="105" t="s">
        <v>15</v>
      </c>
      <c r="B10" s="267" t="s">
        <v>16</v>
      </c>
      <c r="C10" s="260"/>
      <c r="D10" s="260"/>
      <c r="E10" s="268"/>
      <c r="H10" s="101"/>
      <c r="I10" s="101"/>
      <c r="J10" s="101"/>
      <c r="K10" s="101"/>
      <c r="L10" s="80"/>
      <c r="M10" s="80"/>
    </row>
    <row r="11" spans="1:13" ht="13.5" customHeight="1" thickBot="1">
      <c r="A11" s="105" t="s">
        <v>17</v>
      </c>
      <c r="B11" s="256" t="s">
        <v>18</v>
      </c>
      <c r="C11" s="257"/>
      <c r="D11" s="257"/>
      <c r="E11" s="258"/>
      <c r="H11" s="80"/>
      <c r="I11" s="80"/>
      <c r="J11" s="80"/>
      <c r="K11" s="80"/>
      <c r="L11" s="80"/>
      <c r="M11" s="80"/>
    </row>
    <row r="12" spans="1:13" ht="13.5" customHeight="1" thickBot="1">
      <c r="A12" s="105" t="s">
        <v>19</v>
      </c>
      <c r="B12" s="264" t="s">
        <v>20</v>
      </c>
      <c r="C12" s="265"/>
      <c r="D12" s="265"/>
      <c r="E12" s="266"/>
    </row>
    <row r="13" spans="1:13" ht="13.2">
      <c r="A13" s="1"/>
    </row>
    <row r="14" spans="1:13" ht="13.2">
      <c r="A14" s="102"/>
    </row>
    <row r="15" spans="1:13" ht="17.399999999999999">
      <c r="A15" s="3" t="s">
        <v>21</v>
      </c>
    </row>
    <row r="16" spans="1:13" ht="13.2">
      <c r="A16" s="1" t="s">
        <v>22</v>
      </c>
    </row>
    <row r="17" spans="1:7" ht="13.8" thickBot="1">
      <c r="A17" s="1"/>
    </row>
    <row r="18" spans="1:7" ht="27" thickBot="1">
      <c r="A18" s="126" t="s">
        <v>23</v>
      </c>
      <c r="B18" s="269" t="s">
        <v>4</v>
      </c>
      <c r="C18" s="270"/>
      <c r="D18" s="271"/>
    </row>
    <row r="19" spans="1:7" ht="13.5" customHeight="1" thickBot="1">
      <c r="A19" s="106">
        <v>365</v>
      </c>
      <c r="B19" s="256" t="s">
        <v>24</v>
      </c>
      <c r="C19" s="257"/>
      <c r="D19" s="258"/>
    </row>
    <row r="20" spans="1:7" ht="13.5" customHeight="1" thickBot="1">
      <c r="A20" s="93">
        <v>255</v>
      </c>
      <c r="B20" s="256" t="s">
        <v>25</v>
      </c>
      <c r="C20" s="257"/>
      <c r="D20" s="258"/>
    </row>
    <row r="21" spans="1:7" ht="13.5" customHeight="1" thickBot="1">
      <c r="A21" s="93">
        <v>156</v>
      </c>
      <c r="B21" s="256" t="s">
        <v>26</v>
      </c>
      <c r="C21" s="257"/>
      <c r="D21" s="258"/>
    </row>
    <row r="22" spans="1:7" ht="13.5" customHeight="1" thickBot="1">
      <c r="A22" s="93">
        <v>130</v>
      </c>
      <c r="B22" s="256" t="s">
        <v>27</v>
      </c>
      <c r="C22" s="257"/>
      <c r="D22" s="258"/>
    </row>
    <row r="23" spans="1:7" ht="13.5" customHeight="1" thickBot="1">
      <c r="A23" s="93">
        <v>104</v>
      </c>
      <c r="B23" s="256" t="s">
        <v>28</v>
      </c>
      <c r="C23" s="257"/>
      <c r="D23" s="258"/>
    </row>
    <row r="24" spans="1:7" ht="13.5" customHeight="1" thickBot="1">
      <c r="A24" s="93">
        <v>52</v>
      </c>
      <c r="B24" s="256" t="s">
        <v>29</v>
      </c>
      <c r="C24" s="257"/>
      <c r="D24" s="258"/>
    </row>
    <row r="25" spans="1:7" ht="13.5" customHeight="1" thickBot="1">
      <c r="A25" s="93">
        <v>12</v>
      </c>
      <c r="B25" s="256" t="s">
        <v>30</v>
      </c>
      <c r="C25" s="257"/>
      <c r="D25" s="258"/>
    </row>
    <row r="26" spans="1:7" ht="13.5" customHeight="1" thickBot="1">
      <c r="A26" s="93">
        <v>4</v>
      </c>
      <c r="B26" s="256" t="s">
        <v>31</v>
      </c>
      <c r="C26" s="257"/>
      <c r="D26" s="258"/>
    </row>
    <row r="27" spans="1:7" ht="13.2">
      <c r="A27" s="102"/>
      <c r="B27" s="102"/>
    </row>
    <row r="28" spans="1:7" ht="13.2">
      <c r="A28" t="s">
        <v>1093</v>
      </c>
      <c r="F28" s="102"/>
      <c r="G28" s="102"/>
    </row>
    <row r="30" spans="1:7">
      <c r="F30" s="259"/>
      <c r="G30" s="259"/>
    </row>
    <row r="31" spans="1:7">
      <c r="F31" s="259"/>
      <c r="G31" s="259"/>
    </row>
    <row r="32" spans="1:7">
      <c r="F32" s="259"/>
      <c r="G32" s="259"/>
    </row>
    <row r="33" spans="6:7">
      <c r="F33" s="259"/>
      <c r="G33" s="259"/>
    </row>
    <row r="34" spans="6:7">
      <c r="F34" s="259"/>
      <c r="G34" s="259"/>
    </row>
    <row r="40" spans="6:7" ht="13.2">
      <c r="F40" s="103"/>
      <c r="G40" s="104"/>
    </row>
  </sheetData>
  <sheetProtection algorithmName="SHA-512" hashValue="uwN/tE94+bxizO8z6WdtEvoCkJRCrCSpMJmYkphGDGo+sJCBCpXFRI2ETA0ogvGH0iFeNncOtHMiPC5XGYN98w==" saltValue="XXqwmWaa9WNG7Bn895Q+PQ==" spinCount="100000" sheet="1" objects="1" scenarios="1"/>
  <mergeCells count="20">
    <mergeCell ref="F30:G34"/>
    <mergeCell ref="B24:D24"/>
    <mergeCell ref="B25:D25"/>
    <mergeCell ref="A2:F2"/>
    <mergeCell ref="B4:E4"/>
    <mergeCell ref="B12:E12"/>
    <mergeCell ref="B11:E11"/>
    <mergeCell ref="B10:E10"/>
    <mergeCell ref="B9:E9"/>
    <mergeCell ref="B8:E8"/>
    <mergeCell ref="B7:E7"/>
    <mergeCell ref="B18:D18"/>
    <mergeCell ref="B23:D23"/>
    <mergeCell ref="B20:D20"/>
    <mergeCell ref="B6:E6"/>
    <mergeCell ref="B5:E5"/>
    <mergeCell ref="B19:D19"/>
    <mergeCell ref="B21:D21"/>
    <mergeCell ref="B22:D22"/>
    <mergeCell ref="B26:D26"/>
  </mergeCells>
  <pageMargins left="0.70866141732283472" right="0.70866141732283472" top="0.74803149606299213" bottom="0.74803149606299213" header="0.31496062992125984" footer="0.31496062992125984"/>
  <pageSetup paperSize="9"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68"/>
  <sheetViews>
    <sheetView showGridLines="0" tabSelected="1" topLeftCell="A17" zoomScale="90" zoomScaleNormal="90" workbookViewId="0">
      <selection activeCell="D53" sqref="D53"/>
    </sheetView>
  </sheetViews>
  <sheetFormatPr defaultColWidth="9.109375" defaultRowHeight="13.2"/>
  <cols>
    <col min="1" max="1" width="57.33203125" style="1" customWidth="1"/>
    <col min="2" max="2" width="9.109375" style="1"/>
    <col min="3" max="3" width="18.88671875" style="1" customWidth="1"/>
    <col min="4" max="4" width="17.6640625" style="1" customWidth="1"/>
    <col min="5" max="5" width="16.33203125" style="1" bestFit="1" customWidth="1"/>
    <col min="6" max="7" width="15.88671875" style="1" customWidth="1"/>
    <col min="8" max="8" width="21.5546875" style="1" bestFit="1" customWidth="1"/>
    <col min="9" max="9" width="9.109375" style="1" customWidth="1"/>
    <col min="10" max="16384" width="9.109375" style="1"/>
  </cols>
  <sheetData>
    <row r="1" spans="1:9" ht="15">
      <c r="A1" s="79" t="s">
        <v>1052</v>
      </c>
      <c r="B1" s="199"/>
    </row>
    <row r="2" spans="1:9" ht="15">
      <c r="A2" s="79" t="s">
        <v>1053</v>
      </c>
      <c r="B2" s="76" t="s">
        <v>1054</v>
      </c>
    </row>
    <row r="5" spans="1:9" ht="66">
      <c r="A5" s="109" t="s">
        <v>957</v>
      </c>
      <c r="B5" s="113" t="s">
        <v>1055</v>
      </c>
      <c r="C5" s="108" t="s">
        <v>1056</v>
      </c>
      <c r="D5" s="108" t="s">
        <v>1057</v>
      </c>
      <c r="E5" s="108" t="s">
        <v>1058</v>
      </c>
      <c r="F5" s="108" t="s">
        <v>1059</v>
      </c>
      <c r="G5" s="108" t="s">
        <v>1060</v>
      </c>
      <c r="H5" s="114" t="s">
        <v>1061</v>
      </c>
      <c r="I5" s="115"/>
    </row>
    <row r="6" spans="1:9">
      <c r="A6" s="301" t="s">
        <v>1062</v>
      </c>
      <c r="B6" s="302"/>
      <c r="C6" s="302"/>
      <c r="D6" s="302"/>
      <c r="E6" s="302"/>
      <c r="F6" s="302"/>
      <c r="G6" s="302"/>
      <c r="H6" s="303"/>
      <c r="I6" s="115"/>
    </row>
    <row r="7" spans="1:9">
      <c r="A7" s="75" t="s">
        <v>1063</v>
      </c>
      <c r="B7" s="75">
        <v>255</v>
      </c>
      <c r="C7" s="157">
        <f>SUM(Ruimtestaat!J793:J802)</f>
        <v>0</v>
      </c>
      <c r="D7" s="194"/>
      <c r="E7" s="195">
        <f>SUM(Glas!G91:G93)</f>
        <v>0</v>
      </c>
      <c r="F7" s="111"/>
      <c r="G7" s="111"/>
      <c r="H7" s="157">
        <f t="shared" ref="H7:H12" si="0">SUM(C7:E7)</f>
        <v>0</v>
      </c>
    </row>
    <row r="8" spans="1:9">
      <c r="A8" s="75" t="s">
        <v>1064</v>
      </c>
      <c r="B8" s="75">
        <v>104</v>
      </c>
      <c r="C8" s="157">
        <f>SUM(Ruimtestaat!J759:J765)</f>
        <v>0</v>
      </c>
      <c r="D8" s="194"/>
      <c r="E8" s="195">
        <f>SUM(Glas!G78:G80)</f>
        <v>0</v>
      </c>
      <c r="F8" s="111"/>
      <c r="G8" s="111"/>
      <c r="H8" s="157">
        <f t="shared" si="0"/>
        <v>0</v>
      </c>
    </row>
    <row r="9" spans="1:9">
      <c r="A9" s="75" t="s">
        <v>1065</v>
      </c>
      <c r="B9" s="75">
        <v>208</v>
      </c>
      <c r="C9" s="157">
        <f>SUM(Ruimtestaat!J866:J876)</f>
        <v>0</v>
      </c>
      <c r="D9" s="194"/>
      <c r="E9" s="195">
        <f>SUM(Glas!G81:G82)</f>
        <v>0</v>
      </c>
      <c r="F9" s="111"/>
      <c r="G9" s="111"/>
      <c r="H9" s="157">
        <f t="shared" si="0"/>
        <v>0</v>
      </c>
    </row>
    <row r="10" spans="1:9">
      <c r="A10" s="75" t="s">
        <v>1066</v>
      </c>
      <c r="B10" s="75">
        <v>104</v>
      </c>
      <c r="C10" s="157">
        <f>SUM(Ruimtestaat!J403:J409)</f>
        <v>0</v>
      </c>
      <c r="D10" s="194"/>
      <c r="E10" s="195">
        <f>SUM(Glas!G86:G88)</f>
        <v>0</v>
      </c>
      <c r="F10" s="111"/>
      <c r="G10" s="111"/>
      <c r="H10" s="157">
        <f t="shared" si="0"/>
        <v>0</v>
      </c>
    </row>
    <row r="11" spans="1:9">
      <c r="A11" s="75" t="s">
        <v>1067</v>
      </c>
      <c r="B11" s="75">
        <v>255</v>
      </c>
      <c r="C11" s="157">
        <f>SUM(Ruimtestaat!J1086:J1093)</f>
        <v>0</v>
      </c>
      <c r="D11" s="111"/>
      <c r="E11" s="195">
        <f>SUM(Glas!G131:G133)</f>
        <v>0</v>
      </c>
      <c r="F11" s="111"/>
      <c r="G11" s="111"/>
      <c r="H11" s="157">
        <f t="shared" si="0"/>
        <v>0</v>
      </c>
    </row>
    <row r="12" spans="1:9">
      <c r="A12" s="75" t="s">
        <v>1068</v>
      </c>
      <c r="B12" s="75">
        <v>104</v>
      </c>
      <c r="C12" s="157">
        <f>SUM(Ruimtestaat!J860:J864)</f>
        <v>0</v>
      </c>
      <c r="E12" s="195">
        <f>SUM(Glas!G111:G112)</f>
        <v>0</v>
      </c>
      <c r="F12" s="111"/>
      <c r="G12" s="111"/>
      <c r="H12" s="157">
        <f t="shared" si="0"/>
        <v>0</v>
      </c>
    </row>
    <row r="13" spans="1:9">
      <c r="A13" s="301" t="s">
        <v>1069</v>
      </c>
      <c r="B13" s="302"/>
      <c r="C13" s="302"/>
      <c r="D13" s="302"/>
      <c r="E13" s="302"/>
      <c r="F13" s="302"/>
      <c r="G13" s="302"/>
      <c r="H13" s="303"/>
    </row>
    <row r="14" spans="1:9">
      <c r="A14" s="75" t="s">
        <v>1070</v>
      </c>
      <c r="B14" s="75">
        <v>365</v>
      </c>
      <c r="C14" s="157">
        <f>SUM(Ruimtestaat!J289:J340)</f>
        <v>0</v>
      </c>
      <c r="D14" s="195">
        <f>SUM(Additioneel!E5:E8)</f>
        <v>0</v>
      </c>
      <c r="E14" s="195">
        <f>SUM(Glas!G25:G28)</f>
        <v>0</v>
      </c>
      <c r="F14" s="111"/>
      <c r="G14" s="111"/>
      <c r="H14" s="157">
        <f t="shared" ref="H14:H22" si="1">SUM(C14:E14)</f>
        <v>0</v>
      </c>
    </row>
    <row r="15" spans="1:9">
      <c r="A15" s="75" t="s">
        <v>1071</v>
      </c>
      <c r="B15" s="75">
        <v>365</v>
      </c>
      <c r="C15" s="157">
        <f>SUM(Ruimtestaat!J238:J241)</f>
        <v>0</v>
      </c>
      <c r="D15" s="111"/>
      <c r="E15" s="111"/>
      <c r="F15" s="111"/>
      <c r="G15" s="111"/>
      <c r="H15" s="157">
        <f t="shared" si="1"/>
        <v>0</v>
      </c>
    </row>
    <row r="16" spans="1:9">
      <c r="A16" s="75" t="s">
        <v>1072</v>
      </c>
      <c r="B16" s="75">
        <v>365</v>
      </c>
      <c r="C16" s="157">
        <f>SUM(Ruimtestaat!J1016:J1021)</f>
        <v>0</v>
      </c>
      <c r="D16" s="111"/>
      <c r="E16" s="168"/>
      <c r="F16" s="111"/>
      <c r="G16" s="111"/>
      <c r="H16" s="157">
        <f t="shared" si="1"/>
        <v>0</v>
      </c>
    </row>
    <row r="17" spans="1:8">
      <c r="A17" s="75" t="s">
        <v>1073</v>
      </c>
      <c r="B17" s="75">
        <v>365</v>
      </c>
      <c r="C17" s="157">
        <f>SUM(Ruimtestaat!J509)</f>
        <v>0</v>
      </c>
      <c r="D17" s="111"/>
      <c r="E17" s="168"/>
      <c r="F17" s="111"/>
      <c r="G17" s="111"/>
      <c r="H17" s="157">
        <f t="shared" si="1"/>
        <v>0</v>
      </c>
    </row>
    <row r="18" spans="1:8">
      <c r="A18" s="75" t="s">
        <v>1074</v>
      </c>
      <c r="B18" s="75">
        <v>365</v>
      </c>
      <c r="C18" s="157">
        <f>SUM(Ruimtestaat!J885:J887)</f>
        <v>0</v>
      </c>
      <c r="D18" s="111"/>
      <c r="E18" s="195">
        <f>SUM(Glas!G129:G130)</f>
        <v>0</v>
      </c>
      <c r="F18" s="111"/>
      <c r="G18" s="111"/>
      <c r="H18" s="157">
        <f t="shared" si="1"/>
        <v>0</v>
      </c>
    </row>
    <row r="19" spans="1:8">
      <c r="A19" s="75" t="s">
        <v>1075</v>
      </c>
      <c r="B19" s="75">
        <v>365</v>
      </c>
      <c r="C19" s="157">
        <f>SUM(Ruimtestaat!J742:J757)</f>
        <v>0</v>
      </c>
      <c r="D19" s="157">
        <f>SUM(Additioneel!E4)</f>
        <v>0</v>
      </c>
      <c r="E19" s="111"/>
      <c r="F19" s="111"/>
      <c r="G19" s="111"/>
      <c r="H19" s="157">
        <f t="shared" si="1"/>
        <v>0</v>
      </c>
    </row>
    <row r="20" spans="1:8">
      <c r="A20" s="75" t="s">
        <v>1076</v>
      </c>
      <c r="B20" s="75">
        <v>365</v>
      </c>
      <c r="C20" s="157">
        <f>SUM(Ruimtestaat!J342:J358)</f>
        <v>0</v>
      </c>
      <c r="D20" s="111"/>
      <c r="E20" s="195">
        <f>SUM(Glas!G29:G31)</f>
        <v>0</v>
      </c>
      <c r="F20" s="111"/>
      <c r="G20" s="111"/>
      <c r="H20" s="157">
        <f t="shared" si="1"/>
        <v>0</v>
      </c>
    </row>
    <row r="21" spans="1:8">
      <c r="A21" s="75" t="s">
        <v>1077</v>
      </c>
      <c r="B21" s="75">
        <v>365</v>
      </c>
      <c r="C21" s="157">
        <f>SUM(Ruimtestaat!J375:J378)</f>
        <v>0</v>
      </c>
      <c r="D21" s="111"/>
      <c r="E21" s="195">
        <f>SUM(Glas!G36:G37)</f>
        <v>0</v>
      </c>
      <c r="F21" s="111"/>
      <c r="G21" s="111"/>
      <c r="H21" s="157">
        <f t="shared" si="1"/>
        <v>0</v>
      </c>
    </row>
    <row r="22" spans="1:8">
      <c r="A22" s="75" t="s">
        <v>1078</v>
      </c>
      <c r="B22" s="75">
        <v>365</v>
      </c>
      <c r="C22" s="157">
        <f>SUM(Ruimtestaat!J360:J363)</f>
        <v>0</v>
      </c>
      <c r="D22" s="111"/>
      <c r="E22" s="195">
        <f>SUM(Glas!G32:G35)</f>
        <v>0</v>
      </c>
      <c r="F22" s="111"/>
      <c r="G22" s="111"/>
      <c r="H22" s="157">
        <f t="shared" si="1"/>
        <v>0</v>
      </c>
    </row>
    <row r="23" spans="1:8">
      <c r="A23" s="301" t="s">
        <v>1079</v>
      </c>
      <c r="B23" s="302"/>
      <c r="C23" s="302"/>
      <c r="D23" s="302"/>
      <c r="E23" s="302"/>
      <c r="F23" s="302"/>
      <c r="G23" s="302"/>
      <c r="H23" s="303"/>
    </row>
    <row r="24" spans="1:8">
      <c r="A24" s="78" t="s">
        <v>149</v>
      </c>
      <c r="B24" s="75">
        <v>255</v>
      </c>
      <c r="C24" s="157">
        <f>SUM(Ruimtestaat!J111:J236)</f>
        <v>0</v>
      </c>
      <c r="D24" s="195">
        <f>Additioneel!E12</f>
        <v>0</v>
      </c>
      <c r="E24" s="195">
        <f>SUM(Glas!G14:G16)</f>
        <v>0</v>
      </c>
      <c r="F24" s="111"/>
      <c r="G24" s="111"/>
      <c r="H24" s="157">
        <f t="shared" ref="H24:H46" si="2">SUM(C24:E24)</f>
        <v>0</v>
      </c>
    </row>
    <row r="25" spans="1:8">
      <c r="A25" s="78" t="s">
        <v>1080</v>
      </c>
      <c r="B25" s="75">
        <v>255</v>
      </c>
      <c r="C25" s="157">
        <f>SUM(Ruimtestaat!J963:J1014)</f>
        <v>0</v>
      </c>
      <c r="D25" s="195">
        <f>Additioneel!E13</f>
        <v>0</v>
      </c>
      <c r="E25" s="195">
        <f>SUM(Glas!G120:G122)</f>
        <v>0</v>
      </c>
      <c r="F25" s="111"/>
      <c r="G25" s="111"/>
      <c r="H25" s="157">
        <f t="shared" si="2"/>
        <v>0</v>
      </c>
    </row>
    <row r="26" spans="1:8">
      <c r="A26" s="78" t="s">
        <v>503</v>
      </c>
      <c r="B26" s="75">
        <v>255</v>
      </c>
      <c r="C26" s="157">
        <f>SUM(Ruimtestaat!J411:J446)</f>
        <v>0</v>
      </c>
      <c r="D26" s="195">
        <f>Additioneel!E14</f>
        <v>0</v>
      </c>
      <c r="E26" s="195">
        <f>SUM(Glas!G50:G52)</f>
        <v>0</v>
      </c>
      <c r="F26" s="111"/>
      <c r="G26" s="111"/>
      <c r="H26" s="157">
        <f t="shared" si="2"/>
        <v>0</v>
      </c>
    </row>
    <row r="27" spans="1:8">
      <c r="A27" s="78" t="s">
        <v>558</v>
      </c>
      <c r="B27" s="75">
        <v>365</v>
      </c>
      <c r="C27" s="157">
        <f>SUM(Ruimtestaat!J488:J507)</f>
        <v>0</v>
      </c>
      <c r="D27" s="195">
        <f>Additioneel!E15</f>
        <v>0</v>
      </c>
      <c r="E27" s="195">
        <f>SUM(Glas!G59:G61)</f>
        <v>0</v>
      </c>
      <c r="F27" s="111"/>
      <c r="G27" s="111"/>
      <c r="H27" s="157">
        <f t="shared" si="2"/>
        <v>0</v>
      </c>
    </row>
    <row r="28" spans="1:8">
      <c r="A28" s="78" t="s">
        <v>347</v>
      </c>
      <c r="B28" s="75">
        <v>255</v>
      </c>
      <c r="C28" s="157">
        <f>SUM(Ruimtestaat!J271:J287)</f>
        <v>0</v>
      </c>
      <c r="D28" s="195">
        <f>Additioneel!E16</f>
        <v>0</v>
      </c>
      <c r="E28" s="195">
        <f>SUM(Glas!G21:G24)</f>
        <v>0</v>
      </c>
      <c r="F28" s="111"/>
      <c r="G28" s="111"/>
      <c r="H28" s="157">
        <f t="shared" si="2"/>
        <v>0</v>
      </c>
    </row>
    <row r="29" spans="1:8">
      <c r="A29" s="78" t="s">
        <v>637</v>
      </c>
      <c r="B29" s="75">
        <v>255</v>
      </c>
      <c r="C29" s="157">
        <f>SUM(Ruimtestaat!J646:J740)</f>
        <v>0</v>
      </c>
      <c r="D29" s="195">
        <f>Additioneel!E17</f>
        <v>0</v>
      </c>
      <c r="E29" s="195">
        <f>SUM(Glas!G83:G85)</f>
        <v>0</v>
      </c>
      <c r="F29" s="111"/>
      <c r="G29" s="111"/>
      <c r="H29" s="157">
        <f t="shared" si="2"/>
        <v>0</v>
      </c>
    </row>
    <row r="30" spans="1:8">
      <c r="A30" s="78" t="s">
        <v>567</v>
      </c>
      <c r="B30" s="75">
        <v>255</v>
      </c>
      <c r="C30" s="157">
        <f>SUM(Ruimtestaat!J511:J546)</f>
        <v>0</v>
      </c>
      <c r="D30" s="195">
        <f>Additioneel!E18</f>
        <v>0</v>
      </c>
      <c r="E30" s="195">
        <f>SUM(Glas!G62:G64)</f>
        <v>0</v>
      </c>
      <c r="F30" s="111"/>
      <c r="G30" s="111"/>
      <c r="H30" s="157">
        <f t="shared" si="2"/>
        <v>0</v>
      </c>
    </row>
    <row r="31" spans="1:8">
      <c r="A31" s="78" t="s">
        <v>578</v>
      </c>
      <c r="B31" s="75">
        <v>255</v>
      </c>
      <c r="C31" s="157">
        <f>SUM(Ruimtestaat!J548:J588)</f>
        <v>0</v>
      </c>
      <c r="D31" s="195">
        <f>Additioneel!E19</f>
        <v>0</v>
      </c>
      <c r="E31" s="195">
        <f>SUM(Glas!G68:G69)</f>
        <v>0</v>
      </c>
      <c r="F31" s="111"/>
      <c r="G31" s="111"/>
      <c r="H31" s="157">
        <f t="shared" si="2"/>
        <v>0</v>
      </c>
    </row>
    <row r="32" spans="1:8">
      <c r="A32" s="78" t="s">
        <v>335</v>
      </c>
      <c r="B32" s="75">
        <v>255</v>
      </c>
      <c r="C32" s="157">
        <f>SUM(Ruimtestaat!J243:J269)</f>
        <v>0</v>
      </c>
      <c r="D32" s="111"/>
      <c r="E32" s="195">
        <f>SUM(Glas!G17:G20)</f>
        <v>0</v>
      </c>
      <c r="F32" s="111"/>
      <c r="G32" s="111"/>
      <c r="H32" s="157">
        <f t="shared" si="2"/>
        <v>0</v>
      </c>
    </row>
    <row r="33" spans="1:8">
      <c r="A33" s="78" t="s">
        <v>611</v>
      </c>
      <c r="B33" s="75">
        <v>52</v>
      </c>
      <c r="C33" s="157">
        <f>SUM(Ruimtestaat!J603:J620)</f>
        <v>0</v>
      </c>
      <c r="D33" s="111"/>
      <c r="E33" s="195">
        <f>SUM(Glas!G72:G74)</f>
        <v>0</v>
      </c>
      <c r="F33" s="111"/>
      <c r="G33" s="111"/>
      <c r="H33" s="157">
        <f t="shared" si="2"/>
        <v>0</v>
      </c>
    </row>
    <row r="34" spans="1:8">
      <c r="A34" s="78" t="s">
        <v>480</v>
      </c>
      <c r="B34" s="75">
        <v>52</v>
      </c>
      <c r="C34" s="157">
        <f>SUM(Ruimtestaat!J380:J387)</f>
        <v>0</v>
      </c>
      <c r="D34" s="111"/>
      <c r="E34" s="195">
        <f>SUM(Glas!G38:G40)</f>
        <v>0</v>
      </c>
      <c r="F34" s="111"/>
      <c r="G34" s="111"/>
      <c r="H34" s="157">
        <f t="shared" si="2"/>
        <v>0</v>
      </c>
    </row>
    <row r="35" spans="1:8">
      <c r="A35" s="78" t="s">
        <v>532</v>
      </c>
      <c r="B35" s="75">
        <v>52</v>
      </c>
      <c r="C35" s="157">
        <f>SUM(Ruimtestaat!J448:J467)</f>
        <v>0</v>
      </c>
      <c r="D35" s="111"/>
      <c r="E35" s="195">
        <f>SUM(Glas!G53:G55)</f>
        <v>0</v>
      </c>
      <c r="F35" s="111"/>
      <c r="G35" s="111"/>
      <c r="H35" s="157">
        <f t="shared" si="2"/>
        <v>0</v>
      </c>
    </row>
    <row r="36" spans="1:8">
      <c r="A36" s="165" t="s">
        <v>606</v>
      </c>
      <c r="B36" s="75">
        <v>52</v>
      </c>
      <c r="C36" s="157">
        <f>SUM(Ruimtestaat!J590:J601)</f>
        <v>0</v>
      </c>
      <c r="D36" s="111"/>
      <c r="E36" s="196">
        <f>SUM(Glas!G70:G71)</f>
        <v>0</v>
      </c>
      <c r="H36" s="157">
        <f t="shared" si="2"/>
        <v>0</v>
      </c>
    </row>
    <row r="37" spans="1:8">
      <c r="A37" s="78" t="s">
        <v>690</v>
      </c>
      <c r="B37" s="75">
        <v>52</v>
      </c>
      <c r="C37" s="157">
        <f>SUM(Ruimtestaat!J814:J823)</f>
        <v>0</v>
      </c>
      <c r="D37" s="111"/>
      <c r="E37" s="195">
        <f>SUM(Glas!G98:G100)</f>
        <v>0</v>
      </c>
      <c r="F37" s="111"/>
      <c r="G37" s="111"/>
      <c r="H37" s="157">
        <f t="shared" si="2"/>
        <v>0</v>
      </c>
    </row>
    <row r="38" spans="1:8">
      <c r="A38" s="78" t="s">
        <v>488</v>
      </c>
      <c r="B38" s="75">
        <v>52</v>
      </c>
      <c r="C38" s="157">
        <f>SUM(Ruimtestaat!J389:J401)</f>
        <v>0</v>
      </c>
      <c r="D38" s="111"/>
      <c r="E38" s="195">
        <f>SUM(Glas!G44:G46)</f>
        <v>0</v>
      </c>
      <c r="F38" s="111"/>
      <c r="G38" s="111"/>
      <c r="H38" s="157">
        <f t="shared" si="2"/>
        <v>0</v>
      </c>
    </row>
    <row r="39" spans="1:8">
      <c r="A39" s="78" t="s">
        <v>695</v>
      </c>
      <c r="B39" s="75">
        <v>52</v>
      </c>
      <c r="C39" s="157">
        <f>SUM(Ruimtestaat!J825:J838)</f>
        <v>0</v>
      </c>
      <c r="D39" s="111"/>
      <c r="E39" s="195">
        <f>SUM(Glas!G101:G103)</f>
        <v>0</v>
      </c>
      <c r="F39" s="111"/>
      <c r="G39" s="111"/>
      <c r="H39" s="157">
        <f t="shared" si="2"/>
        <v>0</v>
      </c>
    </row>
    <row r="40" spans="1:8">
      <c r="A40" s="78" t="s">
        <v>801</v>
      </c>
      <c r="B40" s="75">
        <v>52</v>
      </c>
      <c r="C40" s="157">
        <f>SUM(Ruimtestaat!J1037:J1055)</f>
        <v>0</v>
      </c>
      <c r="D40" s="111"/>
      <c r="E40" s="195">
        <f>SUM(Glas!G41:G43)</f>
        <v>0</v>
      </c>
      <c r="F40" s="111"/>
      <c r="G40" s="111"/>
      <c r="H40" s="157">
        <f t="shared" si="2"/>
        <v>0</v>
      </c>
    </row>
    <row r="41" spans="1:8">
      <c r="A41" s="78" t="s">
        <v>665</v>
      </c>
      <c r="B41" s="75">
        <v>52</v>
      </c>
      <c r="C41" s="157">
        <f>SUM(Ruimtestaat!J767:J776)</f>
        <v>0</v>
      </c>
      <c r="D41" s="111"/>
      <c r="E41" s="195">
        <f>SUM(Glas!G47:G49)</f>
        <v>0</v>
      </c>
      <c r="F41" s="111"/>
      <c r="G41" s="111"/>
      <c r="H41" s="157">
        <f t="shared" si="2"/>
        <v>0</v>
      </c>
    </row>
    <row r="42" spans="1:8">
      <c r="A42" s="78" t="s">
        <v>698</v>
      </c>
      <c r="B42" s="75">
        <v>52</v>
      </c>
      <c r="C42" s="157">
        <f>SUM(Ruimtestaat!J840:J850)</f>
        <v>0</v>
      </c>
      <c r="D42" s="111"/>
      <c r="E42" s="195">
        <f>SUM(Glas!G104:G107)</f>
        <v>0</v>
      </c>
      <c r="F42" s="111"/>
      <c r="G42" s="111"/>
      <c r="H42" s="157">
        <f t="shared" si="2"/>
        <v>0</v>
      </c>
    </row>
    <row r="43" spans="1:8">
      <c r="A43" s="78" t="s">
        <v>805</v>
      </c>
      <c r="B43" s="75">
        <v>52</v>
      </c>
      <c r="C43" s="157">
        <f>SUM(Ruimtestaat!J1057:J1067)</f>
        <v>0</v>
      </c>
      <c r="D43" s="111"/>
      <c r="E43" s="195">
        <f>SUM(Glas!G65:G67)</f>
        <v>0</v>
      </c>
      <c r="F43" s="111"/>
      <c r="G43" s="111"/>
      <c r="H43" s="157">
        <f t="shared" si="2"/>
        <v>0</v>
      </c>
    </row>
    <row r="44" spans="1:8">
      <c r="A44" s="78" t="s">
        <v>699</v>
      </c>
      <c r="B44" s="75">
        <v>52</v>
      </c>
      <c r="C44" s="157">
        <f>SUM(Ruimtestaat!J852:J858)</f>
        <v>0</v>
      </c>
      <c r="D44" s="111"/>
      <c r="E44" s="195">
        <f>SUM(Glas!G108:G110)</f>
        <v>0</v>
      </c>
      <c r="F44" s="111"/>
      <c r="G44" s="111"/>
      <c r="H44" s="157">
        <f t="shared" si="2"/>
        <v>0</v>
      </c>
    </row>
    <row r="45" spans="1:8">
      <c r="A45" s="78" t="s">
        <v>703</v>
      </c>
      <c r="B45" s="75">
        <v>52</v>
      </c>
      <c r="C45" s="157">
        <f>SUM(Ruimtestaat!J878:J883)</f>
        <v>0</v>
      </c>
      <c r="D45" s="111"/>
      <c r="E45" s="195">
        <f>SUM(Glas!G113:G115)</f>
        <v>0</v>
      </c>
      <c r="F45" s="111"/>
      <c r="G45" s="111"/>
      <c r="H45" s="157">
        <f t="shared" si="2"/>
        <v>0</v>
      </c>
    </row>
    <row r="46" spans="1:8">
      <c r="A46" s="78" t="s">
        <v>472</v>
      </c>
      <c r="B46" s="75">
        <v>365</v>
      </c>
      <c r="C46" s="157">
        <f>SUM(Ruimtestaat!J365:J373)</f>
        <v>0</v>
      </c>
      <c r="D46" s="168"/>
      <c r="E46" s="168"/>
      <c r="F46" s="111"/>
      <c r="G46" s="111"/>
      <c r="H46" s="157">
        <f t="shared" si="2"/>
        <v>0</v>
      </c>
    </row>
    <row r="47" spans="1:8">
      <c r="A47" s="78" t="s">
        <v>547</v>
      </c>
      <c r="B47" s="75">
        <v>52</v>
      </c>
      <c r="C47" s="157">
        <f>SUM(Ruimtestaat!J469:J486)</f>
        <v>0</v>
      </c>
      <c r="D47" s="168"/>
      <c r="E47" s="195">
        <f>SUM(Glas!G56:G58)</f>
        <v>0</v>
      </c>
      <c r="F47" s="111"/>
      <c r="G47" s="111"/>
      <c r="H47" s="157">
        <f t="shared" ref="H47:H58" si="3">SUM(C47:E47)</f>
        <v>0</v>
      </c>
    </row>
    <row r="48" spans="1:8">
      <c r="A48" s="78" t="s">
        <v>689</v>
      </c>
      <c r="B48" s="75">
        <v>52</v>
      </c>
      <c r="C48" s="157">
        <f>SUM(Ruimtestaat!J804:J812)</f>
        <v>0</v>
      </c>
      <c r="D48" s="168"/>
      <c r="E48" s="195">
        <f>SUM(Glas!G94:G97)</f>
        <v>0</v>
      </c>
      <c r="F48" s="111"/>
      <c r="G48" s="111"/>
      <c r="H48" s="157">
        <f t="shared" si="3"/>
        <v>0</v>
      </c>
    </row>
    <row r="49" spans="1:8">
      <c r="A49" s="78" t="s">
        <v>625</v>
      </c>
      <c r="B49" s="75">
        <v>156</v>
      </c>
      <c r="C49" s="157">
        <f>SUM(Ruimtestaat!J622:J644)</f>
        <v>0</v>
      </c>
      <c r="D49" s="168"/>
      <c r="E49" s="195">
        <f>SUM(Glas!G75:G77)</f>
        <v>0</v>
      </c>
      <c r="F49" s="111"/>
      <c r="G49" s="111"/>
      <c r="H49" s="157">
        <f t="shared" si="3"/>
        <v>0</v>
      </c>
    </row>
    <row r="50" spans="1:8">
      <c r="A50" s="78" t="s">
        <v>715</v>
      </c>
      <c r="B50" s="75">
        <v>52</v>
      </c>
      <c r="C50" s="157">
        <f>SUM(Ruimtestaat!J947:J961)</f>
        <v>0</v>
      </c>
      <c r="D50" s="168"/>
      <c r="E50" s="195">
        <f>SUM(Glas!G118:G119)</f>
        <v>0</v>
      </c>
      <c r="F50" s="111"/>
      <c r="G50" s="111"/>
      <c r="H50" s="157">
        <f t="shared" si="3"/>
        <v>0</v>
      </c>
    </row>
    <row r="51" spans="1:8">
      <c r="A51" s="78" t="s">
        <v>1081</v>
      </c>
      <c r="B51" s="75">
        <v>52</v>
      </c>
      <c r="C51" s="157">
        <f>SUM(Ruimtestaat!J1023:J1035)</f>
        <v>0</v>
      </c>
      <c r="E51" s="195">
        <f>SUM(Glas!G123:G125)</f>
        <v>0</v>
      </c>
      <c r="F51" s="111"/>
      <c r="G51" s="111"/>
      <c r="H51" s="157">
        <f t="shared" si="3"/>
        <v>0</v>
      </c>
    </row>
    <row r="52" spans="1:8">
      <c r="A52" s="304" t="s">
        <v>1082</v>
      </c>
      <c r="B52" s="305"/>
      <c r="C52" s="305"/>
      <c r="D52" s="305"/>
      <c r="E52" s="305"/>
      <c r="F52" s="305"/>
      <c r="G52" s="305"/>
      <c r="H52" s="306"/>
    </row>
    <row r="53" spans="1:8">
      <c r="A53" s="78" t="s">
        <v>70</v>
      </c>
      <c r="B53" s="75">
        <v>255</v>
      </c>
      <c r="C53" s="157">
        <f>SUM(Ruimtestaat!J2:J94)</f>
        <v>0</v>
      </c>
      <c r="D53" s="195">
        <f>SUM(Additioneel!E10,Additioneel!E11)</f>
        <v>0</v>
      </c>
      <c r="E53" s="195">
        <f>SUM(Glas!G3:G6)</f>
        <v>0</v>
      </c>
      <c r="F53" s="111"/>
      <c r="G53" s="111"/>
      <c r="H53" s="157">
        <f t="shared" si="3"/>
        <v>0</v>
      </c>
    </row>
    <row r="54" spans="1:8">
      <c r="A54" s="78" t="s">
        <v>710</v>
      </c>
      <c r="B54" s="75">
        <v>255</v>
      </c>
      <c r="C54" s="157">
        <f>SUM(Ruimtestaat!J934:J945)</f>
        <v>0</v>
      </c>
      <c r="D54" s="168"/>
      <c r="E54" s="195">
        <f>SUM(Glas!G7:G9)</f>
        <v>0</v>
      </c>
      <c r="F54" s="111"/>
      <c r="G54" s="111"/>
      <c r="H54" s="157">
        <f t="shared" si="3"/>
        <v>0</v>
      </c>
    </row>
    <row r="55" spans="1:8">
      <c r="A55" s="75" t="s">
        <v>131</v>
      </c>
      <c r="B55" s="75">
        <v>255</v>
      </c>
      <c r="C55" s="157">
        <f>SUM(Ruimtestaat!J96:J109)</f>
        <v>0</v>
      </c>
      <c r="D55" s="195">
        <f>Additioneel!E9</f>
        <v>0</v>
      </c>
      <c r="E55" s="195">
        <f>SUM(Glas!G10:G13)</f>
        <v>0</v>
      </c>
      <c r="F55" s="111"/>
      <c r="G55" s="111"/>
      <c r="H55" s="157">
        <f t="shared" si="3"/>
        <v>0</v>
      </c>
    </row>
    <row r="56" spans="1:8">
      <c r="A56" s="75" t="s">
        <v>669</v>
      </c>
      <c r="B56" s="75">
        <v>255</v>
      </c>
      <c r="C56" s="157">
        <f>SUM(Ruimtestaat!J778:J791)</f>
        <v>0</v>
      </c>
      <c r="D56" s="168"/>
      <c r="E56" s="195">
        <f>SUM(Glas!G89:G90)</f>
        <v>0</v>
      </c>
      <c r="F56" s="111"/>
      <c r="G56" s="111"/>
      <c r="H56" s="157">
        <f t="shared" si="3"/>
        <v>0</v>
      </c>
    </row>
    <row r="57" spans="1:8">
      <c r="A57" s="153" t="s">
        <v>815</v>
      </c>
      <c r="B57" s="153">
        <v>255</v>
      </c>
      <c r="C57" s="229">
        <f>SUM(Ruimtestaat!J1069:J1084)</f>
        <v>0</v>
      </c>
      <c r="D57" s="230"/>
      <c r="E57" s="231">
        <f>SUM(Glas!G126:G128)</f>
        <v>0</v>
      </c>
      <c r="F57" s="232"/>
      <c r="G57" s="232"/>
      <c r="H57" s="229">
        <f t="shared" si="3"/>
        <v>0</v>
      </c>
    </row>
    <row r="58" spans="1:8">
      <c r="A58" s="218" t="s">
        <v>706</v>
      </c>
      <c r="B58" s="218">
        <v>255</v>
      </c>
      <c r="C58" s="235">
        <f>SUM(Ruimtestaat!J889:J932)</f>
        <v>0</v>
      </c>
      <c r="D58" s="236"/>
      <c r="E58" s="237">
        <f>SUM(Glas!G116:G117)</f>
        <v>0</v>
      </c>
      <c r="F58" s="238"/>
      <c r="G58" s="238"/>
      <c r="H58" s="235">
        <f t="shared" si="3"/>
        <v>0</v>
      </c>
    </row>
    <row r="59" spans="1:8" s="186" customFormat="1">
      <c r="C59" s="227"/>
      <c r="D59" s="228"/>
      <c r="E59" s="228"/>
      <c r="F59" s="227"/>
      <c r="G59" s="227"/>
      <c r="H59" s="227"/>
    </row>
    <row r="60" spans="1:8">
      <c r="A60" s="239" t="s">
        <v>1083</v>
      </c>
      <c r="B60" s="240"/>
      <c r="C60" s="241"/>
      <c r="D60" s="236"/>
      <c r="E60" s="236"/>
      <c r="F60" s="241"/>
      <c r="G60" s="241"/>
      <c r="H60" s="235">
        <f>SUM(H53:H58,H24:H51,H14:H22,H7:H12)</f>
        <v>0</v>
      </c>
    </row>
    <row r="61" spans="1:8">
      <c r="A61" s="233" t="s">
        <v>1084</v>
      </c>
      <c r="B61" s="242"/>
      <c r="C61" s="243"/>
      <c r="D61" s="243"/>
      <c r="E61" s="243"/>
      <c r="F61" s="244">
        <f>SUM(Sanitair!G51)</f>
        <v>0</v>
      </c>
      <c r="G61" s="245"/>
      <c r="H61" s="234">
        <f>F61</f>
        <v>0</v>
      </c>
    </row>
    <row r="62" spans="1:8">
      <c r="A62" s="166" t="s">
        <v>1085</v>
      </c>
      <c r="B62" s="75"/>
      <c r="C62" s="111"/>
      <c r="D62" s="111"/>
      <c r="E62" s="111"/>
      <c r="G62" s="195">
        <f>SUM(Gevelonderhoud!E3,Gevelonderhoud!D6,Gevelonderhoud!C9)</f>
        <v>0</v>
      </c>
      <c r="H62" s="157">
        <f>G62</f>
        <v>0</v>
      </c>
    </row>
    <row r="63" spans="1:8" s="50" customFormat="1">
      <c r="A63" s="116" t="s">
        <v>1086</v>
      </c>
      <c r="B63" s="116"/>
      <c r="C63" s="117"/>
      <c r="D63" s="117"/>
      <c r="E63" s="117"/>
      <c r="F63" s="117"/>
      <c r="G63" s="117"/>
      <c r="H63" s="159">
        <f>SUM(H60:H62)</f>
        <v>0</v>
      </c>
    </row>
    <row r="64" spans="1:8">
      <c r="H64" s="121"/>
    </row>
    <row r="65" spans="5:8">
      <c r="E65" s="299" t="s">
        <v>1087</v>
      </c>
      <c r="F65" s="300"/>
      <c r="G65" s="200"/>
      <c r="H65" s="160">
        <f>H63</f>
        <v>0</v>
      </c>
    </row>
    <row r="67" spans="5:8">
      <c r="E67" s="118" t="s">
        <v>1088</v>
      </c>
      <c r="F67" s="118"/>
      <c r="G67" s="118"/>
      <c r="H67" s="118"/>
    </row>
    <row r="68" spans="5:8">
      <c r="E68" s="118" t="s">
        <v>1089</v>
      </c>
      <c r="F68" s="118"/>
      <c r="G68" s="118"/>
      <c r="H68" s="118"/>
    </row>
  </sheetData>
  <sheetProtection algorithmName="SHA-512" hashValue="rk+mzgrBw4sqdsCITrztGG1EXuC6FWKGLg5KZWGJqX+QaZ6Zf+2vhq8a/AZAbvQElm9eqcD0t+g7qSf1asX0IQ==" saltValue="NEwEUL6YE4Rr0nsvtZqECw==" spinCount="100000" sheet="1" objects="1" scenarios="1"/>
  <mergeCells count="5">
    <mergeCell ref="E65:F65"/>
    <mergeCell ref="A6:H6"/>
    <mergeCell ref="A13:H13"/>
    <mergeCell ref="A23:H23"/>
    <mergeCell ref="A52:H52"/>
  </mergeCells>
  <pageMargins left="0.98425196850393704" right="0.98425196850393704" top="0.98425196850393704" bottom="0.98425196850393704" header="0.51181102362204722" footer="0.51181102362204722"/>
  <pageSetup paperSize="9" scale="68" orientation="landscape" horizontalDpi="4294967293" verticalDpi="4294967293" r:id="rId1"/>
  <colBreaks count="1" manualBreakCount="1">
    <brk id="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37"/>
  <sheetViews>
    <sheetView showGridLines="0" showZeros="0" showOutlineSymbols="0" topLeftCell="A19" workbookViewId="0">
      <selection activeCell="A40" sqref="A40"/>
    </sheetView>
  </sheetViews>
  <sheetFormatPr defaultColWidth="9.33203125" defaultRowHeight="13.2"/>
  <cols>
    <col min="1" max="1" width="110.5546875" style="1" customWidth="1"/>
    <col min="2" max="2" width="15.6640625" style="1" customWidth="1"/>
    <col min="3" max="3" width="37.109375" style="1" bestFit="1" customWidth="1"/>
    <col min="4" max="4" width="19.33203125" style="1" bestFit="1" customWidth="1"/>
    <col min="5" max="5" width="15.6640625" style="1" customWidth="1"/>
    <col min="6" max="6" width="12.88671875" style="1" bestFit="1" customWidth="1"/>
    <col min="7" max="7" width="2.109375" style="1" customWidth="1"/>
    <col min="8" max="8" width="7.88671875" style="1" customWidth="1"/>
    <col min="9" max="9" width="27" style="1" bestFit="1" customWidth="1"/>
    <col min="10" max="16384" width="9.33203125" style="1"/>
  </cols>
  <sheetData>
    <row r="1" spans="1:8" ht="17.399999999999999">
      <c r="A1" s="3" t="s">
        <v>32</v>
      </c>
      <c r="B1" s="4"/>
      <c r="C1" s="4"/>
      <c r="D1" s="4"/>
      <c r="E1" s="4"/>
      <c r="F1" s="4"/>
      <c r="G1" s="4"/>
      <c r="H1" s="4"/>
    </row>
    <row r="2" spans="1:8" ht="26.1" customHeight="1">
      <c r="A2" s="3" t="s">
        <v>33</v>
      </c>
      <c r="B2" s="2"/>
      <c r="C2" s="2"/>
      <c r="D2" s="2"/>
      <c r="E2" s="2"/>
      <c r="F2" s="5"/>
      <c r="G2" s="5"/>
      <c r="H2" s="5"/>
    </row>
    <row r="3" spans="1:8" ht="15">
      <c r="A3" s="8"/>
      <c r="B3" s="14"/>
      <c r="C3" s="14"/>
      <c r="D3" s="14"/>
      <c r="E3" s="14"/>
      <c r="F3" s="6"/>
      <c r="G3" s="7"/>
      <c r="H3" s="5"/>
    </row>
    <row r="4" spans="1:8" ht="15">
      <c r="A4" s="8"/>
      <c r="B4" s="14"/>
      <c r="C4" s="14"/>
      <c r="D4" s="14"/>
      <c r="E4" s="14"/>
      <c r="F4" s="6"/>
      <c r="G4" s="7"/>
      <c r="H4" s="5"/>
    </row>
    <row r="5" spans="1:8" ht="15">
      <c r="A5" s="8" t="s">
        <v>34</v>
      </c>
      <c r="B5" s="9"/>
      <c r="C5" s="9"/>
      <c r="D5" s="9"/>
      <c r="E5" s="9"/>
      <c r="F5" s="127"/>
      <c r="G5" s="7"/>
      <c r="H5" s="5"/>
    </row>
    <row r="6" spans="1:8" ht="15">
      <c r="A6" s="8"/>
      <c r="B6" s="9"/>
      <c r="C6" s="9"/>
      <c r="D6" s="9"/>
      <c r="E6" s="9"/>
      <c r="F6" s="6"/>
      <c r="G6" s="7"/>
      <c r="H6" s="5"/>
    </row>
    <row r="7" spans="1:8" ht="15">
      <c r="A7" s="8" t="s">
        <v>35</v>
      </c>
      <c r="B7" s="10"/>
      <c r="C7" s="17"/>
      <c r="D7" s="10"/>
      <c r="E7" s="17"/>
      <c r="F7" s="12"/>
      <c r="G7" s="12"/>
      <c r="H7" s="13"/>
    </row>
    <row r="8" spans="1:8">
      <c r="A8" s="5"/>
      <c r="B8" s="18"/>
      <c r="C8" s="10"/>
      <c r="D8" s="18"/>
      <c r="E8" s="10"/>
      <c r="F8" s="12"/>
      <c r="G8" s="12"/>
      <c r="H8" s="13"/>
    </row>
    <row r="9" spans="1:8" ht="15">
      <c r="A9" s="8" t="s">
        <v>36</v>
      </c>
      <c r="B9" s="18"/>
      <c r="C9" s="10"/>
      <c r="D9" s="18"/>
      <c r="E9" s="10"/>
      <c r="F9" s="12"/>
      <c r="G9" s="12"/>
      <c r="H9" s="13"/>
    </row>
    <row r="10" spans="1:8">
      <c r="A10" s="5"/>
      <c r="B10" s="18"/>
      <c r="C10" s="10"/>
      <c r="D10" s="18"/>
      <c r="E10" s="10"/>
      <c r="F10" s="12"/>
      <c r="G10" s="12"/>
      <c r="H10" s="13"/>
    </row>
    <row r="11" spans="1:8" ht="15">
      <c r="A11" s="8" t="s">
        <v>37</v>
      </c>
      <c r="B11" s="18"/>
      <c r="C11" s="10"/>
      <c r="D11" s="18"/>
      <c r="E11" s="10"/>
      <c r="F11" s="19"/>
      <c r="G11" s="20"/>
      <c r="H11" s="128"/>
    </row>
    <row r="12" spans="1:8">
      <c r="A12" s="5"/>
      <c r="B12" s="18"/>
      <c r="C12" s="10"/>
      <c r="D12" s="18"/>
      <c r="E12" s="10"/>
      <c r="F12" s="19"/>
      <c r="G12" s="20"/>
      <c r="H12" s="21"/>
    </row>
    <row r="13" spans="1:8" ht="15">
      <c r="A13" s="8" t="s">
        <v>38</v>
      </c>
      <c r="B13" s="18"/>
      <c r="C13" s="10"/>
      <c r="D13" s="18"/>
      <c r="E13" s="10"/>
      <c r="F13" s="19"/>
      <c r="G13" s="20"/>
      <c r="H13" s="21"/>
    </row>
    <row r="14" spans="1:8" ht="13.5" customHeight="1">
      <c r="A14" s="8"/>
      <c r="B14" s="18"/>
      <c r="C14" s="10"/>
      <c r="D14" s="18"/>
      <c r="E14" s="10"/>
      <c r="F14" s="19"/>
      <c r="G14" s="20"/>
      <c r="H14" s="21"/>
    </row>
    <row r="15" spans="1:8" ht="21" customHeight="1">
      <c r="A15" s="8" t="s">
        <v>39</v>
      </c>
      <c r="B15" s="129"/>
      <c r="C15" s="15"/>
      <c r="D15" s="129"/>
      <c r="E15" s="15"/>
      <c r="F15" s="130"/>
      <c r="G15" s="131"/>
      <c r="H15" s="24"/>
    </row>
    <row r="16" spans="1:8" ht="15">
      <c r="A16" s="16"/>
      <c r="B16" s="15"/>
      <c r="C16" s="11"/>
      <c r="D16" s="15"/>
      <c r="E16" s="11"/>
      <c r="F16" s="25"/>
      <c r="G16" s="20"/>
      <c r="H16" s="24"/>
    </row>
    <row r="17" spans="1:8" ht="15">
      <c r="A17" s="8" t="s">
        <v>40</v>
      </c>
      <c r="B17" s="15"/>
      <c r="C17" s="11"/>
      <c r="D17" s="15"/>
      <c r="E17" s="11"/>
      <c r="F17" s="25"/>
      <c r="G17" s="20"/>
      <c r="H17" s="24"/>
    </row>
    <row r="18" spans="1:8" ht="15">
      <c r="A18" s="16"/>
      <c r="B18" s="15"/>
      <c r="C18" s="11"/>
      <c r="D18" s="15"/>
      <c r="E18" s="11"/>
      <c r="F18" s="25"/>
      <c r="G18" s="20"/>
      <c r="H18" s="24"/>
    </row>
    <row r="19" spans="1:8" ht="15">
      <c r="A19" s="8" t="s">
        <v>41</v>
      </c>
    </row>
    <row r="20" spans="1:8" ht="15">
      <c r="A20" s="8"/>
    </row>
    <row r="21" spans="1:8" ht="15">
      <c r="A21" s="8" t="s">
        <v>42</v>
      </c>
    </row>
    <row r="22" spans="1:8">
      <c r="A22" s="22"/>
      <c r="B22" s="18"/>
      <c r="C22" s="26"/>
      <c r="D22" s="10"/>
      <c r="E22" s="26"/>
      <c r="F22" s="23"/>
      <c r="G22" s="20"/>
      <c r="H22" s="24"/>
    </row>
    <row r="23" spans="1:8">
      <c r="A23" s="22"/>
      <c r="B23" s="18"/>
      <c r="C23" s="26"/>
      <c r="D23" s="10"/>
      <c r="E23" s="26"/>
      <c r="F23" s="23"/>
      <c r="G23" s="20"/>
      <c r="H23" s="24"/>
    </row>
    <row r="24" spans="1:8">
      <c r="A24" s="162" t="s">
        <v>43</v>
      </c>
      <c r="B24" s="18"/>
      <c r="C24" s="26"/>
      <c r="D24" s="10"/>
      <c r="E24" s="26"/>
      <c r="F24" s="23"/>
      <c r="G24" s="20"/>
      <c r="H24" s="24"/>
    </row>
    <row r="25" spans="1:8">
      <c r="A25" s="27"/>
      <c r="B25" s="27"/>
      <c r="C25" s="27"/>
      <c r="D25" s="27"/>
      <c r="E25" s="27"/>
      <c r="F25" s="27"/>
      <c r="G25" s="4"/>
      <c r="H25" s="4"/>
    </row>
    <row r="26" spans="1:8">
      <c r="A26" s="164" t="s">
        <v>44</v>
      </c>
      <c r="B26" s="28"/>
      <c r="C26" s="4"/>
      <c r="D26" s="4"/>
      <c r="E26" s="4"/>
      <c r="F26" s="4"/>
      <c r="G26" s="4"/>
      <c r="H26" s="4"/>
    </row>
    <row r="27" spans="1:8">
      <c r="D27" s="4"/>
      <c r="E27" s="4"/>
      <c r="F27" s="4"/>
      <c r="G27" s="4"/>
      <c r="H27" s="4"/>
    </row>
    <row r="28" spans="1:8">
      <c r="A28" s="163" t="s">
        <v>45</v>
      </c>
    </row>
    <row r="29" spans="1:8">
      <c r="A29" s="247"/>
    </row>
    <row r="31" spans="1:8">
      <c r="A31" s="272" t="s">
        <v>46</v>
      </c>
      <c r="B31" s="273"/>
      <c r="C31" s="273"/>
      <c r="D31" s="273"/>
    </row>
    <row r="32" spans="1:8">
      <c r="A32" s="248" t="s">
        <v>47</v>
      </c>
      <c r="B32" s="249" t="s">
        <v>48</v>
      </c>
      <c r="C32" s="249" t="s">
        <v>49</v>
      </c>
      <c r="D32" s="249" t="s">
        <v>23</v>
      </c>
    </row>
    <row r="33" spans="1:4">
      <c r="A33" s="250" t="s">
        <v>50</v>
      </c>
      <c r="B33" s="251" t="s">
        <v>51</v>
      </c>
      <c r="C33" s="251" t="s">
        <v>52</v>
      </c>
      <c r="D33" s="251">
        <v>2</v>
      </c>
    </row>
    <row r="34" spans="1:4">
      <c r="A34" s="250" t="s">
        <v>50</v>
      </c>
      <c r="B34" s="251" t="s">
        <v>53</v>
      </c>
      <c r="C34" s="251" t="s">
        <v>54</v>
      </c>
      <c r="D34" s="251">
        <v>1</v>
      </c>
    </row>
    <row r="35" spans="1:4">
      <c r="A35" s="250" t="s">
        <v>55</v>
      </c>
      <c r="B35" s="251" t="s">
        <v>53</v>
      </c>
      <c r="C35" s="251" t="s">
        <v>56</v>
      </c>
      <c r="D35" s="251">
        <v>4</v>
      </c>
    </row>
    <row r="36" spans="1:4">
      <c r="A36" s="250" t="s">
        <v>57</v>
      </c>
      <c r="B36" s="251" t="s">
        <v>53</v>
      </c>
      <c r="C36" s="251" t="s">
        <v>58</v>
      </c>
      <c r="D36" s="251">
        <v>2</v>
      </c>
    </row>
    <row r="37" spans="1:4">
      <c r="A37" s="250" t="s">
        <v>59</v>
      </c>
      <c r="B37" s="251" t="s">
        <v>53</v>
      </c>
      <c r="C37" s="251" t="s">
        <v>60</v>
      </c>
      <c r="D37" s="251">
        <v>1</v>
      </c>
    </row>
  </sheetData>
  <sheetProtection algorithmName="SHA-512" hashValue="jy8x/VkHnkYXlpC7Vg3Z+/TjdJxYx4z8g1GeR56RZul6JD5VzCAiM66Wq74M/YTnuayWMafpcoAl0jH2z4Q1dw==" saltValue="FWPvieQlRSf5KByHJ8fnsA==" spinCount="100000" sheet="1" objects="1" scenarios="1"/>
  <dataConsolidate/>
  <mergeCells count="1">
    <mergeCell ref="A31:D31"/>
  </mergeCells>
  <phoneticPr fontId="6"/>
  <pageMargins left="0.59055118110236227" right="0.59055118110236227" top="0.59055118110236227" bottom="0.78740157480314965" header="0.39370078740157483" footer="0.19685039370078741"/>
  <pageSetup paperSize="9" orientation="portrait" r:id="rId1"/>
  <headerFooter alignWithMargins="0">
    <oddFooter>&amp;L&amp;"Verdana,Regular"&amp;F-&amp;A
Atir b.v. ©&amp;C&amp;R&amp;"Verdana,Regular"printversie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1942-B963-4CA1-A08F-505E247FEE19}">
  <sheetPr>
    <tabColor rgb="FFCCFFCC"/>
  </sheetPr>
  <dimension ref="A1:K1093"/>
  <sheetViews>
    <sheetView topLeftCell="A738" zoomScale="85" zoomScaleNormal="85" workbookViewId="0">
      <selection activeCell="I750" sqref="I750:I757"/>
    </sheetView>
  </sheetViews>
  <sheetFormatPr defaultRowHeight="12.6"/>
  <cols>
    <col min="1" max="1" width="54.33203125" bestFit="1" customWidth="1"/>
    <col min="2" max="2" width="34.33203125" customWidth="1"/>
    <col min="3" max="3" width="8.6640625" style="176" customWidth="1"/>
    <col min="4" max="4" width="9.109375" style="181"/>
    <col min="5" max="5" width="37" bestFit="1" customWidth="1"/>
    <col min="6" max="6" width="15.44140625" bestFit="1" customWidth="1"/>
    <col min="8" max="8" width="22.33203125" customWidth="1"/>
    <col min="9" max="9" width="11.33203125" bestFit="1" customWidth="1"/>
    <col min="10" max="10" width="38.44140625" bestFit="1" customWidth="1"/>
    <col min="11" max="11" width="66.44140625" bestFit="1" customWidth="1"/>
  </cols>
  <sheetData>
    <row r="1" spans="1:11" ht="63.75" customHeight="1">
      <c r="A1" s="132" t="s">
        <v>61</v>
      </c>
      <c r="B1" s="132" t="s">
        <v>62</v>
      </c>
      <c r="C1" s="170" t="s">
        <v>63</v>
      </c>
      <c r="D1" s="133" t="s">
        <v>64</v>
      </c>
      <c r="E1" s="132" t="s">
        <v>65</v>
      </c>
      <c r="F1" s="134" t="s">
        <v>66</v>
      </c>
      <c r="G1" s="135" t="s">
        <v>13</v>
      </c>
      <c r="H1" s="201" t="s">
        <v>67</v>
      </c>
      <c r="I1" s="136" t="s">
        <v>68</v>
      </c>
      <c r="J1" s="136" t="s">
        <v>69</v>
      </c>
      <c r="K1" s="143" t="s">
        <v>19</v>
      </c>
    </row>
    <row r="2" spans="1:11" ht="13.2">
      <c r="A2" s="75" t="s">
        <v>70</v>
      </c>
      <c r="B2" s="75" t="s">
        <v>71</v>
      </c>
      <c r="C2" s="171" t="s">
        <v>72</v>
      </c>
      <c r="D2" s="177"/>
      <c r="E2" s="144" t="s">
        <v>73</v>
      </c>
      <c r="F2" s="124" t="s">
        <v>74</v>
      </c>
      <c r="G2" s="145">
        <v>20</v>
      </c>
      <c r="H2" s="158"/>
      <c r="I2" s="146">
        <v>255</v>
      </c>
      <c r="J2" s="216">
        <f>H2*G2*I2</f>
        <v>0</v>
      </c>
      <c r="K2" s="137"/>
    </row>
    <row r="3" spans="1:11" ht="13.2">
      <c r="A3" s="75" t="s">
        <v>70</v>
      </c>
      <c r="B3" s="75" t="s">
        <v>71</v>
      </c>
      <c r="C3" s="171" t="s">
        <v>72</v>
      </c>
      <c r="D3" s="177"/>
      <c r="E3" s="144" t="s">
        <v>75</v>
      </c>
      <c r="F3" s="124" t="s">
        <v>74</v>
      </c>
      <c r="G3" s="145">
        <v>23</v>
      </c>
      <c r="H3" s="158"/>
      <c r="I3" s="146">
        <v>255</v>
      </c>
      <c r="J3" s="216">
        <f t="shared" ref="J3:J66" si="0">H3*G3*I3</f>
        <v>0</v>
      </c>
      <c r="K3" s="137"/>
    </row>
    <row r="4" spans="1:11" ht="13.2">
      <c r="A4" s="75" t="s">
        <v>70</v>
      </c>
      <c r="B4" s="75" t="s">
        <v>71</v>
      </c>
      <c r="C4" s="171" t="s">
        <v>72</v>
      </c>
      <c r="D4" s="177"/>
      <c r="E4" s="144" t="s">
        <v>76</v>
      </c>
      <c r="F4" s="124" t="s">
        <v>74</v>
      </c>
      <c r="G4" s="145">
        <v>16</v>
      </c>
      <c r="H4" s="158"/>
      <c r="I4" s="146">
        <v>255</v>
      </c>
      <c r="J4" s="216">
        <f t="shared" si="0"/>
        <v>0</v>
      </c>
      <c r="K4" s="137"/>
    </row>
    <row r="5" spans="1:11" ht="13.2">
      <c r="A5" s="75" t="s">
        <v>70</v>
      </c>
      <c r="B5" s="75" t="s">
        <v>71</v>
      </c>
      <c r="C5" s="171" t="s">
        <v>72</v>
      </c>
      <c r="D5" s="177"/>
      <c r="E5" s="144" t="s">
        <v>77</v>
      </c>
      <c r="F5" s="124" t="s">
        <v>74</v>
      </c>
      <c r="G5" s="145">
        <v>24</v>
      </c>
      <c r="H5" s="158"/>
      <c r="I5" s="146">
        <v>255</v>
      </c>
      <c r="J5" s="216">
        <f t="shared" si="0"/>
        <v>0</v>
      </c>
      <c r="K5" s="137"/>
    </row>
    <row r="6" spans="1:11" ht="13.2">
      <c r="A6" s="75" t="s">
        <v>70</v>
      </c>
      <c r="B6" s="75" t="s">
        <v>71</v>
      </c>
      <c r="C6" s="171" t="s">
        <v>72</v>
      </c>
      <c r="D6" s="177"/>
      <c r="E6" s="144" t="s">
        <v>78</v>
      </c>
      <c r="F6" s="124" t="s">
        <v>74</v>
      </c>
      <c r="G6" s="145">
        <v>22</v>
      </c>
      <c r="H6" s="158"/>
      <c r="I6" s="146">
        <v>255</v>
      </c>
      <c r="J6" s="216">
        <f t="shared" si="0"/>
        <v>0</v>
      </c>
      <c r="K6" s="137"/>
    </row>
    <row r="7" spans="1:11" ht="13.2">
      <c r="A7" s="75" t="s">
        <v>70</v>
      </c>
      <c r="B7" s="75" t="s">
        <v>71</v>
      </c>
      <c r="C7" s="171" t="s">
        <v>72</v>
      </c>
      <c r="D7" s="177"/>
      <c r="E7" s="144" t="s">
        <v>79</v>
      </c>
      <c r="F7" s="124" t="s">
        <v>74</v>
      </c>
      <c r="G7" s="145">
        <v>22</v>
      </c>
      <c r="H7" s="158"/>
      <c r="I7" s="146">
        <v>255</v>
      </c>
      <c r="J7" s="216">
        <f t="shared" si="0"/>
        <v>0</v>
      </c>
      <c r="K7" s="137"/>
    </row>
    <row r="8" spans="1:11" ht="13.2">
      <c r="A8" s="75" t="s">
        <v>70</v>
      </c>
      <c r="B8" s="75" t="s">
        <v>71</v>
      </c>
      <c r="C8" s="171" t="s">
        <v>72</v>
      </c>
      <c r="D8" s="177"/>
      <c r="E8" s="144" t="s">
        <v>80</v>
      </c>
      <c r="F8" s="124" t="s">
        <v>74</v>
      </c>
      <c r="G8" s="145">
        <v>50</v>
      </c>
      <c r="H8" s="158"/>
      <c r="I8" s="146">
        <v>255</v>
      </c>
      <c r="J8" s="216">
        <f t="shared" si="0"/>
        <v>0</v>
      </c>
      <c r="K8" s="137"/>
    </row>
    <row r="9" spans="1:11" ht="13.2">
      <c r="A9" s="75" t="s">
        <v>70</v>
      </c>
      <c r="B9" s="75" t="s">
        <v>71</v>
      </c>
      <c r="C9" s="171" t="s">
        <v>72</v>
      </c>
      <c r="D9" s="177"/>
      <c r="E9" s="144" t="s">
        <v>79</v>
      </c>
      <c r="F9" s="124" t="s">
        <v>74</v>
      </c>
      <c r="G9" s="145">
        <v>22</v>
      </c>
      <c r="H9" s="158"/>
      <c r="I9" s="146">
        <v>255</v>
      </c>
      <c r="J9" s="216">
        <f t="shared" si="0"/>
        <v>0</v>
      </c>
      <c r="K9" s="137"/>
    </row>
    <row r="10" spans="1:11" ht="13.2">
      <c r="A10" s="75" t="s">
        <v>70</v>
      </c>
      <c r="B10" s="75" t="s">
        <v>71</v>
      </c>
      <c r="C10" s="171" t="s">
        <v>72</v>
      </c>
      <c r="D10" s="177"/>
      <c r="E10" s="144" t="s">
        <v>81</v>
      </c>
      <c r="F10" s="124" t="s">
        <v>74</v>
      </c>
      <c r="G10" s="145">
        <v>30</v>
      </c>
      <c r="H10" s="158"/>
      <c r="I10" s="146">
        <v>255</v>
      </c>
      <c r="J10" s="216">
        <f t="shared" si="0"/>
        <v>0</v>
      </c>
      <c r="K10" s="137"/>
    </row>
    <row r="11" spans="1:11" ht="13.2">
      <c r="A11" s="75" t="s">
        <v>70</v>
      </c>
      <c r="B11" s="75" t="s">
        <v>71</v>
      </c>
      <c r="C11" s="171" t="s">
        <v>72</v>
      </c>
      <c r="D11" s="177"/>
      <c r="E11" s="144" t="s">
        <v>82</v>
      </c>
      <c r="F11" s="124" t="s">
        <v>74</v>
      </c>
      <c r="G11" s="145">
        <v>95.96</v>
      </c>
      <c r="H11" s="158"/>
      <c r="I11" s="146">
        <v>255</v>
      </c>
      <c r="J11" s="216">
        <f t="shared" si="0"/>
        <v>0</v>
      </c>
      <c r="K11" s="137"/>
    </row>
    <row r="12" spans="1:11" ht="13.2">
      <c r="A12" s="75" t="s">
        <v>70</v>
      </c>
      <c r="B12" s="75" t="s">
        <v>71</v>
      </c>
      <c r="C12" s="171" t="s">
        <v>72</v>
      </c>
      <c r="D12" s="177"/>
      <c r="E12" s="144" t="s">
        <v>83</v>
      </c>
      <c r="F12" s="124" t="s">
        <v>74</v>
      </c>
      <c r="G12" s="145">
        <v>31.95</v>
      </c>
      <c r="H12" s="158"/>
      <c r="I12" s="146">
        <v>255</v>
      </c>
      <c r="J12" s="216">
        <f t="shared" si="0"/>
        <v>0</v>
      </c>
      <c r="K12" s="137"/>
    </row>
    <row r="13" spans="1:11" ht="13.2">
      <c r="A13" s="75" t="s">
        <v>70</v>
      </c>
      <c r="B13" s="75" t="s">
        <v>71</v>
      </c>
      <c r="C13" s="171" t="s">
        <v>72</v>
      </c>
      <c r="D13" s="177"/>
      <c r="E13" s="144" t="s">
        <v>84</v>
      </c>
      <c r="F13" s="124" t="s">
        <v>74</v>
      </c>
      <c r="G13" s="145">
        <v>2.91</v>
      </c>
      <c r="H13" s="158"/>
      <c r="I13" s="146">
        <v>255</v>
      </c>
      <c r="J13" s="216">
        <f t="shared" si="0"/>
        <v>0</v>
      </c>
      <c r="K13" s="137"/>
    </row>
    <row r="14" spans="1:11" ht="13.2">
      <c r="A14" s="75" t="s">
        <v>70</v>
      </c>
      <c r="B14" s="75" t="s">
        <v>71</v>
      </c>
      <c r="C14" s="171" t="s">
        <v>72</v>
      </c>
      <c r="D14" s="177"/>
      <c r="E14" s="144" t="s">
        <v>85</v>
      </c>
      <c r="F14" s="124" t="s">
        <v>86</v>
      </c>
      <c r="G14" s="145">
        <v>16.53</v>
      </c>
      <c r="H14" s="158"/>
      <c r="I14" s="146">
        <v>255</v>
      </c>
      <c r="J14" s="216">
        <f t="shared" si="0"/>
        <v>0</v>
      </c>
      <c r="K14" s="137"/>
    </row>
    <row r="15" spans="1:11" ht="13.2">
      <c r="A15" s="75" t="s">
        <v>70</v>
      </c>
      <c r="B15" s="75" t="s">
        <v>71</v>
      </c>
      <c r="C15" s="171" t="s">
        <v>72</v>
      </c>
      <c r="D15" s="177"/>
      <c r="E15" s="144" t="s">
        <v>87</v>
      </c>
      <c r="F15" s="124" t="s">
        <v>74</v>
      </c>
      <c r="G15" s="145">
        <v>107</v>
      </c>
      <c r="H15" s="158"/>
      <c r="I15" s="146">
        <v>255</v>
      </c>
      <c r="J15" s="216">
        <f t="shared" si="0"/>
        <v>0</v>
      </c>
      <c r="K15" s="137"/>
    </row>
    <row r="16" spans="1:11" ht="13.2">
      <c r="A16" s="75" t="s">
        <v>70</v>
      </c>
      <c r="B16" s="75" t="s">
        <v>71</v>
      </c>
      <c r="C16" s="171" t="s">
        <v>72</v>
      </c>
      <c r="D16" s="177"/>
      <c r="E16" s="144" t="s">
        <v>88</v>
      </c>
      <c r="F16" s="124" t="s">
        <v>74</v>
      </c>
      <c r="G16" s="145">
        <v>25</v>
      </c>
      <c r="H16" s="158"/>
      <c r="I16" s="146">
        <v>255</v>
      </c>
      <c r="J16" s="216">
        <f t="shared" si="0"/>
        <v>0</v>
      </c>
      <c r="K16" s="137"/>
    </row>
    <row r="17" spans="1:11" ht="13.2">
      <c r="A17" s="75" t="s">
        <v>70</v>
      </c>
      <c r="B17" s="75" t="s">
        <v>71</v>
      </c>
      <c r="C17" s="171" t="s">
        <v>72</v>
      </c>
      <c r="D17" s="177"/>
      <c r="E17" s="144" t="s">
        <v>89</v>
      </c>
      <c r="F17" s="124" t="s">
        <v>74</v>
      </c>
      <c r="G17" s="145">
        <v>17.86</v>
      </c>
      <c r="H17" s="158"/>
      <c r="I17" s="146">
        <v>255</v>
      </c>
      <c r="J17" s="216">
        <f t="shared" si="0"/>
        <v>0</v>
      </c>
      <c r="K17" s="137"/>
    </row>
    <row r="18" spans="1:11" ht="13.2">
      <c r="A18" s="75" t="s">
        <v>70</v>
      </c>
      <c r="B18" s="75" t="s">
        <v>71</v>
      </c>
      <c r="C18" s="171" t="s">
        <v>90</v>
      </c>
      <c r="D18" s="177"/>
      <c r="E18" s="144" t="s">
        <v>91</v>
      </c>
      <c r="F18" s="124" t="s">
        <v>92</v>
      </c>
      <c r="G18" s="145">
        <v>20</v>
      </c>
      <c r="H18" s="158"/>
      <c r="I18" s="146">
        <v>255</v>
      </c>
      <c r="J18" s="216">
        <f t="shared" si="0"/>
        <v>0</v>
      </c>
      <c r="K18" s="137"/>
    </row>
    <row r="19" spans="1:11" ht="13.2">
      <c r="A19" s="75" t="s">
        <v>70</v>
      </c>
      <c r="B19" s="75" t="s">
        <v>71</v>
      </c>
      <c r="C19" s="171" t="s">
        <v>90</v>
      </c>
      <c r="D19" s="177"/>
      <c r="E19" s="144" t="s">
        <v>93</v>
      </c>
      <c r="F19" s="124" t="s">
        <v>92</v>
      </c>
      <c r="G19" s="145">
        <v>18</v>
      </c>
      <c r="H19" s="158"/>
      <c r="I19" s="146">
        <v>255</v>
      </c>
      <c r="J19" s="216">
        <f t="shared" si="0"/>
        <v>0</v>
      </c>
      <c r="K19" s="137"/>
    </row>
    <row r="20" spans="1:11" ht="13.2">
      <c r="A20" s="75" t="s">
        <v>70</v>
      </c>
      <c r="B20" s="75" t="s">
        <v>71</v>
      </c>
      <c r="C20" s="171" t="s">
        <v>90</v>
      </c>
      <c r="D20" s="177"/>
      <c r="E20" s="144" t="s">
        <v>94</v>
      </c>
      <c r="F20" s="124" t="s">
        <v>74</v>
      </c>
      <c r="G20" s="145">
        <v>7</v>
      </c>
      <c r="H20" s="158"/>
      <c r="I20" s="146">
        <v>52</v>
      </c>
      <c r="J20" s="216">
        <f t="shared" si="0"/>
        <v>0</v>
      </c>
      <c r="K20" s="137"/>
    </row>
    <row r="21" spans="1:11" ht="13.2">
      <c r="A21" s="75" t="s">
        <v>70</v>
      </c>
      <c r="B21" s="75" t="s">
        <v>71</v>
      </c>
      <c r="C21" s="171" t="s">
        <v>90</v>
      </c>
      <c r="D21" s="177"/>
      <c r="E21" s="144" t="s">
        <v>95</v>
      </c>
      <c r="F21" s="124" t="s">
        <v>92</v>
      </c>
      <c r="G21" s="145">
        <v>36</v>
      </c>
      <c r="H21" s="158"/>
      <c r="I21" s="146">
        <v>255</v>
      </c>
      <c r="J21" s="216">
        <f t="shared" si="0"/>
        <v>0</v>
      </c>
      <c r="K21" s="137"/>
    </row>
    <row r="22" spans="1:11" ht="13.2">
      <c r="A22" s="75" t="s">
        <v>70</v>
      </c>
      <c r="B22" s="75" t="s">
        <v>71</v>
      </c>
      <c r="C22" s="171" t="s">
        <v>90</v>
      </c>
      <c r="D22" s="177"/>
      <c r="E22" s="144" t="s">
        <v>96</v>
      </c>
      <c r="F22" s="124" t="s">
        <v>74</v>
      </c>
      <c r="G22" s="145">
        <v>71.44</v>
      </c>
      <c r="H22" s="158"/>
      <c r="I22" s="146">
        <v>255</v>
      </c>
      <c r="J22" s="216">
        <f t="shared" si="0"/>
        <v>0</v>
      </c>
      <c r="K22" s="137"/>
    </row>
    <row r="23" spans="1:11" ht="13.2">
      <c r="A23" s="75" t="s">
        <v>70</v>
      </c>
      <c r="B23" s="75" t="s">
        <v>71</v>
      </c>
      <c r="C23" s="171" t="s">
        <v>90</v>
      </c>
      <c r="D23" s="177"/>
      <c r="E23" s="144" t="s">
        <v>89</v>
      </c>
      <c r="F23" s="124" t="s">
        <v>74</v>
      </c>
      <c r="G23" s="145">
        <v>17.86</v>
      </c>
      <c r="H23" s="158"/>
      <c r="I23" s="146">
        <v>255</v>
      </c>
      <c r="J23" s="216">
        <f t="shared" si="0"/>
        <v>0</v>
      </c>
      <c r="K23" s="137"/>
    </row>
    <row r="24" spans="1:11" ht="13.2">
      <c r="A24" s="75" t="s">
        <v>70</v>
      </c>
      <c r="B24" s="75" t="s">
        <v>71</v>
      </c>
      <c r="C24" s="171" t="s">
        <v>90</v>
      </c>
      <c r="D24" s="177"/>
      <c r="E24" s="144" t="s">
        <v>97</v>
      </c>
      <c r="F24" s="124" t="s">
        <v>74</v>
      </c>
      <c r="G24" s="145">
        <v>11.28</v>
      </c>
      <c r="H24" s="158"/>
      <c r="I24" s="146">
        <v>255</v>
      </c>
      <c r="J24" s="216">
        <f t="shared" si="0"/>
        <v>0</v>
      </c>
      <c r="K24" s="137"/>
    </row>
    <row r="25" spans="1:11" ht="13.2">
      <c r="A25" s="75" t="s">
        <v>70</v>
      </c>
      <c r="B25" s="75" t="s">
        <v>71</v>
      </c>
      <c r="C25" s="171" t="s">
        <v>90</v>
      </c>
      <c r="D25" s="177"/>
      <c r="E25" s="144" t="s">
        <v>98</v>
      </c>
      <c r="F25" s="124" t="s">
        <v>74</v>
      </c>
      <c r="G25" s="145">
        <v>11</v>
      </c>
      <c r="H25" s="158"/>
      <c r="I25" s="146">
        <v>255</v>
      </c>
      <c r="J25" s="216">
        <f t="shared" si="0"/>
        <v>0</v>
      </c>
      <c r="K25" s="137"/>
    </row>
    <row r="26" spans="1:11" ht="13.2">
      <c r="A26" s="75" t="s">
        <v>70</v>
      </c>
      <c r="B26" s="75" t="s">
        <v>71</v>
      </c>
      <c r="C26" s="171" t="s">
        <v>90</v>
      </c>
      <c r="D26" s="177"/>
      <c r="E26" s="144" t="s">
        <v>99</v>
      </c>
      <c r="F26" s="124" t="s">
        <v>74</v>
      </c>
      <c r="G26" s="145">
        <v>8</v>
      </c>
      <c r="H26" s="158"/>
      <c r="I26" s="146">
        <v>52</v>
      </c>
      <c r="J26" s="216">
        <f t="shared" si="0"/>
        <v>0</v>
      </c>
      <c r="K26" s="137"/>
    </row>
    <row r="27" spans="1:11" ht="13.2">
      <c r="A27" s="75" t="s">
        <v>70</v>
      </c>
      <c r="B27" s="75" t="s">
        <v>71</v>
      </c>
      <c r="C27" s="171" t="s">
        <v>90</v>
      </c>
      <c r="D27" s="177"/>
      <c r="E27" s="144" t="s">
        <v>100</v>
      </c>
      <c r="F27" s="124" t="s">
        <v>92</v>
      </c>
      <c r="G27" s="145">
        <v>104</v>
      </c>
      <c r="H27" s="158"/>
      <c r="I27" s="146">
        <v>255</v>
      </c>
      <c r="J27" s="216">
        <f t="shared" si="0"/>
        <v>0</v>
      </c>
      <c r="K27" s="137"/>
    </row>
    <row r="28" spans="1:11" ht="13.2">
      <c r="A28" s="75" t="s">
        <v>70</v>
      </c>
      <c r="B28" s="75" t="s">
        <v>71</v>
      </c>
      <c r="C28" s="171" t="s">
        <v>90</v>
      </c>
      <c r="D28" s="177"/>
      <c r="E28" s="144" t="s">
        <v>101</v>
      </c>
      <c r="F28" s="124" t="s">
        <v>74</v>
      </c>
      <c r="G28" s="145">
        <v>6</v>
      </c>
      <c r="H28" s="158"/>
      <c r="I28" s="146">
        <v>52</v>
      </c>
      <c r="J28" s="216">
        <f t="shared" si="0"/>
        <v>0</v>
      </c>
      <c r="K28" s="137"/>
    </row>
    <row r="29" spans="1:11" ht="13.2">
      <c r="A29" s="75" t="s">
        <v>70</v>
      </c>
      <c r="B29" s="75" t="s">
        <v>71</v>
      </c>
      <c r="C29" s="171" t="s">
        <v>90</v>
      </c>
      <c r="D29" s="177"/>
      <c r="E29" s="144" t="s">
        <v>102</v>
      </c>
      <c r="F29" s="124" t="s">
        <v>103</v>
      </c>
      <c r="G29" s="145">
        <v>8.82</v>
      </c>
      <c r="H29" s="158"/>
      <c r="I29" s="146">
        <v>255</v>
      </c>
      <c r="J29" s="216">
        <f t="shared" si="0"/>
        <v>0</v>
      </c>
      <c r="K29" s="137"/>
    </row>
    <row r="30" spans="1:11" ht="13.2">
      <c r="A30" s="75" t="s">
        <v>70</v>
      </c>
      <c r="B30" s="75" t="s">
        <v>71</v>
      </c>
      <c r="C30" s="171" t="s">
        <v>90</v>
      </c>
      <c r="D30" s="177"/>
      <c r="E30" s="144" t="s">
        <v>102</v>
      </c>
      <c r="F30" s="124" t="s">
        <v>103</v>
      </c>
      <c r="G30" s="145">
        <v>8.82</v>
      </c>
      <c r="H30" s="158"/>
      <c r="I30" s="146">
        <v>255</v>
      </c>
      <c r="J30" s="216">
        <f t="shared" si="0"/>
        <v>0</v>
      </c>
      <c r="K30" s="137"/>
    </row>
    <row r="31" spans="1:11" ht="13.2">
      <c r="A31" s="75" t="s">
        <v>70</v>
      </c>
      <c r="B31" s="75" t="s">
        <v>71</v>
      </c>
      <c r="C31" s="171" t="s">
        <v>90</v>
      </c>
      <c r="D31" s="177"/>
      <c r="E31" s="144" t="s">
        <v>104</v>
      </c>
      <c r="F31" s="124" t="s">
        <v>103</v>
      </c>
      <c r="G31" s="145">
        <v>4.18</v>
      </c>
      <c r="H31" s="158"/>
      <c r="I31" s="146">
        <v>255</v>
      </c>
      <c r="J31" s="216">
        <f t="shared" si="0"/>
        <v>0</v>
      </c>
      <c r="K31" s="137"/>
    </row>
    <row r="32" spans="1:11" ht="13.2">
      <c r="A32" s="75" t="s">
        <v>70</v>
      </c>
      <c r="B32" s="75" t="s">
        <v>71</v>
      </c>
      <c r="C32" s="171" t="s">
        <v>90</v>
      </c>
      <c r="D32" s="177"/>
      <c r="E32" s="144" t="s">
        <v>105</v>
      </c>
      <c r="F32" s="124" t="s">
        <v>74</v>
      </c>
      <c r="G32" s="145">
        <v>9.52</v>
      </c>
      <c r="H32" s="158"/>
      <c r="I32" s="146">
        <v>255</v>
      </c>
      <c r="J32" s="216">
        <f t="shared" si="0"/>
        <v>0</v>
      </c>
      <c r="K32" s="137"/>
    </row>
    <row r="33" spans="1:11" ht="13.2">
      <c r="A33" s="75" t="s">
        <v>70</v>
      </c>
      <c r="B33" s="75" t="s">
        <v>71</v>
      </c>
      <c r="C33" s="171" t="s">
        <v>90</v>
      </c>
      <c r="D33" s="177"/>
      <c r="E33" s="144" t="s">
        <v>106</v>
      </c>
      <c r="F33" s="124" t="s">
        <v>103</v>
      </c>
      <c r="G33" s="145">
        <v>6.48</v>
      </c>
      <c r="H33" s="158"/>
      <c r="I33" s="146">
        <v>255</v>
      </c>
      <c r="J33" s="216">
        <f t="shared" si="0"/>
        <v>0</v>
      </c>
      <c r="K33" s="137"/>
    </row>
    <row r="34" spans="1:11" ht="13.2">
      <c r="A34" s="75" t="s">
        <v>70</v>
      </c>
      <c r="B34" s="75" t="s">
        <v>71</v>
      </c>
      <c r="C34" s="171" t="s">
        <v>90</v>
      </c>
      <c r="D34" s="177"/>
      <c r="E34" s="144" t="s">
        <v>107</v>
      </c>
      <c r="F34" s="124" t="s">
        <v>92</v>
      </c>
      <c r="G34" s="145">
        <v>167</v>
      </c>
      <c r="H34" s="158"/>
      <c r="I34" s="146">
        <v>255</v>
      </c>
      <c r="J34" s="216">
        <f t="shared" si="0"/>
        <v>0</v>
      </c>
      <c r="K34" s="137"/>
    </row>
    <row r="35" spans="1:11" ht="13.2">
      <c r="A35" s="75" t="s">
        <v>70</v>
      </c>
      <c r="B35" s="75" t="s">
        <v>71</v>
      </c>
      <c r="C35" s="171" t="s">
        <v>90</v>
      </c>
      <c r="D35" s="177"/>
      <c r="E35" s="144" t="s">
        <v>108</v>
      </c>
      <c r="F35" s="124" t="s">
        <v>92</v>
      </c>
      <c r="G35" s="145">
        <v>13</v>
      </c>
      <c r="H35" s="158"/>
      <c r="I35" s="146">
        <v>255</v>
      </c>
      <c r="J35" s="216">
        <f t="shared" si="0"/>
        <v>0</v>
      </c>
      <c r="K35" s="137"/>
    </row>
    <row r="36" spans="1:11" ht="13.2">
      <c r="A36" s="75" t="s">
        <v>70</v>
      </c>
      <c r="B36" s="75" t="s">
        <v>71</v>
      </c>
      <c r="C36" s="171" t="s">
        <v>90</v>
      </c>
      <c r="D36" s="177"/>
      <c r="E36" s="144" t="s">
        <v>109</v>
      </c>
      <c r="F36" s="124" t="s">
        <v>92</v>
      </c>
      <c r="G36" s="145">
        <v>8</v>
      </c>
      <c r="H36" s="158"/>
      <c r="I36" s="146">
        <v>255</v>
      </c>
      <c r="J36" s="216">
        <f t="shared" si="0"/>
        <v>0</v>
      </c>
      <c r="K36" s="137"/>
    </row>
    <row r="37" spans="1:11" ht="13.2">
      <c r="A37" s="75" t="s">
        <v>70</v>
      </c>
      <c r="B37" s="75" t="s">
        <v>71</v>
      </c>
      <c r="C37" s="171" t="s">
        <v>90</v>
      </c>
      <c r="D37" s="177"/>
      <c r="E37" s="144" t="s">
        <v>110</v>
      </c>
      <c r="F37" s="124" t="s">
        <v>92</v>
      </c>
      <c r="G37" s="145">
        <v>54</v>
      </c>
      <c r="H37" s="158"/>
      <c r="I37" s="146">
        <v>255</v>
      </c>
      <c r="J37" s="216">
        <f t="shared" si="0"/>
        <v>0</v>
      </c>
      <c r="K37" s="137"/>
    </row>
    <row r="38" spans="1:11" ht="13.2">
      <c r="A38" s="75" t="s">
        <v>70</v>
      </c>
      <c r="B38" s="75" t="s">
        <v>71</v>
      </c>
      <c r="C38" s="171" t="s">
        <v>90</v>
      </c>
      <c r="D38" s="177"/>
      <c r="E38" s="144" t="s">
        <v>109</v>
      </c>
      <c r="F38" s="124" t="s">
        <v>92</v>
      </c>
      <c r="G38" s="145">
        <v>10</v>
      </c>
      <c r="H38" s="158"/>
      <c r="I38" s="146">
        <v>255</v>
      </c>
      <c r="J38" s="216">
        <f t="shared" si="0"/>
        <v>0</v>
      </c>
      <c r="K38" s="137"/>
    </row>
    <row r="39" spans="1:11" ht="13.2">
      <c r="A39" s="75" t="s">
        <v>70</v>
      </c>
      <c r="B39" s="75" t="s">
        <v>71</v>
      </c>
      <c r="C39" s="171" t="s">
        <v>90</v>
      </c>
      <c r="D39" s="177"/>
      <c r="E39" s="144" t="s">
        <v>91</v>
      </c>
      <c r="F39" s="124" t="s">
        <v>92</v>
      </c>
      <c r="G39" s="145">
        <v>16</v>
      </c>
      <c r="H39" s="158"/>
      <c r="I39" s="146">
        <v>255</v>
      </c>
      <c r="J39" s="216">
        <f t="shared" si="0"/>
        <v>0</v>
      </c>
      <c r="K39" s="137"/>
    </row>
    <row r="40" spans="1:11" ht="13.2">
      <c r="A40" s="75" t="s">
        <v>70</v>
      </c>
      <c r="B40" s="75" t="s">
        <v>71</v>
      </c>
      <c r="C40" s="171" t="s">
        <v>90</v>
      </c>
      <c r="D40" s="177"/>
      <c r="E40" s="144" t="s">
        <v>109</v>
      </c>
      <c r="F40" s="124" t="s">
        <v>92</v>
      </c>
      <c r="G40" s="145">
        <v>10</v>
      </c>
      <c r="H40" s="158"/>
      <c r="I40" s="146">
        <v>255</v>
      </c>
      <c r="J40" s="216">
        <f t="shared" si="0"/>
        <v>0</v>
      </c>
      <c r="K40" s="137"/>
    </row>
    <row r="41" spans="1:11" ht="13.2">
      <c r="A41" s="75" t="s">
        <v>70</v>
      </c>
      <c r="B41" s="75" t="s">
        <v>71</v>
      </c>
      <c r="C41" s="171" t="s">
        <v>90</v>
      </c>
      <c r="D41" s="177"/>
      <c r="E41" s="144" t="s">
        <v>91</v>
      </c>
      <c r="F41" s="124" t="s">
        <v>92</v>
      </c>
      <c r="G41" s="145">
        <v>18</v>
      </c>
      <c r="H41" s="158"/>
      <c r="I41" s="146">
        <v>255</v>
      </c>
      <c r="J41" s="216">
        <f t="shared" si="0"/>
        <v>0</v>
      </c>
      <c r="K41" s="137"/>
    </row>
    <row r="42" spans="1:11" ht="13.2">
      <c r="A42" s="75" t="s">
        <v>70</v>
      </c>
      <c r="B42" s="75" t="s">
        <v>71</v>
      </c>
      <c r="C42" s="171" t="s">
        <v>90</v>
      </c>
      <c r="D42" s="177"/>
      <c r="E42" s="144" t="s">
        <v>111</v>
      </c>
      <c r="F42" s="124" t="s">
        <v>92</v>
      </c>
      <c r="G42" s="145">
        <v>5</v>
      </c>
      <c r="H42" s="158"/>
      <c r="I42" s="146">
        <v>255</v>
      </c>
      <c r="J42" s="216">
        <f t="shared" si="0"/>
        <v>0</v>
      </c>
      <c r="K42" s="137"/>
    </row>
    <row r="43" spans="1:11" ht="13.2">
      <c r="A43" s="75" t="s">
        <v>70</v>
      </c>
      <c r="B43" s="75" t="s">
        <v>71</v>
      </c>
      <c r="C43" s="171" t="s">
        <v>90</v>
      </c>
      <c r="D43" s="177"/>
      <c r="E43" s="144" t="s">
        <v>111</v>
      </c>
      <c r="F43" s="124" t="s">
        <v>92</v>
      </c>
      <c r="G43" s="145">
        <v>5</v>
      </c>
      <c r="H43" s="158"/>
      <c r="I43" s="146">
        <v>255</v>
      </c>
      <c r="J43" s="216">
        <f t="shared" si="0"/>
        <v>0</v>
      </c>
      <c r="K43" s="137"/>
    </row>
    <row r="44" spans="1:11" ht="13.2">
      <c r="A44" s="75" t="s">
        <v>70</v>
      </c>
      <c r="B44" s="75" t="s">
        <v>71</v>
      </c>
      <c r="C44" s="171" t="s">
        <v>90</v>
      </c>
      <c r="D44" s="177"/>
      <c r="E44" s="144" t="s">
        <v>91</v>
      </c>
      <c r="F44" s="124" t="s">
        <v>92</v>
      </c>
      <c r="G44" s="145">
        <v>18</v>
      </c>
      <c r="H44" s="158"/>
      <c r="I44" s="146">
        <v>255</v>
      </c>
      <c r="J44" s="216">
        <f t="shared" si="0"/>
        <v>0</v>
      </c>
      <c r="K44" s="137"/>
    </row>
    <row r="45" spans="1:11" ht="13.2">
      <c r="A45" s="75" t="s">
        <v>70</v>
      </c>
      <c r="B45" s="75" t="s">
        <v>71</v>
      </c>
      <c r="C45" s="171" t="s">
        <v>112</v>
      </c>
      <c r="D45" s="177"/>
      <c r="E45" s="144" t="s">
        <v>113</v>
      </c>
      <c r="F45" s="124" t="s">
        <v>92</v>
      </c>
      <c r="G45" s="145">
        <v>32</v>
      </c>
      <c r="H45" s="158"/>
      <c r="I45" s="146">
        <v>255</v>
      </c>
      <c r="J45" s="216">
        <f t="shared" si="0"/>
        <v>0</v>
      </c>
      <c r="K45" s="137"/>
    </row>
    <row r="46" spans="1:11" ht="13.2">
      <c r="A46" s="75" t="s">
        <v>70</v>
      </c>
      <c r="B46" s="75" t="s">
        <v>71</v>
      </c>
      <c r="C46" s="171" t="s">
        <v>112</v>
      </c>
      <c r="D46" s="177"/>
      <c r="E46" s="144" t="s">
        <v>93</v>
      </c>
      <c r="F46" s="124" t="s">
        <v>92</v>
      </c>
      <c r="G46" s="145">
        <v>32</v>
      </c>
      <c r="H46" s="158"/>
      <c r="I46" s="146">
        <v>255</v>
      </c>
      <c r="J46" s="216">
        <f t="shared" si="0"/>
        <v>0</v>
      </c>
      <c r="K46" s="137"/>
    </row>
    <row r="47" spans="1:11" ht="13.2">
      <c r="A47" s="75" t="s">
        <v>70</v>
      </c>
      <c r="B47" s="75" t="s">
        <v>71</v>
      </c>
      <c r="C47" s="171" t="s">
        <v>112</v>
      </c>
      <c r="D47" s="177"/>
      <c r="E47" s="144" t="s">
        <v>114</v>
      </c>
      <c r="F47" s="124" t="s">
        <v>92</v>
      </c>
      <c r="G47" s="145">
        <v>18</v>
      </c>
      <c r="H47" s="158"/>
      <c r="I47" s="146">
        <v>255</v>
      </c>
      <c r="J47" s="216">
        <f t="shared" si="0"/>
        <v>0</v>
      </c>
      <c r="K47" s="137"/>
    </row>
    <row r="48" spans="1:11" ht="13.2">
      <c r="A48" s="75" t="s">
        <v>70</v>
      </c>
      <c r="B48" s="75" t="s">
        <v>71</v>
      </c>
      <c r="C48" s="171" t="s">
        <v>112</v>
      </c>
      <c r="D48" s="177"/>
      <c r="E48" s="144" t="s">
        <v>115</v>
      </c>
      <c r="F48" s="124" t="s">
        <v>92</v>
      </c>
      <c r="G48" s="145">
        <v>36</v>
      </c>
      <c r="H48" s="158"/>
      <c r="I48" s="146">
        <v>255</v>
      </c>
      <c r="J48" s="216">
        <f t="shared" si="0"/>
        <v>0</v>
      </c>
      <c r="K48" s="137"/>
    </row>
    <row r="49" spans="1:11" ht="13.2">
      <c r="A49" s="75" t="s">
        <v>70</v>
      </c>
      <c r="B49" s="75" t="s">
        <v>71</v>
      </c>
      <c r="C49" s="171" t="s">
        <v>112</v>
      </c>
      <c r="D49" s="177"/>
      <c r="E49" s="144" t="s">
        <v>89</v>
      </c>
      <c r="F49" s="124" t="s">
        <v>116</v>
      </c>
      <c r="G49" s="145">
        <v>17.86</v>
      </c>
      <c r="H49" s="158"/>
      <c r="I49" s="146">
        <v>255</v>
      </c>
      <c r="J49" s="216">
        <f t="shared" si="0"/>
        <v>0</v>
      </c>
      <c r="K49" s="137"/>
    </row>
    <row r="50" spans="1:11" ht="13.2">
      <c r="A50" s="75" t="s">
        <v>70</v>
      </c>
      <c r="B50" s="75" t="s">
        <v>71</v>
      </c>
      <c r="C50" s="171" t="s">
        <v>112</v>
      </c>
      <c r="D50" s="177"/>
      <c r="E50" s="144" t="s">
        <v>96</v>
      </c>
      <c r="F50" s="124" t="s">
        <v>116</v>
      </c>
      <c r="G50" s="145">
        <v>71.44</v>
      </c>
      <c r="H50" s="158"/>
      <c r="I50" s="146">
        <v>255</v>
      </c>
      <c r="J50" s="216">
        <f t="shared" si="0"/>
        <v>0</v>
      </c>
      <c r="K50" s="137"/>
    </row>
    <row r="51" spans="1:11" ht="13.2">
      <c r="A51" s="75" t="s">
        <v>70</v>
      </c>
      <c r="B51" s="75" t="s">
        <v>71</v>
      </c>
      <c r="C51" s="171" t="s">
        <v>112</v>
      </c>
      <c r="D51" s="177"/>
      <c r="E51" s="144" t="s">
        <v>98</v>
      </c>
      <c r="F51" s="124" t="s">
        <v>116</v>
      </c>
      <c r="G51" s="145">
        <v>9</v>
      </c>
      <c r="H51" s="158"/>
      <c r="I51" s="146">
        <v>255</v>
      </c>
      <c r="J51" s="216">
        <f t="shared" si="0"/>
        <v>0</v>
      </c>
      <c r="K51" s="137"/>
    </row>
    <row r="52" spans="1:11" ht="13.2">
      <c r="A52" s="75" t="s">
        <v>70</v>
      </c>
      <c r="B52" s="75" t="s">
        <v>71</v>
      </c>
      <c r="C52" s="171" t="s">
        <v>112</v>
      </c>
      <c r="D52" s="177"/>
      <c r="E52" s="144" t="s">
        <v>117</v>
      </c>
      <c r="F52" s="124" t="s">
        <v>92</v>
      </c>
      <c r="G52" s="145">
        <v>14</v>
      </c>
      <c r="H52" s="158"/>
      <c r="I52" s="146">
        <v>255</v>
      </c>
      <c r="J52" s="216">
        <f t="shared" si="0"/>
        <v>0</v>
      </c>
      <c r="K52" s="137"/>
    </row>
    <row r="53" spans="1:11" ht="13.2">
      <c r="A53" s="75" t="s">
        <v>70</v>
      </c>
      <c r="B53" s="75" t="s">
        <v>71</v>
      </c>
      <c r="C53" s="171" t="s">
        <v>112</v>
      </c>
      <c r="D53" s="177"/>
      <c r="E53" s="144" t="s">
        <v>118</v>
      </c>
      <c r="F53" s="124" t="s">
        <v>92</v>
      </c>
      <c r="G53" s="145">
        <v>115</v>
      </c>
      <c r="H53" s="158"/>
      <c r="I53" s="146">
        <v>255</v>
      </c>
      <c r="J53" s="216">
        <f t="shared" si="0"/>
        <v>0</v>
      </c>
      <c r="K53" s="137"/>
    </row>
    <row r="54" spans="1:11" ht="13.2">
      <c r="A54" s="75" t="s">
        <v>70</v>
      </c>
      <c r="B54" s="75" t="s">
        <v>71</v>
      </c>
      <c r="C54" s="171" t="s">
        <v>112</v>
      </c>
      <c r="D54" s="177"/>
      <c r="E54" s="144" t="s">
        <v>119</v>
      </c>
      <c r="F54" s="124" t="s">
        <v>92</v>
      </c>
      <c r="G54" s="145">
        <v>175</v>
      </c>
      <c r="H54" s="158"/>
      <c r="I54" s="146">
        <v>255</v>
      </c>
      <c r="J54" s="216">
        <f t="shared" si="0"/>
        <v>0</v>
      </c>
      <c r="K54" s="137"/>
    </row>
    <row r="55" spans="1:11" ht="13.2">
      <c r="A55" s="75" t="s">
        <v>70</v>
      </c>
      <c r="B55" s="75" t="s">
        <v>71</v>
      </c>
      <c r="C55" s="171" t="s">
        <v>112</v>
      </c>
      <c r="D55" s="177"/>
      <c r="E55" s="144" t="s">
        <v>120</v>
      </c>
      <c r="F55" s="124" t="s">
        <v>92</v>
      </c>
      <c r="G55" s="145">
        <v>25</v>
      </c>
      <c r="H55" s="158"/>
      <c r="I55" s="146">
        <v>255</v>
      </c>
      <c r="J55" s="216">
        <f t="shared" si="0"/>
        <v>0</v>
      </c>
      <c r="K55" s="137"/>
    </row>
    <row r="56" spans="1:11" ht="13.2">
      <c r="A56" s="75" t="s">
        <v>70</v>
      </c>
      <c r="B56" s="75" t="s">
        <v>71</v>
      </c>
      <c r="C56" s="171" t="s">
        <v>112</v>
      </c>
      <c r="D56" s="177"/>
      <c r="E56" s="144" t="s">
        <v>121</v>
      </c>
      <c r="F56" s="124" t="s">
        <v>92</v>
      </c>
      <c r="G56" s="145">
        <v>15</v>
      </c>
      <c r="H56" s="158"/>
      <c r="I56" s="146">
        <v>255</v>
      </c>
      <c r="J56" s="216">
        <f t="shared" si="0"/>
        <v>0</v>
      </c>
      <c r="K56" s="137"/>
    </row>
    <row r="57" spans="1:11" ht="13.2">
      <c r="A57" s="75" t="s">
        <v>70</v>
      </c>
      <c r="B57" s="75" t="s">
        <v>71</v>
      </c>
      <c r="C57" s="171" t="s">
        <v>112</v>
      </c>
      <c r="D57" s="177"/>
      <c r="E57" s="144" t="s">
        <v>117</v>
      </c>
      <c r="F57" s="124" t="s">
        <v>92</v>
      </c>
      <c r="G57" s="145">
        <v>9</v>
      </c>
      <c r="H57" s="158"/>
      <c r="I57" s="146">
        <v>255</v>
      </c>
      <c r="J57" s="216">
        <f t="shared" si="0"/>
        <v>0</v>
      </c>
      <c r="K57" s="137"/>
    </row>
    <row r="58" spans="1:11" ht="13.2">
      <c r="A58" s="75" t="s">
        <v>70</v>
      </c>
      <c r="B58" s="75" t="s">
        <v>71</v>
      </c>
      <c r="C58" s="171" t="s">
        <v>112</v>
      </c>
      <c r="D58" s="177"/>
      <c r="E58" s="144" t="s">
        <v>120</v>
      </c>
      <c r="F58" s="124" t="s">
        <v>92</v>
      </c>
      <c r="G58" s="145">
        <v>27</v>
      </c>
      <c r="H58" s="158"/>
      <c r="I58" s="146">
        <v>255</v>
      </c>
      <c r="J58" s="216">
        <f t="shared" si="0"/>
        <v>0</v>
      </c>
      <c r="K58" s="137"/>
    </row>
    <row r="59" spans="1:11" ht="13.2">
      <c r="A59" s="75" t="s">
        <v>70</v>
      </c>
      <c r="B59" s="75" t="s">
        <v>71</v>
      </c>
      <c r="C59" s="171" t="s">
        <v>112</v>
      </c>
      <c r="D59" s="177"/>
      <c r="E59" s="144" t="s">
        <v>117</v>
      </c>
      <c r="F59" s="124" t="s">
        <v>92</v>
      </c>
      <c r="G59" s="145">
        <v>8</v>
      </c>
      <c r="H59" s="158"/>
      <c r="I59" s="146">
        <v>255</v>
      </c>
      <c r="J59" s="216">
        <f t="shared" si="0"/>
        <v>0</v>
      </c>
      <c r="K59" s="137"/>
    </row>
    <row r="60" spans="1:11" ht="13.2">
      <c r="A60" s="75" t="s">
        <v>70</v>
      </c>
      <c r="B60" s="75" t="s">
        <v>71</v>
      </c>
      <c r="C60" s="171" t="s">
        <v>112</v>
      </c>
      <c r="D60" s="177"/>
      <c r="E60" s="144" t="s">
        <v>122</v>
      </c>
      <c r="F60" s="124" t="s">
        <v>92</v>
      </c>
      <c r="G60" s="145">
        <v>13</v>
      </c>
      <c r="H60" s="158"/>
      <c r="I60" s="146">
        <v>255</v>
      </c>
      <c r="J60" s="216">
        <f t="shared" si="0"/>
        <v>0</v>
      </c>
      <c r="K60" s="137"/>
    </row>
    <row r="61" spans="1:11" ht="13.2">
      <c r="A61" s="75" t="s">
        <v>70</v>
      </c>
      <c r="B61" s="75" t="s">
        <v>71</v>
      </c>
      <c r="C61" s="171" t="s">
        <v>112</v>
      </c>
      <c r="D61" s="177"/>
      <c r="E61" s="144" t="s">
        <v>122</v>
      </c>
      <c r="F61" s="124" t="s">
        <v>92</v>
      </c>
      <c r="G61" s="145">
        <v>8</v>
      </c>
      <c r="H61" s="158"/>
      <c r="I61" s="146">
        <v>255</v>
      </c>
      <c r="J61" s="216">
        <f t="shared" si="0"/>
        <v>0</v>
      </c>
      <c r="K61" s="137"/>
    </row>
    <row r="62" spans="1:11" ht="13.2">
      <c r="A62" s="75" t="s">
        <v>70</v>
      </c>
      <c r="B62" s="75" t="s">
        <v>71</v>
      </c>
      <c r="C62" s="171" t="s">
        <v>112</v>
      </c>
      <c r="D62" s="177"/>
      <c r="E62" s="144" t="s">
        <v>122</v>
      </c>
      <c r="F62" s="124" t="s">
        <v>92</v>
      </c>
      <c r="G62" s="145">
        <v>13</v>
      </c>
      <c r="H62" s="158"/>
      <c r="I62" s="146">
        <v>255</v>
      </c>
      <c r="J62" s="216">
        <f t="shared" si="0"/>
        <v>0</v>
      </c>
      <c r="K62" s="137"/>
    </row>
    <row r="63" spans="1:11" ht="13.2">
      <c r="A63" s="75" t="s">
        <v>70</v>
      </c>
      <c r="B63" s="75" t="s">
        <v>71</v>
      </c>
      <c r="C63" s="171" t="s">
        <v>112</v>
      </c>
      <c r="D63" s="177"/>
      <c r="E63" s="144" t="s">
        <v>117</v>
      </c>
      <c r="F63" s="124" t="s">
        <v>92</v>
      </c>
      <c r="G63" s="145">
        <v>5</v>
      </c>
      <c r="H63" s="158"/>
      <c r="I63" s="146">
        <v>255</v>
      </c>
      <c r="J63" s="216">
        <f t="shared" si="0"/>
        <v>0</v>
      </c>
      <c r="K63" s="137"/>
    </row>
    <row r="64" spans="1:11" ht="13.2">
      <c r="A64" s="75" t="s">
        <v>70</v>
      </c>
      <c r="B64" s="75" t="s">
        <v>71</v>
      </c>
      <c r="C64" s="171" t="s">
        <v>112</v>
      </c>
      <c r="D64" s="177"/>
      <c r="E64" s="144" t="s">
        <v>123</v>
      </c>
      <c r="F64" s="124" t="s">
        <v>92</v>
      </c>
      <c r="G64" s="145">
        <v>5</v>
      </c>
      <c r="H64" s="158"/>
      <c r="I64" s="146">
        <v>255</v>
      </c>
      <c r="J64" s="216">
        <f t="shared" si="0"/>
        <v>0</v>
      </c>
      <c r="K64" s="137"/>
    </row>
    <row r="65" spans="1:11" ht="13.2">
      <c r="A65" s="75" t="s">
        <v>70</v>
      </c>
      <c r="B65" s="75" t="s">
        <v>71</v>
      </c>
      <c r="C65" s="171" t="s">
        <v>112</v>
      </c>
      <c r="D65" s="177"/>
      <c r="E65" s="144" t="s">
        <v>91</v>
      </c>
      <c r="F65" s="124" t="s">
        <v>116</v>
      </c>
      <c r="G65" s="145">
        <v>8</v>
      </c>
      <c r="H65" s="158"/>
      <c r="I65" s="146">
        <v>255</v>
      </c>
      <c r="J65" s="216">
        <f t="shared" si="0"/>
        <v>0</v>
      </c>
      <c r="K65" s="137"/>
    </row>
    <row r="66" spans="1:11" ht="13.2">
      <c r="A66" s="75" t="s">
        <v>70</v>
      </c>
      <c r="B66" s="75" t="s">
        <v>71</v>
      </c>
      <c r="C66" s="171" t="s">
        <v>112</v>
      </c>
      <c r="D66" s="177"/>
      <c r="E66" s="144" t="s">
        <v>91</v>
      </c>
      <c r="F66" s="124" t="s">
        <v>92</v>
      </c>
      <c r="G66" s="145">
        <v>8</v>
      </c>
      <c r="H66" s="158"/>
      <c r="I66" s="146">
        <v>255</v>
      </c>
      <c r="J66" s="216">
        <f t="shared" si="0"/>
        <v>0</v>
      </c>
      <c r="K66" s="137"/>
    </row>
    <row r="67" spans="1:11" ht="13.2">
      <c r="A67" s="75" t="s">
        <v>70</v>
      </c>
      <c r="B67" s="75" t="s">
        <v>71</v>
      </c>
      <c r="C67" s="171" t="s">
        <v>112</v>
      </c>
      <c r="D67" s="177"/>
      <c r="E67" s="144" t="s">
        <v>102</v>
      </c>
      <c r="F67" s="124" t="s">
        <v>92</v>
      </c>
      <c r="G67" s="145">
        <v>9.27</v>
      </c>
      <c r="H67" s="158"/>
      <c r="I67" s="146">
        <v>255</v>
      </c>
      <c r="J67" s="216">
        <f t="shared" ref="J67:J94" si="1">H67*G67*I67</f>
        <v>0</v>
      </c>
      <c r="K67" s="137"/>
    </row>
    <row r="68" spans="1:11" ht="13.2">
      <c r="A68" s="75" t="s">
        <v>70</v>
      </c>
      <c r="B68" s="75" t="s">
        <v>71</v>
      </c>
      <c r="C68" s="171" t="s">
        <v>112</v>
      </c>
      <c r="D68" s="177"/>
      <c r="E68" s="144" t="s">
        <v>102</v>
      </c>
      <c r="F68" s="124" t="s">
        <v>103</v>
      </c>
      <c r="G68" s="145">
        <v>9.27</v>
      </c>
      <c r="H68" s="158"/>
      <c r="I68" s="146">
        <v>255</v>
      </c>
      <c r="J68" s="216">
        <f t="shared" si="1"/>
        <v>0</v>
      </c>
      <c r="K68" s="137"/>
    </row>
    <row r="69" spans="1:11" ht="13.2">
      <c r="A69" s="75" t="s">
        <v>70</v>
      </c>
      <c r="B69" s="75" t="s">
        <v>71</v>
      </c>
      <c r="C69" s="171" t="s">
        <v>112</v>
      </c>
      <c r="D69" s="177"/>
      <c r="E69" s="144" t="s">
        <v>124</v>
      </c>
      <c r="F69" s="124" t="s">
        <v>103</v>
      </c>
      <c r="G69" s="145">
        <v>4.18</v>
      </c>
      <c r="H69" s="158"/>
      <c r="I69" s="146">
        <v>255</v>
      </c>
      <c r="J69" s="216">
        <f t="shared" si="1"/>
        <v>0</v>
      </c>
      <c r="K69" s="137"/>
    </row>
    <row r="70" spans="1:11" ht="13.2">
      <c r="A70" s="75" t="s">
        <v>70</v>
      </c>
      <c r="B70" s="75" t="s">
        <v>71</v>
      </c>
      <c r="C70" s="171" t="s">
        <v>112</v>
      </c>
      <c r="D70" s="177"/>
      <c r="E70" s="144" t="s">
        <v>125</v>
      </c>
      <c r="F70" s="124" t="s">
        <v>116</v>
      </c>
      <c r="G70" s="145">
        <v>6.79</v>
      </c>
      <c r="H70" s="158"/>
      <c r="I70" s="146">
        <v>255</v>
      </c>
      <c r="J70" s="216">
        <f t="shared" si="1"/>
        <v>0</v>
      </c>
      <c r="K70" s="137"/>
    </row>
    <row r="71" spans="1:11" ht="13.2">
      <c r="A71" s="75" t="s">
        <v>70</v>
      </c>
      <c r="B71" s="75" t="s">
        <v>71</v>
      </c>
      <c r="C71" s="171" t="s">
        <v>126</v>
      </c>
      <c r="D71" s="177"/>
      <c r="E71" s="144" t="s">
        <v>93</v>
      </c>
      <c r="F71" s="124" t="s">
        <v>92</v>
      </c>
      <c r="G71" s="145">
        <v>14</v>
      </c>
      <c r="H71" s="158"/>
      <c r="I71" s="146">
        <v>255</v>
      </c>
      <c r="J71" s="216">
        <f t="shared" si="1"/>
        <v>0</v>
      </c>
      <c r="K71" s="137"/>
    </row>
    <row r="72" spans="1:11" ht="13.2">
      <c r="A72" s="75" t="s">
        <v>70</v>
      </c>
      <c r="B72" s="75" t="s">
        <v>71</v>
      </c>
      <c r="C72" s="171" t="s">
        <v>126</v>
      </c>
      <c r="D72" s="177"/>
      <c r="E72" s="144" t="s">
        <v>93</v>
      </c>
      <c r="F72" s="124" t="s">
        <v>92</v>
      </c>
      <c r="G72" s="145">
        <v>13</v>
      </c>
      <c r="H72" s="158"/>
      <c r="I72" s="146">
        <v>255</v>
      </c>
      <c r="J72" s="216">
        <f t="shared" si="1"/>
        <v>0</v>
      </c>
      <c r="K72" s="137"/>
    </row>
    <row r="73" spans="1:11" ht="13.2">
      <c r="A73" s="75" t="s">
        <v>70</v>
      </c>
      <c r="B73" s="75" t="s">
        <v>71</v>
      </c>
      <c r="C73" s="171" t="s">
        <v>126</v>
      </c>
      <c r="D73" s="177"/>
      <c r="E73" s="144" t="s">
        <v>93</v>
      </c>
      <c r="F73" s="124" t="s">
        <v>92</v>
      </c>
      <c r="G73" s="145">
        <v>25</v>
      </c>
      <c r="H73" s="158"/>
      <c r="I73" s="146">
        <v>255</v>
      </c>
      <c r="J73" s="216">
        <f t="shared" si="1"/>
        <v>0</v>
      </c>
      <c r="K73" s="137"/>
    </row>
    <row r="74" spans="1:11" ht="13.2">
      <c r="A74" s="75" t="s">
        <v>70</v>
      </c>
      <c r="B74" s="75" t="s">
        <v>71</v>
      </c>
      <c r="C74" s="171" t="s">
        <v>126</v>
      </c>
      <c r="D74" s="177"/>
      <c r="E74" s="144" t="s">
        <v>95</v>
      </c>
      <c r="F74" s="124" t="s">
        <v>92</v>
      </c>
      <c r="G74" s="145">
        <v>36</v>
      </c>
      <c r="H74" s="158"/>
      <c r="I74" s="146">
        <v>255</v>
      </c>
      <c r="J74" s="216">
        <f t="shared" si="1"/>
        <v>0</v>
      </c>
      <c r="K74" s="137"/>
    </row>
    <row r="75" spans="1:11" ht="13.2">
      <c r="A75" s="75" t="s">
        <v>70</v>
      </c>
      <c r="B75" s="75" t="s">
        <v>71</v>
      </c>
      <c r="C75" s="171" t="s">
        <v>126</v>
      </c>
      <c r="D75" s="177"/>
      <c r="E75" s="144" t="s">
        <v>96</v>
      </c>
      <c r="F75" s="124" t="s">
        <v>116</v>
      </c>
      <c r="G75" s="145">
        <v>71.44</v>
      </c>
      <c r="H75" s="158"/>
      <c r="I75" s="146">
        <v>255</v>
      </c>
      <c r="J75" s="216">
        <f t="shared" si="1"/>
        <v>0</v>
      </c>
      <c r="K75" s="137"/>
    </row>
    <row r="76" spans="1:11" ht="13.2">
      <c r="A76" s="75" t="s">
        <v>70</v>
      </c>
      <c r="B76" s="75" t="s">
        <v>71</v>
      </c>
      <c r="C76" s="171" t="s">
        <v>126</v>
      </c>
      <c r="D76" s="177"/>
      <c r="E76" s="144" t="s">
        <v>89</v>
      </c>
      <c r="F76" s="124" t="s">
        <v>116</v>
      </c>
      <c r="G76" s="145">
        <v>17.86</v>
      </c>
      <c r="H76" s="158"/>
      <c r="I76" s="146">
        <v>255</v>
      </c>
      <c r="J76" s="216">
        <f t="shared" si="1"/>
        <v>0</v>
      </c>
      <c r="K76" s="137"/>
    </row>
    <row r="77" spans="1:11" ht="13.2">
      <c r="A77" s="75" t="s">
        <v>70</v>
      </c>
      <c r="B77" s="75" t="s">
        <v>71</v>
      </c>
      <c r="C77" s="171" t="s">
        <v>126</v>
      </c>
      <c r="D77" s="177"/>
      <c r="E77" s="144" t="s">
        <v>102</v>
      </c>
      <c r="F77" s="124" t="s">
        <v>103</v>
      </c>
      <c r="G77" s="145">
        <v>9.27</v>
      </c>
      <c r="H77" s="158"/>
      <c r="I77" s="146">
        <v>255</v>
      </c>
      <c r="J77" s="216">
        <f t="shared" si="1"/>
        <v>0</v>
      </c>
      <c r="K77" s="137"/>
    </row>
    <row r="78" spans="1:11" ht="13.2">
      <c r="A78" s="75" t="s">
        <v>70</v>
      </c>
      <c r="B78" s="75" t="s">
        <v>71</v>
      </c>
      <c r="C78" s="171" t="s">
        <v>126</v>
      </c>
      <c r="D78" s="177"/>
      <c r="E78" s="144" t="s">
        <v>102</v>
      </c>
      <c r="F78" s="124" t="s">
        <v>103</v>
      </c>
      <c r="G78" s="145">
        <v>9.27</v>
      </c>
      <c r="H78" s="158"/>
      <c r="I78" s="146">
        <v>255</v>
      </c>
      <c r="J78" s="216">
        <f t="shared" si="1"/>
        <v>0</v>
      </c>
      <c r="K78" s="137"/>
    </row>
    <row r="79" spans="1:11" ht="13.2">
      <c r="A79" s="75" t="s">
        <v>70</v>
      </c>
      <c r="B79" s="75" t="s">
        <v>71</v>
      </c>
      <c r="C79" s="171" t="s">
        <v>126</v>
      </c>
      <c r="D79" s="177"/>
      <c r="E79" s="144" t="s">
        <v>125</v>
      </c>
      <c r="F79" s="124" t="s">
        <v>116</v>
      </c>
      <c r="G79" s="145">
        <v>6.79</v>
      </c>
      <c r="H79" s="158"/>
      <c r="I79" s="146">
        <v>255</v>
      </c>
      <c r="J79" s="216">
        <f t="shared" si="1"/>
        <v>0</v>
      </c>
      <c r="K79" s="137"/>
    </row>
    <row r="80" spans="1:11" ht="13.2">
      <c r="A80" s="75" t="s">
        <v>70</v>
      </c>
      <c r="B80" s="75" t="s">
        <v>71</v>
      </c>
      <c r="C80" s="171" t="s">
        <v>126</v>
      </c>
      <c r="D80" s="177"/>
      <c r="E80" s="144" t="s">
        <v>127</v>
      </c>
      <c r="F80" s="124" t="s">
        <v>116</v>
      </c>
      <c r="G80" s="145">
        <v>4.18</v>
      </c>
      <c r="H80" s="158"/>
      <c r="I80" s="146">
        <v>255</v>
      </c>
      <c r="J80" s="216">
        <f t="shared" si="1"/>
        <v>0</v>
      </c>
      <c r="K80" s="137"/>
    </row>
    <row r="81" spans="1:11" ht="13.2">
      <c r="A81" s="75" t="s">
        <v>70</v>
      </c>
      <c r="B81" s="75" t="s">
        <v>71</v>
      </c>
      <c r="C81" s="171" t="s">
        <v>126</v>
      </c>
      <c r="D81" s="177"/>
      <c r="E81" s="144" t="s">
        <v>118</v>
      </c>
      <c r="F81" s="124" t="s">
        <v>92</v>
      </c>
      <c r="G81" s="145">
        <v>120</v>
      </c>
      <c r="H81" s="158"/>
      <c r="I81" s="146">
        <v>255</v>
      </c>
      <c r="J81" s="216">
        <f t="shared" si="1"/>
        <v>0</v>
      </c>
      <c r="K81" s="137"/>
    </row>
    <row r="82" spans="1:11" ht="13.2">
      <c r="A82" s="75" t="s">
        <v>70</v>
      </c>
      <c r="B82" s="75" t="s">
        <v>71</v>
      </c>
      <c r="C82" s="171" t="s">
        <v>126</v>
      </c>
      <c r="D82" s="177"/>
      <c r="E82" s="144" t="s">
        <v>128</v>
      </c>
      <c r="F82" s="124" t="s">
        <v>116</v>
      </c>
      <c r="G82" s="145">
        <v>10</v>
      </c>
      <c r="H82" s="158"/>
      <c r="I82" s="146">
        <v>255</v>
      </c>
      <c r="J82" s="216">
        <f>H82*G82*I82</f>
        <v>0</v>
      </c>
      <c r="K82" s="137"/>
    </row>
    <row r="83" spans="1:11" ht="13.2">
      <c r="A83" s="75" t="s">
        <v>70</v>
      </c>
      <c r="B83" s="75" t="s">
        <v>71</v>
      </c>
      <c r="C83" s="171" t="s">
        <v>126</v>
      </c>
      <c r="D83" s="177"/>
      <c r="E83" s="144" t="s">
        <v>129</v>
      </c>
      <c r="F83" s="124" t="s">
        <v>116</v>
      </c>
      <c r="G83" s="145">
        <v>7</v>
      </c>
      <c r="H83" s="158"/>
      <c r="I83" s="146">
        <v>255</v>
      </c>
      <c r="J83" s="216">
        <f t="shared" si="1"/>
        <v>0</v>
      </c>
      <c r="K83" s="137"/>
    </row>
    <row r="84" spans="1:11" ht="13.2">
      <c r="A84" s="75" t="s">
        <v>70</v>
      </c>
      <c r="B84" s="75" t="s">
        <v>71</v>
      </c>
      <c r="C84" s="171" t="s">
        <v>126</v>
      </c>
      <c r="D84" s="177"/>
      <c r="E84" s="144" t="s">
        <v>117</v>
      </c>
      <c r="F84" s="124" t="s">
        <v>92</v>
      </c>
      <c r="G84" s="145">
        <v>6</v>
      </c>
      <c r="H84" s="158"/>
      <c r="I84" s="146">
        <v>255</v>
      </c>
      <c r="J84" s="216">
        <f t="shared" si="1"/>
        <v>0</v>
      </c>
      <c r="K84" s="137"/>
    </row>
    <row r="85" spans="1:11" ht="13.2">
      <c r="A85" s="75" t="s">
        <v>70</v>
      </c>
      <c r="B85" s="75" t="s">
        <v>71</v>
      </c>
      <c r="C85" s="171" t="s">
        <v>126</v>
      </c>
      <c r="D85" s="177"/>
      <c r="E85" s="144" t="s">
        <v>91</v>
      </c>
      <c r="F85" s="124" t="s">
        <v>92</v>
      </c>
      <c r="G85" s="145">
        <v>41</v>
      </c>
      <c r="H85" s="158"/>
      <c r="I85" s="146">
        <v>255</v>
      </c>
      <c r="J85" s="216">
        <f t="shared" si="1"/>
        <v>0</v>
      </c>
      <c r="K85" s="137"/>
    </row>
    <row r="86" spans="1:11" ht="13.2">
      <c r="A86" s="75" t="s">
        <v>70</v>
      </c>
      <c r="B86" s="75" t="s">
        <v>71</v>
      </c>
      <c r="C86" s="171" t="s">
        <v>126</v>
      </c>
      <c r="D86" s="177"/>
      <c r="E86" s="144" t="s">
        <v>98</v>
      </c>
      <c r="F86" s="124" t="s">
        <v>116</v>
      </c>
      <c r="G86" s="145">
        <v>9</v>
      </c>
      <c r="H86" s="158"/>
      <c r="I86" s="146">
        <v>255</v>
      </c>
      <c r="J86" s="216">
        <f t="shared" si="1"/>
        <v>0</v>
      </c>
      <c r="K86" s="137"/>
    </row>
    <row r="87" spans="1:11" ht="13.2">
      <c r="A87" s="75" t="s">
        <v>70</v>
      </c>
      <c r="B87" s="75" t="s">
        <v>71</v>
      </c>
      <c r="C87" s="171" t="s">
        <v>126</v>
      </c>
      <c r="D87" s="177"/>
      <c r="E87" s="144" t="s">
        <v>91</v>
      </c>
      <c r="F87" s="124" t="s">
        <v>92</v>
      </c>
      <c r="G87" s="145">
        <v>13</v>
      </c>
      <c r="H87" s="158"/>
      <c r="I87" s="146">
        <v>255</v>
      </c>
      <c r="J87" s="216">
        <f t="shared" si="1"/>
        <v>0</v>
      </c>
      <c r="K87" s="137"/>
    </row>
    <row r="88" spans="1:11" ht="13.2">
      <c r="A88" s="75" t="s">
        <v>70</v>
      </c>
      <c r="B88" s="75" t="s">
        <v>71</v>
      </c>
      <c r="C88" s="171" t="s">
        <v>126</v>
      </c>
      <c r="D88" s="177"/>
      <c r="E88" s="144" t="s">
        <v>117</v>
      </c>
      <c r="F88" s="124" t="s">
        <v>92</v>
      </c>
      <c r="G88" s="145">
        <v>8</v>
      </c>
      <c r="H88" s="158"/>
      <c r="I88" s="146">
        <v>255</v>
      </c>
      <c r="J88" s="216">
        <f t="shared" si="1"/>
        <v>0</v>
      </c>
      <c r="K88" s="137"/>
    </row>
    <row r="89" spans="1:11" ht="13.2">
      <c r="A89" s="75" t="s">
        <v>70</v>
      </c>
      <c r="B89" s="75" t="s">
        <v>71</v>
      </c>
      <c r="C89" s="171" t="s">
        <v>126</v>
      </c>
      <c r="D89" s="177"/>
      <c r="E89" s="144" t="s">
        <v>130</v>
      </c>
      <c r="F89" s="124" t="s">
        <v>92</v>
      </c>
      <c r="G89" s="145">
        <v>163</v>
      </c>
      <c r="H89" s="158"/>
      <c r="I89" s="146">
        <v>255</v>
      </c>
      <c r="J89" s="216">
        <f t="shared" si="1"/>
        <v>0</v>
      </c>
      <c r="K89" s="137"/>
    </row>
    <row r="90" spans="1:11" ht="13.2">
      <c r="A90" s="75" t="s">
        <v>70</v>
      </c>
      <c r="B90" s="75" t="s">
        <v>71</v>
      </c>
      <c r="C90" s="171" t="s">
        <v>126</v>
      </c>
      <c r="D90" s="177"/>
      <c r="E90" s="144" t="s">
        <v>91</v>
      </c>
      <c r="F90" s="124" t="s">
        <v>92</v>
      </c>
      <c r="G90" s="145">
        <v>22</v>
      </c>
      <c r="H90" s="158"/>
      <c r="I90" s="146">
        <v>255</v>
      </c>
      <c r="J90" s="216">
        <f t="shared" si="1"/>
        <v>0</v>
      </c>
      <c r="K90" s="137"/>
    </row>
    <row r="91" spans="1:11" ht="13.2">
      <c r="A91" s="75" t="s">
        <v>70</v>
      </c>
      <c r="B91" s="75" t="s">
        <v>71</v>
      </c>
      <c r="C91" s="171" t="s">
        <v>126</v>
      </c>
      <c r="D91" s="177"/>
      <c r="E91" s="144" t="s">
        <v>117</v>
      </c>
      <c r="F91" s="124" t="s">
        <v>92</v>
      </c>
      <c r="G91" s="145">
        <v>8</v>
      </c>
      <c r="H91" s="158"/>
      <c r="I91" s="146">
        <v>255</v>
      </c>
      <c r="J91" s="216">
        <f t="shared" si="1"/>
        <v>0</v>
      </c>
      <c r="K91" s="137"/>
    </row>
    <row r="92" spans="1:11" ht="13.2">
      <c r="A92" s="75" t="s">
        <v>70</v>
      </c>
      <c r="B92" s="75" t="s">
        <v>71</v>
      </c>
      <c r="C92" s="171" t="s">
        <v>126</v>
      </c>
      <c r="D92" s="177"/>
      <c r="E92" s="144" t="s">
        <v>117</v>
      </c>
      <c r="F92" s="124" t="s">
        <v>92</v>
      </c>
      <c r="G92" s="145">
        <v>5</v>
      </c>
      <c r="H92" s="158"/>
      <c r="I92" s="146">
        <v>255</v>
      </c>
      <c r="J92" s="216">
        <f t="shared" si="1"/>
        <v>0</v>
      </c>
      <c r="K92" s="137"/>
    </row>
    <row r="93" spans="1:11" ht="13.2">
      <c r="A93" s="75" t="s">
        <v>70</v>
      </c>
      <c r="B93" s="75" t="s">
        <v>71</v>
      </c>
      <c r="C93" s="171" t="s">
        <v>126</v>
      </c>
      <c r="D93" s="177"/>
      <c r="E93" s="144" t="s">
        <v>91</v>
      </c>
      <c r="F93" s="124" t="s">
        <v>92</v>
      </c>
      <c r="G93" s="145">
        <v>26</v>
      </c>
      <c r="H93" s="158"/>
      <c r="I93" s="146">
        <v>255</v>
      </c>
      <c r="J93" s="216">
        <f t="shared" si="1"/>
        <v>0</v>
      </c>
      <c r="K93" s="137"/>
    </row>
    <row r="94" spans="1:11" ht="13.2">
      <c r="A94" s="75" t="s">
        <v>70</v>
      </c>
      <c r="B94" s="75" t="s">
        <v>71</v>
      </c>
      <c r="C94" s="171" t="s">
        <v>126</v>
      </c>
      <c r="D94" s="177"/>
      <c r="E94" s="144" t="s">
        <v>91</v>
      </c>
      <c r="F94" s="124" t="s">
        <v>92</v>
      </c>
      <c r="G94" s="145">
        <v>22</v>
      </c>
      <c r="H94" s="158"/>
      <c r="I94" s="146">
        <v>255</v>
      </c>
      <c r="J94" s="216">
        <f t="shared" si="1"/>
        <v>0</v>
      </c>
      <c r="K94" s="137"/>
    </row>
    <row r="95" spans="1:11" ht="14.4">
      <c r="A95" s="147"/>
      <c r="B95" s="147"/>
      <c r="C95" s="172"/>
      <c r="D95" s="178"/>
      <c r="E95" s="148"/>
      <c r="F95" s="149"/>
      <c r="G95" s="150"/>
      <c r="H95" s="202"/>
      <c r="I95" s="151"/>
      <c r="J95" s="151"/>
      <c r="K95" s="138"/>
    </row>
    <row r="96" spans="1:11" ht="13.2">
      <c r="A96" s="75" t="s">
        <v>131</v>
      </c>
      <c r="B96" s="75" t="s">
        <v>132</v>
      </c>
      <c r="C96" s="173" t="s">
        <v>133</v>
      </c>
      <c r="D96" s="179"/>
      <c r="E96" s="75" t="s">
        <v>134</v>
      </c>
      <c r="F96" s="75" t="s">
        <v>92</v>
      </c>
      <c r="G96" s="141">
        <v>2.0999999046325684</v>
      </c>
      <c r="H96" s="158"/>
      <c r="I96" s="152">
        <v>255</v>
      </c>
      <c r="J96" s="216">
        <f>G96*H96*I96</f>
        <v>0</v>
      </c>
      <c r="K96" s="137"/>
    </row>
    <row r="97" spans="1:11" ht="13.2">
      <c r="A97" s="75" t="s">
        <v>131</v>
      </c>
      <c r="B97" s="75" t="s">
        <v>132</v>
      </c>
      <c r="C97" s="173" t="s">
        <v>133</v>
      </c>
      <c r="D97" s="179"/>
      <c r="E97" s="75" t="s">
        <v>135</v>
      </c>
      <c r="F97" s="75" t="s">
        <v>92</v>
      </c>
      <c r="G97" s="141">
        <v>4.5500001907348633</v>
      </c>
      <c r="H97" s="158"/>
      <c r="I97" s="152">
        <v>255</v>
      </c>
      <c r="J97" s="216">
        <f t="shared" ref="J97:J109" si="2">G97*H97*I97</f>
        <v>0</v>
      </c>
      <c r="K97" s="137"/>
    </row>
    <row r="98" spans="1:11" ht="13.2">
      <c r="A98" s="75" t="s">
        <v>131</v>
      </c>
      <c r="B98" s="75" t="s">
        <v>132</v>
      </c>
      <c r="C98" s="173" t="s">
        <v>133</v>
      </c>
      <c r="D98" s="179"/>
      <c r="E98" s="75" t="s">
        <v>136</v>
      </c>
      <c r="F98" s="75" t="s">
        <v>103</v>
      </c>
      <c r="G98" s="141">
        <v>17.950000762939453</v>
      </c>
      <c r="H98" s="158"/>
      <c r="I98" s="152">
        <v>255</v>
      </c>
      <c r="J98" s="216">
        <f t="shared" si="2"/>
        <v>0</v>
      </c>
      <c r="K98" s="137"/>
    </row>
    <row r="99" spans="1:11" ht="13.2">
      <c r="A99" s="75" t="s">
        <v>131</v>
      </c>
      <c r="B99" s="75" t="s">
        <v>132</v>
      </c>
      <c r="C99" s="173" t="s">
        <v>133</v>
      </c>
      <c r="D99" s="179"/>
      <c r="E99" s="75" t="s">
        <v>137</v>
      </c>
      <c r="F99" s="75" t="s">
        <v>92</v>
      </c>
      <c r="G99" s="141">
        <v>32.25</v>
      </c>
      <c r="H99" s="158"/>
      <c r="I99" s="152">
        <v>255</v>
      </c>
      <c r="J99" s="216">
        <f t="shared" si="2"/>
        <v>0</v>
      </c>
      <c r="K99" s="137"/>
    </row>
    <row r="100" spans="1:11" ht="13.2">
      <c r="A100" s="75" t="s">
        <v>131</v>
      </c>
      <c r="B100" s="75" t="s">
        <v>132</v>
      </c>
      <c r="C100" s="173" t="s">
        <v>133</v>
      </c>
      <c r="D100" s="179"/>
      <c r="E100" s="75" t="s">
        <v>138</v>
      </c>
      <c r="F100" s="75" t="s">
        <v>92</v>
      </c>
      <c r="G100" s="141">
        <v>2.4500000476837158</v>
      </c>
      <c r="H100" s="158"/>
      <c r="I100" s="152">
        <v>255</v>
      </c>
      <c r="J100" s="216">
        <f t="shared" si="2"/>
        <v>0</v>
      </c>
      <c r="K100" s="137"/>
    </row>
    <row r="101" spans="1:11" ht="13.2">
      <c r="A101" s="75" t="s">
        <v>131</v>
      </c>
      <c r="B101" s="75" t="s">
        <v>132</v>
      </c>
      <c r="C101" s="173" t="s">
        <v>133</v>
      </c>
      <c r="D101" s="179"/>
      <c r="E101" s="75" t="s">
        <v>139</v>
      </c>
      <c r="F101" s="75" t="s">
        <v>140</v>
      </c>
      <c r="G101" s="141">
        <v>4.0500001907348633</v>
      </c>
      <c r="H101" s="158"/>
      <c r="I101" s="152">
        <v>255</v>
      </c>
      <c r="J101" s="216">
        <f t="shared" si="2"/>
        <v>0</v>
      </c>
      <c r="K101" s="137"/>
    </row>
    <row r="102" spans="1:11" ht="13.2">
      <c r="A102" s="75" t="s">
        <v>131</v>
      </c>
      <c r="B102" s="75" t="s">
        <v>132</v>
      </c>
      <c r="C102" s="173" t="s">
        <v>133</v>
      </c>
      <c r="D102" s="179"/>
      <c r="E102" s="75" t="s">
        <v>139</v>
      </c>
      <c r="F102" s="75" t="s">
        <v>141</v>
      </c>
      <c r="G102" s="141">
        <v>7.3000001907348633</v>
      </c>
      <c r="H102" s="158"/>
      <c r="I102" s="152">
        <v>255</v>
      </c>
      <c r="J102" s="216">
        <f t="shared" si="2"/>
        <v>0</v>
      </c>
      <c r="K102" s="137"/>
    </row>
    <row r="103" spans="1:11" ht="13.2">
      <c r="A103" s="75" t="s">
        <v>131</v>
      </c>
      <c r="B103" s="75" t="s">
        <v>132</v>
      </c>
      <c r="C103" s="173" t="s">
        <v>133</v>
      </c>
      <c r="D103" s="179"/>
      <c r="E103" s="75" t="s">
        <v>139</v>
      </c>
      <c r="F103" s="75" t="s">
        <v>92</v>
      </c>
      <c r="G103" s="141">
        <v>8.8999996185302734</v>
      </c>
      <c r="H103" s="158"/>
      <c r="I103" s="152">
        <v>255</v>
      </c>
      <c r="J103" s="216">
        <f t="shared" si="2"/>
        <v>0</v>
      </c>
      <c r="K103" s="137"/>
    </row>
    <row r="104" spans="1:11" ht="13.2">
      <c r="A104" s="75" t="s">
        <v>131</v>
      </c>
      <c r="B104" s="75" t="s">
        <v>132</v>
      </c>
      <c r="C104" s="173" t="s">
        <v>142</v>
      </c>
      <c r="D104" s="179"/>
      <c r="E104" s="75" t="s">
        <v>143</v>
      </c>
      <c r="F104" s="75" t="s">
        <v>92</v>
      </c>
      <c r="G104" s="141">
        <v>421.60000228881836</v>
      </c>
      <c r="H104" s="158"/>
      <c r="I104" s="152">
        <v>255</v>
      </c>
      <c r="J104" s="216">
        <f t="shared" si="2"/>
        <v>0</v>
      </c>
      <c r="K104" s="137"/>
    </row>
    <row r="105" spans="1:11" ht="13.2">
      <c r="A105" s="75" t="s">
        <v>131</v>
      </c>
      <c r="B105" s="75" t="s">
        <v>132</v>
      </c>
      <c r="C105" s="173" t="s">
        <v>142</v>
      </c>
      <c r="D105" s="179"/>
      <c r="E105" s="75" t="s">
        <v>144</v>
      </c>
      <c r="F105" s="75" t="s">
        <v>145</v>
      </c>
      <c r="G105" s="141">
        <v>2</v>
      </c>
      <c r="H105" s="158"/>
      <c r="I105" s="152">
        <v>255</v>
      </c>
      <c r="J105" s="216">
        <f t="shared" si="2"/>
        <v>0</v>
      </c>
      <c r="K105" s="137"/>
    </row>
    <row r="106" spans="1:11" ht="13.2">
      <c r="A106" s="75" t="s">
        <v>131</v>
      </c>
      <c r="B106" s="75" t="s">
        <v>132</v>
      </c>
      <c r="C106" s="173" t="s">
        <v>142</v>
      </c>
      <c r="D106" s="179"/>
      <c r="E106" s="75" t="s">
        <v>146</v>
      </c>
      <c r="F106" s="75" t="s">
        <v>103</v>
      </c>
      <c r="G106" s="141">
        <v>19.599999904632568</v>
      </c>
      <c r="H106" s="158"/>
      <c r="I106" s="152">
        <v>255</v>
      </c>
      <c r="J106" s="216">
        <f t="shared" si="2"/>
        <v>0</v>
      </c>
      <c r="K106" s="137"/>
    </row>
    <row r="107" spans="1:11" ht="13.2">
      <c r="A107" s="75" t="s">
        <v>131</v>
      </c>
      <c r="B107" s="75" t="s">
        <v>132</v>
      </c>
      <c r="C107" s="173" t="s">
        <v>133</v>
      </c>
      <c r="D107" s="179"/>
      <c r="E107" s="75" t="s">
        <v>147</v>
      </c>
      <c r="F107" s="75" t="s">
        <v>92</v>
      </c>
      <c r="G107" s="141">
        <v>63.200000762939453</v>
      </c>
      <c r="H107" s="158"/>
      <c r="I107" s="152">
        <v>255</v>
      </c>
      <c r="J107" s="216">
        <f t="shared" si="2"/>
        <v>0</v>
      </c>
      <c r="K107" s="139"/>
    </row>
    <row r="108" spans="1:11" ht="13.2">
      <c r="A108" s="75" t="s">
        <v>131</v>
      </c>
      <c r="B108" s="75" t="s">
        <v>132</v>
      </c>
      <c r="C108" s="173" t="s">
        <v>133</v>
      </c>
      <c r="D108" s="179"/>
      <c r="E108" s="75" t="s">
        <v>148</v>
      </c>
      <c r="F108" s="75" t="s">
        <v>92</v>
      </c>
      <c r="G108" s="141">
        <v>60</v>
      </c>
      <c r="H108" s="158"/>
      <c r="I108" s="152">
        <v>255</v>
      </c>
      <c r="J108" s="216">
        <f t="shared" si="2"/>
        <v>0</v>
      </c>
      <c r="K108" s="139"/>
    </row>
    <row r="109" spans="1:11" ht="13.2">
      <c r="A109" s="75"/>
      <c r="B109" s="75" t="s">
        <v>132</v>
      </c>
      <c r="C109" s="173" t="s">
        <v>133</v>
      </c>
      <c r="D109" s="179"/>
      <c r="E109" s="75" t="s">
        <v>84</v>
      </c>
      <c r="F109" s="75" t="s">
        <v>92</v>
      </c>
      <c r="G109" s="141">
        <v>1.5</v>
      </c>
      <c r="H109" s="158"/>
      <c r="I109" s="152">
        <v>12</v>
      </c>
      <c r="J109" s="216">
        <f t="shared" si="2"/>
        <v>0</v>
      </c>
      <c r="K109" s="139"/>
    </row>
    <row r="110" spans="1:11" ht="13.2">
      <c r="A110" s="75"/>
      <c r="B110" s="75"/>
      <c r="C110" s="173"/>
      <c r="D110" s="179"/>
      <c r="E110" s="75"/>
      <c r="F110" s="75"/>
      <c r="G110" s="141"/>
      <c r="H110" s="203"/>
      <c r="I110" s="152"/>
      <c r="J110" s="152"/>
      <c r="K110" s="139"/>
    </row>
    <row r="111" spans="1:11" ht="13.2">
      <c r="A111" s="75" t="s">
        <v>149</v>
      </c>
      <c r="B111" s="75" t="s">
        <v>150</v>
      </c>
      <c r="C111" s="173" t="s">
        <v>133</v>
      </c>
      <c r="D111" s="179" t="s">
        <v>151</v>
      </c>
      <c r="E111" s="75" t="s">
        <v>152</v>
      </c>
      <c r="F111" s="75" t="s">
        <v>153</v>
      </c>
      <c r="G111" s="141">
        <v>8</v>
      </c>
      <c r="H111" s="158"/>
      <c r="I111" s="152">
        <v>255</v>
      </c>
      <c r="J111" s="216">
        <f>G111*H111*I111</f>
        <v>0</v>
      </c>
      <c r="K111" s="139"/>
    </row>
    <row r="112" spans="1:11" ht="13.2">
      <c r="A112" s="75" t="s">
        <v>149</v>
      </c>
      <c r="B112" s="75" t="s">
        <v>150</v>
      </c>
      <c r="C112" s="173" t="s">
        <v>133</v>
      </c>
      <c r="D112" s="179" t="s">
        <v>154</v>
      </c>
      <c r="E112" s="75" t="s">
        <v>155</v>
      </c>
      <c r="F112" s="75" t="s">
        <v>153</v>
      </c>
      <c r="G112" s="141">
        <v>25</v>
      </c>
      <c r="H112" s="158"/>
      <c r="I112" s="152">
        <v>255</v>
      </c>
      <c r="J112" s="216">
        <f t="shared" ref="J112:J139" si="3">G112*H112*I112</f>
        <v>0</v>
      </c>
      <c r="K112" s="137"/>
    </row>
    <row r="113" spans="1:11" ht="13.2">
      <c r="A113" s="75" t="s">
        <v>149</v>
      </c>
      <c r="B113" s="75" t="s">
        <v>150</v>
      </c>
      <c r="C113" s="173" t="s">
        <v>133</v>
      </c>
      <c r="D113" s="179" t="s">
        <v>156</v>
      </c>
      <c r="E113" s="75" t="s">
        <v>157</v>
      </c>
      <c r="F113" s="75" t="s">
        <v>153</v>
      </c>
      <c r="G113" s="141">
        <v>53.5</v>
      </c>
      <c r="H113" s="158"/>
      <c r="I113" s="152">
        <v>255</v>
      </c>
      <c r="J113" s="216">
        <f t="shared" si="3"/>
        <v>0</v>
      </c>
      <c r="K113" s="137"/>
    </row>
    <row r="114" spans="1:11" ht="13.2">
      <c r="A114" s="75" t="s">
        <v>149</v>
      </c>
      <c r="B114" s="75" t="s">
        <v>150</v>
      </c>
      <c r="C114" s="173" t="s">
        <v>133</v>
      </c>
      <c r="D114" s="179" t="s">
        <v>158</v>
      </c>
      <c r="E114" s="75" t="s">
        <v>159</v>
      </c>
      <c r="F114" s="75" t="s">
        <v>103</v>
      </c>
      <c r="G114" s="141">
        <v>5</v>
      </c>
      <c r="H114" s="158"/>
      <c r="I114" s="152">
        <v>255</v>
      </c>
      <c r="J114" s="216">
        <f t="shared" si="3"/>
        <v>0</v>
      </c>
      <c r="K114" s="137"/>
    </row>
    <row r="115" spans="1:11" ht="13.2">
      <c r="A115" s="75" t="s">
        <v>149</v>
      </c>
      <c r="B115" s="75" t="s">
        <v>150</v>
      </c>
      <c r="C115" s="173" t="s">
        <v>133</v>
      </c>
      <c r="D115" s="179" t="s">
        <v>160</v>
      </c>
      <c r="E115" s="75" t="s">
        <v>161</v>
      </c>
      <c r="F115" s="75" t="s">
        <v>153</v>
      </c>
      <c r="G115" s="141">
        <v>3</v>
      </c>
      <c r="H115" s="158"/>
      <c r="I115" s="152">
        <v>255</v>
      </c>
      <c r="J115" s="216">
        <f t="shared" si="3"/>
        <v>0</v>
      </c>
      <c r="K115" s="137"/>
    </row>
    <row r="116" spans="1:11" ht="13.2">
      <c r="A116" s="75" t="s">
        <v>149</v>
      </c>
      <c r="B116" s="75" t="s">
        <v>150</v>
      </c>
      <c r="C116" s="173" t="s">
        <v>133</v>
      </c>
      <c r="D116" s="179" t="s">
        <v>162</v>
      </c>
      <c r="E116" s="75" t="s">
        <v>139</v>
      </c>
      <c r="F116" s="75" t="s">
        <v>153</v>
      </c>
      <c r="G116" s="141">
        <v>14</v>
      </c>
      <c r="H116" s="158"/>
      <c r="I116" s="152">
        <v>255</v>
      </c>
      <c r="J116" s="216">
        <f t="shared" si="3"/>
        <v>0</v>
      </c>
      <c r="K116" s="137"/>
    </row>
    <row r="117" spans="1:11" ht="13.2">
      <c r="A117" s="75" t="s">
        <v>149</v>
      </c>
      <c r="B117" s="75" t="s">
        <v>150</v>
      </c>
      <c r="C117" s="173" t="s">
        <v>133</v>
      </c>
      <c r="D117" s="179" t="s">
        <v>163</v>
      </c>
      <c r="E117" s="75" t="s">
        <v>164</v>
      </c>
      <c r="F117" s="75" t="s">
        <v>153</v>
      </c>
      <c r="G117" s="141">
        <v>139</v>
      </c>
      <c r="H117" s="158"/>
      <c r="I117" s="152">
        <v>255</v>
      </c>
      <c r="J117" s="216">
        <f t="shared" si="3"/>
        <v>0</v>
      </c>
      <c r="K117" s="137"/>
    </row>
    <row r="118" spans="1:11" ht="13.2">
      <c r="A118" s="75" t="s">
        <v>149</v>
      </c>
      <c r="B118" s="75" t="s">
        <v>150</v>
      </c>
      <c r="C118" s="173" t="s">
        <v>133</v>
      </c>
      <c r="D118" s="179" t="s">
        <v>165</v>
      </c>
      <c r="E118" s="75" t="s">
        <v>161</v>
      </c>
      <c r="F118" s="75" t="s">
        <v>153</v>
      </c>
      <c r="G118" s="141">
        <v>3</v>
      </c>
      <c r="H118" s="158"/>
      <c r="I118" s="152">
        <v>255</v>
      </c>
      <c r="J118" s="216">
        <f t="shared" si="3"/>
        <v>0</v>
      </c>
      <c r="K118" s="137"/>
    </row>
    <row r="119" spans="1:11" ht="13.2">
      <c r="A119" s="75" t="s">
        <v>149</v>
      </c>
      <c r="B119" s="75" t="s">
        <v>150</v>
      </c>
      <c r="C119" s="173" t="s">
        <v>133</v>
      </c>
      <c r="D119" s="179" t="s">
        <v>166</v>
      </c>
      <c r="E119" s="75" t="s">
        <v>139</v>
      </c>
      <c r="F119" s="75" t="s">
        <v>153</v>
      </c>
      <c r="G119" s="141">
        <v>34.5</v>
      </c>
      <c r="H119" s="158"/>
      <c r="I119" s="152">
        <v>255</v>
      </c>
      <c r="J119" s="216">
        <f t="shared" si="3"/>
        <v>0</v>
      </c>
      <c r="K119" s="137"/>
    </row>
    <row r="120" spans="1:11" ht="13.2">
      <c r="A120" s="75" t="s">
        <v>149</v>
      </c>
      <c r="B120" s="75" t="s">
        <v>150</v>
      </c>
      <c r="C120" s="173" t="s">
        <v>133</v>
      </c>
      <c r="D120" s="179" t="s">
        <v>167</v>
      </c>
      <c r="E120" s="75" t="s">
        <v>139</v>
      </c>
      <c r="F120" s="75" t="s">
        <v>153</v>
      </c>
      <c r="G120" s="141">
        <v>6.5</v>
      </c>
      <c r="H120" s="158"/>
      <c r="I120" s="152">
        <v>255</v>
      </c>
      <c r="J120" s="216">
        <f t="shared" si="3"/>
        <v>0</v>
      </c>
      <c r="K120" s="137"/>
    </row>
    <row r="121" spans="1:11" ht="13.2">
      <c r="A121" s="75" t="s">
        <v>149</v>
      </c>
      <c r="B121" s="75" t="s">
        <v>150</v>
      </c>
      <c r="C121" s="173" t="s">
        <v>133</v>
      </c>
      <c r="D121" s="179" t="s">
        <v>168</v>
      </c>
      <c r="E121" s="75" t="s">
        <v>169</v>
      </c>
      <c r="F121" s="75" t="s">
        <v>103</v>
      </c>
      <c r="G121" s="141">
        <v>8.5</v>
      </c>
      <c r="H121" s="158"/>
      <c r="I121" s="152">
        <v>255</v>
      </c>
      <c r="J121" s="216">
        <f t="shared" si="3"/>
        <v>0</v>
      </c>
      <c r="K121" s="137"/>
    </row>
    <row r="122" spans="1:11" ht="13.2">
      <c r="A122" s="75" t="s">
        <v>149</v>
      </c>
      <c r="B122" s="75" t="s">
        <v>150</v>
      </c>
      <c r="C122" s="173" t="s">
        <v>133</v>
      </c>
      <c r="D122" s="179" t="s">
        <v>170</v>
      </c>
      <c r="E122" s="75" t="s">
        <v>169</v>
      </c>
      <c r="F122" s="75" t="s">
        <v>103</v>
      </c>
      <c r="G122" s="141">
        <v>5.5</v>
      </c>
      <c r="H122" s="158"/>
      <c r="I122" s="152">
        <v>255</v>
      </c>
      <c r="J122" s="216">
        <f t="shared" si="3"/>
        <v>0</v>
      </c>
      <c r="K122" s="137"/>
    </row>
    <row r="123" spans="1:11" ht="13.2">
      <c r="A123" s="75" t="s">
        <v>149</v>
      </c>
      <c r="B123" s="75" t="s">
        <v>150</v>
      </c>
      <c r="C123" s="173" t="s">
        <v>133</v>
      </c>
      <c r="D123" s="179" t="s">
        <v>171</v>
      </c>
      <c r="E123" s="75" t="s">
        <v>164</v>
      </c>
      <c r="F123" s="75" t="s">
        <v>153</v>
      </c>
      <c r="G123" s="141">
        <v>27</v>
      </c>
      <c r="H123" s="158"/>
      <c r="I123" s="152">
        <v>255</v>
      </c>
      <c r="J123" s="216">
        <f t="shared" si="3"/>
        <v>0</v>
      </c>
      <c r="K123" s="137"/>
    </row>
    <row r="124" spans="1:11" ht="13.2">
      <c r="A124" s="75" t="s">
        <v>149</v>
      </c>
      <c r="B124" s="75" t="s">
        <v>150</v>
      </c>
      <c r="C124" s="173" t="s">
        <v>133</v>
      </c>
      <c r="D124" s="179" t="s">
        <v>172</v>
      </c>
      <c r="E124" s="75" t="s">
        <v>164</v>
      </c>
      <c r="F124" s="75" t="s">
        <v>153</v>
      </c>
      <c r="G124" s="141">
        <v>13</v>
      </c>
      <c r="H124" s="158"/>
      <c r="I124" s="152">
        <v>255</v>
      </c>
      <c r="J124" s="216">
        <f t="shared" si="3"/>
        <v>0</v>
      </c>
      <c r="K124" s="137"/>
    </row>
    <row r="125" spans="1:11" ht="13.2">
      <c r="A125" s="75" t="s">
        <v>149</v>
      </c>
      <c r="B125" s="75" t="s">
        <v>150</v>
      </c>
      <c r="C125" s="173" t="s">
        <v>133</v>
      </c>
      <c r="D125" s="179" t="s">
        <v>173</v>
      </c>
      <c r="E125" s="75" t="s">
        <v>174</v>
      </c>
      <c r="F125" s="75" t="s">
        <v>153</v>
      </c>
      <c r="G125" s="141">
        <v>10</v>
      </c>
      <c r="H125" s="158"/>
      <c r="I125" s="152">
        <v>0</v>
      </c>
      <c r="J125" s="216">
        <f t="shared" si="3"/>
        <v>0</v>
      </c>
      <c r="K125" s="137"/>
    </row>
    <row r="126" spans="1:11" ht="13.2">
      <c r="A126" s="75" t="s">
        <v>149</v>
      </c>
      <c r="B126" s="75" t="s">
        <v>150</v>
      </c>
      <c r="C126" s="173" t="s">
        <v>133</v>
      </c>
      <c r="D126" s="179" t="s">
        <v>175</v>
      </c>
      <c r="E126" s="75" t="s">
        <v>176</v>
      </c>
      <c r="F126" s="75" t="s">
        <v>153</v>
      </c>
      <c r="G126" s="141">
        <v>27</v>
      </c>
      <c r="H126" s="158"/>
      <c r="I126" s="152">
        <v>0</v>
      </c>
      <c r="J126" s="216">
        <f t="shared" si="3"/>
        <v>0</v>
      </c>
      <c r="K126" s="137"/>
    </row>
    <row r="127" spans="1:11" ht="13.2">
      <c r="A127" s="75" t="s">
        <v>149</v>
      </c>
      <c r="B127" s="75" t="s">
        <v>150</v>
      </c>
      <c r="C127" s="173" t="s">
        <v>133</v>
      </c>
      <c r="D127" s="179" t="s">
        <v>177</v>
      </c>
      <c r="E127" s="75" t="s">
        <v>178</v>
      </c>
      <c r="F127" s="75" t="s">
        <v>153</v>
      </c>
      <c r="G127" s="141">
        <v>5.5</v>
      </c>
      <c r="H127" s="158"/>
      <c r="I127" s="152">
        <v>0</v>
      </c>
      <c r="J127" s="216">
        <f t="shared" si="3"/>
        <v>0</v>
      </c>
      <c r="K127" s="137"/>
    </row>
    <row r="128" spans="1:11" ht="13.2">
      <c r="A128" s="75" t="s">
        <v>149</v>
      </c>
      <c r="B128" s="75" t="s">
        <v>150</v>
      </c>
      <c r="C128" s="173" t="s">
        <v>133</v>
      </c>
      <c r="D128" s="179" t="s">
        <v>179</v>
      </c>
      <c r="E128" s="75" t="s">
        <v>180</v>
      </c>
      <c r="F128" s="75" t="s">
        <v>153</v>
      </c>
      <c r="G128" s="141">
        <v>52.5</v>
      </c>
      <c r="H128" s="158"/>
      <c r="I128" s="152">
        <v>0</v>
      </c>
      <c r="J128" s="216">
        <f t="shared" si="3"/>
        <v>0</v>
      </c>
      <c r="K128" s="137"/>
    </row>
    <row r="129" spans="1:11" ht="13.2">
      <c r="A129" s="75" t="s">
        <v>149</v>
      </c>
      <c r="B129" s="75" t="s">
        <v>150</v>
      </c>
      <c r="C129" s="173" t="s">
        <v>133</v>
      </c>
      <c r="D129" s="179" t="s">
        <v>181</v>
      </c>
      <c r="E129" s="75" t="s">
        <v>182</v>
      </c>
      <c r="F129" s="75" t="s">
        <v>153</v>
      </c>
      <c r="G129" s="141">
        <v>31</v>
      </c>
      <c r="H129" s="158"/>
      <c r="I129" s="152">
        <v>0</v>
      </c>
      <c r="J129" s="216">
        <f t="shared" si="3"/>
        <v>0</v>
      </c>
      <c r="K129" s="137"/>
    </row>
    <row r="130" spans="1:11" ht="13.2">
      <c r="A130" s="75" t="s">
        <v>149</v>
      </c>
      <c r="B130" s="75" t="s">
        <v>150</v>
      </c>
      <c r="C130" s="173" t="s">
        <v>133</v>
      </c>
      <c r="D130" s="179" t="s">
        <v>183</v>
      </c>
      <c r="E130" s="75" t="s">
        <v>184</v>
      </c>
      <c r="F130" s="75" t="s">
        <v>153</v>
      </c>
      <c r="G130" s="141">
        <v>32</v>
      </c>
      <c r="H130" s="158"/>
      <c r="I130" s="152">
        <v>0</v>
      </c>
      <c r="J130" s="216">
        <f t="shared" si="3"/>
        <v>0</v>
      </c>
      <c r="K130" s="137"/>
    </row>
    <row r="131" spans="1:11" ht="13.2">
      <c r="A131" s="75" t="s">
        <v>149</v>
      </c>
      <c r="B131" s="75" t="s">
        <v>150</v>
      </c>
      <c r="C131" s="173" t="s">
        <v>133</v>
      </c>
      <c r="D131" s="179" t="s">
        <v>185</v>
      </c>
      <c r="E131" s="75" t="s">
        <v>186</v>
      </c>
      <c r="F131" s="75" t="s">
        <v>153</v>
      </c>
      <c r="G131" s="141">
        <v>88.5</v>
      </c>
      <c r="H131" s="158"/>
      <c r="I131" s="152">
        <v>0</v>
      </c>
      <c r="J131" s="216">
        <f t="shared" si="3"/>
        <v>0</v>
      </c>
      <c r="K131" s="137"/>
    </row>
    <row r="132" spans="1:11" ht="13.2">
      <c r="A132" s="75" t="s">
        <v>149</v>
      </c>
      <c r="B132" s="75" t="s">
        <v>150</v>
      </c>
      <c r="C132" s="173" t="s">
        <v>133</v>
      </c>
      <c r="D132" s="179" t="s">
        <v>187</v>
      </c>
      <c r="E132" s="75" t="s">
        <v>188</v>
      </c>
      <c r="F132" s="75" t="s">
        <v>153</v>
      </c>
      <c r="G132" s="141">
        <v>67.5</v>
      </c>
      <c r="H132" s="158"/>
      <c r="I132" s="152">
        <v>0</v>
      </c>
      <c r="J132" s="216">
        <f t="shared" si="3"/>
        <v>0</v>
      </c>
      <c r="K132" s="137"/>
    </row>
    <row r="133" spans="1:11" ht="13.2">
      <c r="A133" s="75" t="s">
        <v>149</v>
      </c>
      <c r="B133" s="75" t="s">
        <v>150</v>
      </c>
      <c r="C133" s="173" t="s">
        <v>133</v>
      </c>
      <c r="D133" s="179" t="s">
        <v>189</v>
      </c>
      <c r="E133" s="75" t="s">
        <v>190</v>
      </c>
      <c r="F133" s="75" t="s">
        <v>153</v>
      </c>
      <c r="G133" s="141">
        <v>30</v>
      </c>
      <c r="H133" s="158"/>
      <c r="I133" s="152">
        <v>255</v>
      </c>
      <c r="J133" s="216">
        <f t="shared" si="3"/>
        <v>0</v>
      </c>
      <c r="K133" s="137"/>
    </row>
    <row r="134" spans="1:11" ht="13.2">
      <c r="A134" s="75" t="s">
        <v>149</v>
      </c>
      <c r="B134" s="75" t="s">
        <v>150</v>
      </c>
      <c r="C134" s="173" t="s">
        <v>133</v>
      </c>
      <c r="D134" s="179" t="s">
        <v>191</v>
      </c>
      <c r="E134" s="75" t="s">
        <v>192</v>
      </c>
      <c r="F134" s="75" t="s">
        <v>153</v>
      </c>
      <c r="G134" s="141">
        <v>14</v>
      </c>
      <c r="H134" s="158"/>
      <c r="I134" s="152">
        <v>0</v>
      </c>
      <c r="J134" s="216">
        <f t="shared" si="3"/>
        <v>0</v>
      </c>
      <c r="K134" s="137"/>
    </row>
    <row r="135" spans="1:11" ht="13.2">
      <c r="A135" s="75" t="s">
        <v>149</v>
      </c>
      <c r="B135" s="75" t="s">
        <v>150</v>
      </c>
      <c r="C135" s="173" t="s">
        <v>133</v>
      </c>
      <c r="D135" s="179" t="s">
        <v>193</v>
      </c>
      <c r="E135" s="75" t="s">
        <v>194</v>
      </c>
      <c r="F135" s="75" t="s">
        <v>153</v>
      </c>
      <c r="G135" s="141">
        <v>344</v>
      </c>
      <c r="H135" s="158"/>
      <c r="I135" s="152">
        <v>0</v>
      </c>
      <c r="J135" s="216">
        <f t="shared" si="3"/>
        <v>0</v>
      </c>
      <c r="K135" s="137"/>
    </row>
    <row r="136" spans="1:11" ht="13.2">
      <c r="A136" s="75" t="s">
        <v>149</v>
      </c>
      <c r="B136" s="75" t="s">
        <v>150</v>
      </c>
      <c r="C136" s="173" t="s">
        <v>133</v>
      </c>
      <c r="D136" s="179" t="s">
        <v>165</v>
      </c>
      <c r="E136" s="75" t="s">
        <v>195</v>
      </c>
      <c r="F136" s="75" t="s">
        <v>153</v>
      </c>
      <c r="G136" s="141">
        <v>14.5</v>
      </c>
      <c r="H136" s="158"/>
      <c r="I136" s="152">
        <v>255</v>
      </c>
      <c r="J136" s="216">
        <f t="shared" si="3"/>
        <v>0</v>
      </c>
      <c r="K136" s="137"/>
    </row>
    <row r="137" spans="1:11" ht="13.2">
      <c r="A137" s="75" t="s">
        <v>149</v>
      </c>
      <c r="B137" s="75" t="s">
        <v>150</v>
      </c>
      <c r="C137" s="173" t="s">
        <v>133</v>
      </c>
      <c r="D137" s="179" t="s">
        <v>196</v>
      </c>
      <c r="E137" s="75" t="s">
        <v>197</v>
      </c>
      <c r="F137" s="75" t="s">
        <v>153</v>
      </c>
      <c r="G137" s="141">
        <v>82</v>
      </c>
      <c r="H137" s="158"/>
      <c r="I137" s="152">
        <v>0</v>
      </c>
      <c r="J137" s="216">
        <f t="shared" si="3"/>
        <v>0</v>
      </c>
      <c r="K137" s="137"/>
    </row>
    <row r="138" spans="1:11" ht="14.4">
      <c r="A138" s="75" t="s">
        <v>149</v>
      </c>
      <c r="B138" s="75" t="s">
        <v>150</v>
      </c>
      <c r="C138" s="173" t="s">
        <v>133</v>
      </c>
      <c r="D138" s="179" t="s">
        <v>198</v>
      </c>
      <c r="E138" s="75" t="s">
        <v>199</v>
      </c>
      <c r="F138" s="75" t="s">
        <v>153</v>
      </c>
      <c r="G138" s="141">
        <v>87</v>
      </c>
      <c r="H138" s="158"/>
      <c r="I138" s="217">
        <v>0</v>
      </c>
      <c r="J138" s="216">
        <f t="shared" si="3"/>
        <v>0</v>
      </c>
      <c r="K138" s="140"/>
    </row>
    <row r="139" spans="1:11" ht="13.2">
      <c r="A139" s="75" t="s">
        <v>149</v>
      </c>
      <c r="B139" s="75" t="s">
        <v>150</v>
      </c>
      <c r="C139" s="173" t="s">
        <v>133</v>
      </c>
      <c r="D139" s="179" t="s">
        <v>200</v>
      </c>
      <c r="E139" s="75" t="s">
        <v>201</v>
      </c>
      <c r="F139" s="75" t="s">
        <v>153</v>
      </c>
      <c r="G139" s="141">
        <v>24.5</v>
      </c>
      <c r="H139" s="158"/>
      <c r="I139" s="185">
        <v>0</v>
      </c>
      <c r="J139" s="216">
        <f t="shared" si="3"/>
        <v>0</v>
      </c>
      <c r="K139" s="137"/>
    </row>
    <row r="140" spans="1:11" ht="13.2">
      <c r="A140" s="75"/>
      <c r="B140" s="75"/>
      <c r="C140" s="173"/>
      <c r="D140" s="179"/>
      <c r="E140" s="75"/>
      <c r="F140" s="75"/>
      <c r="G140" s="141"/>
      <c r="H140" s="203"/>
      <c r="I140" s="152"/>
      <c r="J140" s="169"/>
      <c r="K140" s="137"/>
    </row>
    <row r="141" spans="1:11" ht="13.2">
      <c r="A141" s="75" t="s">
        <v>149</v>
      </c>
      <c r="B141" s="75" t="s">
        <v>150</v>
      </c>
      <c r="C141" s="173" t="s">
        <v>142</v>
      </c>
      <c r="D141" s="179" t="s">
        <v>202</v>
      </c>
      <c r="E141" s="75" t="s">
        <v>203</v>
      </c>
      <c r="F141" s="75" t="s">
        <v>153</v>
      </c>
      <c r="G141" s="141">
        <v>324</v>
      </c>
      <c r="H141" s="158"/>
      <c r="I141" s="152">
        <v>0</v>
      </c>
      <c r="J141" s="216">
        <f>G141*H141*I141</f>
        <v>0</v>
      </c>
      <c r="K141" s="137"/>
    </row>
    <row r="142" spans="1:11" ht="13.2">
      <c r="A142" s="75" t="s">
        <v>149</v>
      </c>
      <c r="B142" s="75" t="s">
        <v>150</v>
      </c>
      <c r="C142" s="173" t="s">
        <v>142</v>
      </c>
      <c r="D142" s="179" t="s">
        <v>204</v>
      </c>
      <c r="E142" s="75" t="s">
        <v>139</v>
      </c>
      <c r="F142" s="75" t="s">
        <v>153</v>
      </c>
      <c r="G142" s="141">
        <v>18.5</v>
      </c>
      <c r="H142" s="158"/>
      <c r="I142" s="152">
        <v>255</v>
      </c>
      <c r="J142" s="216">
        <f t="shared" ref="J142:J205" si="4">G142*H142*I142</f>
        <v>0</v>
      </c>
      <c r="K142" s="137"/>
    </row>
    <row r="143" spans="1:11" ht="13.2">
      <c r="A143" s="75" t="s">
        <v>149</v>
      </c>
      <c r="B143" s="75" t="s">
        <v>150</v>
      </c>
      <c r="C143" s="173" t="s">
        <v>142</v>
      </c>
      <c r="D143" s="179" t="s">
        <v>205</v>
      </c>
      <c r="E143" s="75" t="s">
        <v>206</v>
      </c>
      <c r="F143" s="75" t="s">
        <v>153</v>
      </c>
      <c r="G143" s="141">
        <v>95</v>
      </c>
      <c r="H143" s="158"/>
      <c r="I143" s="152">
        <v>0</v>
      </c>
      <c r="J143" s="216">
        <f t="shared" si="4"/>
        <v>0</v>
      </c>
      <c r="K143" s="137"/>
    </row>
    <row r="144" spans="1:11" ht="13.2">
      <c r="A144" s="75" t="s">
        <v>149</v>
      </c>
      <c r="B144" s="75" t="s">
        <v>150</v>
      </c>
      <c r="C144" s="173" t="s">
        <v>142</v>
      </c>
      <c r="D144" s="179" t="s">
        <v>207</v>
      </c>
      <c r="E144" s="75" t="s">
        <v>139</v>
      </c>
      <c r="F144" s="75" t="s">
        <v>153</v>
      </c>
      <c r="G144" s="141">
        <v>18</v>
      </c>
      <c r="H144" s="158"/>
      <c r="I144" s="152">
        <v>255</v>
      </c>
      <c r="J144" s="216">
        <f t="shared" si="4"/>
        <v>0</v>
      </c>
      <c r="K144" s="137"/>
    </row>
    <row r="145" spans="1:11" ht="13.2">
      <c r="A145" s="75" t="s">
        <v>149</v>
      </c>
      <c r="B145" s="75" t="s">
        <v>150</v>
      </c>
      <c r="C145" s="173" t="s">
        <v>142</v>
      </c>
      <c r="D145" s="179" t="s">
        <v>208</v>
      </c>
      <c r="E145" s="75" t="s">
        <v>209</v>
      </c>
      <c r="F145" s="75" t="s">
        <v>210</v>
      </c>
      <c r="G145" s="141">
        <v>58</v>
      </c>
      <c r="H145" s="158"/>
      <c r="I145" s="152">
        <v>255</v>
      </c>
      <c r="J145" s="216">
        <f t="shared" si="4"/>
        <v>0</v>
      </c>
      <c r="K145" s="137"/>
    </row>
    <row r="146" spans="1:11" ht="13.2">
      <c r="A146" s="75" t="s">
        <v>149</v>
      </c>
      <c r="B146" s="75" t="s">
        <v>150</v>
      </c>
      <c r="C146" s="173" t="s">
        <v>142</v>
      </c>
      <c r="D146" s="179" t="s">
        <v>211</v>
      </c>
      <c r="E146" s="75" t="s">
        <v>143</v>
      </c>
      <c r="F146" s="75" t="s">
        <v>153</v>
      </c>
      <c r="G146" s="141">
        <v>52.5</v>
      </c>
      <c r="H146" s="158"/>
      <c r="I146" s="152">
        <v>255</v>
      </c>
      <c r="J146" s="216">
        <f t="shared" si="4"/>
        <v>0</v>
      </c>
      <c r="K146" s="137"/>
    </row>
    <row r="147" spans="1:11" ht="13.2">
      <c r="A147" s="75" t="s">
        <v>149</v>
      </c>
      <c r="B147" s="75" t="s">
        <v>150</v>
      </c>
      <c r="C147" s="173" t="s">
        <v>142</v>
      </c>
      <c r="D147" s="179" t="s">
        <v>212</v>
      </c>
      <c r="E147" s="75" t="s">
        <v>213</v>
      </c>
      <c r="F147" s="75" t="s">
        <v>153</v>
      </c>
      <c r="G147" s="141">
        <v>74.5</v>
      </c>
      <c r="H147" s="158"/>
      <c r="I147" s="152">
        <v>255</v>
      </c>
      <c r="J147" s="216">
        <f t="shared" si="4"/>
        <v>0</v>
      </c>
      <c r="K147" s="137"/>
    </row>
    <row r="148" spans="1:11" ht="13.2">
      <c r="A148" s="75" t="s">
        <v>149</v>
      </c>
      <c r="B148" s="75" t="s">
        <v>150</v>
      </c>
      <c r="C148" s="173" t="s">
        <v>142</v>
      </c>
      <c r="D148" s="179" t="s">
        <v>214</v>
      </c>
      <c r="E148" s="75" t="s">
        <v>215</v>
      </c>
      <c r="F148" s="75" t="s">
        <v>153</v>
      </c>
      <c r="G148" s="141">
        <v>7.5</v>
      </c>
      <c r="H148" s="158"/>
      <c r="I148" s="152">
        <v>255</v>
      </c>
      <c r="J148" s="216">
        <f t="shared" si="4"/>
        <v>0</v>
      </c>
      <c r="K148" s="137"/>
    </row>
    <row r="149" spans="1:11" ht="13.2">
      <c r="A149" s="75" t="s">
        <v>149</v>
      </c>
      <c r="B149" s="75" t="s">
        <v>150</v>
      </c>
      <c r="C149" s="173" t="s">
        <v>142</v>
      </c>
      <c r="D149" s="179" t="s">
        <v>216</v>
      </c>
      <c r="E149" s="75" t="s">
        <v>136</v>
      </c>
      <c r="F149" s="75" t="s">
        <v>153</v>
      </c>
      <c r="G149" s="141">
        <v>55</v>
      </c>
      <c r="H149" s="158"/>
      <c r="I149" s="152">
        <v>255</v>
      </c>
      <c r="J149" s="216">
        <f t="shared" si="4"/>
        <v>0</v>
      </c>
      <c r="K149" s="139"/>
    </row>
    <row r="150" spans="1:11" ht="13.2">
      <c r="A150" s="75" t="s">
        <v>149</v>
      </c>
      <c r="B150" s="75" t="s">
        <v>150</v>
      </c>
      <c r="C150" s="173" t="s">
        <v>142</v>
      </c>
      <c r="D150" s="179" t="s">
        <v>217</v>
      </c>
      <c r="E150" s="75" t="s">
        <v>169</v>
      </c>
      <c r="F150" s="75" t="s">
        <v>103</v>
      </c>
      <c r="G150" s="141">
        <v>8.5</v>
      </c>
      <c r="H150" s="158"/>
      <c r="I150" s="152">
        <v>255</v>
      </c>
      <c r="J150" s="216">
        <f t="shared" si="4"/>
        <v>0</v>
      </c>
      <c r="K150" s="137"/>
    </row>
    <row r="151" spans="1:11" ht="13.2">
      <c r="A151" s="75" t="s">
        <v>149</v>
      </c>
      <c r="B151" s="75" t="s">
        <v>150</v>
      </c>
      <c r="C151" s="173" t="s">
        <v>142</v>
      </c>
      <c r="D151" s="179" t="s">
        <v>218</v>
      </c>
      <c r="E151" s="75" t="s">
        <v>169</v>
      </c>
      <c r="F151" s="75" t="s">
        <v>103</v>
      </c>
      <c r="G151" s="141">
        <v>8.5</v>
      </c>
      <c r="H151" s="158"/>
      <c r="I151" s="152">
        <v>255</v>
      </c>
      <c r="J151" s="216">
        <f t="shared" si="4"/>
        <v>0</v>
      </c>
      <c r="K151" s="137"/>
    </row>
    <row r="152" spans="1:11" ht="13.2">
      <c r="A152" s="75" t="s">
        <v>149</v>
      </c>
      <c r="B152" s="75" t="s">
        <v>150</v>
      </c>
      <c r="C152" s="173" t="s">
        <v>142</v>
      </c>
      <c r="D152" s="179" t="s">
        <v>219</v>
      </c>
      <c r="E152" s="75" t="s">
        <v>220</v>
      </c>
      <c r="F152" s="75" t="s">
        <v>153</v>
      </c>
      <c r="G152" s="141">
        <v>7.5</v>
      </c>
      <c r="H152" s="158"/>
      <c r="I152" s="152">
        <v>255</v>
      </c>
      <c r="J152" s="216">
        <f t="shared" si="4"/>
        <v>0</v>
      </c>
      <c r="K152" s="137"/>
    </row>
    <row r="153" spans="1:11" ht="13.2">
      <c r="A153" s="75" t="s">
        <v>149</v>
      </c>
      <c r="B153" s="75" t="s">
        <v>150</v>
      </c>
      <c r="C153" s="173" t="s">
        <v>142</v>
      </c>
      <c r="D153" s="179" t="s">
        <v>221</v>
      </c>
      <c r="E153" s="75" t="s">
        <v>222</v>
      </c>
      <c r="F153" s="75" t="s">
        <v>153</v>
      </c>
      <c r="G153" s="141">
        <v>88.5</v>
      </c>
      <c r="H153" s="158"/>
      <c r="I153" s="152">
        <v>255</v>
      </c>
      <c r="J153" s="216">
        <f t="shared" si="4"/>
        <v>0</v>
      </c>
      <c r="K153" s="137"/>
    </row>
    <row r="154" spans="1:11" ht="13.2">
      <c r="A154" s="75" t="s">
        <v>149</v>
      </c>
      <c r="B154" s="75" t="s">
        <v>150</v>
      </c>
      <c r="C154" s="173" t="s">
        <v>142</v>
      </c>
      <c r="D154" s="179" t="s">
        <v>223</v>
      </c>
      <c r="E154" s="75" t="s">
        <v>224</v>
      </c>
      <c r="F154" s="75" t="s">
        <v>210</v>
      </c>
      <c r="G154" s="141">
        <v>19</v>
      </c>
      <c r="H154" s="158"/>
      <c r="I154" s="152">
        <v>1</v>
      </c>
      <c r="J154" s="216">
        <f t="shared" si="4"/>
        <v>0</v>
      </c>
      <c r="K154" s="137" t="s">
        <v>225</v>
      </c>
    </row>
    <row r="155" spans="1:11" ht="13.2">
      <c r="A155" s="75" t="s">
        <v>149</v>
      </c>
      <c r="B155" s="75" t="s">
        <v>150</v>
      </c>
      <c r="C155" s="173" t="s">
        <v>142</v>
      </c>
      <c r="D155" s="179" t="s">
        <v>226</v>
      </c>
      <c r="E155" s="75" t="s">
        <v>227</v>
      </c>
      <c r="F155" s="75" t="s">
        <v>153</v>
      </c>
      <c r="G155" s="141">
        <v>259</v>
      </c>
      <c r="H155" s="158"/>
      <c r="I155" s="152">
        <v>255</v>
      </c>
      <c r="J155" s="216">
        <f t="shared" si="4"/>
        <v>0</v>
      </c>
      <c r="K155" s="137"/>
    </row>
    <row r="156" spans="1:11" ht="13.2">
      <c r="A156" s="75" t="s">
        <v>149</v>
      </c>
      <c r="B156" s="75" t="s">
        <v>150</v>
      </c>
      <c r="C156" s="173" t="s">
        <v>112</v>
      </c>
      <c r="D156" s="179" t="s">
        <v>228</v>
      </c>
      <c r="E156" s="75" t="s">
        <v>139</v>
      </c>
      <c r="F156" s="75" t="s">
        <v>153</v>
      </c>
      <c r="G156" s="141">
        <v>18.5</v>
      </c>
      <c r="H156" s="158"/>
      <c r="I156" s="152">
        <v>255</v>
      </c>
      <c r="J156" s="216">
        <f t="shared" si="4"/>
        <v>0</v>
      </c>
      <c r="K156" s="139"/>
    </row>
    <row r="157" spans="1:11" ht="13.2">
      <c r="A157" s="75" t="s">
        <v>149</v>
      </c>
      <c r="B157" s="75" t="s">
        <v>150</v>
      </c>
      <c r="C157" s="173" t="s">
        <v>112</v>
      </c>
      <c r="D157" s="179" t="s">
        <v>229</v>
      </c>
      <c r="E157" s="75" t="s">
        <v>136</v>
      </c>
      <c r="F157" s="75" t="s">
        <v>153</v>
      </c>
      <c r="G157" s="141">
        <v>92</v>
      </c>
      <c r="H157" s="158"/>
      <c r="I157" s="152">
        <v>255</v>
      </c>
      <c r="J157" s="216">
        <f t="shared" si="4"/>
        <v>0</v>
      </c>
      <c r="K157" s="139"/>
    </row>
    <row r="158" spans="1:11" ht="13.2">
      <c r="A158" s="75" t="s">
        <v>149</v>
      </c>
      <c r="B158" s="75" t="s">
        <v>150</v>
      </c>
      <c r="C158" s="173" t="s">
        <v>112</v>
      </c>
      <c r="D158" s="179" t="s">
        <v>230</v>
      </c>
      <c r="E158" s="75" t="s">
        <v>231</v>
      </c>
      <c r="F158" s="75" t="s">
        <v>153</v>
      </c>
      <c r="G158" s="141">
        <v>9.5</v>
      </c>
      <c r="H158" s="158"/>
      <c r="I158" s="152">
        <v>255</v>
      </c>
      <c r="J158" s="216">
        <f t="shared" si="4"/>
        <v>0</v>
      </c>
      <c r="K158" s="139"/>
    </row>
    <row r="159" spans="1:11" ht="13.2">
      <c r="A159" s="75" t="s">
        <v>149</v>
      </c>
      <c r="B159" s="75" t="s">
        <v>150</v>
      </c>
      <c r="C159" s="173" t="s">
        <v>112</v>
      </c>
      <c r="D159" s="179" t="s">
        <v>232</v>
      </c>
      <c r="E159" s="75" t="s">
        <v>233</v>
      </c>
      <c r="F159" s="75" t="s">
        <v>153</v>
      </c>
      <c r="G159" s="141">
        <v>14</v>
      </c>
      <c r="H159" s="158"/>
      <c r="I159" s="152">
        <v>255</v>
      </c>
      <c r="J159" s="216">
        <f t="shared" si="4"/>
        <v>0</v>
      </c>
      <c r="K159" s="139"/>
    </row>
    <row r="160" spans="1:11" ht="13.2">
      <c r="A160" s="75" t="s">
        <v>149</v>
      </c>
      <c r="B160" s="75" t="s">
        <v>150</v>
      </c>
      <c r="C160" s="173" t="s">
        <v>112</v>
      </c>
      <c r="D160" s="179" t="s">
        <v>234</v>
      </c>
      <c r="E160" s="75" t="s">
        <v>235</v>
      </c>
      <c r="F160" s="75" t="s">
        <v>103</v>
      </c>
      <c r="G160" s="141">
        <v>3</v>
      </c>
      <c r="H160" s="158"/>
      <c r="I160" s="152">
        <v>255</v>
      </c>
      <c r="J160" s="216">
        <f t="shared" si="4"/>
        <v>0</v>
      </c>
      <c r="K160" s="139"/>
    </row>
    <row r="161" spans="1:11" ht="13.2">
      <c r="A161" s="75" t="s">
        <v>149</v>
      </c>
      <c r="B161" s="75" t="s">
        <v>150</v>
      </c>
      <c r="C161" s="173" t="s">
        <v>112</v>
      </c>
      <c r="D161" s="179" t="s">
        <v>236</v>
      </c>
      <c r="E161" s="75" t="s">
        <v>233</v>
      </c>
      <c r="F161" s="75" t="s">
        <v>153</v>
      </c>
      <c r="G161" s="141">
        <v>14</v>
      </c>
      <c r="H161" s="158"/>
      <c r="I161" s="152">
        <v>255</v>
      </c>
      <c r="J161" s="216">
        <f t="shared" si="4"/>
        <v>0</v>
      </c>
      <c r="K161" s="139"/>
    </row>
    <row r="162" spans="1:11" ht="13.2">
      <c r="A162" s="75" t="s">
        <v>149</v>
      </c>
      <c r="B162" s="75" t="s">
        <v>150</v>
      </c>
      <c r="C162" s="173" t="s">
        <v>112</v>
      </c>
      <c r="D162" s="179" t="s">
        <v>237</v>
      </c>
      <c r="E162" s="75" t="s">
        <v>235</v>
      </c>
      <c r="F162" s="75" t="s">
        <v>103</v>
      </c>
      <c r="G162" s="141">
        <v>3</v>
      </c>
      <c r="H162" s="158"/>
      <c r="I162" s="152">
        <v>255</v>
      </c>
      <c r="J162" s="216">
        <f t="shared" si="4"/>
        <v>0</v>
      </c>
      <c r="K162" s="139"/>
    </row>
    <row r="163" spans="1:11" ht="13.2">
      <c r="A163" s="75" t="s">
        <v>149</v>
      </c>
      <c r="B163" s="75" t="s">
        <v>150</v>
      </c>
      <c r="C163" s="173" t="s">
        <v>112</v>
      </c>
      <c r="D163" s="179" t="s">
        <v>238</v>
      </c>
      <c r="E163" s="75" t="s">
        <v>233</v>
      </c>
      <c r="F163" s="75" t="s">
        <v>153</v>
      </c>
      <c r="G163" s="141">
        <v>14</v>
      </c>
      <c r="H163" s="158"/>
      <c r="I163" s="152">
        <v>255</v>
      </c>
      <c r="J163" s="216">
        <f t="shared" si="4"/>
        <v>0</v>
      </c>
      <c r="K163" s="139"/>
    </row>
    <row r="164" spans="1:11" ht="13.2">
      <c r="A164" s="75" t="s">
        <v>149</v>
      </c>
      <c r="B164" s="75" t="s">
        <v>150</v>
      </c>
      <c r="C164" s="173" t="s">
        <v>112</v>
      </c>
      <c r="D164" s="179" t="s">
        <v>239</v>
      </c>
      <c r="E164" s="75" t="s">
        <v>235</v>
      </c>
      <c r="F164" s="75" t="s">
        <v>103</v>
      </c>
      <c r="G164" s="141">
        <v>3</v>
      </c>
      <c r="H164" s="158"/>
      <c r="I164" s="152">
        <v>255</v>
      </c>
      <c r="J164" s="216">
        <f t="shared" si="4"/>
        <v>0</v>
      </c>
      <c r="K164" s="139"/>
    </row>
    <row r="165" spans="1:11" ht="13.2">
      <c r="A165" s="75" t="s">
        <v>149</v>
      </c>
      <c r="B165" s="75" t="s">
        <v>150</v>
      </c>
      <c r="C165" s="173" t="s">
        <v>112</v>
      </c>
      <c r="D165" s="179" t="s">
        <v>240</v>
      </c>
      <c r="E165" s="75" t="s">
        <v>233</v>
      </c>
      <c r="F165" s="75" t="s">
        <v>153</v>
      </c>
      <c r="G165" s="141">
        <v>14</v>
      </c>
      <c r="H165" s="158"/>
      <c r="I165" s="152">
        <v>255</v>
      </c>
      <c r="J165" s="216">
        <f t="shared" si="4"/>
        <v>0</v>
      </c>
      <c r="K165" s="139"/>
    </row>
    <row r="166" spans="1:11" ht="13.2">
      <c r="A166" s="75" t="s">
        <v>149</v>
      </c>
      <c r="B166" s="75" t="s">
        <v>150</v>
      </c>
      <c r="C166" s="173" t="s">
        <v>112</v>
      </c>
      <c r="D166" s="179" t="s">
        <v>241</v>
      </c>
      <c r="E166" s="75" t="s">
        <v>235</v>
      </c>
      <c r="F166" s="75" t="s">
        <v>103</v>
      </c>
      <c r="G166" s="141">
        <v>3</v>
      </c>
      <c r="H166" s="158"/>
      <c r="I166" s="152">
        <v>255</v>
      </c>
      <c r="J166" s="216">
        <f t="shared" si="4"/>
        <v>0</v>
      </c>
      <c r="K166" s="139"/>
    </row>
    <row r="167" spans="1:11" ht="13.2">
      <c r="A167" s="75" t="s">
        <v>149</v>
      </c>
      <c r="B167" s="75" t="s">
        <v>150</v>
      </c>
      <c r="C167" s="173" t="s">
        <v>112</v>
      </c>
      <c r="D167" s="179" t="s">
        <v>242</v>
      </c>
      <c r="E167" s="75" t="s">
        <v>233</v>
      </c>
      <c r="F167" s="75" t="s">
        <v>153</v>
      </c>
      <c r="G167" s="141">
        <v>14</v>
      </c>
      <c r="H167" s="158"/>
      <c r="I167" s="152">
        <v>255</v>
      </c>
      <c r="J167" s="216">
        <f t="shared" si="4"/>
        <v>0</v>
      </c>
      <c r="K167" s="139"/>
    </row>
    <row r="168" spans="1:11" ht="13.2">
      <c r="A168" s="75" t="s">
        <v>149</v>
      </c>
      <c r="B168" s="75" t="s">
        <v>150</v>
      </c>
      <c r="C168" s="173" t="s">
        <v>112</v>
      </c>
      <c r="D168" s="179" t="s">
        <v>243</v>
      </c>
      <c r="E168" s="75" t="s">
        <v>235</v>
      </c>
      <c r="F168" s="75" t="s">
        <v>153</v>
      </c>
      <c r="G168" s="141">
        <v>3</v>
      </c>
      <c r="H168" s="158"/>
      <c r="I168" s="152">
        <v>255</v>
      </c>
      <c r="J168" s="216">
        <f t="shared" si="4"/>
        <v>0</v>
      </c>
      <c r="K168" s="139"/>
    </row>
    <row r="169" spans="1:11" ht="13.2">
      <c r="A169" s="75" t="s">
        <v>149</v>
      </c>
      <c r="B169" s="75" t="s">
        <v>150</v>
      </c>
      <c r="C169" s="173" t="s">
        <v>112</v>
      </c>
      <c r="D169" s="179" t="s">
        <v>244</v>
      </c>
      <c r="E169" s="75" t="s">
        <v>233</v>
      </c>
      <c r="F169" s="75" t="s">
        <v>153</v>
      </c>
      <c r="G169" s="141">
        <v>14</v>
      </c>
      <c r="H169" s="158"/>
      <c r="I169" s="152">
        <v>255</v>
      </c>
      <c r="J169" s="216">
        <f t="shared" si="4"/>
        <v>0</v>
      </c>
      <c r="K169" s="139"/>
    </row>
    <row r="170" spans="1:11" ht="13.2">
      <c r="A170" s="75" t="s">
        <v>149</v>
      </c>
      <c r="B170" s="75" t="s">
        <v>150</v>
      </c>
      <c r="C170" s="173" t="s">
        <v>112</v>
      </c>
      <c r="D170" s="179" t="s">
        <v>245</v>
      </c>
      <c r="E170" s="75" t="s">
        <v>235</v>
      </c>
      <c r="F170" s="75" t="s">
        <v>103</v>
      </c>
      <c r="G170" s="141">
        <v>3</v>
      </c>
      <c r="H170" s="158"/>
      <c r="I170" s="152">
        <v>255</v>
      </c>
      <c r="J170" s="216">
        <f t="shared" si="4"/>
        <v>0</v>
      </c>
      <c r="K170" s="139"/>
    </row>
    <row r="171" spans="1:11" ht="13.2">
      <c r="A171" s="75" t="s">
        <v>149</v>
      </c>
      <c r="B171" s="75" t="s">
        <v>150</v>
      </c>
      <c r="C171" s="173" t="s">
        <v>112</v>
      </c>
      <c r="D171" s="179" t="s">
        <v>246</v>
      </c>
      <c r="E171" s="75" t="s">
        <v>233</v>
      </c>
      <c r="F171" s="75" t="s">
        <v>153</v>
      </c>
      <c r="G171" s="141">
        <v>14</v>
      </c>
      <c r="H171" s="158"/>
      <c r="I171" s="152">
        <v>255</v>
      </c>
      <c r="J171" s="216">
        <f t="shared" si="4"/>
        <v>0</v>
      </c>
      <c r="K171" s="139"/>
    </row>
    <row r="172" spans="1:11" ht="13.2">
      <c r="A172" s="75" t="s">
        <v>149</v>
      </c>
      <c r="B172" s="75" t="s">
        <v>150</v>
      </c>
      <c r="C172" s="173" t="s">
        <v>112</v>
      </c>
      <c r="D172" s="179" t="s">
        <v>247</v>
      </c>
      <c r="E172" s="75" t="s">
        <v>235</v>
      </c>
      <c r="F172" s="75" t="s">
        <v>103</v>
      </c>
      <c r="G172" s="141">
        <v>3</v>
      </c>
      <c r="H172" s="158"/>
      <c r="I172" s="152">
        <v>255</v>
      </c>
      <c r="J172" s="216">
        <f t="shared" si="4"/>
        <v>0</v>
      </c>
      <c r="K172" s="139"/>
    </row>
    <row r="173" spans="1:11" ht="13.2">
      <c r="A173" s="75" t="s">
        <v>149</v>
      </c>
      <c r="B173" s="75" t="s">
        <v>150</v>
      </c>
      <c r="C173" s="173" t="s">
        <v>112</v>
      </c>
      <c r="D173" s="179" t="s">
        <v>248</v>
      </c>
      <c r="E173" s="75" t="s">
        <v>233</v>
      </c>
      <c r="F173" s="75" t="s">
        <v>153</v>
      </c>
      <c r="G173" s="141">
        <v>14</v>
      </c>
      <c r="H173" s="158"/>
      <c r="I173" s="152">
        <v>255</v>
      </c>
      <c r="J173" s="216">
        <f t="shared" si="4"/>
        <v>0</v>
      </c>
      <c r="K173" s="139"/>
    </row>
    <row r="174" spans="1:11" ht="13.2">
      <c r="A174" s="75" t="s">
        <v>149</v>
      </c>
      <c r="B174" s="75" t="s">
        <v>150</v>
      </c>
      <c r="C174" s="173" t="s">
        <v>112</v>
      </c>
      <c r="D174" s="179" t="s">
        <v>249</v>
      </c>
      <c r="E174" s="75" t="s">
        <v>235</v>
      </c>
      <c r="F174" s="75" t="s">
        <v>103</v>
      </c>
      <c r="G174" s="141">
        <v>3</v>
      </c>
      <c r="H174" s="158"/>
      <c r="I174" s="152">
        <v>255</v>
      </c>
      <c r="J174" s="216">
        <f t="shared" si="4"/>
        <v>0</v>
      </c>
      <c r="K174" s="139"/>
    </row>
    <row r="175" spans="1:11" ht="13.2">
      <c r="A175" s="75" t="s">
        <v>149</v>
      </c>
      <c r="B175" s="75" t="s">
        <v>150</v>
      </c>
      <c r="C175" s="173" t="s">
        <v>112</v>
      </c>
      <c r="D175" s="179" t="s">
        <v>250</v>
      </c>
      <c r="E175" s="75" t="s">
        <v>233</v>
      </c>
      <c r="F175" s="75" t="s">
        <v>153</v>
      </c>
      <c r="G175" s="141">
        <v>14</v>
      </c>
      <c r="H175" s="158"/>
      <c r="I175" s="152">
        <v>255</v>
      </c>
      <c r="J175" s="216">
        <f t="shared" si="4"/>
        <v>0</v>
      </c>
      <c r="K175" s="139"/>
    </row>
    <row r="176" spans="1:11" ht="13.2">
      <c r="A176" s="75" t="s">
        <v>149</v>
      </c>
      <c r="B176" s="75" t="s">
        <v>150</v>
      </c>
      <c r="C176" s="173" t="s">
        <v>112</v>
      </c>
      <c r="D176" s="179" t="s">
        <v>251</v>
      </c>
      <c r="E176" s="75" t="s">
        <v>235</v>
      </c>
      <c r="F176" s="75" t="s">
        <v>103</v>
      </c>
      <c r="G176" s="141">
        <v>3</v>
      </c>
      <c r="H176" s="158"/>
      <c r="I176" s="152">
        <v>255</v>
      </c>
      <c r="J176" s="216">
        <f t="shared" si="4"/>
        <v>0</v>
      </c>
      <c r="K176" s="139"/>
    </row>
    <row r="177" spans="1:11" ht="13.2">
      <c r="A177" s="75" t="s">
        <v>149</v>
      </c>
      <c r="B177" s="75" t="s">
        <v>150</v>
      </c>
      <c r="C177" s="173" t="s">
        <v>112</v>
      </c>
      <c r="D177" s="179" t="s">
        <v>252</v>
      </c>
      <c r="E177" s="75" t="s">
        <v>233</v>
      </c>
      <c r="F177" s="75" t="s">
        <v>153</v>
      </c>
      <c r="G177" s="141">
        <v>14</v>
      </c>
      <c r="H177" s="158"/>
      <c r="I177" s="152">
        <v>255</v>
      </c>
      <c r="J177" s="216">
        <f t="shared" si="4"/>
        <v>0</v>
      </c>
      <c r="K177" s="139"/>
    </row>
    <row r="178" spans="1:11" ht="13.2">
      <c r="A178" s="75" t="s">
        <v>149</v>
      </c>
      <c r="B178" s="75" t="s">
        <v>150</v>
      </c>
      <c r="C178" s="173" t="s">
        <v>112</v>
      </c>
      <c r="D178" s="179" t="s">
        <v>253</v>
      </c>
      <c r="E178" s="75" t="s">
        <v>235</v>
      </c>
      <c r="F178" s="75" t="s">
        <v>103</v>
      </c>
      <c r="G178" s="141">
        <v>3</v>
      </c>
      <c r="H178" s="158"/>
      <c r="I178" s="152">
        <v>255</v>
      </c>
      <c r="J178" s="216">
        <f t="shared" si="4"/>
        <v>0</v>
      </c>
      <c r="K178" s="139"/>
    </row>
    <row r="179" spans="1:11" ht="13.2">
      <c r="A179" s="75" t="s">
        <v>149</v>
      </c>
      <c r="B179" s="75" t="s">
        <v>150</v>
      </c>
      <c r="C179" s="173" t="s">
        <v>112</v>
      </c>
      <c r="D179" s="179" t="s">
        <v>254</v>
      </c>
      <c r="E179" s="75" t="s">
        <v>233</v>
      </c>
      <c r="F179" s="75" t="s">
        <v>153</v>
      </c>
      <c r="G179" s="141">
        <v>14</v>
      </c>
      <c r="H179" s="158"/>
      <c r="I179" s="152">
        <v>255</v>
      </c>
      <c r="J179" s="216">
        <f t="shared" si="4"/>
        <v>0</v>
      </c>
      <c r="K179" s="139"/>
    </row>
    <row r="180" spans="1:11" ht="13.2">
      <c r="A180" s="75" t="s">
        <v>149</v>
      </c>
      <c r="B180" s="75" t="s">
        <v>150</v>
      </c>
      <c r="C180" s="173" t="s">
        <v>112</v>
      </c>
      <c r="D180" s="179" t="s">
        <v>255</v>
      </c>
      <c r="E180" s="75" t="s">
        <v>235</v>
      </c>
      <c r="F180" s="75" t="s">
        <v>103</v>
      </c>
      <c r="G180" s="141">
        <v>3</v>
      </c>
      <c r="H180" s="158"/>
      <c r="I180" s="152">
        <v>255</v>
      </c>
      <c r="J180" s="216">
        <f t="shared" si="4"/>
        <v>0</v>
      </c>
      <c r="K180" s="139"/>
    </row>
    <row r="181" spans="1:11" ht="13.2">
      <c r="A181" s="75" t="s">
        <v>149</v>
      </c>
      <c r="B181" s="75" t="s">
        <v>150</v>
      </c>
      <c r="C181" s="173" t="s">
        <v>112</v>
      </c>
      <c r="D181" s="179" t="s">
        <v>256</v>
      </c>
      <c r="E181" s="75" t="s">
        <v>233</v>
      </c>
      <c r="F181" s="75" t="s">
        <v>153</v>
      </c>
      <c r="G181" s="141">
        <v>14</v>
      </c>
      <c r="H181" s="158"/>
      <c r="I181" s="152">
        <v>255</v>
      </c>
      <c r="J181" s="216">
        <f t="shared" si="4"/>
        <v>0</v>
      </c>
      <c r="K181" s="139"/>
    </row>
    <row r="182" spans="1:11" ht="13.2">
      <c r="A182" s="75" t="s">
        <v>149</v>
      </c>
      <c r="B182" s="75" t="s">
        <v>150</v>
      </c>
      <c r="C182" s="173" t="s">
        <v>112</v>
      </c>
      <c r="D182" s="179" t="s">
        <v>257</v>
      </c>
      <c r="E182" s="75" t="s">
        <v>235</v>
      </c>
      <c r="F182" s="75" t="s">
        <v>103</v>
      </c>
      <c r="G182" s="141">
        <v>3</v>
      </c>
      <c r="H182" s="158"/>
      <c r="I182" s="152">
        <v>255</v>
      </c>
      <c r="J182" s="216">
        <f t="shared" si="4"/>
        <v>0</v>
      </c>
      <c r="K182" s="139"/>
    </row>
    <row r="183" spans="1:11" ht="13.2">
      <c r="A183" s="75" t="s">
        <v>149</v>
      </c>
      <c r="B183" s="75" t="s">
        <v>150</v>
      </c>
      <c r="C183" s="173" t="s">
        <v>112</v>
      </c>
      <c r="D183" s="179" t="s">
        <v>258</v>
      </c>
      <c r="E183" s="75" t="s">
        <v>233</v>
      </c>
      <c r="F183" s="75" t="s">
        <v>153</v>
      </c>
      <c r="G183" s="141">
        <v>14</v>
      </c>
      <c r="H183" s="158"/>
      <c r="I183" s="152">
        <v>255</v>
      </c>
      <c r="J183" s="216">
        <f t="shared" si="4"/>
        <v>0</v>
      </c>
      <c r="K183" s="139"/>
    </row>
    <row r="184" spans="1:11" ht="13.2">
      <c r="A184" s="75" t="s">
        <v>149</v>
      </c>
      <c r="B184" s="75" t="s">
        <v>150</v>
      </c>
      <c r="C184" s="173" t="s">
        <v>112</v>
      </c>
      <c r="D184" s="179" t="s">
        <v>259</v>
      </c>
      <c r="E184" s="75" t="s">
        <v>235</v>
      </c>
      <c r="F184" s="75" t="s">
        <v>103</v>
      </c>
      <c r="G184" s="141">
        <v>3</v>
      </c>
      <c r="H184" s="158"/>
      <c r="I184" s="152">
        <v>255</v>
      </c>
      <c r="J184" s="216">
        <f t="shared" si="4"/>
        <v>0</v>
      </c>
      <c r="K184" s="139"/>
    </row>
    <row r="185" spans="1:11" ht="13.2">
      <c r="A185" s="75" t="s">
        <v>149</v>
      </c>
      <c r="B185" s="75" t="s">
        <v>150</v>
      </c>
      <c r="C185" s="173" t="s">
        <v>112</v>
      </c>
      <c r="D185" s="179" t="s">
        <v>260</v>
      </c>
      <c r="E185" s="75" t="s">
        <v>233</v>
      </c>
      <c r="F185" s="75" t="s">
        <v>153</v>
      </c>
      <c r="G185" s="141">
        <v>14</v>
      </c>
      <c r="H185" s="158"/>
      <c r="I185" s="152">
        <v>255</v>
      </c>
      <c r="J185" s="216">
        <f t="shared" si="4"/>
        <v>0</v>
      </c>
      <c r="K185" s="139"/>
    </row>
    <row r="186" spans="1:11" ht="13.2">
      <c r="A186" s="75" t="s">
        <v>149</v>
      </c>
      <c r="B186" s="75" t="s">
        <v>150</v>
      </c>
      <c r="C186" s="173" t="s">
        <v>112</v>
      </c>
      <c r="D186" s="179" t="s">
        <v>261</v>
      </c>
      <c r="E186" s="75" t="s">
        <v>235</v>
      </c>
      <c r="F186" s="75" t="s">
        <v>103</v>
      </c>
      <c r="G186" s="141">
        <v>3</v>
      </c>
      <c r="H186" s="158"/>
      <c r="I186" s="152">
        <v>255</v>
      </c>
      <c r="J186" s="216">
        <f t="shared" si="4"/>
        <v>0</v>
      </c>
      <c r="K186" s="139"/>
    </row>
    <row r="187" spans="1:11" ht="13.2">
      <c r="A187" s="75" t="s">
        <v>149</v>
      </c>
      <c r="B187" s="75" t="s">
        <v>150</v>
      </c>
      <c r="C187" s="173" t="s">
        <v>112</v>
      </c>
      <c r="D187" s="179" t="s">
        <v>262</v>
      </c>
      <c r="E187" s="75" t="s">
        <v>233</v>
      </c>
      <c r="F187" s="75" t="s">
        <v>153</v>
      </c>
      <c r="G187" s="141">
        <v>14</v>
      </c>
      <c r="H187" s="158"/>
      <c r="I187" s="152">
        <v>255</v>
      </c>
      <c r="J187" s="216">
        <f t="shared" si="4"/>
        <v>0</v>
      </c>
      <c r="K187" s="139"/>
    </row>
    <row r="188" spans="1:11" ht="13.2">
      <c r="A188" s="75" t="s">
        <v>149</v>
      </c>
      <c r="B188" s="75" t="s">
        <v>150</v>
      </c>
      <c r="C188" s="173" t="s">
        <v>112</v>
      </c>
      <c r="D188" s="179" t="s">
        <v>263</v>
      </c>
      <c r="E188" s="75" t="s">
        <v>235</v>
      </c>
      <c r="F188" s="75" t="s">
        <v>103</v>
      </c>
      <c r="G188" s="141">
        <v>3</v>
      </c>
      <c r="H188" s="158"/>
      <c r="I188" s="152">
        <v>255</v>
      </c>
      <c r="J188" s="216">
        <f t="shared" si="4"/>
        <v>0</v>
      </c>
      <c r="K188" s="139"/>
    </row>
    <row r="189" spans="1:11" ht="13.2">
      <c r="A189" s="75" t="s">
        <v>149</v>
      </c>
      <c r="B189" s="75" t="s">
        <v>150</v>
      </c>
      <c r="C189" s="173" t="s">
        <v>112</v>
      </c>
      <c r="D189" s="179" t="s">
        <v>264</v>
      </c>
      <c r="E189" s="75" t="s">
        <v>233</v>
      </c>
      <c r="F189" s="75" t="s">
        <v>153</v>
      </c>
      <c r="G189" s="141">
        <v>14</v>
      </c>
      <c r="H189" s="158"/>
      <c r="I189" s="152">
        <v>255</v>
      </c>
      <c r="J189" s="216">
        <f t="shared" si="4"/>
        <v>0</v>
      </c>
      <c r="K189" s="139"/>
    </row>
    <row r="190" spans="1:11" ht="13.2">
      <c r="A190" s="75" t="s">
        <v>149</v>
      </c>
      <c r="B190" s="75" t="s">
        <v>150</v>
      </c>
      <c r="C190" s="173" t="s">
        <v>112</v>
      </c>
      <c r="D190" s="179" t="s">
        <v>265</v>
      </c>
      <c r="E190" s="75" t="s">
        <v>235</v>
      </c>
      <c r="F190" s="75" t="s">
        <v>103</v>
      </c>
      <c r="G190" s="141">
        <v>3</v>
      </c>
      <c r="H190" s="158"/>
      <c r="I190" s="152">
        <v>255</v>
      </c>
      <c r="J190" s="216">
        <f t="shared" si="4"/>
        <v>0</v>
      </c>
      <c r="K190" s="139"/>
    </row>
    <row r="191" spans="1:11" ht="13.2">
      <c r="A191" s="75" t="s">
        <v>149</v>
      </c>
      <c r="B191" s="75" t="s">
        <v>150</v>
      </c>
      <c r="C191" s="173" t="s">
        <v>112</v>
      </c>
      <c r="D191" s="179" t="s">
        <v>266</v>
      </c>
      <c r="E191" s="75" t="s">
        <v>169</v>
      </c>
      <c r="F191" s="75" t="s">
        <v>103</v>
      </c>
      <c r="G191" s="141">
        <v>6</v>
      </c>
      <c r="H191" s="158"/>
      <c r="I191" s="152">
        <v>255</v>
      </c>
      <c r="J191" s="216">
        <f t="shared" si="4"/>
        <v>0</v>
      </c>
      <c r="K191" s="139"/>
    </row>
    <row r="192" spans="1:11" ht="13.2">
      <c r="A192" s="75" t="s">
        <v>149</v>
      </c>
      <c r="B192" s="75" t="s">
        <v>150</v>
      </c>
      <c r="C192" s="173" t="s">
        <v>112</v>
      </c>
      <c r="D192" s="179" t="s">
        <v>267</v>
      </c>
      <c r="E192" s="75" t="s">
        <v>169</v>
      </c>
      <c r="F192" s="75" t="s">
        <v>103</v>
      </c>
      <c r="G192" s="141">
        <v>7</v>
      </c>
      <c r="H192" s="158"/>
      <c r="I192" s="152">
        <v>255</v>
      </c>
      <c r="J192" s="216">
        <f t="shared" si="4"/>
        <v>0</v>
      </c>
      <c r="K192" s="139"/>
    </row>
    <row r="193" spans="1:11" ht="13.2">
      <c r="A193" s="75" t="s">
        <v>149</v>
      </c>
      <c r="B193" s="75" t="s">
        <v>150</v>
      </c>
      <c r="C193" s="173" t="s">
        <v>112</v>
      </c>
      <c r="D193" s="179" t="s">
        <v>268</v>
      </c>
      <c r="E193" s="75" t="s">
        <v>269</v>
      </c>
      <c r="F193" s="75" t="s">
        <v>153</v>
      </c>
      <c r="G193" s="141">
        <v>18</v>
      </c>
      <c r="H193" s="158"/>
      <c r="I193" s="152">
        <v>255</v>
      </c>
      <c r="J193" s="216">
        <f t="shared" si="4"/>
        <v>0</v>
      </c>
      <c r="K193" s="139"/>
    </row>
    <row r="194" spans="1:11" ht="13.2">
      <c r="A194" s="75" t="s">
        <v>149</v>
      </c>
      <c r="B194" s="75" t="s">
        <v>150</v>
      </c>
      <c r="C194" s="173" t="s">
        <v>112</v>
      </c>
      <c r="D194" s="179" t="s">
        <v>270</v>
      </c>
      <c r="E194" s="75" t="s">
        <v>271</v>
      </c>
      <c r="F194" s="75" t="s">
        <v>153</v>
      </c>
      <c r="G194" s="141">
        <v>11</v>
      </c>
      <c r="H194" s="158"/>
      <c r="I194" s="152">
        <v>255</v>
      </c>
      <c r="J194" s="216">
        <f t="shared" si="4"/>
        <v>0</v>
      </c>
      <c r="K194" s="139"/>
    </row>
    <row r="195" spans="1:11" ht="13.2">
      <c r="A195" s="75" t="s">
        <v>149</v>
      </c>
      <c r="B195" s="75" t="s">
        <v>150</v>
      </c>
      <c r="C195" s="173" t="s">
        <v>112</v>
      </c>
      <c r="D195" s="179" t="s">
        <v>272</v>
      </c>
      <c r="E195" s="75" t="s">
        <v>273</v>
      </c>
      <c r="F195" s="75" t="s">
        <v>153</v>
      </c>
      <c r="G195" s="141">
        <v>10.5</v>
      </c>
      <c r="H195" s="158"/>
      <c r="I195" s="152">
        <v>255</v>
      </c>
      <c r="J195" s="216">
        <f t="shared" si="4"/>
        <v>0</v>
      </c>
      <c r="K195" s="139"/>
    </row>
    <row r="196" spans="1:11" ht="13.2">
      <c r="A196" s="75" t="s">
        <v>149</v>
      </c>
      <c r="B196" s="75" t="s">
        <v>150</v>
      </c>
      <c r="C196" s="173" t="s">
        <v>112</v>
      </c>
      <c r="D196" s="179" t="s">
        <v>274</v>
      </c>
      <c r="E196" s="75" t="s">
        <v>275</v>
      </c>
      <c r="F196" s="75" t="s">
        <v>153</v>
      </c>
      <c r="G196" s="141">
        <v>64</v>
      </c>
      <c r="H196" s="158"/>
      <c r="I196" s="152">
        <v>255</v>
      </c>
      <c r="J196" s="216">
        <f t="shared" si="4"/>
        <v>0</v>
      </c>
      <c r="K196" s="137"/>
    </row>
    <row r="197" spans="1:11" ht="13.2">
      <c r="A197" s="75" t="s">
        <v>149</v>
      </c>
      <c r="B197" s="75" t="s">
        <v>150</v>
      </c>
      <c r="C197" s="173" t="s">
        <v>112</v>
      </c>
      <c r="D197" s="179" t="s">
        <v>276</v>
      </c>
      <c r="E197" s="75" t="s">
        <v>277</v>
      </c>
      <c r="F197" s="75" t="s">
        <v>153</v>
      </c>
      <c r="G197" s="141">
        <v>100.5</v>
      </c>
      <c r="H197" s="158"/>
      <c r="I197" s="152">
        <v>255</v>
      </c>
      <c r="J197" s="216">
        <f t="shared" si="4"/>
        <v>0</v>
      </c>
      <c r="K197" s="137"/>
    </row>
    <row r="198" spans="1:11" ht="13.2">
      <c r="A198" s="75" t="s">
        <v>149</v>
      </c>
      <c r="B198" s="75" t="s">
        <v>150</v>
      </c>
      <c r="C198" s="173" t="s">
        <v>112</v>
      </c>
      <c r="D198" s="179" t="s">
        <v>278</v>
      </c>
      <c r="E198" s="75" t="s">
        <v>279</v>
      </c>
      <c r="F198" s="75" t="s">
        <v>280</v>
      </c>
      <c r="G198" s="141">
        <v>39.5</v>
      </c>
      <c r="H198" s="158"/>
      <c r="I198" s="152">
        <v>255</v>
      </c>
      <c r="J198" s="216">
        <f t="shared" si="4"/>
        <v>0</v>
      </c>
      <c r="K198" s="137"/>
    </row>
    <row r="199" spans="1:11" ht="13.2">
      <c r="A199" s="75" t="s">
        <v>149</v>
      </c>
      <c r="B199" s="75" t="s">
        <v>150</v>
      </c>
      <c r="C199" s="173" t="s">
        <v>112</v>
      </c>
      <c r="D199" s="179" t="s">
        <v>281</v>
      </c>
      <c r="E199" s="75" t="s">
        <v>136</v>
      </c>
      <c r="F199" s="75" t="s">
        <v>153</v>
      </c>
      <c r="G199" s="141">
        <v>21</v>
      </c>
      <c r="H199" s="158"/>
      <c r="I199" s="152">
        <v>255</v>
      </c>
      <c r="J199" s="216">
        <f t="shared" si="4"/>
        <v>0</v>
      </c>
      <c r="K199" s="137"/>
    </row>
    <row r="200" spans="1:11" ht="13.2">
      <c r="A200" s="75" t="s">
        <v>149</v>
      </c>
      <c r="B200" s="75" t="s">
        <v>150</v>
      </c>
      <c r="C200" s="173" t="s">
        <v>112</v>
      </c>
      <c r="D200" s="179" t="s">
        <v>282</v>
      </c>
      <c r="E200" s="75" t="s">
        <v>215</v>
      </c>
      <c r="F200" s="75" t="s">
        <v>153</v>
      </c>
      <c r="G200" s="141">
        <v>26.5</v>
      </c>
      <c r="H200" s="158"/>
      <c r="I200" s="152">
        <v>255</v>
      </c>
      <c r="J200" s="216">
        <f t="shared" si="4"/>
        <v>0</v>
      </c>
      <c r="K200" s="137"/>
    </row>
    <row r="201" spans="1:11" ht="13.2">
      <c r="A201" s="75" t="s">
        <v>149</v>
      </c>
      <c r="B201" s="75" t="s">
        <v>150</v>
      </c>
      <c r="C201" s="173" t="s">
        <v>112</v>
      </c>
      <c r="D201" s="179" t="s">
        <v>283</v>
      </c>
      <c r="E201" s="75" t="s">
        <v>284</v>
      </c>
      <c r="F201" s="75" t="s">
        <v>153</v>
      </c>
      <c r="G201" s="141">
        <v>40</v>
      </c>
      <c r="H201" s="158"/>
      <c r="I201" s="152">
        <v>1</v>
      </c>
      <c r="J201" s="216">
        <f t="shared" si="4"/>
        <v>0</v>
      </c>
      <c r="K201" s="137" t="s">
        <v>225</v>
      </c>
    </row>
    <row r="202" spans="1:11" ht="13.2">
      <c r="A202" s="75" t="s">
        <v>149</v>
      </c>
      <c r="B202" s="75" t="s">
        <v>150</v>
      </c>
      <c r="C202" s="173" t="s">
        <v>112</v>
      </c>
      <c r="D202" s="179" t="s">
        <v>285</v>
      </c>
      <c r="E202" s="75" t="s">
        <v>231</v>
      </c>
      <c r="F202" s="75" t="s">
        <v>153</v>
      </c>
      <c r="G202" s="141">
        <v>21.5</v>
      </c>
      <c r="H202" s="158"/>
      <c r="I202" s="152">
        <v>52</v>
      </c>
      <c r="J202" s="216">
        <f t="shared" si="4"/>
        <v>0</v>
      </c>
      <c r="K202" s="137"/>
    </row>
    <row r="203" spans="1:11" ht="13.2">
      <c r="A203" s="75" t="s">
        <v>149</v>
      </c>
      <c r="B203" s="75" t="s">
        <v>150</v>
      </c>
      <c r="C203" s="173" t="s">
        <v>126</v>
      </c>
      <c r="D203" s="179" t="s">
        <v>286</v>
      </c>
      <c r="E203" s="75" t="s">
        <v>206</v>
      </c>
      <c r="F203" s="75" t="s">
        <v>153</v>
      </c>
      <c r="G203" s="141">
        <v>36</v>
      </c>
      <c r="H203" s="158"/>
      <c r="I203" s="152">
        <v>0</v>
      </c>
      <c r="J203" s="216">
        <f t="shared" si="4"/>
        <v>0</v>
      </c>
      <c r="K203" s="137"/>
    </row>
    <row r="204" spans="1:11" ht="13.2">
      <c r="A204" s="75" t="s">
        <v>149</v>
      </c>
      <c r="B204" s="75" t="s">
        <v>150</v>
      </c>
      <c r="C204" s="173" t="s">
        <v>126</v>
      </c>
      <c r="D204" s="179" t="s">
        <v>287</v>
      </c>
      <c r="E204" s="75" t="s">
        <v>139</v>
      </c>
      <c r="F204" s="75" t="s">
        <v>153</v>
      </c>
      <c r="G204" s="141">
        <v>18</v>
      </c>
      <c r="H204" s="158"/>
      <c r="I204" s="152">
        <v>255</v>
      </c>
      <c r="J204" s="216">
        <f t="shared" si="4"/>
        <v>0</v>
      </c>
      <c r="K204" s="139"/>
    </row>
    <row r="205" spans="1:11" ht="13.2">
      <c r="A205" s="75" t="s">
        <v>149</v>
      </c>
      <c r="B205" s="75" t="s">
        <v>150</v>
      </c>
      <c r="C205" s="173" t="s">
        <v>126</v>
      </c>
      <c r="D205" s="179" t="s">
        <v>288</v>
      </c>
      <c r="E205" s="75" t="s">
        <v>190</v>
      </c>
      <c r="F205" s="75" t="s">
        <v>153</v>
      </c>
      <c r="G205" s="141">
        <v>23</v>
      </c>
      <c r="H205" s="158"/>
      <c r="I205" s="152">
        <v>255</v>
      </c>
      <c r="J205" s="216">
        <f t="shared" si="4"/>
        <v>0</v>
      </c>
      <c r="K205" s="137"/>
    </row>
    <row r="206" spans="1:11" ht="13.2">
      <c r="A206" s="75" t="s">
        <v>149</v>
      </c>
      <c r="B206" s="75" t="s">
        <v>150</v>
      </c>
      <c r="C206" s="173" t="s">
        <v>126</v>
      </c>
      <c r="D206" s="179" t="s">
        <v>289</v>
      </c>
      <c r="E206" s="75" t="s">
        <v>220</v>
      </c>
      <c r="F206" s="75" t="s">
        <v>153</v>
      </c>
      <c r="G206" s="141">
        <v>5.5</v>
      </c>
      <c r="H206" s="158"/>
      <c r="I206" s="152">
        <v>255</v>
      </c>
      <c r="J206" s="216">
        <f t="shared" ref="J206:J236" si="5">G206*H206*I206</f>
        <v>0</v>
      </c>
      <c r="K206" s="137"/>
    </row>
    <row r="207" spans="1:11" ht="13.2">
      <c r="A207" s="75" t="s">
        <v>149</v>
      </c>
      <c r="B207" s="75" t="s">
        <v>150</v>
      </c>
      <c r="C207" s="173" t="s">
        <v>126</v>
      </c>
      <c r="D207" s="179" t="s">
        <v>290</v>
      </c>
      <c r="E207" s="75" t="s">
        <v>190</v>
      </c>
      <c r="F207" s="75" t="s">
        <v>153</v>
      </c>
      <c r="G207" s="141">
        <v>24.5</v>
      </c>
      <c r="H207" s="158"/>
      <c r="I207" s="152">
        <v>255</v>
      </c>
      <c r="J207" s="216">
        <f t="shared" si="5"/>
        <v>0</v>
      </c>
      <c r="K207" s="137"/>
    </row>
    <row r="208" spans="1:11" ht="13.2">
      <c r="A208" s="75" t="s">
        <v>149</v>
      </c>
      <c r="B208" s="75" t="s">
        <v>150</v>
      </c>
      <c r="C208" s="173" t="s">
        <v>126</v>
      </c>
      <c r="D208" s="179" t="s">
        <v>291</v>
      </c>
      <c r="E208" s="75" t="s">
        <v>190</v>
      </c>
      <c r="F208" s="75" t="s">
        <v>153</v>
      </c>
      <c r="G208" s="141">
        <v>22.5</v>
      </c>
      <c r="H208" s="158"/>
      <c r="I208" s="152">
        <v>255</v>
      </c>
      <c r="J208" s="216">
        <f t="shared" si="5"/>
        <v>0</v>
      </c>
      <c r="K208" s="137"/>
    </row>
    <row r="209" spans="1:11" ht="13.2">
      <c r="A209" s="75" t="s">
        <v>149</v>
      </c>
      <c r="B209" s="75" t="s">
        <v>150</v>
      </c>
      <c r="C209" s="173" t="s">
        <v>126</v>
      </c>
      <c r="D209" s="179" t="s">
        <v>292</v>
      </c>
      <c r="E209" s="75" t="s">
        <v>293</v>
      </c>
      <c r="F209" s="75" t="s">
        <v>153</v>
      </c>
      <c r="G209" s="141">
        <v>35</v>
      </c>
      <c r="H209" s="158"/>
      <c r="I209" s="152">
        <v>255</v>
      </c>
      <c r="J209" s="216">
        <f t="shared" si="5"/>
        <v>0</v>
      </c>
      <c r="K209" s="137"/>
    </row>
    <row r="210" spans="1:11" ht="13.2">
      <c r="A210" s="75" t="s">
        <v>149</v>
      </c>
      <c r="B210" s="75" t="s">
        <v>150</v>
      </c>
      <c r="C210" s="173" t="s">
        <v>126</v>
      </c>
      <c r="D210" s="179" t="s">
        <v>294</v>
      </c>
      <c r="E210" s="75" t="s">
        <v>295</v>
      </c>
      <c r="F210" s="75" t="s">
        <v>153</v>
      </c>
      <c r="G210" s="141">
        <v>12.5</v>
      </c>
      <c r="H210" s="158"/>
      <c r="I210" s="152">
        <v>255</v>
      </c>
      <c r="J210" s="216">
        <f t="shared" si="5"/>
        <v>0</v>
      </c>
      <c r="K210" s="137"/>
    </row>
    <row r="211" spans="1:11" ht="13.2">
      <c r="A211" s="75" t="s">
        <v>149</v>
      </c>
      <c r="B211" s="75" t="s">
        <v>150</v>
      </c>
      <c r="C211" s="173" t="s">
        <v>126</v>
      </c>
      <c r="D211" s="179" t="s">
        <v>296</v>
      </c>
      <c r="E211" s="75" t="s">
        <v>297</v>
      </c>
      <c r="F211" s="75" t="s">
        <v>153</v>
      </c>
      <c r="G211" s="141">
        <v>7.5</v>
      </c>
      <c r="H211" s="158"/>
      <c r="I211" s="152">
        <v>255</v>
      </c>
      <c r="J211" s="216">
        <f t="shared" si="5"/>
        <v>0</v>
      </c>
      <c r="K211" s="137"/>
    </row>
    <row r="212" spans="1:11" ht="13.2">
      <c r="A212" s="75" t="s">
        <v>149</v>
      </c>
      <c r="B212" s="75" t="s">
        <v>150</v>
      </c>
      <c r="C212" s="173" t="s">
        <v>126</v>
      </c>
      <c r="D212" s="179" t="s">
        <v>298</v>
      </c>
      <c r="E212" s="75" t="s">
        <v>136</v>
      </c>
      <c r="F212" s="75" t="s">
        <v>153</v>
      </c>
      <c r="G212" s="141">
        <v>135</v>
      </c>
      <c r="H212" s="158"/>
      <c r="I212" s="152">
        <v>255</v>
      </c>
      <c r="J212" s="216">
        <f t="shared" si="5"/>
        <v>0</v>
      </c>
      <c r="K212" s="137"/>
    </row>
    <row r="213" spans="1:11" ht="13.2">
      <c r="A213" s="75" t="s">
        <v>149</v>
      </c>
      <c r="B213" s="75" t="s">
        <v>150</v>
      </c>
      <c r="C213" s="173" t="s">
        <v>126</v>
      </c>
      <c r="D213" s="179" t="s">
        <v>299</v>
      </c>
      <c r="E213" s="75" t="s">
        <v>190</v>
      </c>
      <c r="F213" s="75" t="s">
        <v>153</v>
      </c>
      <c r="G213" s="141">
        <v>17.5</v>
      </c>
      <c r="H213" s="158"/>
      <c r="I213" s="152">
        <v>255</v>
      </c>
      <c r="J213" s="216">
        <f t="shared" si="5"/>
        <v>0</v>
      </c>
      <c r="K213" s="137"/>
    </row>
    <row r="214" spans="1:11" ht="13.2">
      <c r="A214" s="75" t="s">
        <v>149</v>
      </c>
      <c r="B214" s="75" t="s">
        <v>150</v>
      </c>
      <c r="C214" s="173" t="s">
        <v>126</v>
      </c>
      <c r="D214" s="179" t="s">
        <v>296</v>
      </c>
      <c r="E214" s="75" t="s">
        <v>190</v>
      </c>
      <c r="F214" s="75" t="s">
        <v>153</v>
      </c>
      <c r="G214" s="141">
        <v>17.5</v>
      </c>
      <c r="H214" s="158"/>
      <c r="I214" s="152">
        <v>255</v>
      </c>
      <c r="J214" s="216">
        <f t="shared" si="5"/>
        <v>0</v>
      </c>
      <c r="K214" s="137"/>
    </row>
    <row r="215" spans="1:11" ht="13.2">
      <c r="A215" s="75" t="s">
        <v>149</v>
      </c>
      <c r="B215" s="75" t="s">
        <v>150</v>
      </c>
      <c r="C215" s="173" t="s">
        <v>126</v>
      </c>
      <c r="D215" s="179" t="s">
        <v>300</v>
      </c>
      <c r="E215" s="75" t="s">
        <v>190</v>
      </c>
      <c r="F215" s="75" t="s">
        <v>153</v>
      </c>
      <c r="G215" s="141">
        <v>17.5</v>
      </c>
      <c r="H215" s="158"/>
      <c r="I215" s="152">
        <v>255</v>
      </c>
      <c r="J215" s="216">
        <f t="shared" si="5"/>
        <v>0</v>
      </c>
      <c r="K215" s="137"/>
    </row>
    <row r="216" spans="1:11" ht="13.2">
      <c r="A216" s="75" t="s">
        <v>149</v>
      </c>
      <c r="B216" s="75" t="s">
        <v>150</v>
      </c>
      <c r="C216" s="173" t="s">
        <v>126</v>
      </c>
      <c r="D216" s="179" t="s">
        <v>301</v>
      </c>
      <c r="E216" s="75" t="s">
        <v>293</v>
      </c>
      <c r="F216" s="75" t="s">
        <v>153</v>
      </c>
      <c r="G216" s="141">
        <v>38</v>
      </c>
      <c r="H216" s="158"/>
      <c r="I216" s="152">
        <v>255</v>
      </c>
      <c r="J216" s="216">
        <f t="shared" si="5"/>
        <v>0</v>
      </c>
      <c r="K216" s="137"/>
    </row>
    <row r="217" spans="1:11" ht="13.2">
      <c r="A217" s="75" t="s">
        <v>149</v>
      </c>
      <c r="B217" s="75" t="s">
        <v>150</v>
      </c>
      <c r="C217" s="173" t="s">
        <v>126</v>
      </c>
      <c r="D217" s="179" t="s">
        <v>302</v>
      </c>
      <c r="E217" s="75" t="s">
        <v>295</v>
      </c>
      <c r="F217" s="75" t="s">
        <v>153</v>
      </c>
      <c r="G217" s="141">
        <v>10</v>
      </c>
      <c r="H217" s="158"/>
      <c r="I217" s="152">
        <v>255</v>
      </c>
      <c r="J217" s="216">
        <f t="shared" si="5"/>
        <v>0</v>
      </c>
      <c r="K217" s="137"/>
    </row>
    <row r="218" spans="1:11" ht="13.2">
      <c r="A218" s="75" t="s">
        <v>149</v>
      </c>
      <c r="B218" s="75" t="s">
        <v>150</v>
      </c>
      <c r="C218" s="173" t="s">
        <v>126</v>
      </c>
      <c r="D218" s="179" t="s">
        <v>303</v>
      </c>
      <c r="E218" s="75" t="s">
        <v>304</v>
      </c>
      <c r="F218" s="75" t="s">
        <v>153</v>
      </c>
      <c r="G218" s="141">
        <v>5</v>
      </c>
      <c r="H218" s="158"/>
      <c r="I218" s="152">
        <v>255</v>
      </c>
      <c r="J218" s="216">
        <f t="shared" si="5"/>
        <v>0</v>
      </c>
      <c r="K218" s="137"/>
    </row>
    <row r="219" spans="1:11" ht="13.2">
      <c r="A219" s="75" t="s">
        <v>149</v>
      </c>
      <c r="B219" s="75" t="s">
        <v>150</v>
      </c>
      <c r="C219" s="173" t="s">
        <v>126</v>
      </c>
      <c r="D219" s="179" t="s">
        <v>305</v>
      </c>
      <c r="E219" s="75" t="s">
        <v>306</v>
      </c>
      <c r="F219" s="75" t="s">
        <v>153</v>
      </c>
      <c r="G219" s="141">
        <v>7.5</v>
      </c>
      <c r="H219" s="158"/>
      <c r="I219" s="152">
        <v>255</v>
      </c>
      <c r="J219" s="216">
        <f t="shared" si="5"/>
        <v>0</v>
      </c>
      <c r="K219" s="137"/>
    </row>
    <row r="220" spans="1:11" ht="13.2">
      <c r="A220" s="75" t="s">
        <v>149</v>
      </c>
      <c r="B220" s="75" t="s">
        <v>150</v>
      </c>
      <c r="C220" s="173" t="s">
        <v>126</v>
      </c>
      <c r="D220" s="179" t="s">
        <v>307</v>
      </c>
      <c r="E220" s="75" t="s">
        <v>190</v>
      </c>
      <c r="F220" s="75" t="s">
        <v>153</v>
      </c>
      <c r="G220" s="141">
        <v>36</v>
      </c>
      <c r="H220" s="158"/>
      <c r="I220" s="152">
        <v>255</v>
      </c>
      <c r="J220" s="216">
        <f t="shared" si="5"/>
        <v>0</v>
      </c>
      <c r="K220" s="137"/>
    </row>
    <row r="221" spans="1:11" ht="13.2">
      <c r="A221" s="75" t="s">
        <v>149</v>
      </c>
      <c r="B221" s="75" t="s">
        <v>150</v>
      </c>
      <c r="C221" s="173" t="s">
        <v>126</v>
      </c>
      <c r="D221" s="179" t="s">
        <v>308</v>
      </c>
      <c r="E221" s="75" t="s">
        <v>190</v>
      </c>
      <c r="F221" s="75" t="s">
        <v>153</v>
      </c>
      <c r="G221" s="141">
        <v>47</v>
      </c>
      <c r="H221" s="158"/>
      <c r="I221" s="152">
        <v>255</v>
      </c>
      <c r="J221" s="216">
        <f t="shared" si="5"/>
        <v>0</v>
      </c>
      <c r="K221" s="137"/>
    </row>
    <row r="222" spans="1:11" ht="13.2">
      <c r="A222" s="75" t="s">
        <v>149</v>
      </c>
      <c r="B222" s="75" t="s">
        <v>150</v>
      </c>
      <c r="C222" s="173" t="s">
        <v>126</v>
      </c>
      <c r="D222" s="179" t="s">
        <v>309</v>
      </c>
      <c r="E222" s="75" t="s">
        <v>190</v>
      </c>
      <c r="F222" s="75" t="s">
        <v>153</v>
      </c>
      <c r="G222" s="141">
        <v>54</v>
      </c>
      <c r="H222" s="158"/>
      <c r="I222" s="152">
        <v>255</v>
      </c>
      <c r="J222" s="216">
        <f t="shared" si="5"/>
        <v>0</v>
      </c>
      <c r="K222" s="137"/>
    </row>
    <row r="223" spans="1:11" ht="13.2">
      <c r="A223" s="75" t="s">
        <v>149</v>
      </c>
      <c r="B223" s="75" t="s">
        <v>150</v>
      </c>
      <c r="C223" s="173" t="s">
        <v>126</v>
      </c>
      <c r="D223" s="179" t="s">
        <v>310</v>
      </c>
      <c r="E223" s="75" t="s">
        <v>311</v>
      </c>
      <c r="F223" s="75" t="s">
        <v>153</v>
      </c>
      <c r="G223" s="141">
        <v>24</v>
      </c>
      <c r="H223" s="158"/>
      <c r="I223" s="152">
        <v>255</v>
      </c>
      <c r="J223" s="216">
        <f t="shared" si="5"/>
        <v>0</v>
      </c>
      <c r="K223" s="137"/>
    </row>
    <row r="224" spans="1:11" ht="13.2">
      <c r="A224" s="75" t="s">
        <v>149</v>
      </c>
      <c r="B224" s="75" t="s">
        <v>150</v>
      </c>
      <c r="C224" s="173" t="s">
        <v>126</v>
      </c>
      <c r="D224" s="179" t="s">
        <v>312</v>
      </c>
      <c r="E224" s="75" t="s">
        <v>220</v>
      </c>
      <c r="F224" s="75" t="s">
        <v>153</v>
      </c>
      <c r="G224" s="141">
        <v>20</v>
      </c>
      <c r="H224" s="158"/>
      <c r="I224" s="152">
        <v>255</v>
      </c>
      <c r="J224" s="216">
        <f t="shared" si="5"/>
        <v>0</v>
      </c>
      <c r="K224" s="137"/>
    </row>
    <row r="225" spans="1:11" ht="13.2">
      <c r="A225" s="75" t="s">
        <v>149</v>
      </c>
      <c r="B225" s="75" t="s">
        <v>150</v>
      </c>
      <c r="C225" s="173" t="s">
        <v>126</v>
      </c>
      <c r="D225" s="179" t="s">
        <v>313</v>
      </c>
      <c r="E225" s="75" t="s">
        <v>139</v>
      </c>
      <c r="F225" s="75" t="s">
        <v>153</v>
      </c>
      <c r="G225" s="141">
        <v>18</v>
      </c>
      <c r="H225" s="158"/>
      <c r="I225" s="152">
        <v>255</v>
      </c>
      <c r="J225" s="216">
        <f t="shared" si="5"/>
        <v>0</v>
      </c>
      <c r="K225" s="137"/>
    </row>
    <row r="226" spans="1:11" ht="13.2">
      <c r="A226" s="75" t="s">
        <v>149</v>
      </c>
      <c r="B226" s="75" t="s">
        <v>150</v>
      </c>
      <c r="C226" s="173" t="s">
        <v>126</v>
      </c>
      <c r="D226" s="179" t="s">
        <v>314</v>
      </c>
      <c r="E226" s="75" t="s">
        <v>315</v>
      </c>
      <c r="F226" s="75" t="s">
        <v>153</v>
      </c>
      <c r="G226" s="141">
        <v>3.5</v>
      </c>
      <c r="H226" s="158"/>
      <c r="I226" s="152">
        <v>255</v>
      </c>
      <c r="J226" s="216">
        <f t="shared" si="5"/>
        <v>0</v>
      </c>
      <c r="K226" s="137"/>
    </row>
    <row r="227" spans="1:11" ht="13.2">
      <c r="A227" s="75" t="s">
        <v>149</v>
      </c>
      <c r="B227" s="75" t="s">
        <v>150</v>
      </c>
      <c r="C227" s="173" t="s">
        <v>126</v>
      </c>
      <c r="D227" s="179"/>
      <c r="E227" s="75" t="s">
        <v>105</v>
      </c>
      <c r="F227" s="75" t="s">
        <v>153</v>
      </c>
      <c r="G227" s="141">
        <v>13</v>
      </c>
      <c r="H227" s="158"/>
      <c r="I227" s="152">
        <v>255</v>
      </c>
      <c r="J227" s="216">
        <f t="shared" si="5"/>
        <v>0</v>
      </c>
      <c r="K227" s="137"/>
    </row>
    <row r="228" spans="1:11" ht="13.2">
      <c r="A228" s="75" t="s">
        <v>149</v>
      </c>
      <c r="B228" s="75" t="s">
        <v>150</v>
      </c>
      <c r="C228" s="173" t="s">
        <v>126</v>
      </c>
      <c r="D228" s="179" t="s">
        <v>316</v>
      </c>
      <c r="E228" s="75" t="s">
        <v>317</v>
      </c>
      <c r="F228" s="75" t="s">
        <v>153</v>
      </c>
      <c r="G228" s="141">
        <v>10</v>
      </c>
      <c r="H228" s="158"/>
      <c r="I228" s="152">
        <v>0</v>
      </c>
      <c r="J228" s="216">
        <f t="shared" si="5"/>
        <v>0</v>
      </c>
      <c r="K228" s="137"/>
    </row>
    <row r="229" spans="1:11" ht="13.2">
      <c r="A229" s="75" t="s">
        <v>149</v>
      </c>
      <c r="B229" s="75" t="s">
        <v>150</v>
      </c>
      <c r="C229" s="173" t="s">
        <v>126</v>
      </c>
      <c r="D229" s="179" t="s">
        <v>318</v>
      </c>
      <c r="E229" s="75" t="s">
        <v>169</v>
      </c>
      <c r="F229" s="75" t="s">
        <v>103</v>
      </c>
      <c r="G229" s="141">
        <v>5.5</v>
      </c>
      <c r="H229" s="158"/>
      <c r="I229" s="152">
        <v>255</v>
      </c>
      <c r="J229" s="216">
        <f t="shared" si="5"/>
        <v>0</v>
      </c>
      <c r="K229" s="137"/>
    </row>
    <row r="230" spans="1:11" ht="13.2">
      <c r="A230" s="75" t="s">
        <v>149</v>
      </c>
      <c r="B230" s="75" t="s">
        <v>150</v>
      </c>
      <c r="C230" s="173" t="s">
        <v>126</v>
      </c>
      <c r="D230" s="179" t="s">
        <v>319</v>
      </c>
      <c r="E230" s="75" t="s">
        <v>169</v>
      </c>
      <c r="F230" s="75" t="s">
        <v>103</v>
      </c>
      <c r="G230" s="141">
        <v>10.5</v>
      </c>
      <c r="H230" s="158"/>
      <c r="I230" s="152">
        <v>255</v>
      </c>
      <c r="J230" s="216">
        <f t="shared" si="5"/>
        <v>0</v>
      </c>
      <c r="K230" s="137"/>
    </row>
    <row r="231" spans="1:11" ht="13.2">
      <c r="A231" s="75" t="s">
        <v>149</v>
      </c>
      <c r="B231" s="75" t="s">
        <v>150</v>
      </c>
      <c r="C231" s="173" t="s">
        <v>126</v>
      </c>
      <c r="D231" s="179" t="s">
        <v>320</v>
      </c>
      <c r="E231" s="75" t="s">
        <v>159</v>
      </c>
      <c r="F231" s="75" t="s">
        <v>103</v>
      </c>
      <c r="G231" s="141">
        <v>3.5</v>
      </c>
      <c r="H231" s="158"/>
      <c r="I231" s="152">
        <v>255</v>
      </c>
      <c r="J231" s="216">
        <f t="shared" si="5"/>
        <v>0</v>
      </c>
      <c r="K231" s="137"/>
    </row>
    <row r="232" spans="1:11" ht="13.2">
      <c r="A232" s="75" t="s">
        <v>149</v>
      </c>
      <c r="B232" s="75" t="s">
        <v>150</v>
      </c>
      <c r="C232" s="173" t="s">
        <v>126</v>
      </c>
      <c r="D232" s="179" t="s">
        <v>321</v>
      </c>
      <c r="E232" s="75" t="s">
        <v>190</v>
      </c>
      <c r="F232" s="75" t="s">
        <v>153</v>
      </c>
      <c r="G232" s="141">
        <v>18.5</v>
      </c>
      <c r="H232" s="158"/>
      <c r="I232" s="152">
        <v>255</v>
      </c>
      <c r="J232" s="216">
        <f t="shared" si="5"/>
        <v>0</v>
      </c>
      <c r="K232" s="137"/>
    </row>
    <row r="233" spans="1:11" ht="13.2">
      <c r="A233" s="75" t="s">
        <v>149</v>
      </c>
      <c r="B233" s="75" t="s">
        <v>150</v>
      </c>
      <c r="C233" s="173" t="s">
        <v>126</v>
      </c>
      <c r="D233" s="179" t="s">
        <v>322</v>
      </c>
      <c r="E233" s="75" t="s">
        <v>190</v>
      </c>
      <c r="F233" s="75" t="s">
        <v>153</v>
      </c>
      <c r="G233" s="141">
        <v>18.5</v>
      </c>
      <c r="H233" s="158"/>
      <c r="I233" s="152">
        <v>255</v>
      </c>
      <c r="J233" s="216">
        <f t="shared" si="5"/>
        <v>0</v>
      </c>
      <c r="K233" s="137"/>
    </row>
    <row r="234" spans="1:11" ht="13.2">
      <c r="A234" s="75" t="s">
        <v>149</v>
      </c>
      <c r="B234" s="75" t="s">
        <v>150</v>
      </c>
      <c r="C234" s="173" t="s">
        <v>126</v>
      </c>
      <c r="D234" s="179" t="s">
        <v>323</v>
      </c>
      <c r="E234" s="75" t="s">
        <v>190</v>
      </c>
      <c r="F234" s="75" t="s">
        <v>153</v>
      </c>
      <c r="G234" s="141">
        <v>18.5</v>
      </c>
      <c r="H234" s="158"/>
      <c r="I234" s="152">
        <v>255</v>
      </c>
      <c r="J234" s="216">
        <f t="shared" si="5"/>
        <v>0</v>
      </c>
      <c r="K234" s="137"/>
    </row>
    <row r="235" spans="1:11" ht="13.2">
      <c r="A235" s="75" t="s">
        <v>149</v>
      </c>
      <c r="B235" s="75" t="s">
        <v>150</v>
      </c>
      <c r="C235" s="173" t="s">
        <v>126</v>
      </c>
      <c r="D235" s="179" t="s">
        <v>324</v>
      </c>
      <c r="E235" s="167" t="s">
        <v>190</v>
      </c>
      <c r="F235" s="75" t="s">
        <v>153</v>
      </c>
      <c r="G235" s="141">
        <v>23.5</v>
      </c>
      <c r="H235" s="158"/>
      <c r="I235" s="152">
        <v>255</v>
      </c>
      <c r="J235" s="216">
        <f t="shared" si="5"/>
        <v>0</v>
      </c>
      <c r="K235" s="137"/>
    </row>
    <row r="236" spans="1:11" ht="13.2">
      <c r="A236" s="75" t="s">
        <v>149</v>
      </c>
      <c r="B236" s="75" t="s">
        <v>150</v>
      </c>
      <c r="C236" s="173" t="s">
        <v>126</v>
      </c>
      <c r="D236" s="179"/>
      <c r="E236" s="75" t="s">
        <v>325</v>
      </c>
      <c r="F236" s="75" t="s">
        <v>153</v>
      </c>
      <c r="G236" s="141">
        <v>16</v>
      </c>
      <c r="H236" s="158"/>
      <c r="I236" s="152">
        <v>255</v>
      </c>
      <c r="J236" s="216">
        <f t="shared" si="5"/>
        <v>0</v>
      </c>
      <c r="K236" s="137"/>
    </row>
    <row r="237" spans="1:11" ht="13.2">
      <c r="A237" s="75"/>
      <c r="B237" s="75"/>
      <c r="C237" s="173"/>
      <c r="D237" s="179"/>
      <c r="E237" s="75"/>
      <c r="F237" s="75"/>
      <c r="G237" s="141"/>
      <c r="H237" s="203"/>
      <c r="I237" s="152"/>
      <c r="J237" s="169"/>
      <c r="K237" s="137"/>
    </row>
    <row r="238" spans="1:11" ht="13.2">
      <c r="A238" s="75" t="s">
        <v>149</v>
      </c>
      <c r="B238" s="75" t="s">
        <v>326</v>
      </c>
      <c r="C238" s="173" t="s">
        <v>133</v>
      </c>
      <c r="D238" s="179" t="s">
        <v>327</v>
      </c>
      <c r="E238" s="75" t="s">
        <v>328</v>
      </c>
      <c r="F238" s="75" t="s">
        <v>153</v>
      </c>
      <c r="G238" s="141">
        <v>6.5</v>
      </c>
      <c r="H238" s="158"/>
      <c r="I238" s="152">
        <v>365</v>
      </c>
      <c r="J238" s="216">
        <f>G238*H238*I238</f>
        <v>0</v>
      </c>
      <c r="K238" s="137"/>
    </row>
    <row r="239" spans="1:11" ht="13.2">
      <c r="A239" s="75" t="s">
        <v>149</v>
      </c>
      <c r="B239" s="75" t="s">
        <v>326</v>
      </c>
      <c r="C239" s="173" t="s">
        <v>133</v>
      </c>
      <c r="D239" s="179" t="s">
        <v>329</v>
      </c>
      <c r="E239" s="75" t="s">
        <v>330</v>
      </c>
      <c r="F239" s="75" t="s">
        <v>103</v>
      </c>
      <c r="G239" s="141">
        <v>3.5</v>
      </c>
      <c r="H239" s="158"/>
      <c r="I239" s="152">
        <v>365</v>
      </c>
      <c r="J239" s="216">
        <f t="shared" ref="J239:J241" si="6">G239*H239*I239</f>
        <v>0</v>
      </c>
      <c r="K239" s="137"/>
    </row>
    <row r="240" spans="1:11" ht="13.2">
      <c r="A240" s="75" t="s">
        <v>149</v>
      </c>
      <c r="B240" s="75" t="s">
        <v>326</v>
      </c>
      <c r="C240" s="173" t="s">
        <v>133</v>
      </c>
      <c r="D240" s="179" t="s">
        <v>331</v>
      </c>
      <c r="E240" s="75" t="s">
        <v>332</v>
      </c>
      <c r="F240" s="75" t="s">
        <v>153</v>
      </c>
      <c r="G240" s="141">
        <v>39</v>
      </c>
      <c r="H240" s="158"/>
      <c r="I240" s="152">
        <v>365</v>
      </c>
      <c r="J240" s="216">
        <f t="shared" si="6"/>
        <v>0</v>
      </c>
      <c r="K240" s="137"/>
    </row>
    <row r="241" spans="1:11" ht="13.2">
      <c r="A241" s="75" t="s">
        <v>149</v>
      </c>
      <c r="B241" s="75" t="s">
        <v>326</v>
      </c>
      <c r="C241" s="173" t="s">
        <v>142</v>
      </c>
      <c r="D241" s="179" t="s">
        <v>333</v>
      </c>
      <c r="E241" s="75" t="s">
        <v>334</v>
      </c>
      <c r="F241" s="75" t="s">
        <v>153</v>
      </c>
      <c r="G241" s="141">
        <v>91.5</v>
      </c>
      <c r="H241" s="158"/>
      <c r="I241" s="152">
        <v>0</v>
      </c>
      <c r="J241" s="216">
        <f t="shared" si="6"/>
        <v>0</v>
      </c>
      <c r="K241" s="137"/>
    </row>
    <row r="242" spans="1:11" ht="13.2">
      <c r="A242" s="75"/>
      <c r="B242" s="75"/>
      <c r="C242" s="173"/>
      <c r="D242" s="179"/>
      <c r="E242" s="75"/>
      <c r="F242" s="75"/>
      <c r="G242" s="141"/>
      <c r="H242" s="203"/>
      <c r="I242" s="152"/>
      <c r="J242" s="169"/>
      <c r="K242" s="137"/>
    </row>
    <row r="243" spans="1:11" ht="13.2">
      <c r="A243" s="75" t="s">
        <v>335</v>
      </c>
      <c r="B243" s="75" t="s">
        <v>336</v>
      </c>
      <c r="C243" s="173" t="s">
        <v>133</v>
      </c>
      <c r="D243" s="179"/>
      <c r="E243" s="75" t="s">
        <v>135</v>
      </c>
      <c r="F243" s="75" t="s">
        <v>92</v>
      </c>
      <c r="G243" s="141">
        <v>12.5</v>
      </c>
      <c r="H243" s="158"/>
      <c r="I243" s="152">
        <v>255</v>
      </c>
      <c r="J243" s="216">
        <f>G243*H243*I243</f>
        <v>0</v>
      </c>
      <c r="K243" s="137"/>
    </row>
    <row r="244" spans="1:11" ht="13.2">
      <c r="A244" s="75" t="s">
        <v>335</v>
      </c>
      <c r="B244" s="75" t="s">
        <v>336</v>
      </c>
      <c r="C244" s="173" t="s">
        <v>133</v>
      </c>
      <c r="D244" s="179"/>
      <c r="E244" s="75" t="s">
        <v>136</v>
      </c>
      <c r="F244" s="75" t="s">
        <v>92</v>
      </c>
      <c r="G244" s="141">
        <v>35</v>
      </c>
      <c r="H244" s="158"/>
      <c r="I244" s="152">
        <v>255</v>
      </c>
      <c r="J244" s="216">
        <f t="shared" ref="J244:J269" si="7">G244*H244*I244</f>
        <v>0</v>
      </c>
      <c r="K244" s="137"/>
    </row>
    <row r="245" spans="1:11" ht="13.2">
      <c r="A245" s="75" t="s">
        <v>335</v>
      </c>
      <c r="B245" s="75" t="s">
        <v>336</v>
      </c>
      <c r="C245" s="173" t="s">
        <v>133</v>
      </c>
      <c r="D245" s="179"/>
      <c r="E245" s="75" t="s">
        <v>139</v>
      </c>
      <c r="F245" s="75" t="s">
        <v>103</v>
      </c>
      <c r="G245" s="141">
        <v>31.100000381469727</v>
      </c>
      <c r="H245" s="158"/>
      <c r="I245" s="152">
        <v>255</v>
      </c>
      <c r="J245" s="216">
        <f t="shared" si="7"/>
        <v>0</v>
      </c>
      <c r="K245" s="137"/>
    </row>
    <row r="246" spans="1:11" ht="13.2">
      <c r="A246" s="75" t="s">
        <v>335</v>
      </c>
      <c r="B246" s="75" t="s">
        <v>336</v>
      </c>
      <c r="C246" s="173" t="s">
        <v>142</v>
      </c>
      <c r="D246" s="179"/>
      <c r="E246" s="75" t="s">
        <v>337</v>
      </c>
      <c r="F246" s="75" t="s">
        <v>338</v>
      </c>
      <c r="G246" s="141">
        <v>15</v>
      </c>
      <c r="H246" s="158"/>
      <c r="I246" s="152">
        <v>255</v>
      </c>
      <c r="J246" s="216">
        <f t="shared" si="7"/>
        <v>0</v>
      </c>
      <c r="K246" s="137"/>
    </row>
    <row r="247" spans="1:11" ht="13.2">
      <c r="A247" s="75" t="s">
        <v>335</v>
      </c>
      <c r="B247" s="75" t="s">
        <v>336</v>
      </c>
      <c r="C247" s="173" t="s">
        <v>142</v>
      </c>
      <c r="D247" s="179"/>
      <c r="E247" s="75" t="s">
        <v>339</v>
      </c>
      <c r="F247" s="75" t="s">
        <v>103</v>
      </c>
      <c r="G247" s="141">
        <v>3.2</v>
      </c>
      <c r="H247" s="158"/>
      <c r="I247" s="152">
        <v>255</v>
      </c>
      <c r="J247" s="216">
        <f t="shared" si="7"/>
        <v>0</v>
      </c>
      <c r="K247" s="137"/>
    </row>
    <row r="248" spans="1:11" ht="13.2">
      <c r="A248" s="75" t="s">
        <v>335</v>
      </c>
      <c r="B248" s="75" t="s">
        <v>336</v>
      </c>
      <c r="C248" s="173" t="s">
        <v>142</v>
      </c>
      <c r="D248" s="179"/>
      <c r="E248" s="75" t="s">
        <v>337</v>
      </c>
      <c r="F248" s="75" t="s">
        <v>338</v>
      </c>
      <c r="G248" s="141">
        <v>15</v>
      </c>
      <c r="H248" s="158"/>
      <c r="I248" s="152">
        <v>255</v>
      </c>
      <c r="J248" s="216">
        <f t="shared" si="7"/>
        <v>0</v>
      </c>
      <c r="K248" s="137"/>
    </row>
    <row r="249" spans="1:11" ht="13.2">
      <c r="A249" s="75" t="s">
        <v>335</v>
      </c>
      <c r="B249" s="75" t="s">
        <v>336</v>
      </c>
      <c r="C249" s="173" t="s">
        <v>142</v>
      </c>
      <c r="D249" s="179"/>
      <c r="E249" s="75" t="s">
        <v>339</v>
      </c>
      <c r="F249" s="75" t="s">
        <v>103</v>
      </c>
      <c r="G249" s="141">
        <v>3.2</v>
      </c>
      <c r="H249" s="158"/>
      <c r="I249" s="152">
        <v>255</v>
      </c>
      <c r="J249" s="216">
        <f t="shared" si="7"/>
        <v>0</v>
      </c>
      <c r="K249" s="137"/>
    </row>
    <row r="250" spans="1:11" ht="13.2">
      <c r="A250" s="75" t="s">
        <v>335</v>
      </c>
      <c r="B250" s="75" t="s">
        <v>336</v>
      </c>
      <c r="C250" s="173" t="s">
        <v>142</v>
      </c>
      <c r="D250" s="179"/>
      <c r="E250" s="75" t="s">
        <v>337</v>
      </c>
      <c r="F250" s="75" t="s">
        <v>338</v>
      </c>
      <c r="G250" s="141">
        <v>15</v>
      </c>
      <c r="H250" s="158"/>
      <c r="I250" s="152">
        <v>255</v>
      </c>
      <c r="J250" s="216">
        <f t="shared" si="7"/>
        <v>0</v>
      </c>
      <c r="K250" s="137"/>
    </row>
    <row r="251" spans="1:11" ht="13.2">
      <c r="A251" s="75" t="s">
        <v>335</v>
      </c>
      <c r="B251" s="75" t="s">
        <v>336</v>
      </c>
      <c r="C251" s="173" t="s">
        <v>142</v>
      </c>
      <c r="D251" s="179"/>
      <c r="E251" s="75" t="s">
        <v>339</v>
      </c>
      <c r="F251" s="75" t="s">
        <v>103</v>
      </c>
      <c r="G251" s="141">
        <v>3.2</v>
      </c>
      <c r="H251" s="158"/>
      <c r="I251" s="152">
        <v>255</v>
      </c>
      <c r="J251" s="216">
        <f t="shared" si="7"/>
        <v>0</v>
      </c>
      <c r="K251" s="137"/>
    </row>
    <row r="252" spans="1:11" ht="13.2">
      <c r="A252" s="75" t="s">
        <v>335</v>
      </c>
      <c r="B252" s="75" t="s">
        <v>336</v>
      </c>
      <c r="C252" s="173" t="s">
        <v>142</v>
      </c>
      <c r="D252" s="179"/>
      <c r="E252" s="75" t="s">
        <v>337</v>
      </c>
      <c r="F252" s="75" t="s">
        <v>338</v>
      </c>
      <c r="G252" s="141">
        <v>15</v>
      </c>
      <c r="H252" s="158"/>
      <c r="I252" s="152">
        <v>255</v>
      </c>
      <c r="J252" s="216">
        <f t="shared" si="7"/>
        <v>0</v>
      </c>
      <c r="K252" s="137"/>
    </row>
    <row r="253" spans="1:11" ht="13.2">
      <c r="A253" s="75" t="s">
        <v>335</v>
      </c>
      <c r="B253" s="75" t="s">
        <v>336</v>
      </c>
      <c r="C253" s="173" t="s">
        <v>142</v>
      </c>
      <c r="D253" s="179"/>
      <c r="E253" s="75" t="s">
        <v>339</v>
      </c>
      <c r="F253" s="75" t="s">
        <v>103</v>
      </c>
      <c r="G253" s="141">
        <v>3.2</v>
      </c>
      <c r="H253" s="158"/>
      <c r="I253" s="152">
        <v>255</v>
      </c>
      <c r="J253" s="216">
        <f t="shared" si="7"/>
        <v>0</v>
      </c>
      <c r="K253" s="137"/>
    </row>
    <row r="254" spans="1:11" ht="13.2">
      <c r="A254" s="75" t="s">
        <v>335</v>
      </c>
      <c r="B254" s="75" t="s">
        <v>336</v>
      </c>
      <c r="C254" s="173" t="s">
        <v>142</v>
      </c>
      <c r="D254" s="179"/>
      <c r="E254" s="75" t="s">
        <v>337</v>
      </c>
      <c r="F254" s="75" t="s">
        <v>338</v>
      </c>
      <c r="G254" s="141">
        <v>15</v>
      </c>
      <c r="H254" s="158"/>
      <c r="I254" s="152">
        <v>255</v>
      </c>
      <c r="J254" s="216">
        <f t="shared" si="7"/>
        <v>0</v>
      </c>
      <c r="K254" s="137"/>
    </row>
    <row r="255" spans="1:11" ht="13.2">
      <c r="A255" s="75" t="s">
        <v>335</v>
      </c>
      <c r="B255" s="75" t="s">
        <v>336</v>
      </c>
      <c r="C255" s="173" t="s">
        <v>142</v>
      </c>
      <c r="D255" s="179"/>
      <c r="E255" s="75" t="s">
        <v>339</v>
      </c>
      <c r="F255" s="75" t="s">
        <v>103</v>
      </c>
      <c r="G255" s="141">
        <v>3.2</v>
      </c>
      <c r="H255" s="158"/>
      <c r="I255" s="152">
        <v>255</v>
      </c>
      <c r="J255" s="216">
        <f t="shared" si="7"/>
        <v>0</v>
      </c>
      <c r="K255" s="137"/>
    </row>
    <row r="256" spans="1:11" ht="13.2">
      <c r="A256" s="75" t="s">
        <v>335</v>
      </c>
      <c r="B256" s="75" t="s">
        <v>336</v>
      </c>
      <c r="C256" s="173" t="s">
        <v>142</v>
      </c>
      <c r="D256" s="179"/>
      <c r="E256" s="75" t="s">
        <v>337</v>
      </c>
      <c r="F256" s="75" t="s">
        <v>338</v>
      </c>
      <c r="G256" s="141">
        <v>15</v>
      </c>
      <c r="H256" s="158"/>
      <c r="I256" s="152">
        <v>255</v>
      </c>
      <c r="J256" s="216">
        <f t="shared" si="7"/>
        <v>0</v>
      </c>
      <c r="K256" s="137"/>
    </row>
    <row r="257" spans="1:11" ht="13.2">
      <c r="A257" s="75" t="s">
        <v>335</v>
      </c>
      <c r="B257" s="75" t="s">
        <v>336</v>
      </c>
      <c r="C257" s="173" t="s">
        <v>142</v>
      </c>
      <c r="D257" s="179"/>
      <c r="E257" s="75" t="s">
        <v>339</v>
      </c>
      <c r="F257" s="75" t="s">
        <v>103</v>
      </c>
      <c r="G257" s="141">
        <v>3.2</v>
      </c>
      <c r="H257" s="158"/>
      <c r="I257" s="152">
        <v>255</v>
      </c>
      <c r="J257" s="216">
        <f t="shared" si="7"/>
        <v>0</v>
      </c>
      <c r="K257" s="137"/>
    </row>
    <row r="258" spans="1:11" ht="13.2">
      <c r="A258" s="75" t="s">
        <v>335</v>
      </c>
      <c r="B258" s="75" t="s">
        <v>336</v>
      </c>
      <c r="C258" s="173" t="s">
        <v>142</v>
      </c>
      <c r="D258" s="179"/>
      <c r="E258" s="75" t="s">
        <v>337</v>
      </c>
      <c r="F258" s="75" t="s">
        <v>338</v>
      </c>
      <c r="G258" s="141">
        <v>15</v>
      </c>
      <c r="H258" s="158"/>
      <c r="I258" s="152">
        <v>255</v>
      </c>
      <c r="J258" s="216">
        <f t="shared" si="7"/>
        <v>0</v>
      </c>
      <c r="K258" s="137"/>
    </row>
    <row r="259" spans="1:11" ht="13.2">
      <c r="A259" s="75" t="s">
        <v>335</v>
      </c>
      <c r="B259" s="75" t="s">
        <v>336</v>
      </c>
      <c r="C259" s="173" t="s">
        <v>142</v>
      </c>
      <c r="D259" s="179"/>
      <c r="E259" s="75" t="s">
        <v>339</v>
      </c>
      <c r="F259" s="75" t="s">
        <v>103</v>
      </c>
      <c r="G259" s="141">
        <v>3.2</v>
      </c>
      <c r="H259" s="158"/>
      <c r="I259" s="152">
        <v>255</v>
      </c>
      <c r="J259" s="216">
        <f t="shared" si="7"/>
        <v>0</v>
      </c>
      <c r="K259" s="137"/>
    </row>
    <row r="260" spans="1:11" ht="13.2">
      <c r="A260" s="75" t="s">
        <v>335</v>
      </c>
      <c r="B260" s="75" t="s">
        <v>336</v>
      </c>
      <c r="C260" s="173" t="s">
        <v>142</v>
      </c>
      <c r="D260" s="179"/>
      <c r="E260" s="75" t="s">
        <v>337</v>
      </c>
      <c r="F260" s="75" t="s">
        <v>338</v>
      </c>
      <c r="G260" s="141">
        <v>15</v>
      </c>
      <c r="H260" s="158"/>
      <c r="I260" s="152">
        <v>255</v>
      </c>
      <c r="J260" s="216">
        <f t="shared" si="7"/>
        <v>0</v>
      </c>
      <c r="K260" s="137"/>
    </row>
    <row r="261" spans="1:11" ht="13.2">
      <c r="A261" s="75" t="s">
        <v>335</v>
      </c>
      <c r="B261" s="75" t="s">
        <v>336</v>
      </c>
      <c r="C261" s="173" t="s">
        <v>142</v>
      </c>
      <c r="D261" s="179"/>
      <c r="E261" s="75" t="s">
        <v>339</v>
      </c>
      <c r="F261" s="75" t="s">
        <v>103</v>
      </c>
      <c r="G261" s="141">
        <v>3.2</v>
      </c>
      <c r="H261" s="158"/>
      <c r="I261" s="152">
        <v>255</v>
      </c>
      <c r="J261" s="216">
        <f t="shared" si="7"/>
        <v>0</v>
      </c>
      <c r="K261" s="137"/>
    </row>
    <row r="262" spans="1:11" ht="13.2">
      <c r="A262" s="75" t="s">
        <v>335</v>
      </c>
      <c r="B262" s="75" t="s">
        <v>336</v>
      </c>
      <c r="C262" s="173" t="s">
        <v>142</v>
      </c>
      <c r="D262" s="179"/>
      <c r="E262" s="75" t="s">
        <v>190</v>
      </c>
      <c r="F262" s="75" t="s">
        <v>338</v>
      </c>
      <c r="G262" s="141">
        <v>12</v>
      </c>
      <c r="H262" s="158"/>
      <c r="I262" s="152">
        <v>255</v>
      </c>
      <c r="J262" s="216">
        <f t="shared" si="7"/>
        <v>0</v>
      </c>
      <c r="K262" s="137"/>
    </row>
    <row r="263" spans="1:11" ht="13.2">
      <c r="A263" s="75" t="s">
        <v>335</v>
      </c>
      <c r="B263" s="75" t="s">
        <v>336</v>
      </c>
      <c r="C263" s="173" t="s">
        <v>142</v>
      </c>
      <c r="D263" s="179"/>
      <c r="E263" s="75" t="s">
        <v>213</v>
      </c>
      <c r="F263" s="75" t="s">
        <v>338</v>
      </c>
      <c r="G263" s="141">
        <v>58</v>
      </c>
      <c r="H263" s="158"/>
      <c r="I263" s="152">
        <v>255</v>
      </c>
      <c r="J263" s="216">
        <f t="shared" si="7"/>
        <v>0</v>
      </c>
      <c r="K263" s="137"/>
    </row>
    <row r="264" spans="1:11" ht="13.2">
      <c r="A264" s="75" t="s">
        <v>335</v>
      </c>
      <c r="B264" s="75" t="s">
        <v>336</v>
      </c>
      <c r="C264" s="173" t="s">
        <v>142</v>
      </c>
      <c r="D264" s="179"/>
      <c r="E264" s="75" t="s">
        <v>340</v>
      </c>
      <c r="F264" s="75" t="s">
        <v>341</v>
      </c>
      <c r="G264" s="141">
        <v>60</v>
      </c>
      <c r="H264" s="158"/>
      <c r="I264" s="152">
        <v>255</v>
      </c>
      <c r="J264" s="216">
        <f t="shared" si="7"/>
        <v>0</v>
      </c>
      <c r="K264" s="137" t="s">
        <v>225</v>
      </c>
    </row>
    <row r="265" spans="1:11" ht="13.2">
      <c r="A265" s="75" t="s">
        <v>335</v>
      </c>
      <c r="B265" s="75" t="s">
        <v>336</v>
      </c>
      <c r="C265" s="173" t="s">
        <v>142</v>
      </c>
      <c r="D265" s="179"/>
      <c r="E265" s="75" t="s">
        <v>213</v>
      </c>
      <c r="F265" s="75" t="s">
        <v>341</v>
      </c>
      <c r="G265" s="141">
        <v>30.2</v>
      </c>
      <c r="H265" s="158"/>
      <c r="I265" s="152">
        <v>255</v>
      </c>
      <c r="J265" s="216">
        <f t="shared" si="7"/>
        <v>0</v>
      </c>
      <c r="K265" s="137"/>
    </row>
    <row r="266" spans="1:11" ht="13.2">
      <c r="A266" s="75" t="s">
        <v>335</v>
      </c>
      <c r="B266" s="75" t="s">
        <v>336</v>
      </c>
      <c r="C266" s="173" t="s">
        <v>142</v>
      </c>
      <c r="D266" s="179"/>
      <c r="E266" s="75" t="s">
        <v>342</v>
      </c>
      <c r="F266" s="75" t="s">
        <v>343</v>
      </c>
      <c r="G266" s="141">
        <v>13</v>
      </c>
      <c r="H266" s="158"/>
      <c r="I266" s="152">
        <v>255</v>
      </c>
      <c r="J266" s="216">
        <f t="shared" si="7"/>
        <v>0</v>
      </c>
      <c r="K266" s="137"/>
    </row>
    <row r="267" spans="1:11" ht="13.2">
      <c r="A267" s="75" t="s">
        <v>335</v>
      </c>
      <c r="B267" s="75" t="s">
        <v>336</v>
      </c>
      <c r="C267" s="173" t="s">
        <v>142</v>
      </c>
      <c r="D267" s="179"/>
      <c r="E267" s="75" t="s">
        <v>215</v>
      </c>
      <c r="F267" s="75" t="s">
        <v>344</v>
      </c>
      <c r="G267" s="141">
        <v>9</v>
      </c>
      <c r="H267" s="158"/>
      <c r="I267" s="152">
        <v>255</v>
      </c>
      <c r="J267" s="216">
        <f t="shared" si="7"/>
        <v>0</v>
      </c>
      <c r="K267" s="137"/>
    </row>
    <row r="268" spans="1:11" ht="13.2">
      <c r="A268" s="75" t="s">
        <v>335</v>
      </c>
      <c r="B268" s="75" t="s">
        <v>336</v>
      </c>
      <c r="C268" s="173" t="s">
        <v>142</v>
      </c>
      <c r="D268" s="179"/>
      <c r="E268" s="75" t="s">
        <v>345</v>
      </c>
      <c r="F268" s="75" t="s">
        <v>103</v>
      </c>
      <c r="G268" s="141">
        <v>2.2000000476837158</v>
      </c>
      <c r="H268" s="158"/>
      <c r="I268" s="152">
        <v>52</v>
      </c>
      <c r="J268" s="216">
        <f t="shared" si="7"/>
        <v>0</v>
      </c>
      <c r="K268" s="137"/>
    </row>
    <row r="269" spans="1:11" ht="13.2">
      <c r="A269" s="75" t="s">
        <v>335</v>
      </c>
      <c r="B269" s="75" t="s">
        <v>336</v>
      </c>
      <c r="C269" s="173" t="s">
        <v>133</v>
      </c>
      <c r="D269" s="179"/>
      <c r="E269" s="75" t="s">
        <v>227</v>
      </c>
      <c r="F269" s="75" t="s">
        <v>346</v>
      </c>
      <c r="G269" s="141">
        <v>51</v>
      </c>
      <c r="H269" s="158"/>
      <c r="I269" s="152">
        <v>255</v>
      </c>
      <c r="J269" s="216">
        <f t="shared" si="7"/>
        <v>0</v>
      </c>
      <c r="K269" s="137"/>
    </row>
    <row r="270" spans="1:11" ht="13.2">
      <c r="A270" s="75"/>
      <c r="B270" s="75"/>
      <c r="C270" s="173"/>
      <c r="D270" s="179"/>
      <c r="E270" s="75"/>
      <c r="F270" s="75"/>
      <c r="G270" s="141"/>
      <c r="H270" s="203"/>
      <c r="I270" s="152"/>
      <c r="K270" s="137"/>
    </row>
    <row r="271" spans="1:11" ht="13.2">
      <c r="A271" s="75" t="s">
        <v>347</v>
      </c>
      <c r="B271" s="75" t="s">
        <v>150</v>
      </c>
      <c r="C271" s="173" t="s">
        <v>133</v>
      </c>
      <c r="D271" s="179"/>
      <c r="E271" s="75" t="s">
        <v>135</v>
      </c>
      <c r="F271" s="75" t="s">
        <v>92</v>
      </c>
      <c r="G271" s="141">
        <v>5</v>
      </c>
      <c r="H271" s="158"/>
      <c r="I271" s="152">
        <v>255</v>
      </c>
      <c r="J271" s="216">
        <f>G271*H271*I271</f>
        <v>0</v>
      </c>
      <c r="K271" s="137"/>
    </row>
    <row r="272" spans="1:11" ht="13.2">
      <c r="A272" s="75" t="s">
        <v>347</v>
      </c>
      <c r="B272" s="75" t="s">
        <v>150</v>
      </c>
      <c r="C272" s="173" t="s">
        <v>133</v>
      </c>
      <c r="D272" s="179"/>
      <c r="E272" s="75" t="s">
        <v>134</v>
      </c>
      <c r="F272" s="75" t="s">
        <v>140</v>
      </c>
      <c r="G272" s="141">
        <v>8.36</v>
      </c>
      <c r="H272" s="158"/>
      <c r="I272" s="152">
        <v>255</v>
      </c>
      <c r="J272" s="216">
        <f t="shared" ref="J272:J287" si="8">G272*H272*I272</f>
        <v>0</v>
      </c>
      <c r="K272" s="137"/>
    </row>
    <row r="273" spans="1:11" ht="13.2">
      <c r="A273" s="75" t="s">
        <v>347</v>
      </c>
      <c r="B273" s="75" t="s">
        <v>150</v>
      </c>
      <c r="C273" s="173" t="s">
        <v>142</v>
      </c>
      <c r="D273" s="179"/>
      <c r="E273" s="75" t="s">
        <v>134</v>
      </c>
      <c r="F273" s="75" t="s">
        <v>338</v>
      </c>
      <c r="G273" s="141">
        <v>9.3000001907348633</v>
      </c>
      <c r="H273" s="158"/>
      <c r="I273" s="152">
        <v>255</v>
      </c>
      <c r="J273" s="216">
        <f t="shared" si="8"/>
        <v>0</v>
      </c>
      <c r="K273" s="137"/>
    </row>
    <row r="274" spans="1:11" ht="13.2">
      <c r="A274" s="75" t="s">
        <v>347</v>
      </c>
      <c r="B274" s="75" t="s">
        <v>150</v>
      </c>
      <c r="C274" s="173" t="s">
        <v>133</v>
      </c>
      <c r="D274" s="179"/>
      <c r="E274" s="75" t="s">
        <v>136</v>
      </c>
      <c r="F274" s="75" t="s">
        <v>338</v>
      </c>
      <c r="G274" s="141">
        <v>8</v>
      </c>
      <c r="H274" s="158"/>
      <c r="I274" s="152">
        <v>255</v>
      </c>
      <c r="J274" s="216">
        <f t="shared" si="8"/>
        <v>0</v>
      </c>
      <c r="K274" s="137"/>
    </row>
    <row r="275" spans="1:11" ht="13.2">
      <c r="A275" s="75" t="s">
        <v>347</v>
      </c>
      <c r="B275" s="75" t="s">
        <v>150</v>
      </c>
      <c r="C275" s="173" t="s">
        <v>133</v>
      </c>
      <c r="D275" s="179"/>
      <c r="E275" s="75" t="s">
        <v>105</v>
      </c>
      <c r="F275" s="75" t="s">
        <v>338</v>
      </c>
      <c r="G275" s="141">
        <v>35</v>
      </c>
      <c r="H275" s="158"/>
      <c r="I275" s="152">
        <v>255</v>
      </c>
      <c r="J275" s="216">
        <f t="shared" si="8"/>
        <v>0</v>
      </c>
      <c r="K275" s="137"/>
    </row>
    <row r="276" spans="1:11" ht="13.2">
      <c r="A276" s="75" t="s">
        <v>347</v>
      </c>
      <c r="B276" s="75" t="s">
        <v>150</v>
      </c>
      <c r="C276" s="173" t="s">
        <v>133</v>
      </c>
      <c r="D276" s="179"/>
      <c r="E276" s="75" t="s">
        <v>161</v>
      </c>
      <c r="F276" s="75" t="s">
        <v>338</v>
      </c>
      <c r="G276" s="141">
        <v>1.5</v>
      </c>
      <c r="H276" s="158"/>
      <c r="I276" s="152">
        <v>255</v>
      </c>
      <c r="J276" s="216">
        <f t="shared" si="8"/>
        <v>0</v>
      </c>
      <c r="K276" s="137"/>
    </row>
    <row r="277" spans="1:11" ht="13.2">
      <c r="A277" s="75" t="s">
        <v>347</v>
      </c>
      <c r="B277" s="75" t="s">
        <v>150</v>
      </c>
      <c r="C277" s="173" t="s">
        <v>142</v>
      </c>
      <c r="D277" s="179"/>
      <c r="E277" s="75" t="s">
        <v>348</v>
      </c>
      <c r="F277" s="75" t="s">
        <v>140</v>
      </c>
      <c r="G277" s="141">
        <v>91.800003051757813</v>
      </c>
      <c r="H277" s="158"/>
      <c r="I277" s="152">
        <v>255</v>
      </c>
      <c r="J277" s="216">
        <f t="shared" si="8"/>
        <v>0</v>
      </c>
      <c r="K277" s="137"/>
    </row>
    <row r="278" spans="1:11" ht="13.2">
      <c r="A278" s="75" t="s">
        <v>347</v>
      </c>
      <c r="B278" s="75" t="s">
        <v>150</v>
      </c>
      <c r="C278" s="173" t="s">
        <v>133</v>
      </c>
      <c r="D278" s="179"/>
      <c r="E278" s="75" t="s">
        <v>146</v>
      </c>
      <c r="F278" s="75" t="s">
        <v>103</v>
      </c>
      <c r="G278" s="141">
        <v>34.400000095367432</v>
      </c>
      <c r="H278" s="158"/>
      <c r="I278" s="152">
        <v>255</v>
      </c>
      <c r="J278" s="216">
        <f t="shared" si="8"/>
        <v>0</v>
      </c>
      <c r="K278" s="137"/>
    </row>
    <row r="279" spans="1:11" ht="13.2">
      <c r="A279" s="75" t="s">
        <v>347</v>
      </c>
      <c r="B279" s="75" t="s">
        <v>150</v>
      </c>
      <c r="C279" s="173" t="s">
        <v>133</v>
      </c>
      <c r="D279" s="179"/>
      <c r="E279" s="75" t="s">
        <v>164</v>
      </c>
      <c r="F279" s="75" t="s">
        <v>338</v>
      </c>
      <c r="G279" s="141">
        <v>35</v>
      </c>
      <c r="H279" s="158"/>
      <c r="I279" s="152">
        <v>255</v>
      </c>
      <c r="J279" s="216">
        <f t="shared" si="8"/>
        <v>0</v>
      </c>
      <c r="K279" s="137"/>
    </row>
    <row r="280" spans="1:11" ht="13.2">
      <c r="A280" s="75" t="s">
        <v>347</v>
      </c>
      <c r="B280" s="75" t="s">
        <v>150</v>
      </c>
      <c r="C280" s="173" t="s">
        <v>133</v>
      </c>
      <c r="D280" s="179"/>
      <c r="E280" s="75" t="s">
        <v>164</v>
      </c>
      <c r="F280" s="75" t="s">
        <v>338</v>
      </c>
      <c r="G280" s="141">
        <v>48.650001525878906</v>
      </c>
      <c r="H280" s="158"/>
      <c r="I280" s="152">
        <v>255</v>
      </c>
      <c r="J280" s="216">
        <f t="shared" si="8"/>
        <v>0</v>
      </c>
      <c r="K280" s="137"/>
    </row>
    <row r="281" spans="1:11" ht="13.2">
      <c r="A281" s="75" t="s">
        <v>347</v>
      </c>
      <c r="B281" s="75" t="s">
        <v>150</v>
      </c>
      <c r="C281" s="173" t="s">
        <v>142</v>
      </c>
      <c r="D281" s="179"/>
      <c r="E281" s="75" t="s">
        <v>190</v>
      </c>
      <c r="F281" s="75" t="s">
        <v>338</v>
      </c>
      <c r="G281" s="141">
        <v>195.49999809265137</v>
      </c>
      <c r="H281" s="158"/>
      <c r="I281" s="152">
        <v>255</v>
      </c>
      <c r="J281" s="216">
        <f t="shared" si="8"/>
        <v>0</v>
      </c>
      <c r="K281" s="137"/>
    </row>
    <row r="282" spans="1:11" ht="13.2">
      <c r="A282" s="75" t="s">
        <v>347</v>
      </c>
      <c r="B282" s="75" t="s">
        <v>150</v>
      </c>
      <c r="C282" s="173" t="s">
        <v>133</v>
      </c>
      <c r="D282" s="179"/>
      <c r="E282" s="75" t="s">
        <v>213</v>
      </c>
      <c r="F282" s="75" t="s">
        <v>338</v>
      </c>
      <c r="G282" s="141">
        <v>66.099998474121094</v>
      </c>
      <c r="H282" s="158"/>
      <c r="I282" s="152">
        <v>255</v>
      </c>
      <c r="J282" s="216">
        <f t="shared" si="8"/>
        <v>0</v>
      </c>
      <c r="K282" s="137"/>
    </row>
    <row r="283" spans="1:11" ht="13.2">
      <c r="A283" s="75" t="s">
        <v>347</v>
      </c>
      <c r="B283" s="75" t="s">
        <v>150</v>
      </c>
      <c r="C283" s="173" t="s">
        <v>133</v>
      </c>
      <c r="D283" s="179"/>
      <c r="E283" s="75" t="s">
        <v>143</v>
      </c>
      <c r="F283" s="75" t="s">
        <v>338</v>
      </c>
      <c r="G283" s="141">
        <v>77.100002288818359</v>
      </c>
      <c r="H283" s="158"/>
      <c r="I283" s="152">
        <v>255</v>
      </c>
      <c r="J283" s="216">
        <f t="shared" si="8"/>
        <v>0</v>
      </c>
      <c r="K283" s="137"/>
    </row>
    <row r="284" spans="1:11" ht="13.2">
      <c r="A284" s="75" t="s">
        <v>347</v>
      </c>
      <c r="B284" s="75" t="s">
        <v>150</v>
      </c>
      <c r="C284" s="173" t="s">
        <v>142</v>
      </c>
      <c r="D284" s="179"/>
      <c r="E284" s="75" t="s">
        <v>215</v>
      </c>
      <c r="F284" s="75" t="s">
        <v>338</v>
      </c>
      <c r="G284" s="141">
        <v>20</v>
      </c>
      <c r="H284" s="158"/>
      <c r="I284" s="152">
        <v>255</v>
      </c>
      <c r="J284" s="216">
        <f t="shared" si="8"/>
        <v>0</v>
      </c>
      <c r="K284" s="137"/>
    </row>
    <row r="285" spans="1:11" ht="13.2">
      <c r="A285" s="75" t="s">
        <v>347</v>
      </c>
      <c r="B285" s="75" t="s">
        <v>150</v>
      </c>
      <c r="C285" s="173" t="s">
        <v>142</v>
      </c>
      <c r="D285" s="179"/>
      <c r="E285" s="75" t="s">
        <v>349</v>
      </c>
      <c r="F285" s="75" t="s">
        <v>338</v>
      </c>
      <c r="G285" s="141">
        <v>18</v>
      </c>
      <c r="H285" s="158"/>
      <c r="I285" s="152">
        <v>255</v>
      </c>
      <c r="J285" s="216">
        <f t="shared" si="8"/>
        <v>0</v>
      </c>
      <c r="K285" s="137"/>
    </row>
    <row r="286" spans="1:11" ht="13.2">
      <c r="A286" s="75" t="s">
        <v>347</v>
      </c>
      <c r="B286" s="75" t="s">
        <v>150</v>
      </c>
      <c r="C286" s="173" t="s">
        <v>142</v>
      </c>
      <c r="D286" s="179"/>
      <c r="E286" s="75" t="s">
        <v>350</v>
      </c>
      <c r="F286" s="75" t="s">
        <v>338</v>
      </c>
      <c r="G286" s="141">
        <v>9.3000001907348633</v>
      </c>
      <c r="H286" s="158"/>
      <c r="I286" s="152">
        <v>255</v>
      </c>
      <c r="J286" s="216">
        <f t="shared" si="8"/>
        <v>0</v>
      </c>
      <c r="K286" s="137"/>
    </row>
    <row r="287" spans="1:11" ht="13.2">
      <c r="A287" s="75" t="s">
        <v>347</v>
      </c>
      <c r="B287" s="75" t="s">
        <v>150</v>
      </c>
      <c r="C287" s="173" t="s">
        <v>133</v>
      </c>
      <c r="D287" s="179"/>
      <c r="E287" s="75" t="s">
        <v>351</v>
      </c>
      <c r="F287" s="75" t="s">
        <v>338</v>
      </c>
      <c r="G287" s="141">
        <v>12.75</v>
      </c>
      <c r="H287" s="158"/>
      <c r="I287" s="152">
        <v>255</v>
      </c>
      <c r="J287" s="216">
        <f t="shared" si="8"/>
        <v>0</v>
      </c>
      <c r="K287" s="137"/>
    </row>
    <row r="288" spans="1:11" ht="13.2">
      <c r="A288" s="75"/>
      <c r="B288" s="75"/>
      <c r="C288" s="173"/>
      <c r="D288" s="179"/>
      <c r="E288" s="75"/>
      <c r="F288" s="75"/>
      <c r="G288" s="141"/>
      <c r="H288" s="203"/>
      <c r="I288" s="152"/>
      <c r="K288" s="139"/>
    </row>
    <row r="289" spans="1:11" ht="13.2">
      <c r="A289" s="75" t="s">
        <v>352</v>
      </c>
      <c r="B289" s="75" t="s">
        <v>353</v>
      </c>
      <c r="C289" s="173" t="s">
        <v>133</v>
      </c>
      <c r="D289" s="179" t="s">
        <v>354</v>
      </c>
      <c r="E289" s="75" t="s">
        <v>355</v>
      </c>
      <c r="F289" s="75" t="s">
        <v>356</v>
      </c>
      <c r="G289" s="141">
        <v>7.36</v>
      </c>
      <c r="H289" s="158"/>
      <c r="I289" s="152">
        <v>365</v>
      </c>
      <c r="J289" s="216">
        <f>G289*H289*I289</f>
        <v>0</v>
      </c>
      <c r="K289" s="139"/>
    </row>
    <row r="290" spans="1:11" ht="13.2">
      <c r="A290" s="75" t="s">
        <v>352</v>
      </c>
      <c r="B290" s="75" t="s">
        <v>353</v>
      </c>
      <c r="C290" s="173" t="s">
        <v>133</v>
      </c>
      <c r="D290" s="179" t="s">
        <v>357</v>
      </c>
      <c r="E290" s="75" t="s">
        <v>358</v>
      </c>
      <c r="F290" s="75" t="s">
        <v>103</v>
      </c>
      <c r="G290" s="141">
        <v>4.75</v>
      </c>
      <c r="H290" s="158"/>
      <c r="I290" s="152">
        <v>365</v>
      </c>
      <c r="J290" s="216">
        <f t="shared" ref="J290:J340" si="9">G290*H290*I290</f>
        <v>0</v>
      </c>
      <c r="K290" s="139"/>
    </row>
    <row r="291" spans="1:11" ht="13.2">
      <c r="A291" s="75" t="s">
        <v>352</v>
      </c>
      <c r="B291" s="75" t="s">
        <v>353</v>
      </c>
      <c r="C291" s="173" t="s">
        <v>133</v>
      </c>
      <c r="D291" s="179" t="s">
        <v>359</v>
      </c>
      <c r="E291" s="75" t="s">
        <v>360</v>
      </c>
      <c r="F291" s="75" t="s">
        <v>86</v>
      </c>
      <c r="G291" s="141">
        <v>7.51</v>
      </c>
      <c r="H291" s="158"/>
      <c r="I291" s="152">
        <v>255</v>
      </c>
      <c r="J291" s="216">
        <f t="shared" si="9"/>
        <v>0</v>
      </c>
      <c r="K291" s="139"/>
    </row>
    <row r="292" spans="1:11" ht="13.2">
      <c r="A292" s="75" t="s">
        <v>352</v>
      </c>
      <c r="B292" s="75" t="s">
        <v>353</v>
      </c>
      <c r="C292" s="173" t="s">
        <v>133</v>
      </c>
      <c r="D292" s="179" t="s">
        <v>361</v>
      </c>
      <c r="E292" s="75" t="s">
        <v>139</v>
      </c>
      <c r="F292" s="75" t="s">
        <v>362</v>
      </c>
      <c r="G292" s="141">
        <v>14.87</v>
      </c>
      <c r="H292" s="158"/>
      <c r="I292" s="152">
        <v>255</v>
      </c>
      <c r="J292" s="216">
        <f t="shared" si="9"/>
        <v>0</v>
      </c>
      <c r="K292" s="139"/>
    </row>
    <row r="293" spans="1:11" ht="13.2">
      <c r="A293" s="75" t="s">
        <v>352</v>
      </c>
      <c r="B293" s="75" t="s">
        <v>353</v>
      </c>
      <c r="C293" s="173" t="s">
        <v>133</v>
      </c>
      <c r="D293" s="179" t="s">
        <v>363</v>
      </c>
      <c r="E293" s="75" t="s">
        <v>161</v>
      </c>
      <c r="F293" s="75" t="s">
        <v>364</v>
      </c>
      <c r="G293" s="141">
        <v>3.06</v>
      </c>
      <c r="H293" s="158"/>
      <c r="I293" s="152">
        <v>255</v>
      </c>
      <c r="J293" s="216">
        <f t="shared" si="9"/>
        <v>0</v>
      </c>
      <c r="K293" s="139"/>
    </row>
    <row r="294" spans="1:11" ht="13.2">
      <c r="A294" s="75" t="s">
        <v>352</v>
      </c>
      <c r="B294" s="75" t="s">
        <v>353</v>
      </c>
      <c r="C294" s="173" t="s">
        <v>133</v>
      </c>
      <c r="D294" s="179" t="s">
        <v>365</v>
      </c>
      <c r="E294" s="75" t="s">
        <v>136</v>
      </c>
      <c r="F294" s="75" t="s">
        <v>366</v>
      </c>
      <c r="G294" s="141">
        <v>57.790000000000006</v>
      </c>
      <c r="H294" s="158"/>
      <c r="I294" s="152">
        <v>255</v>
      </c>
      <c r="J294" s="216">
        <f t="shared" si="9"/>
        <v>0</v>
      </c>
      <c r="K294" s="139"/>
    </row>
    <row r="295" spans="1:11" ht="13.2">
      <c r="A295" s="75" t="s">
        <v>352</v>
      </c>
      <c r="B295" s="75" t="s">
        <v>353</v>
      </c>
      <c r="C295" s="173" t="s">
        <v>133</v>
      </c>
      <c r="D295" s="179" t="s">
        <v>367</v>
      </c>
      <c r="E295" s="75" t="s">
        <v>368</v>
      </c>
      <c r="F295" s="75" t="s">
        <v>366</v>
      </c>
      <c r="G295" s="141">
        <v>18.89</v>
      </c>
      <c r="H295" s="158"/>
      <c r="I295" s="152">
        <v>52</v>
      </c>
      <c r="J295" s="216">
        <f t="shared" si="9"/>
        <v>0</v>
      </c>
      <c r="K295" s="139"/>
    </row>
    <row r="296" spans="1:11" ht="13.2">
      <c r="A296" s="75" t="s">
        <v>352</v>
      </c>
      <c r="B296" s="75" t="s">
        <v>353</v>
      </c>
      <c r="C296" s="173" t="s">
        <v>133</v>
      </c>
      <c r="D296" s="179" t="s">
        <v>369</v>
      </c>
      <c r="E296" s="75" t="s">
        <v>370</v>
      </c>
      <c r="F296" s="75" t="s">
        <v>366</v>
      </c>
      <c r="G296" s="141">
        <v>10.27</v>
      </c>
      <c r="H296" s="158"/>
      <c r="I296" s="152">
        <v>255</v>
      </c>
      <c r="J296" s="216">
        <f t="shared" si="9"/>
        <v>0</v>
      </c>
      <c r="K296" s="139"/>
    </row>
    <row r="297" spans="1:11" ht="13.2">
      <c r="A297" s="75" t="s">
        <v>352</v>
      </c>
      <c r="B297" s="75" t="s">
        <v>353</v>
      </c>
      <c r="C297" s="173" t="s">
        <v>133</v>
      </c>
      <c r="D297" s="179" t="s">
        <v>371</v>
      </c>
      <c r="E297" s="75" t="s">
        <v>372</v>
      </c>
      <c r="F297" s="75" t="s">
        <v>366</v>
      </c>
      <c r="G297" s="141">
        <v>20.53</v>
      </c>
      <c r="H297" s="158"/>
      <c r="I297" s="152">
        <v>255</v>
      </c>
      <c r="J297" s="216">
        <f t="shared" si="9"/>
        <v>0</v>
      </c>
      <c r="K297" s="139"/>
    </row>
    <row r="298" spans="1:11" ht="13.2">
      <c r="A298" s="75" t="s">
        <v>352</v>
      </c>
      <c r="B298" s="75" t="s">
        <v>353</v>
      </c>
      <c r="C298" s="173" t="s">
        <v>133</v>
      </c>
      <c r="D298" s="179" t="s">
        <v>373</v>
      </c>
      <c r="E298" s="75" t="s">
        <v>159</v>
      </c>
      <c r="F298" s="75" t="s">
        <v>103</v>
      </c>
      <c r="G298" s="141">
        <v>4</v>
      </c>
      <c r="H298" s="158"/>
      <c r="I298" s="152">
        <v>255</v>
      </c>
      <c r="J298" s="216">
        <f t="shared" si="9"/>
        <v>0</v>
      </c>
      <c r="K298" s="139"/>
    </row>
    <row r="299" spans="1:11" ht="13.2">
      <c r="A299" s="75" t="s">
        <v>352</v>
      </c>
      <c r="B299" s="75" t="s">
        <v>353</v>
      </c>
      <c r="C299" s="173" t="s">
        <v>133</v>
      </c>
      <c r="D299" s="179" t="s">
        <v>374</v>
      </c>
      <c r="E299" s="75" t="s">
        <v>375</v>
      </c>
      <c r="F299" s="75" t="s">
        <v>366</v>
      </c>
      <c r="G299" s="141">
        <v>54.149999999999991</v>
      </c>
      <c r="H299" s="158"/>
      <c r="I299" s="152">
        <v>365</v>
      </c>
      <c r="J299" s="216">
        <f t="shared" si="9"/>
        <v>0</v>
      </c>
      <c r="K299" s="139"/>
    </row>
    <row r="300" spans="1:11" ht="13.2">
      <c r="A300" s="75" t="s">
        <v>352</v>
      </c>
      <c r="B300" s="75" t="s">
        <v>353</v>
      </c>
      <c r="C300" s="173" t="s">
        <v>133</v>
      </c>
      <c r="D300" s="179" t="s">
        <v>376</v>
      </c>
      <c r="E300" s="75" t="s">
        <v>377</v>
      </c>
      <c r="F300" s="75" t="s">
        <v>103</v>
      </c>
      <c r="G300" s="141">
        <v>2.0699999999999998</v>
      </c>
      <c r="H300" s="158"/>
      <c r="I300" s="152">
        <v>365</v>
      </c>
      <c r="J300" s="216">
        <f t="shared" si="9"/>
        <v>0</v>
      </c>
      <c r="K300" s="139" t="s">
        <v>378</v>
      </c>
    </row>
    <row r="301" spans="1:11" ht="13.2">
      <c r="A301" s="75" t="s">
        <v>352</v>
      </c>
      <c r="B301" s="75" t="s">
        <v>353</v>
      </c>
      <c r="C301" s="173" t="s">
        <v>133</v>
      </c>
      <c r="D301" s="179" t="s">
        <v>379</v>
      </c>
      <c r="E301" s="75" t="s">
        <v>380</v>
      </c>
      <c r="F301" s="75" t="s">
        <v>103</v>
      </c>
      <c r="G301" s="141">
        <v>1.68</v>
      </c>
      <c r="H301" s="158"/>
      <c r="I301" s="152">
        <v>365</v>
      </c>
      <c r="J301" s="216">
        <f t="shared" si="9"/>
        <v>0</v>
      </c>
      <c r="K301" s="139" t="s">
        <v>378</v>
      </c>
    </row>
    <row r="302" spans="1:11" ht="13.2">
      <c r="A302" s="75" t="s">
        <v>352</v>
      </c>
      <c r="B302" s="75" t="s">
        <v>353</v>
      </c>
      <c r="C302" s="173" t="s">
        <v>133</v>
      </c>
      <c r="D302" s="179" t="s">
        <v>381</v>
      </c>
      <c r="E302" s="75" t="s">
        <v>382</v>
      </c>
      <c r="F302" s="75" t="s">
        <v>366</v>
      </c>
      <c r="G302" s="141">
        <v>10.029999999999999</v>
      </c>
      <c r="H302" s="158"/>
      <c r="I302" s="152">
        <v>365</v>
      </c>
      <c r="J302" s="216">
        <f t="shared" si="9"/>
        <v>0</v>
      </c>
      <c r="K302" s="139"/>
    </row>
    <row r="303" spans="1:11" ht="13.2">
      <c r="A303" s="75" t="s">
        <v>352</v>
      </c>
      <c r="B303" s="75" t="s">
        <v>353</v>
      </c>
      <c r="C303" s="173" t="s">
        <v>133</v>
      </c>
      <c r="D303" s="179" t="s">
        <v>383</v>
      </c>
      <c r="E303" s="75" t="s">
        <v>384</v>
      </c>
      <c r="F303" s="75" t="s">
        <v>366</v>
      </c>
      <c r="G303" s="141">
        <v>10.56</v>
      </c>
      <c r="H303" s="158"/>
      <c r="I303" s="152">
        <v>365</v>
      </c>
      <c r="J303" s="216">
        <f t="shared" si="9"/>
        <v>0</v>
      </c>
      <c r="K303" s="139"/>
    </row>
    <row r="304" spans="1:11" ht="13.2">
      <c r="A304" s="75" t="s">
        <v>352</v>
      </c>
      <c r="B304" s="75" t="s">
        <v>353</v>
      </c>
      <c r="C304" s="173" t="s">
        <v>133</v>
      </c>
      <c r="D304" s="179" t="s">
        <v>385</v>
      </c>
      <c r="E304" s="75" t="s">
        <v>386</v>
      </c>
      <c r="F304" s="75" t="s">
        <v>366</v>
      </c>
      <c r="G304" s="141">
        <v>84.410000000000011</v>
      </c>
      <c r="H304" s="158"/>
      <c r="I304" s="152">
        <v>365</v>
      </c>
      <c r="J304" s="216">
        <f t="shared" si="9"/>
        <v>0</v>
      </c>
      <c r="K304" s="139"/>
    </row>
    <row r="305" spans="1:11" ht="13.2">
      <c r="A305" s="75" t="s">
        <v>352</v>
      </c>
      <c r="B305" s="75" t="s">
        <v>353</v>
      </c>
      <c r="C305" s="173" t="s">
        <v>133</v>
      </c>
      <c r="D305" s="179" t="s">
        <v>387</v>
      </c>
      <c r="E305" s="75" t="s">
        <v>388</v>
      </c>
      <c r="F305" s="75" t="s">
        <v>103</v>
      </c>
      <c r="G305" s="141">
        <v>1.66</v>
      </c>
      <c r="H305" s="158"/>
      <c r="I305" s="152">
        <v>365</v>
      </c>
      <c r="J305" s="216">
        <f t="shared" si="9"/>
        <v>0</v>
      </c>
      <c r="K305" s="139" t="s">
        <v>378</v>
      </c>
    </row>
    <row r="306" spans="1:11" ht="13.2">
      <c r="A306" s="75" t="s">
        <v>352</v>
      </c>
      <c r="B306" s="75" t="s">
        <v>353</v>
      </c>
      <c r="C306" s="173" t="s">
        <v>133</v>
      </c>
      <c r="D306" s="179" t="s">
        <v>389</v>
      </c>
      <c r="E306" s="75" t="s">
        <v>390</v>
      </c>
      <c r="F306" s="75" t="s">
        <v>103</v>
      </c>
      <c r="G306" s="141">
        <v>2.0699999999999998</v>
      </c>
      <c r="H306" s="158"/>
      <c r="I306" s="152">
        <v>365</v>
      </c>
      <c r="J306" s="216">
        <f t="shared" si="9"/>
        <v>0</v>
      </c>
      <c r="K306" s="139" t="s">
        <v>378</v>
      </c>
    </row>
    <row r="307" spans="1:11" ht="13.2">
      <c r="A307" s="75" t="s">
        <v>352</v>
      </c>
      <c r="B307" s="75" t="s">
        <v>353</v>
      </c>
      <c r="C307" s="173" t="s">
        <v>133</v>
      </c>
      <c r="D307" s="179" t="s">
        <v>391</v>
      </c>
      <c r="E307" s="75" t="s">
        <v>392</v>
      </c>
      <c r="F307" s="75" t="s">
        <v>103</v>
      </c>
      <c r="G307" s="141">
        <v>4.91</v>
      </c>
      <c r="H307" s="158"/>
      <c r="I307" s="152">
        <v>365</v>
      </c>
      <c r="J307" s="216">
        <f t="shared" si="9"/>
        <v>0</v>
      </c>
      <c r="K307" s="139" t="s">
        <v>378</v>
      </c>
    </row>
    <row r="308" spans="1:11" ht="13.2">
      <c r="A308" s="75" t="s">
        <v>352</v>
      </c>
      <c r="B308" s="75" t="s">
        <v>353</v>
      </c>
      <c r="C308" s="173" t="s">
        <v>133</v>
      </c>
      <c r="D308" s="179" t="s">
        <v>393</v>
      </c>
      <c r="E308" s="75" t="s">
        <v>388</v>
      </c>
      <c r="F308" s="75" t="s">
        <v>103</v>
      </c>
      <c r="G308" s="141">
        <v>3.82</v>
      </c>
      <c r="H308" s="158"/>
      <c r="I308" s="152">
        <v>365</v>
      </c>
      <c r="J308" s="216">
        <f t="shared" si="9"/>
        <v>0</v>
      </c>
      <c r="K308" s="139" t="s">
        <v>378</v>
      </c>
    </row>
    <row r="309" spans="1:11" ht="13.2">
      <c r="A309" s="75" t="s">
        <v>352</v>
      </c>
      <c r="B309" s="75" t="s">
        <v>353</v>
      </c>
      <c r="C309" s="173" t="s">
        <v>133</v>
      </c>
      <c r="D309" s="179" t="s">
        <v>394</v>
      </c>
      <c r="E309" s="75" t="s">
        <v>139</v>
      </c>
      <c r="F309" s="75" t="s">
        <v>366</v>
      </c>
      <c r="G309" s="141">
        <v>13.14</v>
      </c>
      <c r="H309" s="158"/>
      <c r="I309" s="152">
        <v>255</v>
      </c>
      <c r="J309" s="216">
        <f t="shared" si="9"/>
        <v>0</v>
      </c>
      <c r="K309" s="139"/>
    </row>
    <row r="310" spans="1:11" ht="13.2">
      <c r="A310" s="75" t="s">
        <v>352</v>
      </c>
      <c r="B310" s="75" t="s">
        <v>353</v>
      </c>
      <c r="C310" s="173" t="s">
        <v>133</v>
      </c>
      <c r="D310" s="179" t="s">
        <v>395</v>
      </c>
      <c r="E310" s="75" t="s">
        <v>396</v>
      </c>
      <c r="F310" s="75" t="s">
        <v>366</v>
      </c>
      <c r="G310" s="141">
        <v>8.6199999999999992</v>
      </c>
      <c r="H310" s="158"/>
      <c r="I310" s="152">
        <v>255</v>
      </c>
      <c r="J310" s="216">
        <f t="shared" si="9"/>
        <v>0</v>
      </c>
      <c r="K310" s="139"/>
    </row>
    <row r="311" spans="1:11" ht="13.2">
      <c r="A311" s="75" t="s">
        <v>352</v>
      </c>
      <c r="B311" s="75" t="s">
        <v>353</v>
      </c>
      <c r="C311" s="173" t="s">
        <v>133</v>
      </c>
      <c r="D311" s="179" t="s">
        <v>397</v>
      </c>
      <c r="E311" s="75" t="s">
        <v>398</v>
      </c>
      <c r="F311" s="75" t="s">
        <v>366</v>
      </c>
      <c r="G311" s="141">
        <v>64.39</v>
      </c>
      <c r="H311" s="158"/>
      <c r="I311" s="152">
        <v>255</v>
      </c>
      <c r="J311" s="216">
        <f t="shared" si="9"/>
        <v>0</v>
      </c>
      <c r="K311" s="139"/>
    </row>
    <row r="312" spans="1:11" ht="13.2">
      <c r="A312" s="75" t="s">
        <v>352</v>
      </c>
      <c r="B312" s="75" t="s">
        <v>353</v>
      </c>
      <c r="C312" s="173" t="s">
        <v>133</v>
      </c>
      <c r="D312" s="179" t="s">
        <v>399</v>
      </c>
      <c r="E312" s="75" t="s">
        <v>400</v>
      </c>
      <c r="F312" s="75" t="s">
        <v>366</v>
      </c>
      <c r="G312" s="141">
        <v>12.41</v>
      </c>
      <c r="H312" s="158"/>
      <c r="I312" s="152">
        <v>255</v>
      </c>
      <c r="J312" s="216">
        <f t="shared" si="9"/>
        <v>0</v>
      </c>
      <c r="K312" s="139"/>
    </row>
    <row r="313" spans="1:11" ht="13.2">
      <c r="A313" s="75" t="s">
        <v>352</v>
      </c>
      <c r="B313" s="75" t="s">
        <v>353</v>
      </c>
      <c r="C313" s="173" t="s">
        <v>133</v>
      </c>
      <c r="D313" s="179" t="s">
        <v>401</v>
      </c>
      <c r="E313" s="75" t="s">
        <v>402</v>
      </c>
      <c r="F313" s="75" t="s">
        <v>366</v>
      </c>
      <c r="G313" s="141">
        <v>20.95</v>
      </c>
      <c r="H313" s="158"/>
      <c r="I313" s="152">
        <v>0</v>
      </c>
      <c r="J313" s="216">
        <f t="shared" si="9"/>
        <v>0</v>
      </c>
      <c r="K313" s="139"/>
    </row>
    <row r="314" spans="1:11" ht="13.2">
      <c r="A314" s="75" t="s">
        <v>352</v>
      </c>
      <c r="B314" s="75" t="s">
        <v>353</v>
      </c>
      <c r="C314" s="173" t="s">
        <v>133</v>
      </c>
      <c r="D314" s="179" t="s">
        <v>403</v>
      </c>
      <c r="E314" s="75" t="s">
        <v>404</v>
      </c>
      <c r="F314" s="75" t="s">
        <v>366</v>
      </c>
      <c r="G314" s="141">
        <v>25.46</v>
      </c>
      <c r="H314" s="158"/>
      <c r="I314" s="152">
        <v>0</v>
      </c>
      <c r="J314" s="216">
        <f t="shared" si="9"/>
        <v>0</v>
      </c>
      <c r="K314" s="139"/>
    </row>
    <row r="315" spans="1:11" ht="13.2">
      <c r="A315" s="75" t="s">
        <v>352</v>
      </c>
      <c r="B315" s="75" t="s">
        <v>353</v>
      </c>
      <c r="C315" s="173" t="s">
        <v>133</v>
      </c>
      <c r="D315" s="179" t="s">
        <v>405</v>
      </c>
      <c r="E315" s="75" t="s">
        <v>406</v>
      </c>
      <c r="F315" s="75" t="s">
        <v>366</v>
      </c>
      <c r="G315" s="141">
        <v>25.46</v>
      </c>
      <c r="H315" s="158"/>
      <c r="I315" s="152">
        <v>255</v>
      </c>
      <c r="J315" s="216">
        <f t="shared" si="9"/>
        <v>0</v>
      </c>
      <c r="K315" s="139"/>
    </row>
    <row r="316" spans="1:11" ht="13.2">
      <c r="A316" s="75" t="s">
        <v>352</v>
      </c>
      <c r="B316" s="75" t="s">
        <v>353</v>
      </c>
      <c r="C316" s="173" t="s">
        <v>142</v>
      </c>
      <c r="D316" s="179" t="s">
        <v>407</v>
      </c>
      <c r="E316" s="75" t="s">
        <v>136</v>
      </c>
      <c r="F316" s="75" t="s">
        <v>366</v>
      </c>
      <c r="G316" s="141">
        <v>33.299999999999997</v>
      </c>
      <c r="H316" s="158"/>
      <c r="I316" s="152">
        <v>255</v>
      </c>
      <c r="J316" s="216">
        <f t="shared" si="9"/>
        <v>0</v>
      </c>
      <c r="K316" s="139"/>
    </row>
    <row r="317" spans="1:11" ht="13.2">
      <c r="A317" s="75" t="s">
        <v>352</v>
      </c>
      <c r="B317" s="75" t="s">
        <v>353</v>
      </c>
      <c r="C317" s="173" t="s">
        <v>142</v>
      </c>
      <c r="D317" s="179"/>
      <c r="E317" s="75" t="s">
        <v>408</v>
      </c>
      <c r="F317" s="75" t="s">
        <v>366</v>
      </c>
      <c r="G317" s="141">
        <v>11.15</v>
      </c>
      <c r="H317" s="158"/>
      <c r="I317" s="152">
        <v>255</v>
      </c>
      <c r="J317" s="216">
        <f t="shared" si="9"/>
        <v>0</v>
      </c>
      <c r="K317" s="139"/>
    </row>
    <row r="318" spans="1:11" ht="13.2">
      <c r="A318" s="75" t="s">
        <v>352</v>
      </c>
      <c r="B318" s="75" t="s">
        <v>353</v>
      </c>
      <c r="C318" s="173" t="s">
        <v>142</v>
      </c>
      <c r="D318" s="179"/>
      <c r="E318" s="75" t="s">
        <v>139</v>
      </c>
      <c r="F318" s="75" t="s">
        <v>362</v>
      </c>
      <c r="G318" s="141">
        <v>11.15</v>
      </c>
      <c r="H318" s="158"/>
      <c r="I318" s="152">
        <v>255</v>
      </c>
      <c r="J318" s="216">
        <f t="shared" si="9"/>
        <v>0</v>
      </c>
      <c r="K318" s="139"/>
    </row>
    <row r="319" spans="1:11" ht="13.2">
      <c r="A319" s="75" t="s">
        <v>352</v>
      </c>
      <c r="B319" s="75" t="s">
        <v>353</v>
      </c>
      <c r="C319" s="173" t="s">
        <v>142</v>
      </c>
      <c r="D319" s="179" t="s">
        <v>409</v>
      </c>
      <c r="E319" s="75" t="s">
        <v>348</v>
      </c>
      <c r="F319" s="75" t="s">
        <v>366</v>
      </c>
      <c r="G319" s="141">
        <v>28.75</v>
      </c>
      <c r="H319" s="158"/>
      <c r="I319" s="152">
        <v>255</v>
      </c>
      <c r="J319" s="216">
        <f>G319*H319*I319</f>
        <v>0</v>
      </c>
      <c r="K319" s="139"/>
    </row>
    <row r="320" spans="1:11" ht="13.2">
      <c r="A320" s="75" t="s">
        <v>352</v>
      </c>
      <c r="B320" s="75" t="s">
        <v>353</v>
      </c>
      <c r="C320" s="173" t="s">
        <v>142</v>
      </c>
      <c r="D320" s="179" t="s">
        <v>410</v>
      </c>
      <c r="E320" s="75" t="s">
        <v>411</v>
      </c>
      <c r="F320" s="75" t="s">
        <v>103</v>
      </c>
      <c r="G320" s="141">
        <v>6.72</v>
      </c>
      <c r="H320" s="158"/>
      <c r="I320" s="152">
        <v>255</v>
      </c>
      <c r="J320" s="216">
        <f t="shared" si="9"/>
        <v>0</v>
      </c>
      <c r="K320" s="139" t="s">
        <v>378</v>
      </c>
    </row>
    <row r="321" spans="1:11" ht="13.2">
      <c r="A321" s="75" t="s">
        <v>352</v>
      </c>
      <c r="B321" s="75" t="s">
        <v>353</v>
      </c>
      <c r="C321" s="173" t="s">
        <v>142</v>
      </c>
      <c r="D321" s="179" t="s">
        <v>412</v>
      </c>
      <c r="E321" s="75" t="s">
        <v>413</v>
      </c>
      <c r="F321" s="75" t="s">
        <v>103</v>
      </c>
      <c r="G321" s="141">
        <v>6.72</v>
      </c>
      <c r="H321" s="158"/>
      <c r="I321" s="152">
        <v>255</v>
      </c>
      <c r="J321" s="216">
        <f t="shared" si="9"/>
        <v>0</v>
      </c>
      <c r="K321" s="139" t="s">
        <v>378</v>
      </c>
    </row>
    <row r="322" spans="1:11" ht="13.2">
      <c r="A322" s="75" t="s">
        <v>352</v>
      </c>
      <c r="B322" s="75" t="s">
        <v>353</v>
      </c>
      <c r="C322" s="173" t="s">
        <v>142</v>
      </c>
      <c r="D322" s="179" t="s">
        <v>414</v>
      </c>
      <c r="E322" s="75" t="s">
        <v>415</v>
      </c>
      <c r="F322" s="75" t="s">
        <v>366</v>
      </c>
      <c r="G322" s="141">
        <v>7.15</v>
      </c>
      <c r="H322" s="158"/>
      <c r="I322" s="152">
        <v>255</v>
      </c>
      <c r="J322" s="216">
        <f t="shared" si="9"/>
        <v>0</v>
      </c>
      <c r="K322" s="139"/>
    </row>
    <row r="323" spans="1:11" ht="13.2">
      <c r="A323" s="75" t="s">
        <v>352</v>
      </c>
      <c r="B323" s="75" t="s">
        <v>353</v>
      </c>
      <c r="C323" s="173" t="s">
        <v>142</v>
      </c>
      <c r="D323" s="179" t="s">
        <v>416</v>
      </c>
      <c r="E323" s="75" t="s">
        <v>417</v>
      </c>
      <c r="F323" s="75" t="s">
        <v>366</v>
      </c>
      <c r="G323" s="141">
        <v>34.090000000000003</v>
      </c>
      <c r="H323" s="158"/>
      <c r="I323" s="152">
        <v>52</v>
      </c>
      <c r="J323" s="216">
        <f t="shared" si="9"/>
        <v>0</v>
      </c>
      <c r="K323" s="139"/>
    </row>
    <row r="324" spans="1:11" ht="13.2">
      <c r="A324" s="75" t="s">
        <v>352</v>
      </c>
      <c r="B324" s="75" t="s">
        <v>353</v>
      </c>
      <c r="C324" s="173" t="s">
        <v>142</v>
      </c>
      <c r="D324" s="179" t="s">
        <v>418</v>
      </c>
      <c r="E324" s="75" t="s">
        <v>419</v>
      </c>
      <c r="F324" s="75" t="s">
        <v>366</v>
      </c>
      <c r="G324" s="141">
        <v>15.2</v>
      </c>
      <c r="H324" s="158"/>
      <c r="I324" s="152">
        <v>255</v>
      </c>
      <c r="J324" s="216">
        <f t="shared" si="9"/>
        <v>0</v>
      </c>
      <c r="K324" s="139"/>
    </row>
    <row r="325" spans="1:11" ht="13.2">
      <c r="A325" s="75" t="s">
        <v>352</v>
      </c>
      <c r="B325" s="75" t="s">
        <v>353</v>
      </c>
      <c r="C325" s="173" t="s">
        <v>142</v>
      </c>
      <c r="D325" s="179" t="s">
        <v>420</v>
      </c>
      <c r="E325" s="75" t="s">
        <v>421</v>
      </c>
      <c r="F325" s="75" t="s">
        <v>366</v>
      </c>
      <c r="G325" s="141">
        <v>22.85</v>
      </c>
      <c r="H325" s="158"/>
      <c r="I325" s="152">
        <v>255</v>
      </c>
      <c r="J325" s="216">
        <f t="shared" si="9"/>
        <v>0</v>
      </c>
      <c r="K325" s="139"/>
    </row>
    <row r="326" spans="1:11" ht="13.2">
      <c r="A326" s="75" t="s">
        <v>352</v>
      </c>
      <c r="B326" s="75" t="s">
        <v>353</v>
      </c>
      <c r="C326" s="173" t="s">
        <v>142</v>
      </c>
      <c r="D326" s="179" t="s">
        <v>422</v>
      </c>
      <c r="E326" s="75" t="s">
        <v>423</v>
      </c>
      <c r="F326" s="75" t="s">
        <v>366</v>
      </c>
      <c r="G326" s="141">
        <v>42.18</v>
      </c>
      <c r="H326" s="158"/>
      <c r="I326" s="152">
        <v>255</v>
      </c>
      <c r="J326" s="216">
        <f t="shared" si="9"/>
        <v>0</v>
      </c>
      <c r="K326" s="139"/>
    </row>
    <row r="327" spans="1:11" ht="13.2">
      <c r="A327" s="75" t="s">
        <v>352</v>
      </c>
      <c r="B327" s="75" t="s">
        <v>353</v>
      </c>
      <c r="C327" s="173" t="s">
        <v>142</v>
      </c>
      <c r="D327" s="179" t="s">
        <v>424</v>
      </c>
      <c r="E327" s="75" t="s">
        <v>425</v>
      </c>
      <c r="F327" s="75" t="s">
        <v>366</v>
      </c>
      <c r="G327" s="141">
        <v>37.369999999999997</v>
      </c>
      <c r="H327" s="158"/>
      <c r="I327" s="152">
        <v>255</v>
      </c>
      <c r="J327" s="216">
        <f t="shared" si="9"/>
        <v>0</v>
      </c>
      <c r="K327" s="139"/>
    </row>
    <row r="328" spans="1:11" ht="13.2">
      <c r="A328" s="75" t="s">
        <v>352</v>
      </c>
      <c r="B328" s="75" t="s">
        <v>353</v>
      </c>
      <c r="C328" s="173" t="s">
        <v>142</v>
      </c>
      <c r="D328" s="179" t="s">
        <v>426</v>
      </c>
      <c r="E328" s="75" t="s">
        <v>427</v>
      </c>
      <c r="F328" s="75" t="s">
        <v>92</v>
      </c>
      <c r="G328" s="141">
        <v>18.48</v>
      </c>
      <c r="H328" s="158"/>
      <c r="I328" s="152">
        <v>255</v>
      </c>
      <c r="J328" s="216">
        <f t="shared" si="9"/>
        <v>0</v>
      </c>
      <c r="K328" s="139"/>
    </row>
    <row r="329" spans="1:11" ht="13.2">
      <c r="A329" s="75" t="s">
        <v>352</v>
      </c>
      <c r="B329" s="75" t="s">
        <v>353</v>
      </c>
      <c r="C329" s="173" t="s">
        <v>142</v>
      </c>
      <c r="D329" s="179" t="s">
        <v>428</v>
      </c>
      <c r="E329" s="75" t="s">
        <v>139</v>
      </c>
      <c r="F329" s="75" t="s">
        <v>366</v>
      </c>
      <c r="G329" s="141">
        <v>13.14</v>
      </c>
      <c r="H329" s="158"/>
      <c r="I329" s="152">
        <v>255</v>
      </c>
      <c r="J329" s="216">
        <f t="shared" si="9"/>
        <v>0</v>
      </c>
      <c r="K329" s="139"/>
    </row>
    <row r="330" spans="1:11" ht="13.2">
      <c r="A330" s="75" t="s">
        <v>352</v>
      </c>
      <c r="B330" s="75" t="s">
        <v>353</v>
      </c>
      <c r="C330" s="173" t="s">
        <v>142</v>
      </c>
      <c r="D330" s="179" t="s">
        <v>429</v>
      </c>
      <c r="E330" s="75" t="s">
        <v>427</v>
      </c>
      <c r="F330" s="75" t="s">
        <v>92</v>
      </c>
      <c r="G330" s="141">
        <v>7.78</v>
      </c>
      <c r="H330" s="158"/>
      <c r="I330" s="152">
        <v>255</v>
      </c>
      <c r="J330" s="216">
        <f t="shared" si="9"/>
        <v>0</v>
      </c>
      <c r="K330" s="139"/>
    </row>
    <row r="331" spans="1:11" ht="13.2">
      <c r="A331" s="75" t="s">
        <v>352</v>
      </c>
      <c r="B331" s="75" t="s">
        <v>353</v>
      </c>
      <c r="C331" s="173" t="s">
        <v>142</v>
      </c>
      <c r="D331" s="179" t="s">
        <v>430</v>
      </c>
      <c r="E331" s="75" t="s">
        <v>427</v>
      </c>
      <c r="F331" s="75" t="s">
        <v>92</v>
      </c>
      <c r="G331" s="141">
        <v>7.78</v>
      </c>
      <c r="H331" s="158"/>
      <c r="I331" s="152">
        <v>255</v>
      </c>
      <c r="J331" s="216">
        <f t="shared" si="9"/>
        <v>0</v>
      </c>
      <c r="K331" s="139"/>
    </row>
    <row r="332" spans="1:11" ht="13.2">
      <c r="A332" s="75" t="s">
        <v>352</v>
      </c>
      <c r="B332" s="75" t="s">
        <v>353</v>
      </c>
      <c r="C332" s="173" t="s">
        <v>142</v>
      </c>
      <c r="D332" s="179" t="s">
        <v>431</v>
      </c>
      <c r="E332" s="75" t="s">
        <v>190</v>
      </c>
      <c r="F332" s="75" t="s">
        <v>92</v>
      </c>
      <c r="G332" s="141">
        <v>13.76</v>
      </c>
      <c r="H332" s="158"/>
      <c r="I332" s="152">
        <v>255</v>
      </c>
      <c r="J332" s="216">
        <f t="shared" si="9"/>
        <v>0</v>
      </c>
      <c r="K332" s="139"/>
    </row>
    <row r="333" spans="1:11" ht="13.2">
      <c r="A333" s="75" t="s">
        <v>352</v>
      </c>
      <c r="B333" s="75" t="s">
        <v>353</v>
      </c>
      <c r="C333" s="173" t="s">
        <v>142</v>
      </c>
      <c r="D333" s="179" t="s">
        <v>432</v>
      </c>
      <c r="E333" s="75" t="s">
        <v>190</v>
      </c>
      <c r="F333" s="75" t="s">
        <v>92</v>
      </c>
      <c r="G333" s="141">
        <v>13.76</v>
      </c>
      <c r="H333" s="158"/>
      <c r="I333" s="152">
        <v>255</v>
      </c>
      <c r="J333" s="216">
        <f t="shared" si="9"/>
        <v>0</v>
      </c>
      <c r="K333" s="139"/>
    </row>
    <row r="334" spans="1:11" ht="13.2">
      <c r="A334" s="75" t="s">
        <v>352</v>
      </c>
      <c r="B334" s="75" t="s">
        <v>353</v>
      </c>
      <c r="C334" s="173" t="s">
        <v>142</v>
      </c>
      <c r="D334" s="179" t="s">
        <v>433</v>
      </c>
      <c r="E334" s="75" t="s">
        <v>434</v>
      </c>
      <c r="F334" s="75" t="s">
        <v>92</v>
      </c>
      <c r="G334" s="141">
        <v>14.89</v>
      </c>
      <c r="H334" s="158"/>
      <c r="I334" s="152">
        <v>255</v>
      </c>
      <c r="J334" s="216">
        <f t="shared" si="9"/>
        <v>0</v>
      </c>
      <c r="K334" s="139"/>
    </row>
    <row r="335" spans="1:11" ht="13.2">
      <c r="A335" s="75" t="s">
        <v>352</v>
      </c>
      <c r="B335" s="75" t="s">
        <v>353</v>
      </c>
      <c r="C335" s="173" t="s">
        <v>142</v>
      </c>
      <c r="D335" s="179" t="s">
        <v>435</v>
      </c>
      <c r="E335" s="75" t="s">
        <v>190</v>
      </c>
      <c r="F335" s="75" t="s">
        <v>92</v>
      </c>
      <c r="G335" s="141">
        <v>12.94</v>
      </c>
      <c r="H335" s="158"/>
      <c r="I335" s="152">
        <v>255</v>
      </c>
      <c r="J335" s="216">
        <f t="shared" si="9"/>
        <v>0</v>
      </c>
      <c r="K335" s="139"/>
    </row>
    <row r="336" spans="1:11" ht="13.2">
      <c r="A336" s="75" t="s">
        <v>352</v>
      </c>
      <c r="B336" s="75" t="s">
        <v>353</v>
      </c>
      <c r="C336" s="173" t="s">
        <v>142</v>
      </c>
      <c r="D336" s="179" t="s">
        <v>436</v>
      </c>
      <c r="E336" s="75" t="s">
        <v>295</v>
      </c>
      <c r="F336" s="75" t="s">
        <v>92</v>
      </c>
      <c r="G336" s="141">
        <v>4.25</v>
      </c>
      <c r="H336" s="158"/>
      <c r="I336" s="152">
        <v>255</v>
      </c>
      <c r="J336" s="216">
        <f t="shared" si="9"/>
        <v>0</v>
      </c>
      <c r="K336" s="139"/>
    </row>
    <row r="337" spans="1:11" ht="13.2">
      <c r="A337" s="75" t="s">
        <v>352</v>
      </c>
      <c r="B337" s="75" t="s">
        <v>353</v>
      </c>
      <c r="C337" s="173" t="s">
        <v>142</v>
      </c>
      <c r="D337" s="179" t="s">
        <v>437</v>
      </c>
      <c r="E337" s="75" t="s">
        <v>295</v>
      </c>
      <c r="F337" s="75" t="s">
        <v>92</v>
      </c>
      <c r="G337" s="141">
        <v>4.25</v>
      </c>
      <c r="H337" s="158"/>
      <c r="I337" s="152">
        <v>255</v>
      </c>
      <c r="J337" s="216">
        <f t="shared" si="9"/>
        <v>0</v>
      </c>
      <c r="K337" s="139"/>
    </row>
    <row r="338" spans="1:11" ht="13.2">
      <c r="A338" s="75" t="s">
        <v>352</v>
      </c>
      <c r="B338" s="75" t="s">
        <v>353</v>
      </c>
      <c r="C338" s="173" t="s">
        <v>142</v>
      </c>
      <c r="D338" s="179" t="s">
        <v>438</v>
      </c>
      <c r="E338" s="75" t="s">
        <v>105</v>
      </c>
      <c r="F338" s="75" t="s">
        <v>92</v>
      </c>
      <c r="G338" s="141">
        <v>4.59</v>
      </c>
      <c r="H338" s="158"/>
      <c r="I338" s="152">
        <v>255</v>
      </c>
      <c r="J338" s="216">
        <f t="shared" si="9"/>
        <v>0</v>
      </c>
      <c r="K338" s="139"/>
    </row>
    <row r="339" spans="1:11" ht="13.2">
      <c r="A339" s="75" t="s">
        <v>352</v>
      </c>
      <c r="B339" s="75" t="s">
        <v>353</v>
      </c>
      <c r="C339" s="173" t="s">
        <v>142</v>
      </c>
      <c r="D339" s="179" t="s">
        <v>439</v>
      </c>
      <c r="E339" s="75" t="s">
        <v>440</v>
      </c>
      <c r="F339" s="75" t="s">
        <v>92</v>
      </c>
      <c r="G339" s="141">
        <v>7.13</v>
      </c>
      <c r="H339" s="158"/>
      <c r="I339" s="152">
        <v>255</v>
      </c>
      <c r="J339" s="216">
        <f t="shared" si="9"/>
        <v>0</v>
      </c>
      <c r="K339" s="139"/>
    </row>
    <row r="340" spans="1:11" ht="13.2">
      <c r="A340" s="75" t="s">
        <v>352</v>
      </c>
      <c r="B340" s="75" t="s">
        <v>353</v>
      </c>
      <c r="C340" s="173" t="s">
        <v>142</v>
      </c>
      <c r="D340" s="179" t="s">
        <v>441</v>
      </c>
      <c r="E340" s="75" t="s">
        <v>442</v>
      </c>
      <c r="F340" s="75" t="s">
        <v>92</v>
      </c>
      <c r="G340" s="141">
        <v>7.78</v>
      </c>
      <c r="H340" s="158"/>
      <c r="I340" s="152">
        <v>255</v>
      </c>
      <c r="J340" s="216">
        <f t="shared" si="9"/>
        <v>0</v>
      </c>
      <c r="K340" s="139"/>
    </row>
    <row r="341" spans="1:11" ht="13.2">
      <c r="A341" s="75"/>
      <c r="B341" s="75"/>
      <c r="C341" s="173"/>
      <c r="D341" s="179"/>
      <c r="E341" s="75"/>
      <c r="F341" s="75"/>
      <c r="G341" s="141"/>
      <c r="H341" s="203"/>
      <c r="I341" s="152"/>
      <c r="K341" s="139"/>
    </row>
    <row r="342" spans="1:11" ht="13.2">
      <c r="A342" s="75" t="s">
        <v>443</v>
      </c>
      <c r="B342" s="75" t="s">
        <v>326</v>
      </c>
      <c r="C342" s="173">
        <v>0</v>
      </c>
      <c r="D342" s="179" t="s">
        <v>444</v>
      </c>
      <c r="E342" s="75" t="s">
        <v>135</v>
      </c>
      <c r="F342" s="75" t="s">
        <v>364</v>
      </c>
      <c r="G342" s="141">
        <v>4.8</v>
      </c>
      <c r="H342" s="158"/>
      <c r="I342" s="152">
        <v>365</v>
      </c>
      <c r="J342" s="216">
        <f>G342*H342*I342</f>
        <v>0</v>
      </c>
      <c r="K342" s="139"/>
    </row>
    <row r="343" spans="1:11" ht="13.2">
      <c r="A343" s="75" t="s">
        <v>443</v>
      </c>
      <c r="B343" s="75" t="s">
        <v>326</v>
      </c>
      <c r="C343" s="173">
        <v>0</v>
      </c>
      <c r="D343" s="179" t="s">
        <v>445</v>
      </c>
      <c r="E343" s="75" t="s">
        <v>169</v>
      </c>
      <c r="F343" s="75" t="s">
        <v>446</v>
      </c>
      <c r="G343" s="141">
        <v>1.53</v>
      </c>
      <c r="H343" s="158"/>
      <c r="I343" s="152">
        <v>365</v>
      </c>
      <c r="J343" s="216">
        <f t="shared" ref="J343:J358" si="10">G343*H343*I343</f>
        <v>0</v>
      </c>
      <c r="K343" s="137"/>
    </row>
    <row r="344" spans="1:11" ht="13.2">
      <c r="A344" s="75" t="s">
        <v>443</v>
      </c>
      <c r="B344" s="75" t="s">
        <v>326</v>
      </c>
      <c r="C344" s="173">
        <v>0</v>
      </c>
      <c r="D344" s="179" t="s">
        <v>447</v>
      </c>
      <c r="E344" s="75" t="s">
        <v>448</v>
      </c>
      <c r="F344" s="75" t="s">
        <v>74</v>
      </c>
      <c r="G344" s="141">
        <v>29.4</v>
      </c>
      <c r="H344" s="158"/>
      <c r="I344" s="152">
        <v>365</v>
      </c>
      <c r="J344" s="216">
        <f t="shared" si="10"/>
        <v>0</v>
      </c>
      <c r="K344" s="137"/>
    </row>
    <row r="345" spans="1:11" ht="13.2">
      <c r="A345" s="75" t="s">
        <v>443</v>
      </c>
      <c r="B345" s="75" t="s">
        <v>326</v>
      </c>
      <c r="C345" s="173">
        <v>0</v>
      </c>
      <c r="D345" s="179" t="s">
        <v>449</v>
      </c>
      <c r="E345" s="75" t="s">
        <v>450</v>
      </c>
      <c r="F345" s="75" t="s">
        <v>446</v>
      </c>
      <c r="G345" s="141">
        <v>4.3</v>
      </c>
      <c r="H345" s="158"/>
      <c r="I345" s="152">
        <v>52</v>
      </c>
      <c r="J345" s="216">
        <f t="shared" si="10"/>
        <v>0</v>
      </c>
      <c r="K345" s="137"/>
    </row>
    <row r="346" spans="1:11" ht="13.2">
      <c r="A346" s="75" t="s">
        <v>443</v>
      </c>
      <c r="B346" s="75" t="s">
        <v>326</v>
      </c>
      <c r="C346" s="173">
        <v>0</v>
      </c>
      <c r="D346" s="179" t="s">
        <v>451</v>
      </c>
      <c r="E346" s="75" t="s">
        <v>452</v>
      </c>
      <c r="F346" s="75" t="s">
        <v>446</v>
      </c>
      <c r="G346" s="141">
        <v>9</v>
      </c>
      <c r="H346" s="158"/>
      <c r="I346" s="152">
        <v>52</v>
      </c>
      <c r="J346" s="216">
        <f t="shared" si="10"/>
        <v>0</v>
      </c>
      <c r="K346" s="137"/>
    </row>
    <row r="347" spans="1:11" ht="13.2">
      <c r="A347" s="75" t="s">
        <v>443</v>
      </c>
      <c r="B347" s="75" t="s">
        <v>326</v>
      </c>
      <c r="C347" s="173">
        <v>0</v>
      </c>
      <c r="D347" s="179" t="s">
        <v>453</v>
      </c>
      <c r="E347" s="75" t="s">
        <v>454</v>
      </c>
      <c r="F347" s="75" t="s">
        <v>446</v>
      </c>
      <c r="G347" s="141">
        <v>5</v>
      </c>
      <c r="H347" s="158"/>
      <c r="I347" s="152">
        <v>52</v>
      </c>
      <c r="J347" s="216">
        <f t="shared" si="10"/>
        <v>0</v>
      </c>
      <c r="K347" s="137"/>
    </row>
    <row r="348" spans="1:11" ht="13.2">
      <c r="A348" s="75" t="s">
        <v>443</v>
      </c>
      <c r="B348" s="75" t="s">
        <v>326</v>
      </c>
      <c r="C348" s="173">
        <v>0</v>
      </c>
      <c r="D348" s="179" t="s">
        <v>455</v>
      </c>
      <c r="E348" s="75" t="s">
        <v>454</v>
      </c>
      <c r="F348" s="75" t="s">
        <v>446</v>
      </c>
      <c r="G348" s="141">
        <v>2.9</v>
      </c>
      <c r="H348" s="158"/>
      <c r="I348" s="152">
        <v>52</v>
      </c>
      <c r="J348" s="216">
        <f t="shared" si="10"/>
        <v>0</v>
      </c>
      <c r="K348" s="137"/>
    </row>
    <row r="349" spans="1:11" ht="13.2">
      <c r="A349" s="75" t="s">
        <v>443</v>
      </c>
      <c r="B349" s="75" t="s">
        <v>326</v>
      </c>
      <c r="C349" s="173">
        <v>0</v>
      </c>
      <c r="D349" s="179"/>
      <c r="E349" s="75" t="s">
        <v>456</v>
      </c>
      <c r="F349" s="75" t="s">
        <v>140</v>
      </c>
      <c r="G349" s="141">
        <v>6</v>
      </c>
      <c r="H349" s="158"/>
      <c r="I349" s="152">
        <v>365</v>
      </c>
      <c r="J349" s="216">
        <f t="shared" si="10"/>
        <v>0</v>
      </c>
      <c r="K349" s="137"/>
    </row>
    <row r="350" spans="1:11" ht="13.2">
      <c r="A350" s="75" t="s">
        <v>443</v>
      </c>
      <c r="B350" s="75" t="s">
        <v>326</v>
      </c>
      <c r="C350" s="173" t="s">
        <v>142</v>
      </c>
      <c r="D350" s="179" t="s">
        <v>457</v>
      </c>
      <c r="E350" s="75" t="s">
        <v>458</v>
      </c>
      <c r="F350" s="75" t="s">
        <v>153</v>
      </c>
      <c r="G350" s="141">
        <v>7</v>
      </c>
      <c r="H350" s="158"/>
      <c r="I350" s="152">
        <v>365</v>
      </c>
      <c r="J350" s="216">
        <f t="shared" si="10"/>
        <v>0</v>
      </c>
      <c r="K350" s="137"/>
    </row>
    <row r="351" spans="1:11" ht="13.2">
      <c r="A351" s="75" t="s">
        <v>443</v>
      </c>
      <c r="B351" s="75" t="s">
        <v>326</v>
      </c>
      <c r="C351" s="173" t="s">
        <v>142</v>
      </c>
      <c r="D351" s="179" t="s">
        <v>459</v>
      </c>
      <c r="E351" s="75" t="s">
        <v>460</v>
      </c>
      <c r="F351" s="75" t="s">
        <v>356</v>
      </c>
      <c r="G351" s="141">
        <v>3.9</v>
      </c>
      <c r="H351" s="158"/>
      <c r="I351" s="152">
        <v>52</v>
      </c>
      <c r="J351" s="216">
        <f t="shared" si="10"/>
        <v>0</v>
      </c>
      <c r="K351" s="137"/>
    </row>
    <row r="352" spans="1:11" ht="13.2">
      <c r="A352" s="75" t="s">
        <v>443</v>
      </c>
      <c r="B352" s="75" t="s">
        <v>326</v>
      </c>
      <c r="C352" s="173" t="s">
        <v>142</v>
      </c>
      <c r="D352" s="179" t="s">
        <v>461</v>
      </c>
      <c r="E352" s="75" t="s">
        <v>462</v>
      </c>
      <c r="F352" s="75" t="s">
        <v>153</v>
      </c>
      <c r="G352" s="141">
        <v>13.6</v>
      </c>
      <c r="H352" s="158"/>
      <c r="I352" s="152">
        <v>365</v>
      </c>
      <c r="J352" s="216">
        <f t="shared" si="10"/>
        <v>0</v>
      </c>
      <c r="K352" s="137"/>
    </row>
    <row r="353" spans="1:11" ht="13.2">
      <c r="A353" s="75" t="s">
        <v>443</v>
      </c>
      <c r="B353" s="75" t="s">
        <v>326</v>
      </c>
      <c r="C353" s="173" t="s">
        <v>142</v>
      </c>
      <c r="D353" s="179" t="s">
        <v>463</v>
      </c>
      <c r="E353" s="75" t="s">
        <v>464</v>
      </c>
      <c r="F353" s="75" t="s">
        <v>153</v>
      </c>
      <c r="G353" s="141">
        <v>1.626905</v>
      </c>
      <c r="H353" s="158"/>
      <c r="I353" s="152">
        <v>365</v>
      </c>
      <c r="J353" s="216">
        <f t="shared" si="10"/>
        <v>0</v>
      </c>
      <c r="K353" s="137"/>
    </row>
    <row r="354" spans="1:11" ht="13.2">
      <c r="A354" s="75" t="s">
        <v>443</v>
      </c>
      <c r="B354" s="75" t="s">
        <v>326</v>
      </c>
      <c r="C354" s="173" t="s">
        <v>142</v>
      </c>
      <c r="D354" s="179" t="s">
        <v>465</v>
      </c>
      <c r="E354" s="75" t="s">
        <v>466</v>
      </c>
      <c r="F354" s="75" t="s">
        <v>153</v>
      </c>
      <c r="G354" s="141">
        <v>16.399999999999999</v>
      </c>
      <c r="H354" s="158"/>
      <c r="I354" s="152">
        <v>365</v>
      </c>
      <c r="J354" s="216">
        <f t="shared" si="10"/>
        <v>0</v>
      </c>
      <c r="K354" s="137"/>
    </row>
    <row r="355" spans="1:11" ht="13.2">
      <c r="A355" s="75" t="s">
        <v>443</v>
      </c>
      <c r="B355" s="75" t="s">
        <v>326</v>
      </c>
      <c r="C355" s="173" t="s">
        <v>142</v>
      </c>
      <c r="D355" s="179" t="s">
        <v>465</v>
      </c>
      <c r="E355" s="75" t="s">
        <v>467</v>
      </c>
      <c r="F355" s="75" t="s">
        <v>153</v>
      </c>
      <c r="G355" s="141">
        <v>1.9949999999999999</v>
      </c>
      <c r="H355" s="158"/>
      <c r="I355" s="152">
        <v>365</v>
      </c>
      <c r="J355" s="216">
        <f t="shared" si="10"/>
        <v>0</v>
      </c>
      <c r="K355" s="137"/>
    </row>
    <row r="356" spans="1:11" ht="13.2">
      <c r="A356" s="75" t="s">
        <v>443</v>
      </c>
      <c r="B356" s="75" t="s">
        <v>326</v>
      </c>
      <c r="C356" s="173" t="s">
        <v>142</v>
      </c>
      <c r="D356" s="179" t="s">
        <v>468</v>
      </c>
      <c r="E356" s="75" t="s">
        <v>164</v>
      </c>
      <c r="F356" s="75" t="s">
        <v>153</v>
      </c>
      <c r="G356" s="141">
        <v>20.8</v>
      </c>
      <c r="H356" s="158"/>
      <c r="I356" s="152">
        <v>365</v>
      </c>
      <c r="J356" s="216">
        <f t="shared" si="10"/>
        <v>0</v>
      </c>
      <c r="K356" s="137"/>
    </row>
    <row r="357" spans="1:11" ht="13.2">
      <c r="A357" s="75" t="s">
        <v>443</v>
      </c>
      <c r="B357" s="75" t="s">
        <v>326</v>
      </c>
      <c r="C357" s="173" t="s">
        <v>142</v>
      </c>
      <c r="D357" s="179" t="s">
        <v>468</v>
      </c>
      <c r="E357" s="75" t="s">
        <v>467</v>
      </c>
      <c r="F357" s="75" t="s">
        <v>153</v>
      </c>
      <c r="G357" s="141">
        <v>1.9949999999999999</v>
      </c>
      <c r="H357" s="158"/>
      <c r="I357" s="152">
        <v>365</v>
      </c>
      <c r="J357" s="216">
        <f t="shared" si="10"/>
        <v>0</v>
      </c>
      <c r="K357" s="137"/>
    </row>
    <row r="358" spans="1:11" ht="13.2">
      <c r="A358" s="75" t="s">
        <v>443</v>
      </c>
      <c r="B358" s="75" t="s">
        <v>326</v>
      </c>
      <c r="C358" s="173" t="s">
        <v>142</v>
      </c>
      <c r="D358" s="179" t="s">
        <v>468</v>
      </c>
      <c r="E358" s="75" t="s">
        <v>469</v>
      </c>
      <c r="F358" s="75"/>
      <c r="G358" s="141">
        <v>1.4</v>
      </c>
      <c r="H358" s="158"/>
      <c r="I358" s="152">
        <v>0</v>
      </c>
      <c r="J358" s="216">
        <f t="shared" si="10"/>
        <v>0</v>
      </c>
      <c r="K358" s="139"/>
    </row>
    <row r="359" spans="1:11" ht="13.2">
      <c r="A359" s="75"/>
      <c r="B359" s="75"/>
      <c r="C359" s="173"/>
      <c r="D359" s="179"/>
      <c r="E359" s="75"/>
      <c r="F359" s="75"/>
      <c r="G359" s="141"/>
      <c r="H359" s="203"/>
      <c r="I359" s="152"/>
      <c r="K359" s="137"/>
    </row>
    <row r="360" spans="1:11" ht="13.2">
      <c r="A360" s="75" t="s">
        <v>470</v>
      </c>
      <c r="B360" s="75" t="s">
        <v>326</v>
      </c>
      <c r="C360" s="173">
        <v>0</v>
      </c>
      <c r="D360" s="179"/>
      <c r="E360" s="75" t="s">
        <v>135</v>
      </c>
      <c r="F360" s="75" t="s">
        <v>338</v>
      </c>
      <c r="G360" s="141">
        <v>3.4500000476837158</v>
      </c>
      <c r="H360" s="158"/>
      <c r="I360" s="152">
        <v>365</v>
      </c>
      <c r="J360" s="216">
        <f>G360*H360*I360</f>
        <v>0</v>
      </c>
      <c r="K360" s="137"/>
    </row>
    <row r="361" spans="1:11" ht="13.2">
      <c r="A361" s="75" t="s">
        <v>470</v>
      </c>
      <c r="B361" s="75" t="s">
        <v>326</v>
      </c>
      <c r="C361" s="173">
        <v>0</v>
      </c>
      <c r="D361" s="179"/>
      <c r="E361" s="75" t="s">
        <v>135</v>
      </c>
      <c r="F361" s="75" t="s">
        <v>92</v>
      </c>
      <c r="G361" s="141">
        <v>2.0499999523162842</v>
      </c>
      <c r="H361" s="158"/>
      <c r="I361" s="152">
        <v>365</v>
      </c>
      <c r="J361" s="216">
        <f t="shared" ref="J361:J363" si="11">G361*H361*I361</f>
        <v>0</v>
      </c>
      <c r="K361" s="137"/>
    </row>
    <row r="362" spans="1:11" ht="13.2">
      <c r="A362" s="75" t="s">
        <v>470</v>
      </c>
      <c r="B362" s="75" t="s">
        <v>326</v>
      </c>
      <c r="C362" s="173">
        <v>0</v>
      </c>
      <c r="D362" s="179"/>
      <c r="E362" s="75" t="s">
        <v>471</v>
      </c>
      <c r="F362" s="75" t="s">
        <v>338</v>
      </c>
      <c r="G362" s="141">
        <v>22.350000381469727</v>
      </c>
      <c r="H362" s="158"/>
      <c r="I362" s="152">
        <v>365</v>
      </c>
      <c r="J362" s="216">
        <f t="shared" si="11"/>
        <v>0</v>
      </c>
      <c r="K362" s="137"/>
    </row>
    <row r="363" spans="1:11" ht="13.2">
      <c r="A363" s="75" t="s">
        <v>470</v>
      </c>
      <c r="B363" s="75" t="s">
        <v>326</v>
      </c>
      <c r="C363" s="173">
        <v>0</v>
      </c>
      <c r="D363" s="179"/>
      <c r="E363" s="75" t="s">
        <v>146</v>
      </c>
      <c r="F363" s="75" t="s">
        <v>364</v>
      </c>
      <c r="G363" s="141">
        <v>1.8999999761581421</v>
      </c>
      <c r="H363" s="158"/>
      <c r="I363" s="152">
        <v>365</v>
      </c>
      <c r="J363" s="216">
        <f t="shared" si="11"/>
        <v>0</v>
      </c>
      <c r="K363" s="139"/>
    </row>
    <row r="364" spans="1:11" ht="13.2">
      <c r="A364" s="75"/>
      <c r="B364" s="75"/>
      <c r="C364" s="173"/>
      <c r="D364" s="179"/>
      <c r="E364" s="75"/>
      <c r="F364" s="75"/>
      <c r="G364" s="141"/>
      <c r="H364" s="203"/>
      <c r="I364" s="152"/>
      <c r="J364" s="169"/>
      <c r="K364" s="137"/>
    </row>
    <row r="365" spans="1:11" ht="13.2">
      <c r="A365" s="75" t="s">
        <v>472</v>
      </c>
      <c r="B365" s="75" t="s">
        <v>336</v>
      </c>
      <c r="C365" s="173">
        <v>0</v>
      </c>
      <c r="D365" s="179"/>
      <c r="E365" s="75" t="s">
        <v>136</v>
      </c>
      <c r="F365" s="75" t="s">
        <v>92</v>
      </c>
      <c r="G365" s="141">
        <v>4.45</v>
      </c>
      <c r="H365" s="158"/>
      <c r="I365" s="152">
        <v>52</v>
      </c>
      <c r="J365" s="216">
        <f>G365*H365*I365</f>
        <v>0</v>
      </c>
      <c r="K365" s="137"/>
    </row>
    <row r="366" spans="1:11" ht="13.2">
      <c r="A366" s="75" t="s">
        <v>472</v>
      </c>
      <c r="B366" s="75" t="s">
        <v>336</v>
      </c>
      <c r="C366" s="173">
        <v>0</v>
      </c>
      <c r="D366" s="179"/>
      <c r="E366" s="75" t="s">
        <v>136</v>
      </c>
      <c r="F366" s="75" t="s">
        <v>366</v>
      </c>
      <c r="G366" s="141">
        <v>6.15</v>
      </c>
      <c r="H366" s="158"/>
      <c r="I366" s="152">
        <v>52</v>
      </c>
      <c r="J366" s="216">
        <f t="shared" ref="J366:J373" si="12">G366*H366*I366</f>
        <v>0</v>
      </c>
      <c r="K366" s="139"/>
    </row>
    <row r="367" spans="1:11" ht="13.2">
      <c r="A367" s="75" t="s">
        <v>472</v>
      </c>
      <c r="B367" s="75" t="s">
        <v>336</v>
      </c>
      <c r="C367" s="173">
        <v>0</v>
      </c>
      <c r="D367" s="179"/>
      <c r="E367" s="75" t="s">
        <v>190</v>
      </c>
      <c r="F367" s="75" t="s">
        <v>366</v>
      </c>
      <c r="G367" s="141">
        <v>7</v>
      </c>
      <c r="H367" s="158"/>
      <c r="I367" s="152">
        <v>52</v>
      </c>
      <c r="J367" s="216">
        <f t="shared" si="12"/>
        <v>0</v>
      </c>
      <c r="K367" s="139"/>
    </row>
    <row r="368" spans="1:11" ht="13.2">
      <c r="A368" s="75" t="s">
        <v>472</v>
      </c>
      <c r="B368" s="75" t="s">
        <v>336</v>
      </c>
      <c r="C368" s="173">
        <v>0</v>
      </c>
      <c r="D368" s="179"/>
      <c r="E368" s="75" t="s">
        <v>136</v>
      </c>
      <c r="F368" s="75" t="s">
        <v>473</v>
      </c>
      <c r="G368" s="141">
        <v>20.85</v>
      </c>
      <c r="H368" s="158"/>
      <c r="I368" s="152">
        <v>52</v>
      </c>
      <c r="J368" s="216">
        <f t="shared" si="12"/>
        <v>0</v>
      </c>
      <c r="K368" s="139"/>
    </row>
    <row r="369" spans="1:11" ht="13.2">
      <c r="A369" s="75" t="s">
        <v>472</v>
      </c>
      <c r="B369" s="75" t="s">
        <v>336</v>
      </c>
      <c r="C369" s="173">
        <v>0</v>
      </c>
      <c r="D369" s="179"/>
      <c r="E369" s="75" t="s">
        <v>136</v>
      </c>
      <c r="F369" s="75" t="s">
        <v>366</v>
      </c>
      <c r="G369" s="141">
        <v>1</v>
      </c>
      <c r="H369" s="158"/>
      <c r="I369" s="152">
        <v>52</v>
      </c>
      <c r="J369" s="216">
        <f t="shared" si="12"/>
        <v>0</v>
      </c>
      <c r="K369" s="139"/>
    </row>
    <row r="370" spans="1:11" ht="13.2">
      <c r="A370" s="75" t="s">
        <v>472</v>
      </c>
      <c r="B370" s="75" t="s">
        <v>336</v>
      </c>
      <c r="C370" s="173">
        <v>0</v>
      </c>
      <c r="D370" s="179"/>
      <c r="E370" s="75" t="s">
        <v>474</v>
      </c>
      <c r="F370" s="75" t="s">
        <v>366</v>
      </c>
      <c r="G370" s="141">
        <v>1</v>
      </c>
      <c r="H370" s="158"/>
      <c r="I370" s="152">
        <v>52</v>
      </c>
      <c r="J370" s="216">
        <f t="shared" si="12"/>
        <v>0</v>
      </c>
      <c r="K370" s="139"/>
    </row>
    <row r="371" spans="1:11" ht="13.2">
      <c r="A371" s="75" t="s">
        <v>472</v>
      </c>
      <c r="B371" s="75" t="s">
        <v>336</v>
      </c>
      <c r="C371" s="173">
        <v>0</v>
      </c>
      <c r="D371" s="179"/>
      <c r="E371" s="75" t="s">
        <v>475</v>
      </c>
      <c r="F371" s="75" t="s">
        <v>473</v>
      </c>
      <c r="G371" s="141">
        <v>2.5972780000000002</v>
      </c>
      <c r="H371" s="158"/>
      <c r="I371" s="152">
        <v>365</v>
      </c>
      <c r="J371" s="216">
        <f t="shared" si="12"/>
        <v>0</v>
      </c>
      <c r="K371" s="139"/>
    </row>
    <row r="372" spans="1:11" ht="13.2">
      <c r="A372" s="75" t="s">
        <v>472</v>
      </c>
      <c r="B372" s="75" t="s">
        <v>336</v>
      </c>
      <c r="C372" s="173">
        <v>0</v>
      </c>
      <c r="D372" s="179"/>
      <c r="E372" s="75" t="s">
        <v>476</v>
      </c>
      <c r="F372" s="75" t="s">
        <v>473</v>
      </c>
      <c r="G372" s="141">
        <v>4.4708779999999999</v>
      </c>
      <c r="H372" s="158"/>
      <c r="I372" s="152">
        <v>52</v>
      </c>
      <c r="J372" s="216">
        <f t="shared" si="12"/>
        <v>0</v>
      </c>
      <c r="K372" s="139"/>
    </row>
    <row r="373" spans="1:11" ht="13.2">
      <c r="A373" s="75" t="s">
        <v>472</v>
      </c>
      <c r="B373" s="75" t="s">
        <v>336</v>
      </c>
      <c r="C373" s="173">
        <v>0</v>
      </c>
      <c r="D373" s="179"/>
      <c r="E373" s="75" t="s">
        <v>454</v>
      </c>
      <c r="F373" s="75" t="s">
        <v>366</v>
      </c>
      <c r="G373" s="141">
        <v>13.619527999999999</v>
      </c>
      <c r="H373" s="158"/>
      <c r="I373" s="152">
        <v>52</v>
      </c>
      <c r="J373" s="216">
        <f t="shared" si="12"/>
        <v>0</v>
      </c>
      <c r="K373" s="139"/>
    </row>
    <row r="374" spans="1:11" ht="13.2">
      <c r="A374" s="75"/>
      <c r="B374" s="75"/>
      <c r="C374" s="173"/>
      <c r="D374" s="179"/>
      <c r="E374" s="75"/>
      <c r="F374" s="75"/>
      <c r="G374" s="141"/>
      <c r="H374" s="203"/>
      <c r="I374" s="152"/>
      <c r="K374" s="139"/>
    </row>
    <row r="375" spans="1:11" ht="13.2">
      <c r="A375" s="75" t="s">
        <v>477</v>
      </c>
      <c r="B375" s="75" t="s">
        <v>326</v>
      </c>
      <c r="C375" s="173">
        <v>0</v>
      </c>
      <c r="D375" s="179"/>
      <c r="E375" s="75" t="s">
        <v>337</v>
      </c>
      <c r="F375" s="75" t="s">
        <v>366</v>
      </c>
      <c r="G375" s="141">
        <v>7</v>
      </c>
      <c r="H375" s="158"/>
      <c r="I375" s="152">
        <v>365</v>
      </c>
      <c r="J375" s="216">
        <f>G375*H375*I375</f>
        <v>0</v>
      </c>
      <c r="K375" s="139"/>
    </row>
    <row r="376" spans="1:11" ht="13.2">
      <c r="A376" s="75" t="s">
        <v>477</v>
      </c>
      <c r="B376" s="75" t="s">
        <v>326</v>
      </c>
      <c r="C376" s="173">
        <v>0</v>
      </c>
      <c r="D376" s="179"/>
      <c r="E376" s="75" t="s">
        <v>478</v>
      </c>
      <c r="F376" s="75" t="s">
        <v>473</v>
      </c>
      <c r="G376" s="141">
        <v>6.45</v>
      </c>
      <c r="H376" s="158"/>
      <c r="I376" s="152">
        <v>365</v>
      </c>
      <c r="J376" s="216">
        <f t="shared" ref="J376:J378" si="13">G376*H376*I376</f>
        <v>0</v>
      </c>
      <c r="K376" s="139"/>
    </row>
    <row r="377" spans="1:11" ht="13.2">
      <c r="A377" s="75" t="s">
        <v>477</v>
      </c>
      <c r="B377" s="75" t="s">
        <v>326</v>
      </c>
      <c r="C377" s="173">
        <v>0</v>
      </c>
      <c r="D377" s="179"/>
      <c r="E377" s="75" t="s">
        <v>275</v>
      </c>
      <c r="F377" s="75" t="s">
        <v>364</v>
      </c>
      <c r="G377" s="141">
        <v>19.75</v>
      </c>
      <c r="H377" s="158"/>
      <c r="I377" s="152">
        <v>365</v>
      </c>
      <c r="J377" s="216">
        <f t="shared" si="13"/>
        <v>0</v>
      </c>
      <c r="K377" s="139"/>
    </row>
    <row r="378" spans="1:11" ht="13.2">
      <c r="A378" s="75" t="s">
        <v>477</v>
      </c>
      <c r="B378" s="75" t="s">
        <v>326</v>
      </c>
      <c r="C378" s="173">
        <v>0</v>
      </c>
      <c r="D378" s="179"/>
      <c r="E378" s="75" t="s">
        <v>277</v>
      </c>
      <c r="F378" s="75" t="s">
        <v>479</v>
      </c>
      <c r="G378" s="141">
        <v>15.05</v>
      </c>
      <c r="H378" s="158"/>
      <c r="I378" s="152">
        <v>365</v>
      </c>
      <c r="J378" s="216">
        <f t="shared" si="13"/>
        <v>0</v>
      </c>
      <c r="K378" s="137"/>
    </row>
    <row r="379" spans="1:11" ht="13.2">
      <c r="A379" s="75"/>
      <c r="B379" s="75"/>
      <c r="C379" s="173"/>
      <c r="D379" s="179"/>
      <c r="E379" s="75"/>
      <c r="F379" s="75"/>
      <c r="G379" s="141"/>
      <c r="H379" s="203"/>
      <c r="I379" s="152"/>
      <c r="K379" s="137"/>
    </row>
    <row r="380" spans="1:11" ht="13.2">
      <c r="A380" s="75" t="s">
        <v>480</v>
      </c>
      <c r="B380" s="75" t="s">
        <v>336</v>
      </c>
      <c r="C380" s="173">
        <v>0</v>
      </c>
      <c r="D380" s="179">
        <v>1</v>
      </c>
      <c r="E380" s="75" t="s">
        <v>157</v>
      </c>
      <c r="F380" s="75" t="s">
        <v>74</v>
      </c>
      <c r="G380" s="141">
        <v>12.1</v>
      </c>
      <c r="H380" s="158"/>
      <c r="I380" s="152">
        <v>52</v>
      </c>
      <c r="J380" s="216">
        <f>G380*H380*I380</f>
        <v>0</v>
      </c>
      <c r="K380" s="137"/>
    </row>
    <row r="381" spans="1:11" ht="13.2">
      <c r="A381" s="75" t="s">
        <v>480</v>
      </c>
      <c r="B381" s="75" t="s">
        <v>336</v>
      </c>
      <c r="C381" s="173">
        <v>0</v>
      </c>
      <c r="D381" s="179">
        <v>5</v>
      </c>
      <c r="E381" s="75" t="s">
        <v>481</v>
      </c>
      <c r="F381" s="75" t="s">
        <v>482</v>
      </c>
      <c r="G381" s="141">
        <v>20.8</v>
      </c>
      <c r="H381" s="158"/>
      <c r="I381" s="152">
        <v>52</v>
      </c>
      <c r="J381" s="216">
        <f t="shared" ref="J381:J387" si="14">G381*H381*I381</f>
        <v>0</v>
      </c>
      <c r="K381" s="137"/>
    </row>
    <row r="382" spans="1:11" ht="13.2">
      <c r="A382" s="75" t="s">
        <v>480</v>
      </c>
      <c r="B382" s="75" t="s">
        <v>336</v>
      </c>
      <c r="C382" s="173">
        <v>0</v>
      </c>
      <c r="D382" s="179" t="s">
        <v>483</v>
      </c>
      <c r="E382" s="75" t="s">
        <v>215</v>
      </c>
      <c r="F382" s="75" t="s">
        <v>116</v>
      </c>
      <c r="G382" s="141">
        <v>17</v>
      </c>
      <c r="H382" s="158"/>
      <c r="I382" s="152">
        <v>52</v>
      </c>
      <c r="J382" s="216">
        <f t="shared" si="14"/>
        <v>0</v>
      </c>
      <c r="K382" s="137"/>
    </row>
    <row r="383" spans="1:11" ht="13.2">
      <c r="A383" s="75" t="s">
        <v>480</v>
      </c>
      <c r="B383" s="75" t="s">
        <v>336</v>
      </c>
      <c r="C383" s="173">
        <v>0</v>
      </c>
      <c r="D383" s="179" t="s">
        <v>484</v>
      </c>
      <c r="E383" s="75" t="s">
        <v>485</v>
      </c>
      <c r="F383" s="75" t="s">
        <v>116</v>
      </c>
      <c r="G383" s="141">
        <v>46.2</v>
      </c>
      <c r="H383" s="158"/>
      <c r="I383" s="152">
        <v>52</v>
      </c>
      <c r="J383" s="216">
        <f t="shared" si="14"/>
        <v>0</v>
      </c>
      <c r="K383" s="137"/>
    </row>
    <row r="384" spans="1:11" ht="13.2">
      <c r="A384" s="75" t="s">
        <v>480</v>
      </c>
      <c r="B384" s="75" t="s">
        <v>336</v>
      </c>
      <c r="C384" s="173">
        <v>0</v>
      </c>
      <c r="D384" s="179">
        <v>8</v>
      </c>
      <c r="E384" s="75" t="s">
        <v>190</v>
      </c>
      <c r="F384" s="75" t="s">
        <v>116</v>
      </c>
      <c r="G384" s="141">
        <v>11.9</v>
      </c>
      <c r="H384" s="158"/>
      <c r="I384" s="152">
        <v>52</v>
      </c>
      <c r="J384" s="216">
        <f t="shared" si="14"/>
        <v>0</v>
      </c>
      <c r="K384" s="137"/>
    </row>
    <row r="385" spans="1:11" ht="13.2">
      <c r="A385" s="75" t="s">
        <v>480</v>
      </c>
      <c r="B385" s="75" t="s">
        <v>336</v>
      </c>
      <c r="C385" s="173">
        <v>0</v>
      </c>
      <c r="D385" s="179">
        <v>9</v>
      </c>
      <c r="E385" s="75" t="s">
        <v>486</v>
      </c>
      <c r="F385" s="75" t="s">
        <v>482</v>
      </c>
      <c r="G385" s="141">
        <v>20.5</v>
      </c>
      <c r="H385" s="158"/>
      <c r="I385" s="152">
        <v>52</v>
      </c>
      <c r="J385" s="216">
        <f t="shared" si="14"/>
        <v>0</v>
      </c>
      <c r="K385" s="139"/>
    </row>
    <row r="386" spans="1:11" ht="13.2">
      <c r="A386" s="75" t="s">
        <v>480</v>
      </c>
      <c r="B386" s="75" t="s">
        <v>336</v>
      </c>
      <c r="C386" s="173">
        <v>0</v>
      </c>
      <c r="D386" s="179">
        <v>10</v>
      </c>
      <c r="E386" s="75" t="s">
        <v>487</v>
      </c>
      <c r="F386" s="75" t="s">
        <v>482</v>
      </c>
      <c r="G386" s="141">
        <v>1.4</v>
      </c>
      <c r="H386" s="158"/>
      <c r="I386" s="152">
        <v>52</v>
      </c>
      <c r="J386" s="216">
        <f t="shared" si="14"/>
        <v>0</v>
      </c>
      <c r="K386" s="137"/>
    </row>
    <row r="387" spans="1:11" ht="13.2">
      <c r="A387" s="75" t="s">
        <v>480</v>
      </c>
      <c r="B387" s="75" t="s">
        <v>336</v>
      </c>
      <c r="C387" s="173">
        <v>0</v>
      </c>
      <c r="D387" s="179">
        <v>11</v>
      </c>
      <c r="E387" s="75" t="s">
        <v>377</v>
      </c>
      <c r="F387" s="75" t="s">
        <v>482</v>
      </c>
      <c r="G387" s="141">
        <v>4.2</v>
      </c>
      <c r="H387" s="158"/>
      <c r="I387" s="152">
        <v>52</v>
      </c>
      <c r="J387" s="216">
        <f t="shared" si="14"/>
        <v>0</v>
      </c>
      <c r="K387" s="137"/>
    </row>
    <row r="388" spans="1:11" ht="13.2">
      <c r="A388" s="75"/>
      <c r="B388" s="75"/>
      <c r="C388" s="173"/>
      <c r="D388" s="179"/>
      <c r="E388" s="75"/>
      <c r="F388" s="75"/>
      <c r="G388" s="141"/>
      <c r="H388" s="203"/>
      <c r="I388" s="152"/>
      <c r="J388" s="169"/>
      <c r="K388" s="137"/>
    </row>
    <row r="389" spans="1:11" ht="13.2">
      <c r="A389" s="75" t="s">
        <v>488</v>
      </c>
      <c r="B389" s="75" t="s">
        <v>336</v>
      </c>
      <c r="C389" s="173">
        <v>0</v>
      </c>
      <c r="D389" s="179">
        <v>1</v>
      </c>
      <c r="E389" s="75" t="s">
        <v>135</v>
      </c>
      <c r="F389" s="75" t="s">
        <v>86</v>
      </c>
      <c r="G389" s="141">
        <v>5.6675900277008306</v>
      </c>
      <c r="H389" s="158"/>
      <c r="I389" s="152">
        <v>52</v>
      </c>
      <c r="J389" s="216">
        <f>G389*H389*I389</f>
        <v>0</v>
      </c>
      <c r="K389" s="137"/>
    </row>
    <row r="390" spans="1:11" ht="13.2">
      <c r="A390" s="75" t="s">
        <v>488</v>
      </c>
      <c r="B390" s="75" t="s">
        <v>336</v>
      </c>
      <c r="C390" s="173">
        <v>0</v>
      </c>
      <c r="D390" s="179">
        <v>2</v>
      </c>
      <c r="E390" s="75" t="s">
        <v>489</v>
      </c>
      <c r="F390" s="75" t="s">
        <v>92</v>
      </c>
      <c r="G390" s="141">
        <v>45.603878116343488</v>
      </c>
      <c r="H390" s="158"/>
      <c r="I390" s="152">
        <v>52</v>
      </c>
      <c r="J390" s="216">
        <f t="shared" ref="J390:J401" si="15">G390*H390*I390</f>
        <v>0</v>
      </c>
      <c r="K390" s="137"/>
    </row>
    <row r="391" spans="1:11" ht="13.2">
      <c r="A391" s="75" t="s">
        <v>488</v>
      </c>
      <c r="B391" s="75" t="s">
        <v>336</v>
      </c>
      <c r="C391" s="173">
        <v>0</v>
      </c>
      <c r="D391" s="179">
        <v>4</v>
      </c>
      <c r="E391" s="75" t="s">
        <v>490</v>
      </c>
      <c r="F391" s="75" t="s">
        <v>103</v>
      </c>
      <c r="G391" s="141">
        <v>15.988919667590025</v>
      </c>
      <c r="H391" s="158"/>
      <c r="I391" s="152">
        <v>52</v>
      </c>
      <c r="J391" s="216">
        <f t="shared" si="15"/>
        <v>0</v>
      </c>
      <c r="K391" s="137"/>
    </row>
    <row r="392" spans="1:11" ht="13.2">
      <c r="A392" s="75" t="s">
        <v>488</v>
      </c>
      <c r="B392" s="75" t="s">
        <v>336</v>
      </c>
      <c r="C392" s="173">
        <v>0</v>
      </c>
      <c r="D392" s="179" t="s">
        <v>491</v>
      </c>
      <c r="E392" s="75" t="s">
        <v>386</v>
      </c>
      <c r="F392" s="75" t="s">
        <v>103</v>
      </c>
      <c r="G392" s="141">
        <v>11.684210526315789</v>
      </c>
      <c r="H392" s="158"/>
      <c r="I392" s="152">
        <v>52</v>
      </c>
      <c r="J392" s="216">
        <f t="shared" si="15"/>
        <v>0</v>
      </c>
      <c r="K392" s="137"/>
    </row>
    <row r="393" spans="1:11" ht="13.2">
      <c r="A393" s="75" t="s">
        <v>488</v>
      </c>
      <c r="B393" s="75" t="s">
        <v>336</v>
      </c>
      <c r="C393" s="173">
        <v>0</v>
      </c>
      <c r="D393" s="179" t="s">
        <v>492</v>
      </c>
      <c r="E393" s="75" t="s">
        <v>467</v>
      </c>
      <c r="F393" s="75" t="s">
        <v>103</v>
      </c>
      <c r="G393" s="141">
        <v>7.9944598337950126</v>
      </c>
      <c r="H393" s="158"/>
      <c r="I393" s="152">
        <v>52</v>
      </c>
      <c r="J393" s="216">
        <f t="shared" si="15"/>
        <v>0</v>
      </c>
      <c r="K393" s="137"/>
    </row>
    <row r="394" spans="1:11" ht="13.2">
      <c r="A394" s="75" t="s">
        <v>488</v>
      </c>
      <c r="B394" s="75" t="s">
        <v>336</v>
      </c>
      <c r="C394" s="173">
        <v>0</v>
      </c>
      <c r="D394" s="179">
        <v>5</v>
      </c>
      <c r="E394" s="75" t="s">
        <v>136</v>
      </c>
      <c r="F394" s="75" t="s">
        <v>103</v>
      </c>
      <c r="G394" s="141">
        <v>7.4459833795013841</v>
      </c>
      <c r="H394" s="158"/>
      <c r="I394" s="152">
        <v>52</v>
      </c>
      <c r="J394" s="216">
        <f t="shared" si="15"/>
        <v>0</v>
      </c>
      <c r="K394" s="137"/>
    </row>
    <row r="395" spans="1:11" ht="13.2">
      <c r="A395" s="75" t="s">
        <v>488</v>
      </c>
      <c r="B395" s="75" t="s">
        <v>336</v>
      </c>
      <c r="C395" s="173">
        <v>0</v>
      </c>
      <c r="D395" s="179">
        <v>7</v>
      </c>
      <c r="E395" s="75" t="s">
        <v>169</v>
      </c>
      <c r="F395" s="75" t="s">
        <v>103</v>
      </c>
      <c r="G395" s="141">
        <v>1.5069252077562325</v>
      </c>
      <c r="H395" s="158"/>
      <c r="I395" s="152">
        <v>52</v>
      </c>
      <c r="J395" s="216">
        <f t="shared" si="15"/>
        <v>0</v>
      </c>
      <c r="K395" s="137"/>
    </row>
    <row r="396" spans="1:11" ht="13.2">
      <c r="A396" s="75" t="s">
        <v>488</v>
      </c>
      <c r="B396" s="75" t="s">
        <v>336</v>
      </c>
      <c r="C396" s="173">
        <v>0</v>
      </c>
      <c r="D396" s="179">
        <v>8</v>
      </c>
      <c r="E396" s="75" t="s">
        <v>493</v>
      </c>
      <c r="F396" s="75" t="s">
        <v>103</v>
      </c>
      <c r="G396" s="141">
        <v>1.3296398891966759</v>
      </c>
      <c r="H396" s="158"/>
      <c r="I396" s="152">
        <v>52</v>
      </c>
      <c r="J396" s="216">
        <f t="shared" si="15"/>
        <v>0</v>
      </c>
      <c r="K396" s="137"/>
    </row>
    <row r="397" spans="1:11" ht="13.2">
      <c r="A397" s="75" t="s">
        <v>488</v>
      </c>
      <c r="B397" s="75" t="s">
        <v>336</v>
      </c>
      <c r="C397" s="173">
        <v>0</v>
      </c>
      <c r="D397" s="179">
        <v>9</v>
      </c>
      <c r="E397" s="75" t="s">
        <v>375</v>
      </c>
      <c r="F397" s="75" t="s">
        <v>103</v>
      </c>
      <c r="G397" s="141">
        <v>10.249307479224385</v>
      </c>
      <c r="H397" s="158"/>
      <c r="I397" s="152">
        <v>52</v>
      </c>
      <c r="J397" s="216">
        <f t="shared" si="15"/>
        <v>0</v>
      </c>
      <c r="K397" s="137"/>
    </row>
    <row r="398" spans="1:11" ht="13.2">
      <c r="A398" s="75" t="s">
        <v>488</v>
      </c>
      <c r="B398" s="75" t="s">
        <v>336</v>
      </c>
      <c r="C398" s="173">
        <v>0</v>
      </c>
      <c r="D398" s="179" t="s">
        <v>494</v>
      </c>
      <c r="E398" s="75" t="s">
        <v>169</v>
      </c>
      <c r="F398" s="75" t="s">
        <v>103</v>
      </c>
      <c r="G398" s="141">
        <v>1.1966759002770082</v>
      </c>
      <c r="H398" s="158"/>
      <c r="I398" s="152">
        <v>52</v>
      </c>
      <c r="J398" s="216">
        <f t="shared" si="15"/>
        <v>0</v>
      </c>
      <c r="K398" s="137"/>
    </row>
    <row r="399" spans="1:11" ht="13.2">
      <c r="A399" s="75" t="s">
        <v>488</v>
      </c>
      <c r="B399" s="75" t="s">
        <v>336</v>
      </c>
      <c r="C399" s="173">
        <v>0</v>
      </c>
      <c r="D399" s="179" t="s">
        <v>495</v>
      </c>
      <c r="E399" s="75" t="s">
        <v>467</v>
      </c>
      <c r="F399" s="75" t="s">
        <v>103</v>
      </c>
      <c r="G399" s="141">
        <v>1.9501385041551247</v>
      </c>
      <c r="H399" s="158"/>
      <c r="I399" s="152">
        <v>52</v>
      </c>
      <c r="J399" s="216">
        <f t="shared" si="15"/>
        <v>0</v>
      </c>
      <c r="K399" s="137"/>
    </row>
    <row r="400" spans="1:11" ht="13.2">
      <c r="A400" s="75" t="s">
        <v>488</v>
      </c>
      <c r="B400" s="75" t="s">
        <v>336</v>
      </c>
      <c r="C400" s="173">
        <v>0</v>
      </c>
      <c r="D400" s="179">
        <v>11</v>
      </c>
      <c r="E400" s="75" t="s">
        <v>215</v>
      </c>
      <c r="F400" s="75" t="s">
        <v>103</v>
      </c>
      <c r="G400" s="141">
        <v>13.462603878116342</v>
      </c>
      <c r="H400" s="158"/>
      <c r="I400" s="152">
        <v>52</v>
      </c>
      <c r="J400" s="216">
        <f t="shared" si="15"/>
        <v>0</v>
      </c>
      <c r="K400" s="137"/>
    </row>
    <row r="401" spans="1:11" ht="13.2">
      <c r="A401" s="75" t="s">
        <v>488</v>
      </c>
      <c r="B401" s="75" t="s">
        <v>336</v>
      </c>
      <c r="C401" s="173">
        <v>0</v>
      </c>
      <c r="D401" s="179">
        <v>12</v>
      </c>
      <c r="E401" s="75" t="s">
        <v>496</v>
      </c>
      <c r="F401" s="75" t="s">
        <v>92</v>
      </c>
      <c r="G401" s="141">
        <v>18.199445983379498</v>
      </c>
      <c r="H401" s="158"/>
      <c r="I401" s="152">
        <v>52</v>
      </c>
      <c r="J401" s="216">
        <f t="shared" si="15"/>
        <v>0</v>
      </c>
      <c r="K401" s="137"/>
    </row>
    <row r="402" spans="1:11" ht="13.2">
      <c r="A402" s="75"/>
      <c r="B402" s="75"/>
      <c r="C402" s="173"/>
      <c r="D402" s="179"/>
      <c r="E402" s="75"/>
      <c r="F402" s="75"/>
      <c r="G402" s="141"/>
      <c r="H402" s="168"/>
      <c r="I402" s="152"/>
      <c r="J402" s="169"/>
      <c r="K402" s="137"/>
    </row>
    <row r="403" spans="1:11" ht="13.2">
      <c r="A403" s="75" t="s">
        <v>497</v>
      </c>
      <c r="B403" s="75" t="s">
        <v>498</v>
      </c>
      <c r="C403" s="173">
        <v>0</v>
      </c>
      <c r="D403" s="179"/>
      <c r="E403" s="75" t="s">
        <v>135</v>
      </c>
      <c r="F403" s="75" t="s">
        <v>364</v>
      </c>
      <c r="G403" s="141">
        <v>13.548476454293626</v>
      </c>
      <c r="H403" s="158"/>
      <c r="I403" s="152">
        <v>104</v>
      </c>
      <c r="J403" s="216">
        <f>G403*H403*I403</f>
        <v>0</v>
      </c>
      <c r="K403" s="137"/>
    </row>
    <row r="404" spans="1:11" ht="13.2">
      <c r="A404" s="75" t="s">
        <v>497</v>
      </c>
      <c r="B404" s="75" t="s">
        <v>498</v>
      </c>
      <c r="C404" s="173">
        <v>0</v>
      </c>
      <c r="D404" s="179"/>
      <c r="E404" s="75" t="s">
        <v>499</v>
      </c>
      <c r="F404" s="75" t="s">
        <v>364</v>
      </c>
      <c r="G404" s="141">
        <v>19.008310249307478</v>
      </c>
      <c r="H404" s="158"/>
      <c r="I404" s="152">
        <v>104</v>
      </c>
      <c r="J404" s="216">
        <f t="shared" ref="J404:J409" si="16">G404*H404*I404</f>
        <v>0</v>
      </c>
      <c r="K404" s="137"/>
    </row>
    <row r="405" spans="1:11" ht="13.2">
      <c r="A405" s="75" t="s">
        <v>497</v>
      </c>
      <c r="B405" s="75" t="s">
        <v>498</v>
      </c>
      <c r="C405" s="173">
        <v>0</v>
      </c>
      <c r="D405" s="179"/>
      <c r="E405" s="75" t="s">
        <v>499</v>
      </c>
      <c r="F405" s="75" t="s">
        <v>364</v>
      </c>
      <c r="G405" s="141">
        <v>7.2908587257617725</v>
      </c>
      <c r="H405" s="158"/>
      <c r="I405" s="152">
        <v>104</v>
      </c>
      <c r="J405" s="216">
        <f t="shared" si="16"/>
        <v>0</v>
      </c>
      <c r="K405" s="137"/>
    </row>
    <row r="406" spans="1:11" ht="13.2">
      <c r="A406" s="75" t="s">
        <v>497</v>
      </c>
      <c r="B406" s="75" t="s">
        <v>498</v>
      </c>
      <c r="C406" s="173">
        <v>0</v>
      </c>
      <c r="D406" s="179"/>
      <c r="E406" s="75" t="s">
        <v>499</v>
      </c>
      <c r="F406" s="75" t="s">
        <v>364</v>
      </c>
      <c r="G406" s="141">
        <v>34.279778393351798</v>
      </c>
      <c r="H406" s="158"/>
      <c r="I406" s="152">
        <v>104</v>
      </c>
      <c r="J406" s="216">
        <f t="shared" si="16"/>
        <v>0</v>
      </c>
      <c r="K406" s="137"/>
    </row>
    <row r="407" spans="1:11" ht="13.2">
      <c r="A407" s="75" t="s">
        <v>497</v>
      </c>
      <c r="B407" s="75" t="s">
        <v>498</v>
      </c>
      <c r="C407" s="173">
        <v>0</v>
      </c>
      <c r="D407" s="179"/>
      <c r="E407" s="75" t="s">
        <v>500</v>
      </c>
      <c r="F407" s="75" t="s">
        <v>364</v>
      </c>
      <c r="G407" s="141">
        <v>17.768849999999997</v>
      </c>
      <c r="H407" s="158"/>
      <c r="I407" s="152">
        <v>104</v>
      </c>
      <c r="J407" s="216">
        <f t="shared" si="16"/>
        <v>0</v>
      </c>
      <c r="K407" s="137"/>
    </row>
    <row r="408" spans="1:11" ht="13.2">
      <c r="A408" s="75" t="s">
        <v>497</v>
      </c>
      <c r="B408" s="75" t="s">
        <v>498</v>
      </c>
      <c r="C408" s="173">
        <v>0</v>
      </c>
      <c r="D408" s="179"/>
      <c r="E408" s="75" t="s">
        <v>501</v>
      </c>
      <c r="F408" s="75" t="s">
        <v>364</v>
      </c>
      <c r="G408" s="141">
        <v>1.7285318559556786</v>
      </c>
      <c r="H408" s="158"/>
      <c r="I408" s="152">
        <v>104</v>
      </c>
      <c r="J408" s="216">
        <f t="shared" si="16"/>
        <v>0</v>
      </c>
      <c r="K408" s="137"/>
    </row>
    <row r="409" spans="1:11" ht="13.2">
      <c r="A409" s="75" t="s">
        <v>497</v>
      </c>
      <c r="B409" s="75" t="s">
        <v>498</v>
      </c>
      <c r="C409" s="173">
        <v>0</v>
      </c>
      <c r="D409" s="179"/>
      <c r="E409" s="75" t="s">
        <v>502</v>
      </c>
      <c r="F409" s="75" t="s">
        <v>364</v>
      </c>
      <c r="G409" s="141">
        <v>6.2049861495844869</v>
      </c>
      <c r="H409" s="158"/>
      <c r="I409" s="152">
        <v>104</v>
      </c>
      <c r="J409" s="216">
        <f t="shared" si="16"/>
        <v>0</v>
      </c>
      <c r="K409" s="137"/>
    </row>
    <row r="410" spans="1:11" ht="13.2">
      <c r="A410" s="75"/>
      <c r="B410" s="75"/>
      <c r="C410" s="173"/>
      <c r="D410" s="179"/>
      <c r="E410" s="75"/>
      <c r="F410" s="75"/>
      <c r="G410" s="141"/>
      <c r="H410" s="168"/>
      <c r="I410" s="152"/>
      <c r="J410" s="169"/>
      <c r="K410" s="137"/>
    </row>
    <row r="411" spans="1:11" ht="13.2">
      <c r="A411" s="75" t="s">
        <v>503</v>
      </c>
      <c r="B411" s="75" t="s">
        <v>150</v>
      </c>
      <c r="C411" s="173">
        <v>0</v>
      </c>
      <c r="D411" s="179" t="s">
        <v>72</v>
      </c>
      <c r="E411" s="75" t="s">
        <v>135</v>
      </c>
      <c r="F411" s="75" t="s">
        <v>482</v>
      </c>
      <c r="G411" s="141">
        <v>6.1015862842493167</v>
      </c>
      <c r="H411" s="158"/>
      <c r="I411" s="152">
        <v>255</v>
      </c>
      <c r="J411" s="216">
        <f>G411*H411*I411</f>
        <v>0</v>
      </c>
      <c r="K411" s="137"/>
    </row>
    <row r="412" spans="1:11" ht="13.2">
      <c r="A412" s="75" t="s">
        <v>503</v>
      </c>
      <c r="B412" s="75" t="s">
        <v>150</v>
      </c>
      <c r="C412" s="173">
        <v>0</v>
      </c>
      <c r="D412" s="179" t="s">
        <v>72</v>
      </c>
      <c r="E412" s="75" t="s">
        <v>136</v>
      </c>
      <c r="F412" s="75" t="s">
        <v>504</v>
      </c>
      <c r="G412" s="141">
        <v>30.190033648453763</v>
      </c>
      <c r="H412" s="158"/>
      <c r="I412" s="152">
        <v>255</v>
      </c>
      <c r="J412" s="216">
        <f t="shared" ref="J412:J446" si="17">G412*H412*I412</f>
        <v>0</v>
      </c>
      <c r="K412" s="137"/>
    </row>
    <row r="413" spans="1:11" ht="13.2">
      <c r="A413" s="75" t="s">
        <v>503</v>
      </c>
      <c r="B413" s="75" t="s">
        <v>150</v>
      </c>
      <c r="C413" s="173">
        <v>0</v>
      </c>
      <c r="D413" s="179" t="s">
        <v>72</v>
      </c>
      <c r="E413" s="75" t="s">
        <v>505</v>
      </c>
      <c r="F413" s="75" t="s">
        <v>482</v>
      </c>
      <c r="G413" s="141">
        <v>32.302515622496387</v>
      </c>
      <c r="H413" s="158"/>
      <c r="I413" s="152">
        <v>255</v>
      </c>
      <c r="J413" s="216">
        <f t="shared" si="17"/>
        <v>0</v>
      </c>
      <c r="K413" s="137"/>
    </row>
    <row r="414" spans="1:11" ht="13.2">
      <c r="A414" s="75" t="s">
        <v>503</v>
      </c>
      <c r="B414" s="75" t="s">
        <v>150</v>
      </c>
      <c r="C414" s="173">
        <v>0</v>
      </c>
      <c r="D414" s="179" t="s">
        <v>72</v>
      </c>
      <c r="E414" s="75" t="s">
        <v>506</v>
      </c>
      <c r="F414" s="75" t="s">
        <v>504</v>
      </c>
      <c r="G414" s="141">
        <v>15.433424130748271</v>
      </c>
      <c r="H414" s="158"/>
      <c r="I414" s="152">
        <v>255</v>
      </c>
      <c r="J414" s="216">
        <f t="shared" si="17"/>
        <v>0</v>
      </c>
      <c r="K414" s="137"/>
    </row>
    <row r="415" spans="1:11" ht="13.2">
      <c r="A415" s="75" t="s">
        <v>503</v>
      </c>
      <c r="B415" s="75" t="s">
        <v>150</v>
      </c>
      <c r="C415" s="173">
        <v>0</v>
      </c>
      <c r="D415" s="179" t="s">
        <v>72</v>
      </c>
      <c r="E415" s="75" t="s">
        <v>507</v>
      </c>
      <c r="F415" s="75" t="s">
        <v>482</v>
      </c>
      <c r="G415" s="141">
        <v>14.766864284569776</v>
      </c>
      <c r="H415" s="158"/>
      <c r="I415" s="152">
        <v>255</v>
      </c>
      <c r="J415" s="216">
        <f t="shared" si="17"/>
        <v>0</v>
      </c>
      <c r="K415" s="137"/>
    </row>
    <row r="416" spans="1:11" ht="13.2">
      <c r="A416" s="75" t="s">
        <v>503</v>
      </c>
      <c r="B416" s="75" t="s">
        <v>150</v>
      </c>
      <c r="C416" s="173">
        <v>0</v>
      </c>
      <c r="D416" s="179" t="s">
        <v>72</v>
      </c>
      <c r="E416" s="75" t="s">
        <v>390</v>
      </c>
      <c r="F416" s="75" t="s">
        <v>482</v>
      </c>
      <c r="G416" s="141">
        <v>12.080115366127218</v>
      </c>
      <c r="H416" s="158"/>
      <c r="I416" s="152">
        <v>255</v>
      </c>
      <c r="J416" s="216">
        <f t="shared" si="17"/>
        <v>0</v>
      </c>
      <c r="K416" s="137"/>
    </row>
    <row r="417" spans="1:11" ht="13.2">
      <c r="A417" s="75" t="s">
        <v>503</v>
      </c>
      <c r="B417" s="75" t="s">
        <v>150</v>
      </c>
      <c r="C417" s="173">
        <v>0</v>
      </c>
      <c r="D417" s="179" t="s">
        <v>72</v>
      </c>
      <c r="E417" s="75" t="s">
        <v>388</v>
      </c>
      <c r="F417" s="75" t="s">
        <v>482</v>
      </c>
      <c r="G417" s="141">
        <v>3.4456016663996145</v>
      </c>
      <c r="H417" s="158"/>
      <c r="I417" s="152">
        <v>255</v>
      </c>
      <c r="J417" s="216">
        <f t="shared" si="17"/>
        <v>0</v>
      </c>
      <c r="K417" s="137"/>
    </row>
    <row r="418" spans="1:11" ht="13.2">
      <c r="A418" s="75" t="s">
        <v>503</v>
      </c>
      <c r="B418" s="75" t="s">
        <v>150</v>
      </c>
      <c r="C418" s="173">
        <v>0</v>
      </c>
      <c r="D418" s="179" t="s">
        <v>72</v>
      </c>
      <c r="E418" s="75" t="s">
        <v>508</v>
      </c>
      <c r="F418" s="75" t="s">
        <v>482</v>
      </c>
      <c r="G418" s="141">
        <v>9.1318698926454065</v>
      </c>
      <c r="H418" s="158"/>
      <c r="I418" s="152">
        <v>255</v>
      </c>
      <c r="J418" s="216">
        <f t="shared" si="17"/>
        <v>0</v>
      </c>
      <c r="K418" s="137"/>
    </row>
    <row r="419" spans="1:11" ht="13.2">
      <c r="A419" s="75" t="s">
        <v>503</v>
      </c>
      <c r="B419" s="75" t="s">
        <v>150</v>
      </c>
      <c r="C419" s="173">
        <v>0</v>
      </c>
      <c r="D419" s="179" t="s">
        <v>72</v>
      </c>
      <c r="E419" s="75" t="s">
        <v>380</v>
      </c>
      <c r="F419" s="75" t="s">
        <v>482</v>
      </c>
      <c r="G419" s="141">
        <v>1.7433103669283763</v>
      </c>
      <c r="H419" s="158"/>
      <c r="I419" s="152">
        <v>255</v>
      </c>
      <c r="J419" s="216">
        <f t="shared" si="17"/>
        <v>0</v>
      </c>
      <c r="K419" s="137"/>
    </row>
    <row r="420" spans="1:11" ht="13.2">
      <c r="A420" s="75" t="s">
        <v>503</v>
      </c>
      <c r="B420" s="75" t="s">
        <v>150</v>
      </c>
      <c r="C420" s="173">
        <v>0</v>
      </c>
      <c r="D420" s="179" t="s">
        <v>72</v>
      </c>
      <c r="E420" s="75" t="s">
        <v>377</v>
      </c>
      <c r="F420" s="75" t="s">
        <v>482</v>
      </c>
      <c r="G420" s="141">
        <v>1.7433103669283763</v>
      </c>
      <c r="H420" s="158"/>
      <c r="I420" s="152">
        <v>255</v>
      </c>
      <c r="J420" s="216">
        <f t="shared" si="17"/>
        <v>0</v>
      </c>
      <c r="K420" s="137"/>
    </row>
    <row r="421" spans="1:11" ht="13.2">
      <c r="A421" s="75" t="s">
        <v>503</v>
      </c>
      <c r="B421" s="75" t="s">
        <v>150</v>
      </c>
      <c r="C421" s="173">
        <v>0</v>
      </c>
      <c r="D421" s="179" t="s">
        <v>72</v>
      </c>
      <c r="E421" s="75" t="s">
        <v>509</v>
      </c>
      <c r="F421" s="75" t="s">
        <v>482</v>
      </c>
      <c r="G421" s="141">
        <v>21.165838807883343</v>
      </c>
      <c r="H421" s="158"/>
      <c r="I421" s="152">
        <v>255</v>
      </c>
      <c r="J421" s="216">
        <f t="shared" si="17"/>
        <v>0</v>
      </c>
      <c r="K421" s="137"/>
    </row>
    <row r="422" spans="1:11" ht="13.2">
      <c r="A422" s="75" t="s">
        <v>503</v>
      </c>
      <c r="B422" s="75" t="s">
        <v>150</v>
      </c>
      <c r="C422" s="173">
        <v>0</v>
      </c>
      <c r="D422" s="179" t="s">
        <v>72</v>
      </c>
      <c r="E422" s="75" t="s">
        <v>139</v>
      </c>
      <c r="F422" s="75" t="s">
        <v>482</v>
      </c>
      <c r="G422" s="141">
        <v>14.892485178657264</v>
      </c>
      <c r="H422" s="158"/>
      <c r="I422" s="152">
        <v>255</v>
      </c>
      <c r="J422" s="216">
        <f t="shared" si="17"/>
        <v>0</v>
      </c>
      <c r="K422" s="137"/>
    </row>
    <row r="423" spans="1:11" ht="13.2">
      <c r="A423" s="75" t="s">
        <v>503</v>
      </c>
      <c r="B423" s="75" t="s">
        <v>150</v>
      </c>
      <c r="C423" s="173">
        <v>1</v>
      </c>
      <c r="D423" s="179" t="s">
        <v>142</v>
      </c>
      <c r="E423" s="75" t="s">
        <v>510</v>
      </c>
      <c r="F423" s="75" t="s">
        <v>482</v>
      </c>
      <c r="G423" s="141">
        <v>10.152219195641718</v>
      </c>
      <c r="H423" s="158"/>
      <c r="I423" s="152">
        <v>255</v>
      </c>
      <c r="J423" s="216">
        <f t="shared" si="17"/>
        <v>0</v>
      </c>
      <c r="K423" s="137"/>
    </row>
    <row r="424" spans="1:11" ht="13.2">
      <c r="A424" s="75" t="s">
        <v>503</v>
      </c>
      <c r="B424" s="75" t="s">
        <v>150</v>
      </c>
      <c r="C424" s="173">
        <v>1</v>
      </c>
      <c r="D424" s="179" t="s">
        <v>142</v>
      </c>
      <c r="E424" s="75" t="s">
        <v>136</v>
      </c>
      <c r="F424" s="75" t="s">
        <v>92</v>
      </c>
      <c r="G424" s="141">
        <v>16.571703252683857</v>
      </c>
      <c r="H424" s="158"/>
      <c r="I424" s="152">
        <v>255</v>
      </c>
      <c r="J424" s="216">
        <f t="shared" si="17"/>
        <v>0</v>
      </c>
      <c r="K424" s="137"/>
    </row>
    <row r="425" spans="1:11" ht="13.2">
      <c r="A425" s="75" t="s">
        <v>503</v>
      </c>
      <c r="B425" s="75" t="s">
        <v>150</v>
      </c>
      <c r="C425" s="173">
        <v>1</v>
      </c>
      <c r="D425" s="179" t="s">
        <v>142</v>
      </c>
      <c r="E425" s="75" t="s">
        <v>511</v>
      </c>
      <c r="F425" s="75" t="s">
        <v>92</v>
      </c>
      <c r="G425" s="141">
        <v>23.134754045825986</v>
      </c>
      <c r="H425" s="158"/>
      <c r="I425" s="152">
        <v>255</v>
      </c>
      <c r="J425" s="216">
        <f t="shared" si="17"/>
        <v>0</v>
      </c>
      <c r="K425" s="137"/>
    </row>
    <row r="426" spans="1:11" ht="13.2">
      <c r="A426" s="75" t="s">
        <v>503</v>
      </c>
      <c r="B426" s="75" t="s">
        <v>150</v>
      </c>
      <c r="C426" s="173">
        <v>1</v>
      </c>
      <c r="D426" s="179" t="s">
        <v>142</v>
      </c>
      <c r="E426" s="75" t="s">
        <v>512</v>
      </c>
      <c r="F426" s="75" t="s">
        <v>92</v>
      </c>
      <c r="G426" s="141">
        <v>25.785611280243543</v>
      </c>
      <c r="H426" s="158"/>
      <c r="I426" s="152">
        <v>255</v>
      </c>
      <c r="J426" s="216">
        <f t="shared" si="17"/>
        <v>0</v>
      </c>
      <c r="K426" s="137"/>
    </row>
    <row r="427" spans="1:11" ht="13.2">
      <c r="A427" s="75" t="s">
        <v>503</v>
      </c>
      <c r="B427" s="75" t="s">
        <v>150</v>
      </c>
      <c r="C427" s="173">
        <v>1</v>
      </c>
      <c r="D427" s="179" t="s">
        <v>142</v>
      </c>
      <c r="E427" s="75" t="s">
        <v>513</v>
      </c>
      <c r="F427" s="75" t="s">
        <v>92</v>
      </c>
      <c r="G427" s="141">
        <v>40.967793622816842</v>
      </c>
      <c r="H427" s="158"/>
      <c r="I427" s="152">
        <v>255</v>
      </c>
      <c r="J427" s="216">
        <f t="shared" si="17"/>
        <v>0</v>
      </c>
      <c r="K427" s="137"/>
    </row>
    <row r="428" spans="1:11" ht="13.2">
      <c r="A428" s="75" t="s">
        <v>503</v>
      </c>
      <c r="B428" s="75" t="s">
        <v>150</v>
      </c>
      <c r="C428" s="173">
        <v>1</v>
      </c>
      <c r="D428" s="179" t="s">
        <v>142</v>
      </c>
      <c r="E428" s="75" t="s">
        <v>277</v>
      </c>
      <c r="F428" s="75" t="s">
        <v>116</v>
      </c>
      <c r="G428" s="141">
        <v>56.085883672488364</v>
      </c>
      <c r="H428" s="158"/>
      <c r="I428" s="152">
        <v>255</v>
      </c>
      <c r="J428" s="216">
        <f t="shared" si="17"/>
        <v>0</v>
      </c>
      <c r="K428" s="137"/>
    </row>
    <row r="429" spans="1:11" ht="13.2">
      <c r="A429" s="75" t="s">
        <v>503</v>
      </c>
      <c r="B429" s="75" t="s">
        <v>150</v>
      </c>
      <c r="C429" s="173">
        <v>1</v>
      </c>
      <c r="D429" s="179" t="s">
        <v>142</v>
      </c>
      <c r="E429" s="75" t="s">
        <v>215</v>
      </c>
      <c r="F429" s="75" t="s">
        <v>116</v>
      </c>
      <c r="G429" s="141">
        <v>10.17272872937029</v>
      </c>
      <c r="H429" s="158"/>
      <c r="I429" s="152">
        <v>255</v>
      </c>
      <c r="J429" s="216">
        <f t="shared" si="17"/>
        <v>0</v>
      </c>
      <c r="K429" s="137"/>
    </row>
    <row r="430" spans="1:11" ht="13.2">
      <c r="A430" s="75" t="s">
        <v>503</v>
      </c>
      <c r="B430" s="75" t="s">
        <v>150</v>
      </c>
      <c r="C430" s="173">
        <v>1</v>
      </c>
      <c r="D430" s="179" t="s">
        <v>142</v>
      </c>
      <c r="E430" s="75" t="s">
        <v>380</v>
      </c>
      <c r="F430" s="75" t="s">
        <v>482</v>
      </c>
      <c r="G430" s="141">
        <v>3.9378304758852738</v>
      </c>
      <c r="H430" s="158"/>
      <c r="I430" s="152">
        <v>255</v>
      </c>
      <c r="J430" s="216">
        <f t="shared" si="17"/>
        <v>0</v>
      </c>
      <c r="K430" s="137"/>
    </row>
    <row r="431" spans="1:11" ht="13.2">
      <c r="A431" s="75" t="s">
        <v>503</v>
      </c>
      <c r="B431" s="75" t="s">
        <v>150</v>
      </c>
      <c r="C431" s="173">
        <v>1</v>
      </c>
      <c r="D431" s="179" t="s">
        <v>142</v>
      </c>
      <c r="E431" s="75" t="s">
        <v>388</v>
      </c>
      <c r="F431" s="75" t="s">
        <v>482</v>
      </c>
      <c r="G431" s="141">
        <v>4.51209742028521</v>
      </c>
      <c r="H431" s="158"/>
      <c r="I431" s="152">
        <v>255</v>
      </c>
      <c r="J431" s="216">
        <f t="shared" si="17"/>
        <v>0</v>
      </c>
      <c r="K431" s="137"/>
    </row>
    <row r="432" spans="1:11" ht="13.2">
      <c r="A432" s="75" t="s">
        <v>503</v>
      </c>
      <c r="B432" s="75" t="s">
        <v>150</v>
      </c>
      <c r="C432" s="173">
        <v>1</v>
      </c>
      <c r="D432" s="179" t="s">
        <v>142</v>
      </c>
      <c r="E432" s="75" t="s">
        <v>105</v>
      </c>
      <c r="F432" s="75" t="s">
        <v>482</v>
      </c>
      <c r="G432" s="141">
        <v>2.9533728569139552</v>
      </c>
      <c r="H432" s="158"/>
      <c r="I432" s="152">
        <v>255</v>
      </c>
      <c r="J432" s="216">
        <f t="shared" si="17"/>
        <v>0</v>
      </c>
      <c r="K432" s="137"/>
    </row>
    <row r="433" spans="1:11" ht="13.2">
      <c r="A433" s="75" t="s">
        <v>503</v>
      </c>
      <c r="B433" s="75" t="s">
        <v>150</v>
      </c>
      <c r="C433" s="173">
        <v>1</v>
      </c>
      <c r="D433" s="179" t="s">
        <v>142</v>
      </c>
      <c r="E433" s="75" t="s">
        <v>514</v>
      </c>
      <c r="F433" s="75" t="s">
        <v>92</v>
      </c>
      <c r="G433" s="141">
        <v>18.376542220797944</v>
      </c>
      <c r="H433" s="158"/>
      <c r="I433" s="152">
        <v>255</v>
      </c>
      <c r="J433" s="216">
        <f t="shared" si="17"/>
        <v>0</v>
      </c>
      <c r="K433" s="137"/>
    </row>
    <row r="434" spans="1:11" ht="13.2">
      <c r="A434" s="75" t="s">
        <v>503</v>
      </c>
      <c r="B434" s="75" t="s">
        <v>150</v>
      </c>
      <c r="C434" s="173">
        <v>2</v>
      </c>
      <c r="D434" s="179" t="s">
        <v>515</v>
      </c>
      <c r="E434" s="75" t="s">
        <v>139</v>
      </c>
      <c r="F434" s="75" t="s">
        <v>482</v>
      </c>
      <c r="G434" s="141">
        <v>22.764214857142868</v>
      </c>
      <c r="H434" s="158"/>
      <c r="I434" s="152">
        <v>255</v>
      </c>
      <c r="J434" s="216">
        <f t="shared" si="17"/>
        <v>0</v>
      </c>
      <c r="K434" s="137"/>
    </row>
    <row r="435" spans="1:11" ht="13.2">
      <c r="A435" s="75" t="s">
        <v>503</v>
      </c>
      <c r="B435" s="75" t="s">
        <v>150</v>
      </c>
      <c r="C435" s="173">
        <v>2</v>
      </c>
      <c r="D435" s="179" t="s">
        <v>516</v>
      </c>
      <c r="E435" s="75" t="s">
        <v>161</v>
      </c>
      <c r="F435" s="75" t="s">
        <v>116</v>
      </c>
      <c r="G435" s="141">
        <v>1.5</v>
      </c>
      <c r="H435" s="158"/>
      <c r="I435" s="152">
        <v>255</v>
      </c>
      <c r="J435" s="216">
        <f t="shared" si="17"/>
        <v>0</v>
      </c>
      <c r="K435" s="137"/>
    </row>
    <row r="436" spans="1:11" ht="13.2">
      <c r="A436" s="75" t="s">
        <v>503</v>
      </c>
      <c r="B436" s="75" t="s">
        <v>150</v>
      </c>
      <c r="C436" s="173">
        <v>2</v>
      </c>
      <c r="D436" s="179" t="s">
        <v>517</v>
      </c>
      <c r="E436" s="75" t="s">
        <v>169</v>
      </c>
      <c r="F436" s="75" t="s">
        <v>482</v>
      </c>
      <c r="G436" s="141">
        <v>2.1180989387755109</v>
      </c>
      <c r="H436" s="158"/>
      <c r="I436" s="152">
        <v>255</v>
      </c>
      <c r="J436" s="216">
        <f t="shared" si="17"/>
        <v>0</v>
      </c>
      <c r="K436" s="137"/>
    </row>
    <row r="437" spans="1:11" ht="13.2">
      <c r="A437" s="75" t="s">
        <v>503</v>
      </c>
      <c r="B437" s="75" t="s">
        <v>150</v>
      </c>
      <c r="C437" s="173">
        <v>2</v>
      </c>
      <c r="D437" s="179" t="s">
        <v>518</v>
      </c>
      <c r="E437" s="75" t="s">
        <v>519</v>
      </c>
      <c r="F437" s="75" t="s">
        <v>482</v>
      </c>
      <c r="G437" s="141">
        <v>4.278987755102043</v>
      </c>
      <c r="H437" s="158"/>
      <c r="I437" s="152">
        <v>255</v>
      </c>
      <c r="J437" s="216">
        <f t="shared" si="17"/>
        <v>0</v>
      </c>
      <c r="K437" s="137"/>
    </row>
    <row r="438" spans="1:11" ht="13.2">
      <c r="A438" s="75" t="s">
        <v>503</v>
      </c>
      <c r="B438" s="75" t="s">
        <v>150</v>
      </c>
      <c r="C438" s="173">
        <v>2</v>
      </c>
      <c r="D438" s="179" t="s">
        <v>520</v>
      </c>
      <c r="E438" s="75" t="s">
        <v>521</v>
      </c>
      <c r="F438" s="75" t="s">
        <v>482</v>
      </c>
      <c r="G438" s="141">
        <v>13.478811428571431</v>
      </c>
      <c r="H438" s="158"/>
      <c r="I438" s="152">
        <v>255</v>
      </c>
      <c r="J438" s="216">
        <f t="shared" si="17"/>
        <v>0</v>
      </c>
      <c r="K438" s="137"/>
    </row>
    <row r="439" spans="1:11" ht="13.2">
      <c r="A439" s="75" t="s">
        <v>503</v>
      </c>
      <c r="B439" s="75" t="s">
        <v>150</v>
      </c>
      <c r="C439" s="173">
        <v>2</v>
      </c>
      <c r="D439" s="179" t="s">
        <v>522</v>
      </c>
      <c r="E439" s="75" t="s">
        <v>523</v>
      </c>
      <c r="F439" s="75" t="s">
        <v>92</v>
      </c>
      <c r="G439" s="141">
        <v>25.438582204081641</v>
      </c>
      <c r="H439" s="158"/>
      <c r="I439" s="152">
        <v>255</v>
      </c>
      <c r="J439" s="216">
        <f t="shared" si="17"/>
        <v>0</v>
      </c>
      <c r="K439" s="137"/>
    </row>
    <row r="440" spans="1:11" ht="13.2">
      <c r="A440" s="75" t="s">
        <v>503</v>
      </c>
      <c r="B440" s="75" t="s">
        <v>150</v>
      </c>
      <c r="C440" s="173">
        <v>2</v>
      </c>
      <c r="D440" s="179" t="s">
        <v>524</v>
      </c>
      <c r="E440" s="75" t="s">
        <v>525</v>
      </c>
      <c r="F440" s="75" t="s">
        <v>92</v>
      </c>
      <c r="G440" s="141">
        <v>14.912272326530616</v>
      </c>
      <c r="H440" s="158"/>
      <c r="I440" s="152">
        <v>255</v>
      </c>
      <c r="J440" s="216">
        <f t="shared" si="17"/>
        <v>0</v>
      </c>
      <c r="K440" s="137"/>
    </row>
    <row r="441" spans="1:11" ht="13.2">
      <c r="A441" s="75" t="s">
        <v>503</v>
      </c>
      <c r="B441" s="75" t="s">
        <v>150</v>
      </c>
      <c r="C441" s="173">
        <v>2</v>
      </c>
      <c r="D441" s="179" t="s">
        <v>526</v>
      </c>
      <c r="E441" s="75" t="s">
        <v>523</v>
      </c>
      <c r="F441" s="75" t="s">
        <v>92</v>
      </c>
      <c r="G441" s="141">
        <v>14.035079836734699</v>
      </c>
      <c r="H441" s="158"/>
      <c r="I441" s="152">
        <v>255</v>
      </c>
      <c r="J441" s="216">
        <f t="shared" si="17"/>
        <v>0</v>
      </c>
      <c r="K441" s="137"/>
    </row>
    <row r="442" spans="1:11" ht="13.2">
      <c r="A442" s="75" t="s">
        <v>503</v>
      </c>
      <c r="B442" s="75" t="s">
        <v>150</v>
      </c>
      <c r="C442" s="173">
        <v>2</v>
      </c>
      <c r="D442" s="179" t="s">
        <v>527</v>
      </c>
      <c r="E442" s="75" t="s">
        <v>525</v>
      </c>
      <c r="F442" s="75" t="s">
        <v>92</v>
      </c>
      <c r="G442" s="141">
        <v>16.514218367346945</v>
      </c>
      <c r="H442" s="158"/>
      <c r="I442" s="152">
        <v>255</v>
      </c>
      <c r="J442" s="216">
        <f t="shared" si="17"/>
        <v>0</v>
      </c>
      <c r="K442" s="137"/>
    </row>
    <row r="443" spans="1:11" ht="13.2">
      <c r="A443" s="75" t="s">
        <v>503</v>
      </c>
      <c r="B443" s="75" t="s">
        <v>150</v>
      </c>
      <c r="C443" s="173">
        <v>2</v>
      </c>
      <c r="D443" s="179" t="s">
        <v>528</v>
      </c>
      <c r="E443" s="75" t="s">
        <v>525</v>
      </c>
      <c r="F443" s="75" t="s">
        <v>92</v>
      </c>
      <c r="G443" s="141">
        <v>17.276413061224495</v>
      </c>
      <c r="H443" s="158"/>
      <c r="I443" s="152">
        <v>255</v>
      </c>
      <c r="J443" s="216">
        <f t="shared" si="17"/>
        <v>0</v>
      </c>
      <c r="K443" s="137"/>
    </row>
    <row r="444" spans="1:11" ht="13.2">
      <c r="A444" s="75" t="s">
        <v>503</v>
      </c>
      <c r="B444" s="75" t="s">
        <v>150</v>
      </c>
      <c r="C444" s="173">
        <v>2</v>
      </c>
      <c r="D444" s="179" t="s">
        <v>529</v>
      </c>
      <c r="E444" s="75" t="s">
        <v>525</v>
      </c>
      <c r="F444" s="75" t="s">
        <v>92</v>
      </c>
      <c r="G444" s="141">
        <v>17.276413061224495</v>
      </c>
      <c r="H444" s="158"/>
      <c r="I444" s="152">
        <v>255</v>
      </c>
      <c r="J444" s="216">
        <f t="shared" si="17"/>
        <v>0</v>
      </c>
      <c r="K444" s="139"/>
    </row>
    <row r="445" spans="1:11" ht="13.2">
      <c r="A445" s="75" t="s">
        <v>503</v>
      </c>
      <c r="B445" s="75" t="s">
        <v>150</v>
      </c>
      <c r="C445" s="173">
        <v>2</v>
      </c>
      <c r="D445" s="179" t="s">
        <v>530</v>
      </c>
      <c r="E445" s="75" t="s">
        <v>525</v>
      </c>
      <c r="F445" s="75" t="s">
        <v>92</v>
      </c>
      <c r="G445" s="141">
        <v>17.276413061224495</v>
      </c>
      <c r="H445" s="158"/>
      <c r="I445" s="152">
        <v>255</v>
      </c>
      <c r="J445" s="216">
        <f t="shared" si="17"/>
        <v>0</v>
      </c>
      <c r="K445" s="137"/>
    </row>
    <row r="446" spans="1:11" ht="13.2">
      <c r="A446" s="75" t="s">
        <v>503</v>
      </c>
      <c r="B446" s="75" t="s">
        <v>150</v>
      </c>
      <c r="C446" s="173">
        <v>2</v>
      </c>
      <c r="D446" s="179" t="s">
        <v>531</v>
      </c>
      <c r="E446" s="75" t="s">
        <v>427</v>
      </c>
      <c r="F446" s="75" t="s">
        <v>92</v>
      </c>
      <c r="G446" s="141">
        <v>25.406489795918379</v>
      </c>
      <c r="H446" s="158"/>
      <c r="I446" s="152">
        <v>255</v>
      </c>
      <c r="J446" s="216">
        <f t="shared" si="17"/>
        <v>0</v>
      </c>
      <c r="K446" s="137"/>
    </row>
    <row r="447" spans="1:11" ht="13.2">
      <c r="A447" s="75"/>
      <c r="B447" s="75"/>
      <c r="C447" s="173"/>
      <c r="D447" s="179"/>
      <c r="E447" s="75"/>
      <c r="F447" s="75"/>
      <c r="G447" s="141"/>
      <c r="H447" s="168"/>
      <c r="I447" s="152"/>
      <c r="K447" s="137"/>
    </row>
    <row r="448" spans="1:11" ht="13.2">
      <c r="A448" s="75" t="s">
        <v>532</v>
      </c>
      <c r="B448" s="75" t="s">
        <v>336</v>
      </c>
      <c r="C448" s="173">
        <v>0</v>
      </c>
      <c r="D448" s="179" t="s">
        <v>533</v>
      </c>
      <c r="E448" s="75" t="s">
        <v>137</v>
      </c>
      <c r="F448" s="75" t="s">
        <v>103</v>
      </c>
      <c r="G448" s="141">
        <v>17</v>
      </c>
      <c r="H448" s="158"/>
      <c r="I448" s="152">
        <v>52</v>
      </c>
      <c r="J448" s="216">
        <f>G448*H448*I448</f>
        <v>0</v>
      </c>
      <c r="K448" s="137"/>
    </row>
    <row r="449" spans="1:11" ht="13.2">
      <c r="A449" s="75" t="s">
        <v>532</v>
      </c>
      <c r="B449" s="75" t="s">
        <v>336</v>
      </c>
      <c r="C449" s="173">
        <v>0</v>
      </c>
      <c r="D449" s="179" t="s">
        <v>534</v>
      </c>
      <c r="E449" s="75" t="s">
        <v>195</v>
      </c>
      <c r="F449" s="75" t="s">
        <v>140</v>
      </c>
      <c r="G449" s="141">
        <v>10</v>
      </c>
      <c r="H449" s="158"/>
      <c r="I449" s="152">
        <v>52</v>
      </c>
      <c r="J449" s="216">
        <f t="shared" ref="J449:J467" si="18">G449*H449*I449</f>
        <v>0</v>
      </c>
      <c r="K449" s="137"/>
    </row>
    <row r="450" spans="1:11" ht="13.2">
      <c r="A450" s="75" t="s">
        <v>532</v>
      </c>
      <c r="B450" s="75" t="s">
        <v>336</v>
      </c>
      <c r="C450" s="173">
        <v>0</v>
      </c>
      <c r="D450" s="179" t="s">
        <v>535</v>
      </c>
      <c r="E450" s="75" t="s">
        <v>467</v>
      </c>
      <c r="F450" s="75" t="s">
        <v>103</v>
      </c>
      <c r="G450" s="141">
        <v>2</v>
      </c>
      <c r="H450" s="158"/>
      <c r="I450" s="152">
        <v>52</v>
      </c>
      <c r="J450" s="216">
        <f t="shared" si="18"/>
        <v>0</v>
      </c>
      <c r="K450" s="137"/>
    </row>
    <row r="451" spans="1:11" ht="13.2">
      <c r="A451" s="75" t="s">
        <v>532</v>
      </c>
      <c r="B451" s="75" t="s">
        <v>336</v>
      </c>
      <c r="C451" s="173">
        <v>0</v>
      </c>
      <c r="D451" s="179" t="s">
        <v>536</v>
      </c>
      <c r="E451" s="75" t="s">
        <v>467</v>
      </c>
      <c r="F451" s="75" t="s">
        <v>103</v>
      </c>
      <c r="G451" s="141">
        <v>6</v>
      </c>
      <c r="H451" s="158"/>
      <c r="I451" s="152">
        <v>52</v>
      </c>
      <c r="J451" s="216">
        <f t="shared" si="18"/>
        <v>0</v>
      </c>
      <c r="K451" s="137"/>
    </row>
    <row r="452" spans="1:11" ht="13.2">
      <c r="A452" s="75" t="s">
        <v>532</v>
      </c>
      <c r="B452" s="75" t="s">
        <v>336</v>
      </c>
      <c r="C452" s="173">
        <v>0</v>
      </c>
      <c r="D452" s="179" t="s">
        <v>537</v>
      </c>
      <c r="E452" s="75" t="s">
        <v>169</v>
      </c>
      <c r="F452" s="75" t="s">
        <v>103</v>
      </c>
      <c r="G452" s="141">
        <v>1</v>
      </c>
      <c r="H452" s="158"/>
      <c r="I452" s="152">
        <v>52</v>
      </c>
      <c r="J452" s="216">
        <f t="shared" si="18"/>
        <v>0</v>
      </c>
      <c r="K452" s="137"/>
    </row>
    <row r="453" spans="1:11" ht="13.2">
      <c r="A453" s="75" t="s">
        <v>532</v>
      </c>
      <c r="B453" s="75" t="s">
        <v>336</v>
      </c>
      <c r="C453" s="173">
        <v>0</v>
      </c>
      <c r="D453" s="179" t="s">
        <v>538</v>
      </c>
      <c r="E453" s="75" t="s">
        <v>169</v>
      </c>
      <c r="F453" s="75" t="s">
        <v>103</v>
      </c>
      <c r="G453" s="141">
        <v>1</v>
      </c>
      <c r="H453" s="158"/>
      <c r="I453" s="152">
        <v>52</v>
      </c>
      <c r="J453" s="216">
        <f t="shared" si="18"/>
        <v>0</v>
      </c>
      <c r="K453" s="137"/>
    </row>
    <row r="454" spans="1:11" ht="13.2">
      <c r="A454" s="75" t="s">
        <v>532</v>
      </c>
      <c r="B454" s="75" t="s">
        <v>336</v>
      </c>
      <c r="C454" s="173">
        <v>0</v>
      </c>
      <c r="D454" s="179" t="s">
        <v>539</v>
      </c>
      <c r="E454" s="75" t="s">
        <v>169</v>
      </c>
      <c r="F454" s="75" t="s">
        <v>103</v>
      </c>
      <c r="G454" s="141">
        <v>2</v>
      </c>
      <c r="H454" s="158"/>
      <c r="I454" s="152">
        <v>52</v>
      </c>
      <c r="J454" s="216">
        <f t="shared" si="18"/>
        <v>0</v>
      </c>
      <c r="K454" s="137"/>
    </row>
    <row r="455" spans="1:11" ht="13.2">
      <c r="A455" s="75" t="s">
        <v>532</v>
      </c>
      <c r="B455" s="75" t="s">
        <v>336</v>
      </c>
      <c r="C455" s="173">
        <v>0</v>
      </c>
      <c r="D455" s="179" t="s">
        <v>540</v>
      </c>
      <c r="E455" s="75" t="s">
        <v>135</v>
      </c>
      <c r="F455" s="75" t="s">
        <v>103</v>
      </c>
      <c r="G455" s="141">
        <v>3</v>
      </c>
      <c r="H455" s="158"/>
      <c r="I455" s="152">
        <v>52</v>
      </c>
      <c r="J455" s="216">
        <f t="shared" si="18"/>
        <v>0</v>
      </c>
      <c r="K455" s="137"/>
    </row>
    <row r="456" spans="1:11" ht="13.2">
      <c r="A456" s="75" t="s">
        <v>532</v>
      </c>
      <c r="B456" s="75" t="s">
        <v>336</v>
      </c>
      <c r="C456" s="173">
        <v>0</v>
      </c>
      <c r="D456" s="179" t="s">
        <v>541</v>
      </c>
      <c r="E456" s="75" t="s">
        <v>454</v>
      </c>
      <c r="F456" s="75" t="s">
        <v>542</v>
      </c>
      <c r="G456" s="141">
        <v>8</v>
      </c>
      <c r="H456" s="158"/>
      <c r="I456" s="152">
        <v>52</v>
      </c>
      <c r="J456" s="216">
        <f t="shared" si="18"/>
        <v>0</v>
      </c>
      <c r="K456" s="137"/>
    </row>
    <row r="457" spans="1:11" ht="13.2">
      <c r="A457" s="75" t="s">
        <v>532</v>
      </c>
      <c r="B457" s="75" t="s">
        <v>336</v>
      </c>
      <c r="C457" s="173">
        <v>0</v>
      </c>
      <c r="D457" s="179" t="s">
        <v>373</v>
      </c>
      <c r="E457" s="75" t="s">
        <v>375</v>
      </c>
      <c r="F457" s="75" t="s">
        <v>103</v>
      </c>
      <c r="G457" s="141">
        <v>9</v>
      </c>
      <c r="H457" s="158"/>
      <c r="I457" s="152">
        <v>52</v>
      </c>
      <c r="J457" s="216">
        <f t="shared" si="18"/>
        <v>0</v>
      </c>
      <c r="K457" s="137"/>
    </row>
    <row r="458" spans="1:11" ht="13.2">
      <c r="A458" s="75" t="s">
        <v>532</v>
      </c>
      <c r="B458" s="75" t="s">
        <v>336</v>
      </c>
      <c r="C458" s="173">
        <v>0</v>
      </c>
      <c r="D458" s="179" t="s">
        <v>543</v>
      </c>
      <c r="E458" s="75" t="s">
        <v>386</v>
      </c>
      <c r="F458" s="75" t="s">
        <v>103</v>
      </c>
      <c r="G458" s="141">
        <v>23</v>
      </c>
      <c r="H458" s="158"/>
      <c r="I458" s="152">
        <v>52</v>
      </c>
      <c r="J458" s="216">
        <f t="shared" si="18"/>
        <v>0</v>
      </c>
      <c r="K458" s="137"/>
    </row>
    <row r="459" spans="1:11" ht="13.2">
      <c r="A459" s="75" t="s">
        <v>532</v>
      </c>
      <c r="B459" s="75" t="s">
        <v>336</v>
      </c>
      <c r="C459" s="173">
        <v>0</v>
      </c>
      <c r="D459" s="179" t="s">
        <v>379</v>
      </c>
      <c r="E459" s="75" t="s">
        <v>190</v>
      </c>
      <c r="F459" s="75" t="s">
        <v>366</v>
      </c>
      <c r="G459" s="141">
        <v>19</v>
      </c>
      <c r="H459" s="158"/>
      <c r="I459" s="152">
        <v>52</v>
      </c>
      <c r="J459" s="216">
        <f t="shared" si="18"/>
        <v>0</v>
      </c>
      <c r="K459" s="137"/>
    </row>
    <row r="460" spans="1:11" ht="13.2">
      <c r="A460" s="75" t="s">
        <v>532</v>
      </c>
      <c r="B460" s="75" t="s">
        <v>336</v>
      </c>
      <c r="C460" s="173" t="s">
        <v>142</v>
      </c>
      <c r="D460" s="179" t="s">
        <v>544</v>
      </c>
      <c r="E460" s="75" t="s">
        <v>545</v>
      </c>
      <c r="F460" s="75" t="s">
        <v>366</v>
      </c>
      <c r="G460" s="141">
        <v>4</v>
      </c>
      <c r="H460" s="158"/>
      <c r="I460" s="152">
        <v>52</v>
      </c>
      <c r="J460" s="216">
        <f t="shared" si="18"/>
        <v>0</v>
      </c>
      <c r="K460" s="137"/>
    </row>
    <row r="461" spans="1:11" ht="13.2">
      <c r="A461" s="75" t="s">
        <v>532</v>
      </c>
      <c r="B461" s="75" t="s">
        <v>336</v>
      </c>
      <c r="C461" s="173" t="s">
        <v>142</v>
      </c>
      <c r="D461" s="179" t="s">
        <v>546</v>
      </c>
      <c r="E461" s="75" t="s">
        <v>136</v>
      </c>
      <c r="F461" s="75" t="s">
        <v>366</v>
      </c>
      <c r="G461" s="141">
        <v>8</v>
      </c>
      <c r="H461" s="158"/>
      <c r="I461" s="152">
        <v>52</v>
      </c>
      <c r="J461" s="216">
        <f t="shared" si="18"/>
        <v>0</v>
      </c>
      <c r="K461" s="137"/>
    </row>
    <row r="462" spans="1:11" ht="13.2">
      <c r="A462" s="75" t="s">
        <v>532</v>
      </c>
      <c r="B462" s="75" t="s">
        <v>336</v>
      </c>
      <c r="C462" s="173" t="s">
        <v>142</v>
      </c>
      <c r="D462" s="179" t="s">
        <v>444</v>
      </c>
      <c r="E462" s="75" t="s">
        <v>215</v>
      </c>
      <c r="F462" s="75" t="s">
        <v>103</v>
      </c>
      <c r="G462" s="141">
        <v>4</v>
      </c>
      <c r="H462" s="158"/>
      <c r="I462" s="152">
        <v>52</v>
      </c>
      <c r="J462" s="216">
        <f t="shared" si="18"/>
        <v>0</v>
      </c>
      <c r="K462" s="137"/>
    </row>
    <row r="463" spans="1:11" ht="13.2">
      <c r="A463" s="75" t="s">
        <v>532</v>
      </c>
      <c r="B463" s="75" t="s">
        <v>336</v>
      </c>
      <c r="C463" s="173" t="s">
        <v>142</v>
      </c>
      <c r="D463" s="179" t="s">
        <v>445</v>
      </c>
      <c r="E463" s="75" t="s">
        <v>137</v>
      </c>
      <c r="F463" s="75" t="s">
        <v>366</v>
      </c>
      <c r="G463" s="141">
        <v>15</v>
      </c>
      <c r="H463" s="158"/>
      <c r="I463" s="152">
        <v>52</v>
      </c>
      <c r="J463" s="216">
        <f t="shared" si="18"/>
        <v>0</v>
      </c>
      <c r="K463" s="137"/>
    </row>
    <row r="464" spans="1:11" ht="13.2">
      <c r="A464" s="75" t="s">
        <v>532</v>
      </c>
      <c r="B464" s="75" t="s">
        <v>336</v>
      </c>
      <c r="C464" s="173" t="s">
        <v>142</v>
      </c>
      <c r="D464" s="179" t="s">
        <v>447</v>
      </c>
      <c r="E464" s="75" t="s">
        <v>380</v>
      </c>
      <c r="F464" s="75" t="s">
        <v>103</v>
      </c>
      <c r="G464" s="141">
        <v>1</v>
      </c>
      <c r="H464" s="158"/>
      <c r="I464" s="152">
        <v>52</v>
      </c>
      <c r="J464" s="216">
        <f t="shared" si="18"/>
        <v>0</v>
      </c>
      <c r="K464" s="137"/>
    </row>
    <row r="465" spans="1:11" ht="13.2">
      <c r="A465" s="75" t="s">
        <v>532</v>
      </c>
      <c r="B465" s="75" t="s">
        <v>336</v>
      </c>
      <c r="C465" s="173" t="s">
        <v>142</v>
      </c>
      <c r="D465" s="179" t="s">
        <v>449</v>
      </c>
      <c r="E465" s="75" t="s">
        <v>190</v>
      </c>
      <c r="F465" s="75" t="s">
        <v>366</v>
      </c>
      <c r="G465" s="141">
        <v>27</v>
      </c>
      <c r="H465" s="158"/>
      <c r="I465" s="152">
        <v>52</v>
      </c>
      <c r="J465" s="216">
        <f t="shared" si="18"/>
        <v>0</v>
      </c>
      <c r="K465" s="139"/>
    </row>
    <row r="466" spans="1:11" ht="13.2">
      <c r="A466" s="75" t="s">
        <v>532</v>
      </c>
      <c r="B466" s="75" t="s">
        <v>336</v>
      </c>
      <c r="C466" s="173" t="s">
        <v>142</v>
      </c>
      <c r="D466" s="179" t="s">
        <v>451</v>
      </c>
      <c r="E466" s="75" t="s">
        <v>388</v>
      </c>
      <c r="F466" s="75" t="s">
        <v>103</v>
      </c>
      <c r="G466" s="141">
        <v>6</v>
      </c>
      <c r="H466" s="158"/>
      <c r="I466" s="152">
        <v>52</v>
      </c>
      <c r="J466" s="216">
        <f t="shared" si="18"/>
        <v>0</v>
      </c>
      <c r="K466" s="137"/>
    </row>
    <row r="467" spans="1:11" ht="13.2">
      <c r="A467" s="75" t="s">
        <v>532</v>
      </c>
      <c r="B467" s="75" t="s">
        <v>336</v>
      </c>
      <c r="C467" s="173" t="s">
        <v>142</v>
      </c>
      <c r="D467" s="179" t="s">
        <v>453</v>
      </c>
      <c r="E467" s="75" t="s">
        <v>485</v>
      </c>
      <c r="F467" s="75" t="s">
        <v>366</v>
      </c>
      <c r="G467" s="141">
        <v>53</v>
      </c>
      <c r="H467" s="158"/>
      <c r="I467" s="152">
        <v>52</v>
      </c>
      <c r="J467" s="216">
        <f t="shared" si="18"/>
        <v>0</v>
      </c>
      <c r="K467" s="137"/>
    </row>
    <row r="468" spans="1:11" ht="13.2">
      <c r="A468" s="75"/>
      <c r="B468" s="75"/>
      <c r="C468" s="173"/>
      <c r="D468" s="179"/>
      <c r="E468" s="75"/>
      <c r="F468" s="75"/>
      <c r="G468" s="141"/>
      <c r="H468" s="168"/>
      <c r="I468" s="152"/>
      <c r="K468" s="137"/>
    </row>
    <row r="469" spans="1:11" ht="13.2">
      <c r="A469" s="75" t="s">
        <v>547</v>
      </c>
      <c r="B469" s="75" t="s">
        <v>336</v>
      </c>
      <c r="C469" s="173">
        <v>0</v>
      </c>
      <c r="D469" s="179" t="s">
        <v>359</v>
      </c>
      <c r="E469" s="75" t="s">
        <v>135</v>
      </c>
      <c r="F469" s="75" t="s">
        <v>92</v>
      </c>
      <c r="G469" s="141">
        <v>9.8379779280882893</v>
      </c>
      <c r="H469" s="158"/>
      <c r="I469" s="152">
        <v>52</v>
      </c>
      <c r="J469" s="216">
        <f>G469*H469*I469</f>
        <v>0</v>
      </c>
      <c r="K469" s="137"/>
    </row>
    <row r="470" spans="1:11" ht="13.2">
      <c r="A470" s="75" t="s">
        <v>547</v>
      </c>
      <c r="B470" s="75" t="s">
        <v>336</v>
      </c>
      <c r="C470" s="173">
        <v>0</v>
      </c>
      <c r="D470" s="179" t="s">
        <v>361</v>
      </c>
      <c r="E470" s="75" t="s">
        <v>195</v>
      </c>
      <c r="F470" s="75" t="s">
        <v>140</v>
      </c>
      <c r="G470" s="141">
        <v>4.2355286578853697</v>
      </c>
      <c r="H470" s="158"/>
      <c r="I470" s="152">
        <v>52</v>
      </c>
      <c r="J470" s="216">
        <f t="shared" ref="J470:J486" si="19">G470*H470*I470</f>
        <v>0</v>
      </c>
      <c r="K470" s="137"/>
    </row>
    <row r="471" spans="1:11" ht="13.2">
      <c r="A471" s="75" t="s">
        <v>547</v>
      </c>
      <c r="B471" s="75" t="s">
        <v>336</v>
      </c>
      <c r="C471" s="173">
        <v>0</v>
      </c>
      <c r="D471" s="179" t="s">
        <v>363</v>
      </c>
      <c r="E471" s="75" t="s">
        <v>190</v>
      </c>
      <c r="F471" s="75" t="s">
        <v>366</v>
      </c>
      <c r="G471" s="141">
        <v>19.993620505517985</v>
      </c>
      <c r="H471" s="158"/>
      <c r="I471" s="152">
        <v>52</v>
      </c>
      <c r="J471" s="216">
        <f t="shared" si="19"/>
        <v>0</v>
      </c>
      <c r="K471" s="137"/>
    </row>
    <row r="472" spans="1:11" ht="13.2">
      <c r="A472" s="75" t="s">
        <v>547</v>
      </c>
      <c r="B472" s="75" t="s">
        <v>336</v>
      </c>
      <c r="C472" s="173">
        <v>0</v>
      </c>
      <c r="D472" s="179" t="s">
        <v>548</v>
      </c>
      <c r="E472" s="75" t="s">
        <v>386</v>
      </c>
      <c r="F472" s="75" t="s">
        <v>103</v>
      </c>
      <c r="G472" s="141">
        <v>40.661075115699546</v>
      </c>
      <c r="H472" s="158"/>
      <c r="I472" s="152">
        <v>52</v>
      </c>
      <c r="J472" s="216">
        <f t="shared" si="19"/>
        <v>0</v>
      </c>
      <c r="K472" s="137"/>
    </row>
    <row r="473" spans="1:11" ht="13.2">
      <c r="A473" s="75" t="s">
        <v>547</v>
      </c>
      <c r="B473" s="75" t="s">
        <v>336</v>
      </c>
      <c r="C473" s="173">
        <v>0</v>
      </c>
      <c r="D473" s="179" t="s">
        <v>549</v>
      </c>
      <c r="E473" s="75" t="s">
        <v>169</v>
      </c>
      <c r="F473" s="75" t="s">
        <v>103</v>
      </c>
      <c r="G473" s="141">
        <v>1.1551441794232826</v>
      </c>
      <c r="H473" s="158"/>
      <c r="I473" s="152">
        <v>52</v>
      </c>
      <c r="J473" s="216">
        <f t="shared" si="19"/>
        <v>0</v>
      </c>
      <c r="K473" s="137"/>
    </row>
    <row r="474" spans="1:11" ht="13.2">
      <c r="A474" s="75" t="s">
        <v>547</v>
      </c>
      <c r="B474" s="75" t="s">
        <v>336</v>
      </c>
      <c r="C474" s="173">
        <v>0</v>
      </c>
      <c r="D474" s="179" t="s">
        <v>367</v>
      </c>
      <c r="E474" s="75" t="s">
        <v>169</v>
      </c>
      <c r="F474" s="75" t="s">
        <v>103</v>
      </c>
      <c r="G474" s="141">
        <v>1.1551441794232826</v>
      </c>
      <c r="H474" s="158"/>
      <c r="I474" s="152">
        <v>52</v>
      </c>
      <c r="J474" s="216">
        <f t="shared" si="19"/>
        <v>0</v>
      </c>
      <c r="K474" s="137"/>
    </row>
    <row r="475" spans="1:11" ht="13.2">
      <c r="A475" s="75" t="s">
        <v>547</v>
      </c>
      <c r="B475" s="75" t="s">
        <v>336</v>
      </c>
      <c r="C475" s="173">
        <v>0</v>
      </c>
      <c r="D475" s="179" t="s">
        <v>369</v>
      </c>
      <c r="E475" s="75" t="s">
        <v>169</v>
      </c>
      <c r="F475" s="75" t="s">
        <v>103</v>
      </c>
      <c r="G475" s="141">
        <v>1.1551441794232826</v>
      </c>
      <c r="H475" s="158"/>
      <c r="I475" s="152">
        <v>52</v>
      </c>
      <c r="J475" s="216">
        <f t="shared" si="19"/>
        <v>0</v>
      </c>
      <c r="K475" s="137"/>
    </row>
    <row r="476" spans="1:11" ht="13.2">
      <c r="A476" s="75" t="s">
        <v>547</v>
      </c>
      <c r="B476" s="75" t="s">
        <v>336</v>
      </c>
      <c r="C476" s="173">
        <v>0</v>
      </c>
      <c r="D476" s="179" t="s">
        <v>371</v>
      </c>
      <c r="E476" s="75" t="s">
        <v>550</v>
      </c>
      <c r="F476" s="75" t="s">
        <v>103</v>
      </c>
      <c r="G476" s="141">
        <v>6.9886222855108597</v>
      </c>
      <c r="H476" s="158"/>
      <c r="I476" s="152">
        <v>52</v>
      </c>
      <c r="J476" s="216">
        <f t="shared" si="19"/>
        <v>0</v>
      </c>
      <c r="K476" s="137"/>
    </row>
    <row r="477" spans="1:11" ht="13.2">
      <c r="A477" s="75" t="s">
        <v>547</v>
      </c>
      <c r="B477" s="75" t="s">
        <v>336</v>
      </c>
      <c r="C477" s="173">
        <v>0</v>
      </c>
      <c r="D477" s="179" t="s">
        <v>551</v>
      </c>
      <c r="E477" s="75" t="s">
        <v>137</v>
      </c>
      <c r="F477" s="75" t="s">
        <v>92</v>
      </c>
      <c r="G477" s="141">
        <v>6.6998362406550394</v>
      </c>
      <c r="H477" s="158"/>
      <c r="I477" s="152">
        <v>52</v>
      </c>
      <c r="J477" s="216">
        <f t="shared" si="19"/>
        <v>0</v>
      </c>
      <c r="K477" s="137"/>
    </row>
    <row r="478" spans="1:11" ht="13.2">
      <c r="A478" s="75" t="s">
        <v>547</v>
      </c>
      <c r="B478" s="75" t="s">
        <v>336</v>
      </c>
      <c r="C478" s="173">
        <v>0</v>
      </c>
      <c r="D478" s="179" t="s">
        <v>373</v>
      </c>
      <c r="E478" s="75" t="s">
        <v>375</v>
      </c>
      <c r="F478" s="75" t="s">
        <v>103</v>
      </c>
      <c r="G478" s="141">
        <v>9.69358490566038</v>
      </c>
      <c r="H478" s="158"/>
      <c r="I478" s="152">
        <v>52</v>
      </c>
      <c r="J478" s="216">
        <f t="shared" si="19"/>
        <v>0</v>
      </c>
      <c r="K478" s="137"/>
    </row>
    <row r="479" spans="1:11" ht="13.2">
      <c r="A479" s="75" t="s">
        <v>547</v>
      </c>
      <c r="B479" s="75" t="s">
        <v>336</v>
      </c>
      <c r="C479" s="173">
        <v>0</v>
      </c>
      <c r="D479" s="180" t="s">
        <v>543</v>
      </c>
      <c r="E479" s="153" t="s">
        <v>377</v>
      </c>
      <c r="F479" s="153" t="s">
        <v>103</v>
      </c>
      <c r="G479" s="154">
        <v>1.7327162691349238</v>
      </c>
      <c r="H479" s="158"/>
      <c r="I479" s="152">
        <v>52</v>
      </c>
      <c r="J479" s="216">
        <f t="shared" si="19"/>
        <v>0</v>
      </c>
      <c r="K479" s="137"/>
    </row>
    <row r="480" spans="1:11" ht="13.2">
      <c r="A480" s="75" t="s">
        <v>547</v>
      </c>
      <c r="B480" s="75" t="s">
        <v>336</v>
      </c>
      <c r="C480" s="173">
        <v>0</v>
      </c>
      <c r="D480" s="179" t="s">
        <v>374</v>
      </c>
      <c r="E480" s="75" t="s">
        <v>136</v>
      </c>
      <c r="F480" s="75" t="s">
        <v>92</v>
      </c>
      <c r="G480" s="141">
        <v>4.5820719117123536</v>
      </c>
      <c r="H480" s="158"/>
      <c r="I480" s="152">
        <v>52</v>
      </c>
      <c r="J480" s="216">
        <f t="shared" si="19"/>
        <v>0</v>
      </c>
      <c r="K480" s="137"/>
    </row>
    <row r="481" spans="1:11" ht="13.2">
      <c r="A481" s="75" t="s">
        <v>547</v>
      </c>
      <c r="B481" s="75" t="s">
        <v>336</v>
      </c>
      <c r="C481" s="173" t="s">
        <v>142</v>
      </c>
      <c r="D481" s="179" t="s">
        <v>409</v>
      </c>
      <c r="E481" s="75" t="s">
        <v>137</v>
      </c>
      <c r="F481" s="75" t="s">
        <v>366</v>
      </c>
      <c r="G481" s="141">
        <v>8.7822100235944305</v>
      </c>
      <c r="H481" s="158"/>
      <c r="I481" s="152">
        <v>52</v>
      </c>
      <c r="J481" s="216">
        <f t="shared" si="19"/>
        <v>0</v>
      </c>
      <c r="K481" s="137"/>
    </row>
    <row r="482" spans="1:11" ht="13.2">
      <c r="A482" s="75" t="s">
        <v>547</v>
      </c>
      <c r="B482" s="75" t="s">
        <v>336</v>
      </c>
      <c r="C482" s="173" t="s">
        <v>142</v>
      </c>
      <c r="D482" s="179" t="s">
        <v>552</v>
      </c>
      <c r="E482" s="75" t="s">
        <v>169</v>
      </c>
      <c r="F482" s="75" t="s">
        <v>103</v>
      </c>
      <c r="G482" s="141">
        <v>1.9199601411414602</v>
      </c>
      <c r="H482" s="158"/>
      <c r="I482" s="152">
        <v>52</v>
      </c>
      <c r="J482" s="216">
        <f t="shared" si="19"/>
        <v>0</v>
      </c>
      <c r="K482" s="137"/>
    </row>
    <row r="483" spans="1:11" ht="13.2">
      <c r="A483" s="75" t="s">
        <v>547</v>
      </c>
      <c r="B483" s="75" t="s">
        <v>336</v>
      </c>
      <c r="C483" s="173" t="s">
        <v>142</v>
      </c>
      <c r="D483" s="179" t="s">
        <v>553</v>
      </c>
      <c r="E483" s="75" t="s">
        <v>169</v>
      </c>
      <c r="F483" s="75" t="s">
        <v>103</v>
      </c>
      <c r="G483" s="141">
        <v>2.0210106748857477</v>
      </c>
      <c r="H483" s="158"/>
      <c r="I483" s="152">
        <v>52</v>
      </c>
      <c r="J483" s="216">
        <f t="shared" si="19"/>
        <v>0</v>
      </c>
      <c r="K483" s="137"/>
    </row>
    <row r="484" spans="1:11" ht="13.2">
      <c r="A484" s="75" t="s">
        <v>547</v>
      </c>
      <c r="B484" s="75" t="s">
        <v>336</v>
      </c>
      <c r="C484" s="173" t="s">
        <v>142</v>
      </c>
      <c r="D484" s="179" t="s">
        <v>554</v>
      </c>
      <c r="E484" s="75" t="s">
        <v>555</v>
      </c>
      <c r="F484" s="75" t="s">
        <v>366</v>
      </c>
      <c r="G484" s="141">
        <v>65.499118690615362</v>
      </c>
      <c r="H484" s="158"/>
      <c r="I484" s="152">
        <v>52</v>
      </c>
      <c r="J484" s="216">
        <f t="shared" si="19"/>
        <v>0</v>
      </c>
      <c r="K484" s="139"/>
    </row>
    <row r="485" spans="1:11" ht="13.2">
      <c r="A485" s="75" t="s">
        <v>547</v>
      </c>
      <c r="B485" s="75" t="s">
        <v>336</v>
      </c>
      <c r="C485" s="173" t="s">
        <v>142</v>
      </c>
      <c r="D485" s="179" t="s">
        <v>407</v>
      </c>
      <c r="E485" s="75" t="s">
        <v>556</v>
      </c>
      <c r="F485" s="75" t="s">
        <v>366</v>
      </c>
      <c r="G485" s="141">
        <v>13.13656938675736</v>
      </c>
      <c r="H485" s="158"/>
      <c r="I485" s="152">
        <v>52</v>
      </c>
      <c r="J485" s="216">
        <f t="shared" si="19"/>
        <v>0</v>
      </c>
      <c r="K485" s="137"/>
    </row>
    <row r="486" spans="1:11" ht="13.2">
      <c r="A486" s="75" t="s">
        <v>547</v>
      </c>
      <c r="B486" s="75" t="s">
        <v>336</v>
      </c>
      <c r="C486" s="173" t="s">
        <v>142</v>
      </c>
      <c r="D486" s="179" t="s">
        <v>557</v>
      </c>
      <c r="E486" s="75" t="s">
        <v>215</v>
      </c>
      <c r="F486" s="75" t="s">
        <v>103</v>
      </c>
      <c r="G486" s="141">
        <v>8.6719730776915718</v>
      </c>
      <c r="H486" s="158"/>
      <c r="I486" s="152">
        <v>52</v>
      </c>
      <c r="J486" s="216">
        <f t="shared" si="19"/>
        <v>0</v>
      </c>
      <c r="K486" s="137"/>
    </row>
    <row r="487" spans="1:11" ht="13.2">
      <c r="A487" s="75"/>
      <c r="B487" s="75"/>
      <c r="C487" s="173"/>
      <c r="D487" s="179"/>
      <c r="E487" s="75"/>
      <c r="F487" s="75"/>
      <c r="G487" s="141"/>
      <c r="H487" s="168"/>
      <c r="I487" s="152"/>
      <c r="K487" s="137"/>
    </row>
    <row r="488" spans="1:11" ht="13.2">
      <c r="A488" s="75" t="s">
        <v>558</v>
      </c>
      <c r="B488" s="75" t="s">
        <v>336</v>
      </c>
      <c r="C488" s="173">
        <v>0</v>
      </c>
      <c r="D488" s="179" t="s">
        <v>359</v>
      </c>
      <c r="E488" s="75" t="s">
        <v>559</v>
      </c>
      <c r="F488" s="75" t="s">
        <v>366</v>
      </c>
      <c r="G488" s="141">
        <v>24.955557762557106</v>
      </c>
      <c r="H488" s="158"/>
      <c r="I488" s="152">
        <v>52</v>
      </c>
      <c r="J488" s="216">
        <f>G488*H488*I488</f>
        <v>0</v>
      </c>
      <c r="K488" s="137"/>
    </row>
    <row r="489" spans="1:11" ht="13.2">
      <c r="A489" s="75" t="s">
        <v>558</v>
      </c>
      <c r="B489" s="75" t="s">
        <v>336</v>
      </c>
      <c r="C489" s="173">
        <v>0</v>
      </c>
      <c r="D489" s="179" t="s">
        <v>361</v>
      </c>
      <c r="E489" s="75" t="s">
        <v>195</v>
      </c>
      <c r="F489" s="75" t="s">
        <v>356</v>
      </c>
      <c r="G489" s="141">
        <v>6.8666672739360166</v>
      </c>
      <c r="H489" s="158"/>
      <c r="I489" s="152">
        <v>52</v>
      </c>
      <c r="J489" s="216">
        <f t="shared" ref="J489:J507" si="20">G489*H489*I489</f>
        <v>0</v>
      </c>
      <c r="K489" s="137"/>
    </row>
    <row r="490" spans="1:11" ht="13.2">
      <c r="A490" s="75" t="s">
        <v>558</v>
      </c>
      <c r="B490" s="75" t="s">
        <v>336</v>
      </c>
      <c r="C490" s="173">
        <v>0</v>
      </c>
      <c r="D490" s="179" t="s">
        <v>548</v>
      </c>
      <c r="E490" s="75" t="s">
        <v>190</v>
      </c>
      <c r="F490" s="75" t="s">
        <v>366</v>
      </c>
      <c r="G490" s="141">
        <v>21</v>
      </c>
      <c r="H490" s="158"/>
      <c r="I490" s="152">
        <v>52</v>
      </c>
      <c r="J490" s="216">
        <f t="shared" si="20"/>
        <v>0</v>
      </c>
      <c r="K490" s="137"/>
    </row>
    <row r="491" spans="1:11" ht="13.2">
      <c r="A491" s="75" t="s">
        <v>558</v>
      </c>
      <c r="B491" s="75" t="s">
        <v>336</v>
      </c>
      <c r="C491" s="173">
        <v>0</v>
      </c>
      <c r="D491" s="179" t="s">
        <v>549</v>
      </c>
      <c r="E491" s="75" t="s">
        <v>560</v>
      </c>
      <c r="F491" s="75" t="s">
        <v>103</v>
      </c>
      <c r="G491" s="141">
        <v>52</v>
      </c>
      <c r="H491" s="158"/>
      <c r="I491" s="152">
        <v>52</v>
      </c>
      <c r="J491" s="216">
        <f t="shared" si="20"/>
        <v>0</v>
      </c>
      <c r="K491" s="137"/>
    </row>
    <row r="492" spans="1:11" ht="13.2">
      <c r="A492" s="75" t="s">
        <v>558</v>
      </c>
      <c r="B492" s="75" t="s">
        <v>336</v>
      </c>
      <c r="C492" s="173">
        <v>0</v>
      </c>
      <c r="D492" s="179" t="s">
        <v>367</v>
      </c>
      <c r="E492" s="75" t="s">
        <v>375</v>
      </c>
      <c r="F492" s="75" t="s">
        <v>103</v>
      </c>
      <c r="G492" s="141">
        <v>14</v>
      </c>
      <c r="H492" s="158"/>
      <c r="I492" s="152">
        <v>52</v>
      </c>
      <c r="J492" s="216">
        <f t="shared" si="20"/>
        <v>0</v>
      </c>
      <c r="K492" s="137"/>
    </row>
    <row r="493" spans="1:11" ht="13.2">
      <c r="A493" s="75" t="s">
        <v>558</v>
      </c>
      <c r="B493" s="75" t="s">
        <v>336</v>
      </c>
      <c r="C493" s="173">
        <v>0</v>
      </c>
      <c r="D493" s="179" t="s">
        <v>369</v>
      </c>
      <c r="E493" s="75" t="s">
        <v>169</v>
      </c>
      <c r="F493" s="75" t="s">
        <v>103</v>
      </c>
      <c r="G493" s="141">
        <v>1.3888890117184498</v>
      </c>
      <c r="H493" s="158"/>
      <c r="I493" s="152">
        <v>365</v>
      </c>
      <c r="J493" s="216">
        <f t="shared" si="20"/>
        <v>0</v>
      </c>
      <c r="K493" s="137"/>
    </row>
    <row r="494" spans="1:11" ht="13.2">
      <c r="A494" s="75" t="s">
        <v>558</v>
      </c>
      <c r="B494" s="75" t="s">
        <v>336</v>
      </c>
      <c r="C494" s="173">
        <v>0</v>
      </c>
      <c r="D494" s="179" t="s">
        <v>371</v>
      </c>
      <c r="E494" s="75" t="s">
        <v>561</v>
      </c>
      <c r="F494" s="75" t="s">
        <v>103</v>
      </c>
      <c r="G494" s="141">
        <v>7.4666673269983876</v>
      </c>
      <c r="H494" s="158"/>
      <c r="I494" s="152">
        <v>52</v>
      </c>
      <c r="J494" s="216">
        <f t="shared" si="20"/>
        <v>0</v>
      </c>
      <c r="K494" s="137"/>
    </row>
    <row r="495" spans="1:11" ht="13.2">
      <c r="A495" s="75" t="s">
        <v>558</v>
      </c>
      <c r="B495" s="75" t="s">
        <v>336</v>
      </c>
      <c r="C495" s="173">
        <v>0</v>
      </c>
      <c r="D495" s="179" t="s">
        <v>551</v>
      </c>
      <c r="E495" s="75" t="s">
        <v>386</v>
      </c>
      <c r="F495" s="75" t="s">
        <v>103</v>
      </c>
      <c r="G495" s="141">
        <v>18</v>
      </c>
      <c r="H495" s="158"/>
      <c r="I495" s="152">
        <v>52</v>
      </c>
      <c r="J495" s="216">
        <f t="shared" si="20"/>
        <v>0</v>
      </c>
      <c r="K495" s="137"/>
    </row>
    <row r="496" spans="1:11" ht="13.2">
      <c r="A496" s="75" t="s">
        <v>558</v>
      </c>
      <c r="B496" s="75" t="s">
        <v>336</v>
      </c>
      <c r="C496" s="173">
        <v>0</v>
      </c>
      <c r="D496" s="179" t="s">
        <v>373</v>
      </c>
      <c r="E496" s="75" t="s">
        <v>169</v>
      </c>
      <c r="F496" s="75" t="s">
        <v>103</v>
      </c>
      <c r="G496" s="141">
        <v>1.3888890117184498</v>
      </c>
      <c r="H496" s="158"/>
      <c r="I496" s="152">
        <v>52</v>
      </c>
      <c r="J496" s="216">
        <f t="shared" si="20"/>
        <v>0</v>
      </c>
      <c r="K496" s="137"/>
    </row>
    <row r="497" spans="1:11" ht="13.2">
      <c r="A497" s="75" t="s">
        <v>558</v>
      </c>
      <c r="B497" s="75" t="s">
        <v>336</v>
      </c>
      <c r="C497" s="173">
        <v>0</v>
      </c>
      <c r="D497" s="179" t="s">
        <v>543</v>
      </c>
      <c r="E497" s="75" t="s">
        <v>169</v>
      </c>
      <c r="F497" s="75" t="s">
        <v>103</v>
      </c>
      <c r="G497" s="141">
        <v>1.3888890117184498</v>
      </c>
      <c r="H497" s="158"/>
      <c r="I497" s="152">
        <v>52</v>
      </c>
      <c r="J497" s="216">
        <f t="shared" si="20"/>
        <v>0</v>
      </c>
      <c r="K497" s="137"/>
    </row>
    <row r="498" spans="1:11" ht="13.2">
      <c r="A498" s="75" t="s">
        <v>558</v>
      </c>
      <c r="B498" s="75" t="s">
        <v>336</v>
      </c>
      <c r="C498" s="173">
        <v>0</v>
      </c>
      <c r="D498" s="179" t="s">
        <v>374</v>
      </c>
      <c r="E498" s="75" t="s">
        <v>561</v>
      </c>
      <c r="F498" s="75" t="s">
        <v>103</v>
      </c>
      <c r="G498" s="141">
        <v>9.9166675436697318</v>
      </c>
      <c r="H498" s="158"/>
      <c r="I498" s="152">
        <v>52</v>
      </c>
      <c r="J498" s="216">
        <f t="shared" si="20"/>
        <v>0</v>
      </c>
      <c r="K498" s="137"/>
    </row>
    <row r="499" spans="1:11" ht="13.2">
      <c r="A499" s="75" t="s">
        <v>558</v>
      </c>
      <c r="B499" s="75" t="s">
        <v>336</v>
      </c>
      <c r="C499" s="173">
        <v>0</v>
      </c>
      <c r="D499" s="179" t="s">
        <v>376</v>
      </c>
      <c r="E499" s="75" t="s">
        <v>562</v>
      </c>
      <c r="F499" s="75"/>
      <c r="G499" s="141"/>
      <c r="H499" s="158"/>
      <c r="I499" s="152">
        <v>0</v>
      </c>
      <c r="J499" s="216">
        <f t="shared" si="20"/>
        <v>0</v>
      </c>
      <c r="K499" s="137"/>
    </row>
    <row r="500" spans="1:11" ht="13.2">
      <c r="A500" s="75" t="s">
        <v>558</v>
      </c>
      <c r="B500" s="75" t="s">
        <v>336</v>
      </c>
      <c r="C500" s="173">
        <v>0</v>
      </c>
      <c r="D500" s="179" t="s">
        <v>379</v>
      </c>
      <c r="E500" s="75" t="s">
        <v>563</v>
      </c>
      <c r="F500" s="75"/>
      <c r="G500" s="141"/>
      <c r="H500" s="158"/>
      <c r="I500" s="152">
        <v>0</v>
      </c>
      <c r="J500" s="216">
        <f t="shared" si="20"/>
        <v>0</v>
      </c>
      <c r="K500" s="137"/>
    </row>
    <row r="501" spans="1:11" ht="13.2">
      <c r="A501" s="75" t="s">
        <v>558</v>
      </c>
      <c r="B501" s="75" t="s">
        <v>336</v>
      </c>
      <c r="C501" s="173">
        <v>0</v>
      </c>
      <c r="D501" s="179" t="s">
        <v>381</v>
      </c>
      <c r="E501" s="75" t="s">
        <v>564</v>
      </c>
      <c r="F501" s="75"/>
      <c r="G501" s="141"/>
      <c r="H501" s="158"/>
      <c r="I501" s="152">
        <v>0</v>
      </c>
      <c r="J501" s="216">
        <f t="shared" si="20"/>
        <v>0</v>
      </c>
      <c r="K501" s="137"/>
    </row>
    <row r="502" spans="1:11" ht="13.2">
      <c r="A502" s="75" t="s">
        <v>558</v>
      </c>
      <c r="B502" s="75" t="s">
        <v>336</v>
      </c>
      <c r="C502" s="173" t="s">
        <v>142</v>
      </c>
      <c r="D502" s="179" t="s">
        <v>409</v>
      </c>
      <c r="E502" s="75" t="s">
        <v>136</v>
      </c>
      <c r="F502" s="75" t="s">
        <v>366</v>
      </c>
      <c r="G502" s="141">
        <v>17.73333490162117</v>
      </c>
      <c r="H502" s="158"/>
      <c r="I502" s="152">
        <v>52</v>
      </c>
      <c r="J502" s="216">
        <f t="shared" si="20"/>
        <v>0</v>
      </c>
      <c r="K502" s="137"/>
    </row>
    <row r="503" spans="1:11" ht="13.2">
      <c r="A503" s="75" t="s">
        <v>558</v>
      </c>
      <c r="B503" s="75" t="s">
        <v>336</v>
      </c>
      <c r="C503" s="173" t="s">
        <v>142</v>
      </c>
      <c r="D503" s="179" t="s">
        <v>552</v>
      </c>
      <c r="E503" s="75" t="s">
        <v>489</v>
      </c>
      <c r="F503" s="75" t="s">
        <v>366</v>
      </c>
      <c r="G503" s="141">
        <v>36</v>
      </c>
      <c r="H503" s="158"/>
      <c r="I503" s="152">
        <v>52</v>
      </c>
      <c r="J503" s="216">
        <f t="shared" si="20"/>
        <v>0</v>
      </c>
      <c r="K503" s="137"/>
    </row>
    <row r="504" spans="1:11" ht="13.2">
      <c r="A504" s="75" t="s">
        <v>558</v>
      </c>
      <c r="B504" s="75" t="s">
        <v>336</v>
      </c>
      <c r="C504" s="173" t="s">
        <v>142</v>
      </c>
      <c r="D504" s="179" t="s">
        <v>553</v>
      </c>
      <c r="E504" s="75" t="s">
        <v>169</v>
      </c>
      <c r="F504" s="75" t="s">
        <v>103</v>
      </c>
      <c r="G504" s="141">
        <v>1.7000001503433826</v>
      </c>
      <c r="H504" s="158"/>
      <c r="I504" s="152">
        <v>52</v>
      </c>
      <c r="J504" s="216">
        <f t="shared" si="20"/>
        <v>0</v>
      </c>
      <c r="K504" s="137"/>
    </row>
    <row r="505" spans="1:11" ht="13.2">
      <c r="A505" s="75" t="s">
        <v>558</v>
      </c>
      <c r="B505" s="75" t="s">
        <v>336</v>
      </c>
      <c r="C505" s="173" t="s">
        <v>142</v>
      </c>
      <c r="D505" s="179" t="s">
        <v>554</v>
      </c>
      <c r="E505" s="75" t="s">
        <v>169</v>
      </c>
      <c r="F505" s="75" t="s">
        <v>103</v>
      </c>
      <c r="G505" s="141">
        <v>1.7000001503433826</v>
      </c>
      <c r="H505" s="158"/>
      <c r="I505" s="152">
        <v>52</v>
      </c>
      <c r="J505" s="216">
        <f t="shared" si="20"/>
        <v>0</v>
      </c>
      <c r="K505" s="137"/>
    </row>
    <row r="506" spans="1:11" ht="13.2">
      <c r="A506" s="75" t="s">
        <v>558</v>
      </c>
      <c r="B506" s="75" t="s">
        <v>336</v>
      </c>
      <c r="C506" s="173" t="s">
        <v>142</v>
      </c>
      <c r="D506" s="179" t="s">
        <v>407</v>
      </c>
      <c r="E506" s="75" t="s">
        <v>277</v>
      </c>
      <c r="F506" s="75" t="s">
        <v>140</v>
      </c>
      <c r="G506" s="141">
        <v>47</v>
      </c>
      <c r="H506" s="158"/>
      <c r="I506" s="152">
        <v>52</v>
      </c>
      <c r="J506" s="216">
        <f t="shared" si="20"/>
        <v>0</v>
      </c>
      <c r="K506" s="139"/>
    </row>
    <row r="507" spans="1:11" ht="13.2">
      <c r="A507" s="75" t="s">
        <v>558</v>
      </c>
      <c r="B507" s="75" t="s">
        <v>336</v>
      </c>
      <c r="C507" s="173" t="s">
        <v>142</v>
      </c>
      <c r="D507" s="179" t="s">
        <v>557</v>
      </c>
      <c r="E507" s="75" t="s">
        <v>215</v>
      </c>
      <c r="F507" s="75" t="s">
        <v>103</v>
      </c>
      <c r="G507" s="141">
        <v>7.6000006721233575</v>
      </c>
      <c r="H507" s="158"/>
      <c r="I507" s="152">
        <v>52</v>
      </c>
      <c r="J507" s="216">
        <f t="shared" si="20"/>
        <v>0</v>
      </c>
      <c r="K507" s="137"/>
    </row>
    <row r="508" spans="1:11" ht="13.2">
      <c r="A508" s="75"/>
      <c r="B508" s="75"/>
      <c r="C508" s="173"/>
      <c r="D508" s="179"/>
      <c r="E508" s="75"/>
      <c r="F508" s="75"/>
      <c r="G508" s="141"/>
      <c r="H508" s="168"/>
      <c r="I508" s="152"/>
      <c r="K508" s="137"/>
    </row>
    <row r="509" spans="1:11" ht="13.2">
      <c r="A509" s="75" t="s">
        <v>565</v>
      </c>
      <c r="B509" s="75" t="s">
        <v>326</v>
      </c>
      <c r="C509" s="173">
        <v>0</v>
      </c>
      <c r="D509" s="179" t="s">
        <v>363</v>
      </c>
      <c r="E509" s="75" t="s">
        <v>566</v>
      </c>
      <c r="F509" s="75" t="s">
        <v>366</v>
      </c>
      <c r="G509" s="141">
        <v>17</v>
      </c>
      <c r="H509" s="158"/>
      <c r="I509" s="152">
        <v>365</v>
      </c>
      <c r="J509" s="216">
        <f>G509*H509*I509</f>
        <v>0</v>
      </c>
      <c r="K509" s="137"/>
    </row>
    <row r="510" spans="1:11" ht="13.2">
      <c r="A510" s="75"/>
      <c r="B510" s="75"/>
      <c r="C510" s="173"/>
      <c r="D510" s="179"/>
      <c r="E510" s="75"/>
      <c r="F510" s="75"/>
      <c r="G510" s="141"/>
      <c r="H510" s="168"/>
      <c r="I510" s="152"/>
      <c r="J510" s="169"/>
      <c r="K510" s="137"/>
    </row>
    <row r="511" spans="1:11" ht="13.2">
      <c r="A511" s="75" t="s">
        <v>567</v>
      </c>
      <c r="B511" s="75" t="s">
        <v>150</v>
      </c>
      <c r="C511" s="173">
        <v>0</v>
      </c>
      <c r="D511" s="179" t="s">
        <v>359</v>
      </c>
      <c r="E511" s="75" t="s">
        <v>135</v>
      </c>
      <c r="F511" s="75" t="s">
        <v>103</v>
      </c>
      <c r="G511" s="141">
        <v>7.0929729729729729</v>
      </c>
      <c r="H511" s="158"/>
      <c r="I511" s="152">
        <v>255</v>
      </c>
      <c r="J511" s="216">
        <f>G511*H511*I511</f>
        <v>0</v>
      </c>
      <c r="K511" s="137"/>
    </row>
    <row r="512" spans="1:11" ht="13.2">
      <c r="A512" s="75" t="s">
        <v>567</v>
      </c>
      <c r="B512" s="75" t="s">
        <v>150</v>
      </c>
      <c r="C512" s="173">
        <v>0</v>
      </c>
      <c r="D512" s="179" t="s">
        <v>361</v>
      </c>
      <c r="E512" s="75" t="s">
        <v>157</v>
      </c>
      <c r="F512" s="75" t="s">
        <v>103</v>
      </c>
      <c r="G512" s="141">
        <v>24.484601899196491</v>
      </c>
      <c r="H512" s="158"/>
      <c r="I512" s="152">
        <v>255</v>
      </c>
      <c r="J512" s="216">
        <f t="shared" ref="J512:J546" si="21">G512*H512*I512</f>
        <v>0</v>
      </c>
      <c r="K512" s="137"/>
    </row>
    <row r="513" spans="1:11" ht="13.2">
      <c r="A513" s="75" t="s">
        <v>567</v>
      </c>
      <c r="B513" s="75" t="s">
        <v>150</v>
      </c>
      <c r="C513" s="173">
        <v>0</v>
      </c>
      <c r="D513" s="179" t="s">
        <v>363</v>
      </c>
      <c r="E513" s="75" t="s">
        <v>105</v>
      </c>
      <c r="F513" s="75" t="s">
        <v>103</v>
      </c>
      <c r="G513" s="141">
        <v>3.8606647187728269</v>
      </c>
      <c r="H513" s="158"/>
      <c r="I513" s="152">
        <v>255</v>
      </c>
      <c r="J513" s="216">
        <f t="shared" si="21"/>
        <v>0</v>
      </c>
      <c r="K513" s="137"/>
    </row>
    <row r="514" spans="1:11" ht="13.2">
      <c r="A514" s="75" t="s">
        <v>567</v>
      </c>
      <c r="B514" s="75" t="s">
        <v>150</v>
      </c>
      <c r="C514" s="173">
        <v>0</v>
      </c>
      <c r="D514" s="179" t="s">
        <v>548</v>
      </c>
      <c r="E514" s="75" t="s">
        <v>190</v>
      </c>
      <c r="F514" s="75" t="s">
        <v>364</v>
      </c>
      <c r="G514" s="141">
        <v>32.264506939371806</v>
      </c>
      <c r="H514" s="158"/>
      <c r="I514" s="152">
        <v>255</v>
      </c>
      <c r="J514" s="216">
        <f t="shared" si="21"/>
        <v>0</v>
      </c>
      <c r="K514" s="137"/>
    </row>
    <row r="515" spans="1:11" ht="13.2">
      <c r="A515" s="75" t="s">
        <v>567</v>
      </c>
      <c r="B515" s="75" t="s">
        <v>150</v>
      </c>
      <c r="C515" s="173">
        <v>0</v>
      </c>
      <c r="D515" s="179" t="s">
        <v>549</v>
      </c>
      <c r="E515" s="75" t="s">
        <v>137</v>
      </c>
      <c r="F515" s="75" t="s">
        <v>103</v>
      </c>
      <c r="G515" s="141">
        <v>4.4304455807158512</v>
      </c>
      <c r="H515" s="158"/>
      <c r="I515" s="152">
        <v>255</v>
      </c>
      <c r="J515" s="216">
        <f t="shared" si="21"/>
        <v>0</v>
      </c>
      <c r="K515" s="137"/>
    </row>
    <row r="516" spans="1:11" ht="13.2">
      <c r="A516" s="75" t="s">
        <v>567</v>
      </c>
      <c r="B516" s="75" t="s">
        <v>150</v>
      </c>
      <c r="C516" s="173">
        <v>0</v>
      </c>
      <c r="D516" s="179" t="s">
        <v>367</v>
      </c>
      <c r="E516" s="75" t="s">
        <v>195</v>
      </c>
      <c r="F516" s="75" t="s">
        <v>568</v>
      </c>
      <c r="G516" s="141">
        <v>4.4304455807158512</v>
      </c>
      <c r="H516" s="158"/>
      <c r="I516" s="152">
        <v>255</v>
      </c>
      <c r="J516" s="216">
        <f t="shared" si="21"/>
        <v>0</v>
      </c>
      <c r="K516" s="137"/>
    </row>
    <row r="517" spans="1:11" ht="13.2">
      <c r="A517" s="75" t="s">
        <v>567</v>
      </c>
      <c r="B517" s="75" t="s">
        <v>150</v>
      </c>
      <c r="C517" s="173">
        <v>0</v>
      </c>
      <c r="D517" s="179" t="s">
        <v>369</v>
      </c>
      <c r="E517" s="75" t="s">
        <v>190</v>
      </c>
      <c r="F517" s="75" t="s">
        <v>364</v>
      </c>
      <c r="G517" s="141">
        <v>19.308648648648649</v>
      </c>
      <c r="H517" s="158"/>
      <c r="I517" s="152">
        <v>255</v>
      </c>
      <c r="J517" s="216">
        <f t="shared" si="21"/>
        <v>0</v>
      </c>
      <c r="K517" s="137"/>
    </row>
    <row r="518" spans="1:11" ht="13.2">
      <c r="A518" s="75" t="s">
        <v>567</v>
      </c>
      <c r="B518" s="75" t="s">
        <v>150</v>
      </c>
      <c r="C518" s="173">
        <v>0</v>
      </c>
      <c r="D518" s="179" t="s">
        <v>371</v>
      </c>
      <c r="E518" s="75" t="s">
        <v>195</v>
      </c>
      <c r="F518" s="75" t="s">
        <v>568</v>
      </c>
      <c r="G518" s="141">
        <v>3.8766398831263693</v>
      </c>
      <c r="H518" s="158"/>
      <c r="I518" s="152">
        <v>255</v>
      </c>
      <c r="J518" s="216">
        <f t="shared" si="21"/>
        <v>0</v>
      </c>
      <c r="K518" s="137"/>
    </row>
    <row r="519" spans="1:11" ht="13.2">
      <c r="A519" s="75" t="s">
        <v>567</v>
      </c>
      <c r="B519" s="75" t="s">
        <v>150</v>
      </c>
      <c r="C519" s="173">
        <v>0</v>
      </c>
      <c r="D519" s="179" t="s">
        <v>551</v>
      </c>
      <c r="E519" s="75" t="s">
        <v>137</v>
      </c>
      <c r="F519" s="75" t="s">
        <v>103</v>
      </c>
      <c r="G519" s="141">
        <v>24.591102994886775</v>
      </c>
      <c r="H519" s="158"/>
      <c r="I519" s="152">
        <v>255</v>
      </c>
      <c r="J519" s="216">
        <f t="shared" si="21"/>
        <v>0</v>
      </c>
      <c r="K519" s="137"/>
    </row>
    <row r="520" spans="1:11" ht="13.2">
      <c r="A520" s="75" t="s">
        <v>567</v>
      </c>
      <c r="B520" s="75" t="s">
        <v>150</v>
      </c>
      <c r="C520" s="173">
        <v>0</v>
      </c>
      <c r="D520" s="179" t="s">
        <v>373</v>
      </c>
      <c r="E520" s="75" t="s">
        <v>375</v>
      </c>
      <c r="F520" s="75" t="s">
        <v>103</v>
      </c>
      <c r="G520" s="141">
        <v>16.102965668371073</v>
      </c>
      <c r="H520" s="158"/>
      <c r="I520" s="152">
        <v>255</v>
      </c>
      <c r="J520" s="216">
        <f t="shared" si="21"/>
        <v>0</v>
      </c>
      <c r="K520" s="137"/>
    </row>
    <row r="521" spans="1:11" ht="13.2">
      <c r="A521" s="75" t="s">
        <v>567</v>
      </c>
      <c r="B521" s="75" t="s">
        <v>150</v>
      </c>
      <c r="C521" s="173">
        <v>0</v>
      </c>
      <c r="D521" s="179" t="s">
        <v>543</v>
      </c>
      <c r="E521" s="75" t="s">
        <v>169</v>
      </c>
      <c r="F521" s="75" t="s">
        <v>103</v>
      </c>
      <c r="G521" s="141">
        <v>1.6773922571219868</v>
      </c>
      <c r="H521" s="158"/>
      <c r="I521" s="152">
        <v>255</v>
      </c>
      <c r="J521" s="216">
        <f t="shared" si="21"/>
        <v>0</v>
      </c>
      <c r="K521" s="137"/>
    </row>
    <row r="522" spans="1:11" ht="13.2">
      <c r="A522" s="75" t="s">
        <v>567</v>
      </c>
      <c r="B522" s="75" t="s">
        <v>150</v>
      </c>
      <c r="C522" s="173">
        <v>0</v>
      </c>
      <c r="D522" s="179" t="s">
        <v>374</v>
      </c>
      <c r="E522" s="75" t="s">
        <v>561</v>
      </c>
      <c r="F522" s="75" t="s">
        <v>103</v>
      </c>
      <c r="G522" s="141">
        <v>4.0417165814463099</v>
      </c>
      <c r="H522" s="158"/>
      <c r="I522" s="152">
        <v>255</v>
      </c>
      <c r="J522" s="216">
        <f t="shared" si="21"/>
        <v>0</v>
      </c>
      <c r="K522" s="137"/>
    </row>
    <row r="523" spans="1:11" ht="13.2">
      <c r="A523" s="75" t="s">
        <v>567</v>
      </c>
      <c r="B523" s="75" t="s">
        <v>150</v>
      </c>
      <c r="C523" s="173">
        <v>0</v>
      </c>
      <c r="D523" s="179" t="s">
        <v>376</v>
      </c>
      <c r="E523" s="75" t="s">
        <v>386</v>
      </c>
      <c r="F523" s="75" t="s">
        <v>103</v>
      </c>
      <c r="G523" s="141">
        <v>43.409846603360116</v>
      </c>
      <c r="H523" s="158"/>
      <c r="I523" s="152">
        <v>255</v>
      </c>
      <c r="J523" s="216">
        <f t="shared" si="21"/>
        <v>0</v>
      </c>
      <c r="K523" s="137"/>
    </row>
    <row r="524" spans="1:11" ht="13.2">
      <c r="A524" s="75" t="s">
        <v>567</v>
      </c>
      <c r="B524" s="75" t="s">
        <v>150</v>
      </c>
      <c r="C524" s="173">
        <v>0</v>
      </c>
      <c r="D524" s="179" t="s">
        <v>379</v>
      </c>
      <c r="E524" s="75" t="s">
        <v>169</v>
      </c>
      <c r="F524" s="75" t="s">
        <v>103</v>
      </c>
      <c r="G524" s="141">
        <v>1.6773922571219868</v>
      </c>
      <c r="H524" s="158"/>
      <c r="I524" s="152">
        <v>255</v>
      </c>
      <c r="J524" s="216">
        <f t="shared" si="21"/>
        <v>0</v>
      </c>
      <c r="K524" s="137"/>
    </row>
    <row r="525" spans="1:11" ht="13.2">
      <c r="A525" s="75" t="s">
        <v>567</v>
      </c>
      <c r="B525" s="75" t="s">
        <v>150</v>
      </c>
      <c r="C525" s="173">
        <v>0</v>
      </c>
      <c r="D525" s="179" t="s">
        <v>381</v>
      </c>
      <c r="E525" s="75" t="s">
        <v>169</v>
      </c>
      <c r="F525" s="75" t="s">
        <v>103</v>
      </c>
      <c r="G525" s="141">
        <v>1.6773922571219868</v>
      </c>
      <c r="H525" s="158"/>
      <c r="I525" s="152">
        <v>255</v>
      </c>
      <c r="J525" s="216">
        <f t="shared" si="21"/>
        <v>0</v>
      </c>
      <c r="K525" s="137"/>
    </row>
    <row r="526" spans="1:11" ht="13.2">
      <c r="A526" s="75" t="s">
        <v>567</v>
      </c>
      <c r="B526" s="75" t="s">
        <v>150</v>
      </c>
      <c r="C526" s="173">
        <v>0</v>
      </c>
      <c r="D526" s="179" t="s">
        <v>383</v>
      </c>
      <c r="E526" s="75" t="s">
        <v>561</v>
      </c>
      <c r="F526" s="75" t="s">
        <v>103</v>
      </c>
      <c r="G526" s="141">
        <v>7.0290723155588006</v>
      </c>
      <c r="H526" s="158"/>
      <c r="I526" s="152">
        <v>255</v>
      </c>
      <c r="J526" s="216">
        <f t="shared" si="21"/>
        <v>0</v>
      </c>
      <c r="K526" s="137"/>
    </row>
    <row r="527" spans="1:11" ht="13.2">
      <c r="A527" s="75" t="s">
        <v>567</v>
      </c>
      <c r="B527" s="75" t="s">
        <v>150</v>
      </c>
      <c r="C527" s="173">
        <v>0</v>
      </c>
      <c r="D527" s="179" t="s">
        <v>385</v>
      </c>
      <c r="E527" s="75" t="s">
        <v>136</v>
      </c>
      <c r="F527" s="75" t="s">
        <v>103</v>
      </c>
      <c r="G527" s="141">
        <v>7.7532797662527386</v>
      </c>
      <c r="H527" s="158"/>
      <c r="I527" s="152">
        <v>255</v>
      </c>
      <c r="J527" s="216">
        <f t="shared" si="21"/>
        <v>0</v>
      </c>
      <c r="K527" s="137"/>
    </row>
    <row r="528" spans="1:11" ht="13.2">
      <c r="A528" s="75" t="s">
        <v>567</v>
      </c>
      <c r="B528" s="75" t="s">
        <v>150</v>
      </c>
      <c r="C528" s="173">
        <v>0</v>
      </c>
      <c r="D528" s="179" t="s">
        <v>387</v>
      </c>
      <c r="E528" s="75" t="s">
        <v>190</v>
      </c>
      <c r="F528" s="75" t="s">
        <v>364</v>
      </c>
      <c r="G528" s="141">
        <v>13.312636961285611</v>
      </c>
      <c r="H528" s="158"/>
      <c r="I528" s="152">
        <v>255</v>
      </c>
      <c r="J528" s="216">
        <f t="shared" si="21"/>
        <v>0</v>
      </c>
      <c r="K528" s="137"/>
    </row>
    <row r="529" spans="1:11" ht="13.2">
      <c r="A529" s="75" t="s">
        <v>567</v>
      </c>
      <c r="B529" s="75" t="s">
        <v>150</v>
      </c>
      <c r="C529" s="173" t="s">
        <v>142</v>
      </c>
      <c r="D529" s="179" t="s">
        <v>389</v>
      </c>
      <c r="E529" s="75" t="s">
        <v>569</v>
      </c>
      <c r="F529" s="75" t="s">
        <v>364</v>
      </c>
      <c r="G529" s="141">
        <v>21.300219138056974</v>
      </c>
      <c r="H529" s="158"/>
      <c r="I529" s="152">
        <v>255</v>
      </c>
      <c r="J529" s="216">
        <f t="shared" si="21"/>
        <v>0</v>
      </c>
      <c r="K529" s="137"/>
    </row>
    <row r="530" spans="1:11" ht="13.2">
      <c r="A530" s="75" t="s">
        <v>567</v>
      </c>
      <c r="B530" s="75" t="s">
        <v>150</v>
      </c>
      <c r="C530" s="173" t="s">
        <v>142</v>
      </c>
      <c r="D530" s="179" t="s">
        <v>409</v>
      </c>
      <c r="E530" s="75" t="s">
        <v>136</v>
      </c>
      <c r="F530" s="75" t="s">
        <v>366</v>
      </c>
      <c r="G530" s="141">
        <v>37.573586559532515</v>
      </c>
      <c r="H530" s="158"/>
      <c r="I530" s="152">
        <v>255</v>
      </c>
      <c r="J530" s="216">
        <f t="shared" si="21"/>
        <v>0</v>
      </c>
      <c r="K530" s="137"/>
    </row>
    <row r="531" spans="1:11" ht="13.2">
      <c r="A531" s="75" t="s">
        <v>567</v>
      </c>
      <c r="B531" s="75" t="s">
        <v>150</v>
      </c>
      <c r="C531" s="173" t="s">
        <v>142</v>
      </c>
      <c r="D531" s="179" t="s">
        <v>409</v>
      </c>
      <c r="E531" s="75" t="s">
        <v>136</v>
      </c>
      <c r="F531" s="75" t="s">
        <v>366</v>
      </c>
      <c r="G531" s="141">
        <v>17.978400000000001</v>
      </c>
      <c r="H531" s="158"/>
      <c r="I531" s="152">
        <v>255</v>
      </c>
      <c r="J531" s="216">
        <f t="shared" si="21"/>
        <v>0</v>
      </c>
      <c r="K531" s="137"/>
    </row>
    <row r="532" spans="1:11" ht="13.2">
      <c r="A532" s="75" t="s">
        <v>567</v>
      </c>
      <c r="B532" s="75" t="s">
        <v>150</v>
      </c>
      <c r="C532" s="173" t="s">
        <v>142</v>
      </c>
      <c r="D532" s="179" t="s">
        <v>552</v>
      </c>
      <c r="E532" s="75" t="s">
        <v>570</v>
      </c>
      <c r="F532" s="75" t="s">
        <v>103</v>
      </c>
      <c r="G532" s="141">
        <v>4.6008473338203064</v>
      </c>
      <c r="H532" s="158"/>
      <c r="I532" s="152">
        <v>255</v>
      </c>
      <c r="J532" s="216">
        <f t="shared" si="21"/>
        <v>0</v>
      </c>
      <c r="K532" s="137"/>
    </row>
    <row r="533" spans="1:11" ht="13.2">
      <c r="A533" s="75" t="s">
        <v>567</v>
      </c>
      <c r="B533" s="75" t="s">
        <v>150</v>
      </c>
      <c r="C533" s="173" t="s">
        <v>142</v>
      </c>
      <c r="D533" s="179" t="s">
        <v>553</v>
      </c>
      <c r="E533" s="75" t="s">
        <v>190</v>
      </c>
      <c r="F533" s="75" t="s">
        <v>364</v>
      </c>
      <c r="G533" s="141">
        <v>22.897735573411246</v>
      </c>
      <c r="H533" s="158"/>
      <c r="I533" s="152">
        <v>255</v>
      </c>
      <c r="J533" s="216">
        <f t="shared" si="21"/>
        <v>0</v>
      </c>
      <c r="K533" s="137"/>
    </row>
    <row r="534" spans="1:11" ht="13.2">
      <c r="A534" s="75" t="s">
        <v>567</v>
      </c>
      <c r="B534" s="75" t="s">
        <v>150</v>
      </c>
      <c r="C534" s="173" t="s">
        <v>142</v>
      </c>
      <c r="D534" s="179" t="s">
        <v>554</v>
      </c>
      <c r="E534" s="75" t="s">
        <v>190</v>
      </c>
      <c r="F534" s="75" t="s">
        <v>364</v>
      </c>
      <c r="G534" s="141">
        <v>19.729327976625274</v>
      </c>
      <c r="H534" s="158"/>
      <c r="I534" s="152">
        <v>255</v>
      </c>
      <c r="J534" s="216">
        <f t="shared" si="21"/>
        <v>0</v>
      </c>
      <c r="K534" s="137"/>
    </row>
    <row r="535" spans="1:11" ht="13.2">
      <c r="A535" s="75" t="s">
        <v>567</v>
      </c>
      <c r="B535" s="75" t="s">
        <v>150</v>
      </c>
      <c r="C535" s="173" t="s">
        <v>142</v>
      </c>
      <c r="D535" s="179" t="s">
        <v>554</v>
      </c>
      <c r="E535" s="75" t="s">
        <v>190</v>
      </c>
      <c r="F535" s="75" t="s">
        <v>364</v>
      </c>
      <c r="G535" s="141">
        <v>11.691500000000001</v>
      </c>
      <c r="H535" s="158"/>
      <c r="I535" s="152">
        <v>255</v>
      </c>
      <c r="J535" s="216">
        <f t="shared" si="21"/>
        <v>0</v>
      </c>
      <c r="K535" s="137"/>
    </row>
    <row r="536" spans="1:11" ht="13.2">
      <c r="A536" s="75" t="s">
        <v>567</v>
      </c>
      <c r="B536" s="75" t="s">
        <v>150</v>
      </c>
      <c r="C536" s="173" t="s">
        <v>142</v>
      </c>
      <c r="D536" s="179" t="s">
        <v>407</v>
      </c>
      <c r="E536" s="75" t="s">
        <v>190</v>
      </c>
      <c r="F536" s="75" t="s">
        <v>364</v>
      </c>
      <c r="G536" s="141">
        <v>20.703813002191382</v>
      </c>
      <c r="H536" s="158"/>
      <c r="I536" s="152">
        <v>255</v>
      </c>
      <c r="J536" s="216">
        <f t="shared" si="21"/>
        <v>0</v>
      </c>
      <c r="K536" s="137"/>
    </row>
    <row r="537" spans="1:11" ht="13.2">
      <c r="A537" s="75" t="s">
        <v>567</v>
      </c>
      <c r="B537" s="75" t="s">
        <v>150</v>
      </c>
      <c r="C537" s="173" t="s">
        <v>142</v>
      </c>
      <c r="D537" s="179" t="s">
        <v>557</v>
      </c>
      <c r="E537" s="75" t="s">
        <v>137</v>
      </c>
      <c r="F537" s="75" t="s">
        <v>364</v>
      </c>
      <c r="G537" s="141">
        <v>4.4304455807158512</v>
      </c>
      <c r="H537" s="158"/>
      <c r="I537" s="152">
        <v>255</v>
      </c>
      <c r="J537" s="216">
        <f t="shared" si="21"/>
        <v>0</v>
      </c>
      <c r="K537" s="137"/>
    </row>
    <row r="538" spans="1:11" ht="13.2">
      <c r="A538" s="75" t="s">
        <v>567</v>
      </c>
      <c r="B538" s="75" t="s">
        <v>150</v>
      </c>
      <c r="C538" s="173" t="s">
        <v>142</v>
      </c>
      <c r="D538" s="179" t="s">
        <v>410</v>
      </c>
      <c r="E538" s="75" t="s">
        <v>190</v>
      </c>
      <c r="F538" s="75" t="s">
        <v>364</v>
      </c>
      <c r="G538" s="141">
        <v>30.161110299488676</v>
      </c>
      <c r="H538" s="158"/>
      <c r="I538" s="152">
        <v>255</v>
      </c>
      <c r="J538" s="216">
        <f t="shared" si="21"/>
        <v>0</v>
      </c>
      <c r="K538" s="137"/>
    </row>
    <row r="539" spans="1:11" ht="13.2">
      <c r="A539" s="75" t="s">
        <v>567</v>
      </c>
      <c r="B539" s="75" t="s">
        <v>150</v>
      </c>
      <c r="C539" s="173" t="s">
        <v>142</v>
      </c>
      <c r="D539" s="179" t="s">
        <v>571</v>
      </c>
      <c r="E539" s="75" t="s">
        <v>295</v>
      </c>
      <c r="F539" s="75" t="s">
        <v>364</v>
      </c>
      <c r="G539" s="141">
        <v>11.938772826880934</v>
      </c>
      <c r="H539" s="158"/>
      <c r="I539" s="152">
        <v>255</v>
      </c>
      <c r="J539" s="216">
        <f t="shared" si="21"/>
        <v>0</v>
      </c>
      <c r="K539" s="137"/>
    </row>
    <row r="540" spans="1:11" ht="13.2">
      <c r="A540" s="75" t="s">
        <v>567</v>
      </c>
      <c r="B540" s="75" t="s">
        <v>150</v>
      </c>
      <c r="C540" s="173" t="s">
        <v>142</v>
      </c>
      <c r="D540" s="179" t="s">
        <v>572</v>
      </c>
      <c r="E540" s="75" t="s">
        <v>190</v>
      </c>
      <c r="F540" s="75" t="s">
        <v>364</v>
      </c>
      <c r="G540" s="141">
        <v>10.053703433162894</v>
      </c>
      <c r="H540" s="158"/>
      <c r="I540" s="152">
        <v>255</v>
      </c>
      <c r="J540" s="216">
        <f t="shared" si="21"/>
        <v>0</v>
      </c>
      <c r="K540" s="137"/>
    </row>
    <row r="541" spans="1:11" ht="13.2">
      <c r="A541" s="75" t="s">
        <v>567</v>
      </c>
      <c r="B541" s="75" t="s">
        <v>150</v>
      </c>
      <c r="C541" s="173" t="s">
        <v>142</v>
      </c>
      <c r="D541" s="179" t="s">
        <v>412</v>
      </c>
      <c r="E541" s="75" t="s">
        <v>169</v>
      </c>
      <c r="F541" s="75" t="s">
        <v>103</v>
      </c>
      <c r="G541" s="141">
        <v>2.3962746530314094</v>
      </c>
      <c r="H541" s="158"/>
      <c r="I541" s="152">
        <v>255</v>
      </c>
      <c r="J541" s="216">
        <f t="shared" si="21"/>
        <v>0</v>
      </c>
      <c r="K541" s="137"/>
    </row>
    <row r="542" spans="1:11" ht="13.2">
      <c r="A542" s="75" t="s">
        <v>567</v>
      </c>
      <c r="B542" s="75" t="s">
        <v>150</v>
      </c>
      <c r="C542" s="173" t="s">
        <v>142</v>
      </c>
      <c r="D542" s="179" t="s">
        <v>573</v>
      </c>
      <c r="E542" s="75" t="s">
        <v>169</v>
      </c>
      <c r="F542" s="75" t="s">
        <v>103</v>
      </c>
      <c r="G542" s="141">
        <v>2.7157779401022641</v>
      </c>
      <c r="H542" s="158"/>
      <c r="I542" s="152">
        <v>255</v>
      </c>
      <c r="J542" s="216">
        <f t="shared" si="21"/>
        <v>0</v>
      </c>
      <c r="K542" s="137"/>
    </row>
    <row r="543" spans="1:11" ht="13.2">
      <c r="A543" s="75" t="s">
        <v>567</v>
      </c>
      <c r="B543" s="75" t="s">
        <v>150</v>
      </c>
      <c r="C543" s="173" t="s">
        <v>142</v>
      </c>
      <c r="D543" s="179" t="s">
        <v>574</v>
      </c>
      <c r="E543" s="75" t="s">
        <v>575</v>
      </c>
      <c r="F543" s="75" t="s">
        <v>366</v>
      </c>
      <c r="G543" s="141">
        <v>95.499532505478442</v>
      </c>
      <c r="H543" s="158"/>
      <c r="I543" s="152">
        <v>255</v>
      </c>
      <c r="J543" s="216">
        <f t="shared" si="21"/>
        <v>0</v>
      </c>
      <c r="K543" s="139"/>
    </row>
    <row r="544" spans="1:11" ht="13.2">
      <c r="A544" s="75" t="s">
        <v>567</v>
      </c>
      <c r="B544" s="75" t="s">
        <v>150</v>
      </c>
      <c r="C544" s="173" t="s">
        <v>142</v>
      </c>
      <c r="D544" s="179" t="s">
        <v>414</v>
      </c>
      <c r="E544" s="75" t="s">
        <v>215</v>
      </c>
      <c r="F544" s="75" t="s">
        <v>103</v>
      </c>
      <c r="G544" s="141">
        <v>11.246515704894083</v>
      </c>
      <c r="H544" s="158"/>
      <c r="I544" s="152">
        <v>255</v>
      </c>
      <c r="J544" s="216">
        <f t="shared" si="21"/>
        <v>0</v>
      </c>
      <c r="K544" s="137"/>
    </row>
    <row r="545" spans="1:11" ht="13.2">
      <c r="A545" s="75" t="s">
        <v>567</v>
      </c>
      <c r="B545" s="75" t="s">
        <v>150</v>
      </c>
      <c r="C545" s="173" t="s">
        <v>142</v>
      </c>
      <c r="D545" s="179" t="s">
        <v>416</v>
      </c>
      <c r="E545" s="75" t="s">
        <v>576</v>
      </c>
      <c r="F545" s="75"/>
      <c r="G545" s="141"/>
      <c r="H545" s="158"/>
      <c r="I545" s="152">
        <v>0</v>
      </c>
      <c r="J545" s="216">
        <f t="shared" si="21"/>
        <v>0</v>
      </c>
      <c r="K545" s="137"/>
    </row>
    <row r="546" spans="1:11" ht="13.2">
      <c r="A546" s="75" t="s">
        <v>567</v>
      </c>
      <c r="B546" s="75" t="s">
        <v>150</v>
      </c>
      <c r="C546" s="173" t="s">
        <v>142</v>
      </c>
      <c r="D546" s="179" t="s">
        <v>577</v>
      </c>
      <c r="E546" s="75" t="s">
        <v>190</v>
      </c>
      <c r="F546" s="75" t="s">
        <v>364</v>
      </c>
      <c r="G546" s="141">
        <v>12</v>
      </c>
      <c r="H546" s="158"/>
      <c r="I546" s="152">
        <v>255</v>
      </c>
      <c r="J546" s="216">
        <f t="shared" si="21"/>
        <v>0</v>
      </c>
      <c r="K546" s="137"/>
    </row>
    <row r="547" spans="1:11" ht="13.2">
      <c r="A547" s="75"/>
      <c r="B547" s="75"/>
      <c r="C547" s="173"/>
      <c r="D547" s="179"/>
      <c r="E547" s="75"/>
      <c r="F547" s="75"/>
      <c r="G547" s="141"/>
      <c r="H547" s="168"/>
      <c r="I547" s="152"/>
      <c r="K547" s="137"/>
    </row>
    <row r="548" spans="1:11" ht="13.2">
      <c r="A548" s="75" t="s">
        <v>578</v>
      </c>
      <c r="B548" s="75" t="s">
        <v>150</v>
      </c>
      <c r="C548" s="173">
        <v>0</v>
      </c>
      <c r="D548" s="179" t="s">
        <v>359</v>
      </c>
      <c r="E548" s="75" t="s">
        <v>579</v>
      </c>
      <c r="F548" s="75" t="s">
        <v>140</v>
      </c>
      <c r="G548" s="141">
        <v>9</v>
      </c>
      <c r="H548" s="158"/>
      <c r="I548" s="152">
        <v>255</v>
      </c>
      <c r="J548" s="216">
        <f>G548*H548*I548</f>
        <v>0</v>
      </c>
      <c r="K548" s="137"/>
    </row>
    <row r="549" spans="1:11" ht="13.2">
      <c r="A549" s="75" t="s">
        <v>578</v>
      </c>
      <c r="B549" s="75" t="s">
        <v>150</v>
      </c>
      <c r="C549" s="173">
        <v>0</v>
      </c>
      <c r="D549" s="179" t="s">
        <v>359</v>
      </c>
      <c r="E549" s="75" t="s">
        <v>579</v>
      </c>
      <c r="F549" s="75" t="s">
        <v>86</v>
      </c>
      <c r="G549" s="141">
        <v>5.75</v>
      </c>
      <c r="H549" s="158"/>
      <c r="I549" s="152">
        <v>255</v>
      </c>
      <c r="J549" s="216">
        <f t="shared" ref="J549:J588" si="22">G549*H549*I549</f>
        <v>0</v>
      </c>
      <c r="K549" s="137"/>
    </row>
    <row r="550" spans="1:11" ht="13.2">
      <c r="A550" s="75" t="s">
        <v>578</v>
      </c>
      <c r="B550" s="75" t="s">
        <v>150</v>
      </c>
      <c r="C550" s="173">
        <v>0</v>
      </c>
      <c r="D550" s="179" t="s">
        <v>359</v>
      </c>
      <c r="E550" s="75" t="s">
        <v>579</v>
      </c>
      <c r="F550" s="75" t="s">
        <v>580</v>
      </c>
      <c r="G550" s="142">
        <v>33.700000762939453</v>
      </c>
      <c r="H550" s="158"/>
      <c r="I550" s="152">
        <v>255</v>
      </c>
      <c r="J550" s="216">
        <f t="shared" si="22"/>
        <v>0</v>
      </c>
      <c r="K550" s="137"/>
    </row>
    <row r="551" spans="1:11" ht="13.2">
      <c r="A551" s="75" t="s">
        <v>578</v>
      </c>
      <c r="B551" s="75" t="s">
        <v>150</v>
      </c>
      <c r="C551" s="173">
        <v>0</v>
      </c>
      <c r="D551" s="179" t="s">
        <v>361</v>
      </c>
      <c r="E551" s="75" t="s">
        <v>190</v>
      </c>
      <c r="F551" s="75" t="s">
        <v>92</v>
      </c>
      <c r="G551" s="142">
        <v>17.049999237060547</v>
      </c>
      <c r="H551" s="158"/>
      <c r="I551" s="152">
        <v>255</v>
      </c>
      <c r="J551" s="216">
        <f t="shared" si="22"/>
        <v>0</v>
      </c>
      <c r="K551" s="137"/>
    </row>
    <row r="552" spans="1:11" ht="13.2">
      <c r="A552" s="75" t="s">
        <v>578</v>
      </c>
      <c r="B552" s="75" t="s">
        <v>150</v>
      </c>
      <c r="C552" s="173">
        <v>0</v>
      </c>
      <c r="D552" s="179" t="s">
        <v>363</v>
      </c>
      <c r="E552" s="75" t="s">
        <v>581</v>
      </c>
      <c r="F552" s="75" t="s">
        <v>356</v>
      </c>
      <c r="G552" s="141">
        <v>505</v>
      </c>
      <c r="H552" s="158"/>
      <c r="I552" s="152">
        <v>0</v>
      </c>
      <c r="J552" s="216">
        <f t="shared" si="22"/>
        <v>0</v>
      </c>
      <c r="K552" s="137"/>
    </row>
    <row r="553" spans="1:11" ht="13.2">
      <c r="A553" s="75" t="s">
        <v>578</v>
      </c>
      <c r="B553" s="75" t="s">
        <v>150</v>
      </c>
      <c r="C553" s="174">
        <v>0</v>
      </c>
      <c r="D553" s="179" t="s">
        <v>548</v>
      </c>
      <c r="E553" s="75" t="s">
        <v>164</v>
      </c>
      <c r="F553" s="75" t="s">
        <v>103</v>
      </c>
      <c r="G553" s="141">
        <v>41.799999237060547</v>
      </c>
      <c r="H553" s="158"/>
      <c r="I553" s="152">
        <v>255</v>
      </c>
      <c r="J553" s="216">
        <f t="shared" si="22"/>
        <v>0</v>
      </c>
      <c r="K553" s="139"/>
    </row>
    <row r="554" spans="1:11" ht="13.2">
      <c r="A554" s="75" t="s">
        <v>578</v>
      </c>
      <c r="B554" s="75" t="s">
        <v>150</v>
      </c>
      <c r="C554" s="174">
        <v>0</v>
      </c>
      <c r="D554" s="179" t="s">
        <v>549</v>
      </c>
      <c r="E554" s="75" t="s">
        <v>454</v>
      </c>
      <c r="F554" s="75" t="s">
        <v>103</v>
      </c>
      <c r="G554" s="141">
        <v>8.1000003814697266</v>
      </c>
      <c r="H554" s="158"/>
      <c r="I554" s="152">
        <v>255</v>
      </c>
      <c r="J554" s="216">
        <f t="shared" si="22"/>
        <v>0</v>
      </c>
      <c r="K554" s="137"/>
    </row>
    <row r="555" spans="1:11" ht="13.2">
      <c r="A555" s="75" t="s">
        <v>578</v>
      </c>
      <c r="B555" s="75" t="s">
        <v>150</v>
      </c>
      <c r="C555" s="174">
        <v>0</v>
      </c>
      <c r="D555" s="179" t="s">
        <v>367</v>
      </c>
      <c r="E555" s="75" t="s">
        <v>582</v>
      </c>
      <c r="F555" s="75" t="s">
        <v>103</v>
      </c>
      <c r="G555" s="141">
        <v>1.7999999523162842</v>
      </c>
      <c r="H555" s="158"/>
      <c r="I555" s="152">
        <v>255</v>
      </c>
      <c r="J555" s="216">
        <f t="shared" si="22"/>
        <v>0</v>
      </c>
      <c r="K555" s="137"/>
    </row>
    <row r="556" spans="1:11" ht="13.2">
      <c r="A556" s="75" t="s">
        <v>578</v>
      </c>
      <c r="B556" s="75" t="s">
        <v>150</v>
      </c>
      <c r="C556" s="174">
        <v>0</v>
      </c>
      <c r="D556" s="179" t="s">
        <v>369</v>
      </c>
      <c r="E556" s="75" t="s">
        <v>583</v>
      </c>
      <c r="F556" s="75" t="s">
        <v>103</v>
      </c>
      <c r="G556" s="142">
        <v>2.5999999046325684</v>
      </c>
      <c r="H556" s="158"/>
      <c r="I556" s="152">
        <v>255</v>
      </c>
      <c r="J556" s="216">
        <f t="shared" si="22"/>
        <v>0</v>
      </c>
      <c r="K556" s="137"/>
    </row>
    <row r="557" spans="1:11" ht="13.2">
      <c r="A557" s="75" t="s">
        <v>578</v>
      </c>
      <c r="B557" s="75" t="s">
        <v>150</v>
      </c>
      <c r="C557" s="174">
        <v>0</v>
      </c>
      <c r="D557" s="155" t="s">
        <v>371</v>
      </c>
      <c r="E557" s="75" t="s">
        <v>584</v>
      </c>
      <c r="F557" s="75" t="s">
        <v>103</v>
      </c>
      <c r="G557" s="142">
        <v>8.6000003814697266</v>
      </c>
      <c r="H557" s="158"/>
      <c r="I557" s="152">
        <v>255</v>
      </c>
      <c r="J557" s="216">
        <f t="shared" si="22"/>
        <v>0</v>
      </c>
      <c r="K557" s="137"/>
    </row>
    <row r="558" spans="1:11" ht="13.2">
      <c r="A558" s="75" t="s">
        <v>578</v>
      </c>
      <c r="B558" s="75" t="s">
        <v>150</v>
      </c>
      <c r="C558" s="174">
        <v>0</v>
      </c>
      <c r="D558" s="155" t="s">
        <v>551</v>
      </c>
      <c r="E558" s="75" t="s">
        <v>585</v>
      </c>
      <c r="F558" s="75" t="s">
        <v>103</v>
      </c>
      <c r="G558" s="142">
        <v>3.5999999046325684</v>
      </c>
      <c r="H558" s="158"/>
      <c r="I558" s="152">
        <v>255</v>
      </c>
      <c r="J558" s="216">
        <f t="shared" si="22"/>
        <v>0</v>
      </c>
      <c r="K558" s="137"/>
    </row>
    <row r="559" spans="1:11" ht="13.2">
      <c r="A559" s="75" t="s">
        <v>578</v>
      </c>
      <c r="B559" s="75" t="s">
        <v>150</v>
      </c>
      <c r="C559" s="174">
        <v>0</v>
      </c>
      <c r="D559" s="155" t="s">
        <v>373</v>
      </c>
      <c r="E559" s="75" t="s">
        <v>586</v>
      </c>
      <c r="F559" s="75" t="s">
        <v>587</v>
      </c>
      <c r="G559" s="142">
        <v>27.350000381469727</v>
      </c>
      <c r="H559" s="158"/>
      <c r="I559" s="152">
        <v>0</v>
      </c>
      <c r="J559" s="216">
        <f t="shared" si="22"/>
        <v>0</v>
      </c>
      <c r="K559" s="137"/>
    </row>
    <row r="560" spans="1:11" ht="13.2">
      <c r="A560" s="75" t="s">
        <v>578</v>
      </c>
      <c r="B560" s="75" t="s">
        <v>150</v>
      </c>
      <c r="C560" s="174">
        <v>0</v>
      </c>
      <c r="D560" s="155" t="s">
        <v>543</v>
      </c>
      <c r="E560" s="75" t="s">
        <v>143</v>
      </c>
      <c r="F560" s="75" t="s">
        <v>366</v>
      </c>
      <c r="G560" s="142">
        <v>23.299999237060547</v>
      </c>
      <c r="H560" s="158"/>
      <c r="I560" s="152">
        <v>255</v>
      </c>
      <c r="J560" s="216">
        <f t="shared" si="22"/>
        <v>0</v>
      </c>
      <c r="K560" s="137"/>
    </row>
    <row r="561" spans="1:11" ht="13.2">
      <c r="A561" s="75" t="s">
        <v>578</v>
      </c>
      <c r="B561" s="75" t="s">
        <v>150</v>
      </c>
      <c r="C561" s="174">
        <v>0</v>
      </c>
      <c r="D561" s="155" t="s">
        <v>374</v>
      </c>
      <c r="E561" s="75" t="s">
        <v>396</v>
      </c>
      <c r="F561" s="75" t="s">
        <v>103</v>
      </c>
      <c r="G561" s="142">
        <v>6.5</v>
      </c>
      <c r="H561" s="158"/>
      <c r="I561" s="152">
        <v>0</v>
      </c>
      <c r="J561" s="216">
        <f t="shared" si="22"/>
        <v>0</v>
      </c>
      <c r="K561" s="137"/>
    </row>
    <row r="562" spans="1:11" ht="13.2">
      <c r="A562" s="75" t="s">
        <v>578</v>
      </c>
      <c r="B562" s="75" t="s">
        <v>150</v>
      </c>
      <c r="C562" s="174">
        <v>0</v>
      </c>
      <c r="D562" s="155" t="s">
        <v>376</v>
      </c>
      <c r="E562" s="75" t="s">
        <v>588</v>
      </c>
      <c r="F562" s="75" t="s">
        <v>356</v>
      </c>
      <c r="G562" s="142">
        <v>4.4000000953674316</v>
      </c>
      <c r="H562" s="158"/>
      <c r="I562" s="152">
        <v>0</v>
      </c>
      <c r="J562" s="216">
        <f t="shared" si="22"/>
        <v>0</v>
      </c>
      <c r="K562" s="137"/>
    </row>
    <row r="563" spans="1:11" ht="13.2">
      <c r="A563" s="75" t="s">
        <v>578</v>
      </c>
      <c r="B563" s="75" t="s">
        <v>150</v>
      </c>
      <c r="C563" s="174">
        <v>0</v>
      </c>
      <c r="D563" s="155" t="s">
        <v>379</v>
      </c>
      <c r="E563" s="75" t="s">
        <v>589</v>
      </c>
      <c r="F563" s="75" t="s">
        <v>103</v>
      </c>
      <c r="G563" s="142">
        <v>11.699999809265137</v>
      </c>
      <c r="H563" s="158"/>
      <c r="I563" s="152">
        <v>0</v>
      </c>
      <c r="J563" s="216">
        <f t="shared" si="22"/>
        <v>0</v>
      </c>
      <c r="K563" s="137"/>
    </row>
    <row r="564" spans="1:11" ht="13.2">
      <c r="A564" s="75" t="s">
        <v>578</v>
      </c>
      <c r="B564" s="75" t="s">
        <v>150</v>
      </c>
      <c r="C564" s="174">
        <v>0</v>
      </c>
      <c r="D564" s="155" t="s">
        <v>381</v>
      </c>
      <c r="E564" s="75" t="s">
        <v>146</v>
      </c>
      <c r="F564" s="75" t="s">
        <v>103</v>
      </c>
      <c r="G564" s="142">
        <v>1.3500000238418579</v>
      </c>
      <c r="H564" s="158"/>
      <c r="I564" s="152">
        <v>255</v>
      </c>
      <c r="J564" s="216">
        <f t="shared" si="22"/>
        <v>0</v>
      </c>
      <c r="K564" s="137"/>
    </row>
    <row r="565" spans="1:11" ht="13.2">
      <c r="A565" s="75" t="s">
        <v>578</v>
      </c>
      <c r="B565" s="75" t="s">
        <v>150</v>
      </c>
      <c r="C565" s="174">
        <v>0</v>
      </c>
      <c r="D565" s="155" t="s">
        <v>383</v>
      </c>
      <c r="E565" s="75" t="s">
        <v>590</v>
      </c>
      <c r="F565" s="75" t="s">
        <v>103</v>
      </c>
      <c r="G565" s="142">
        <v>3.0499999523162842</v>
      </c>
      <c r="H565" s="158"/>
      <c r="I565" s="152">
        <v>255</v>
      </c>
      <c r="J565" s="216">
        <f t="shared" si="22"/>
        <v>0</v>
      </c>
      <c r="K565" s="137"/>
    </row>
    <row r="566" spans="1:11" ht="13.2">
      <c r="A566" s="75" t="s">
        <v>578</v>
      </c>
      <c r="B566" s="75" t="s">
        <v>150</v>
      </c>
      <c r="C566" s="174">
        <v>0</v>
      </c>
      <c r="D566" s="155" t="s">
        <v>385</v>
      </c>
      <c r="E566" s="75" t="s">
        <v>190</v>
      </c>
      <c r="F566" s="75" t="s">
        <v>92</v>
      </c>
      <c r="G566" s="142">
        <v>13.100000381469727</v>
      </c>
      <c r="H566" s="158"/>
      <c r="I566" s="152">
        <v>255</v>
      </c>
      <c r="J566" s="216">
        <f t="shared" si="22"/>
        <v>0</v>
      </c>
      <c r="K566" s="137"/>
    </row>
    <row r="567" spans="1:11" ht="13.2">
      <c r="A567" s="75" t="s">
        <v>578</v>
      </c>
      <c r="B567" s="75" t="s">
        <v>150</v>
      </c>
      <c r="C567" s="174">
        <v>0</v>
      </c>
      <c r="D567" s="155" t="s">
        <v>387</v>
      </c>
      <c r="E567" s="75" t="s">
        <v>591</v>
      </c>
      <c r="F567" s="75" t="s">
        <v>92</v>
      </c>
      <c r="G567" s="142">
        <v>13.100000381469727</v>
      </c>
      <c r="H567" s="158"/>
      <c r="I567" s="152">
        <v>0</v>
      </c>
      <c r="J567" s="216">
        <f t="shared" si="22"/>
        <v>0</v>
      </c>
      <c r="K567" s="137"/>
    </row>
    <row r="568" spans="1:11" ht="13.2">
      <c r="A568" s="75" t="s">
        <v>578</v>
      </c>
      <c r="B568" s="75" t="s">
        <v>150</v>
      </c>
      <c r="C568" s="174">
        <v>0</v>
      </c>
      <c r="D568" s="155" t="s">
        <v>389</v>
      </c>
      <c r="E568" s="75" t="s">
        <v>592</v>
      </c>
      <c r="F568" s="75" t="s">
        <v>593</v>
      </c>
      <c r="G568" s="142">
        <v>13.100000381469727</v>
      </c>
      <c r="H568" s="158"/>
      <c r="I568" s="152">
        <v>0</v>
      </c>
      <c r="J568" s="216">
        <f t="shared" si="22"/>
        <v>0</v>
      </c>
      <c r="K568" s="137"/>
    </row>
    <row r="569" spans="1:11" ht="13.2">
      <c r="A569" s="75" t="s">
        <v>578</v>
      </c>
      <c r="B569" s="75" t="s">
        <v>150</v>
      </c>
      <c r="C569" s="174">
        <v>0</v>
      </c>
      <c r="D569" s="155" t="s">
        <v>391</v>
      </c>
      <c r="E569" s="75" t="s">
        <v>460</v>
      </c>
      <c r="F569" s="75" t="s">
        <v>593</v>
      </c>
      <c r="G569" s="142">
        <v>13.100000381469727</v>
      </c>
      <c r="H569" s="158"/>
      <c r="I569" s="152">
        <v>0</v>
      </c>
      <c r="J569" s="216">
        <f t="shared" si="22"/>
        <v>0</v>
      </c>
      <c r="K569" s="137"/>
    </row>
    <row r="570" spans="1:11" ht="13.2">
      <c r="A570" s="75" t="s">
        <v>578</v>
      </c>
      <c r="B570" s="75" t="s">
        <v>150</v>
      </c>
      <c r="C570" s="174">
        <v>1</v>
      </c>
      <c r="D570" s="155" t="s">
        <v>409</v>
      </c>
      <c r="E570" s="75" t="s">
        <v>594</v>
      </c>
      <c r="F570" s="75" t="s">
        <v>140</v>
      </c>
      <c r="G570" s="142">
        <v>9.6999998092651367</v>
      </c>
      <c r="H570" s="158"/>
      <c r="I570" s="152">
        <v>255</v>
      </c>
      <c r="J570" s="216">
        <f t="shared" si="22"/>
        <v>0</v>
      </c>
      <c r="K570" s="137"/>
    </row>
    <row r="571" spans="1:11" ht="13.2">
      <c r="A571" s="75" t="s">
        <v>578</v>
      </c>
      <c r="B571" s="75" t="s">
        <v>150</v>
      </c>
      <c r="C571" s="174">
        <v>1</v>
      </c>
      <c r="D571" s="155" t="s">
        <v>552</v>
      </c>
      <c r="E571" s="75" t="s">
        <v>136</v>
      </c>
      <c r="F571" s="75" t="s">
        <v>366</v>
      </c>
      <c r="G571" s="142">
        <v>15.399999618530273</v>
      </c>
      <c r="H571" s="158"/>
      <c r="I571" s="152">
        <v>255</v>
      </c>
      <c r="J571" s="216">
        <f t="shared" si="22"/>
        <v>0</v>
      </c>
      <c r="K571" s="137"/>
    </row>
    <row r="572" spans="1:11" ht="13.2">
      <c r="A572" s="75" t="s">
        <v>578</v>
      </c>
      <c r="B572" s="75" t="s">
        <v>150</v>
      </c>
      <c r="C572" s="174">
        <v>1</v>
      </c>
      <c r="D572" s="155" t="s">
        <v>553</v>
      </c>
      <c r="E572" s="75" t="s">
        <v>215</v>
      </c>
      <c r="F572" s="75" t="s">
        <v>103</v>
      </c>
      <c r="G572" s="142">
        <v>14.199999809265137</v>
      </c>
      <c r="H572" s="158"/>
      <c r="I572" s="152">
        <v>255</v>
      </c>
      <c r="J572" s="216">
        <f t="shared" si="22"/>
        <v>0</v>
      </c>
      <c r="K572" s="137"/>
    </row>
    <row r="573" spans="1:11" ht="13.2">
      <c r="A573" s="75" t="s">
        <v>578</v>
      </c>
      <c r="B573" s="75" t="s">
        <v>150</v>
      </c>
      <c r="C573" s="174">
        <v>1</v>
      </c>
      <c r="D573" s="155" t="s">
        <v>554</v>
      </c>
      <c r="E573" s="75" t="s">
        <v>583</v>
      </c>
      <c r="F573" s="75" t="s">
        <v>103</v>
      </c>
      <c r="G573" s="142">
        <v>7.4000000953674316</v>
      </c>
      <c r="H573" s="158"/>
      <c r="I573" s="152">
        <v>255</v>
      </c>
      <c r="J573" s="216">
        <f t="shared" si="22"/>
        <v>0</v>
      </c>
      <c r="K573" s="137"/>
    </row>
    <row r="574" spans="1:11" ht="13.2">
      <c r="A574" s="75" t="s">
        <v>578</v>
      </c>
      <c r="B574" s="75" t="s">
        <v>150</v>
      </c>
      <c r="C574" s="174">
        <v>1</v>
      </c>
      <c r="D574" s="155" t="s">
        <v>407</v>
      </c>
      <c r="E574" s="75" t="s">
        <v>469</v>
      </c>
      <c r="F574" s="75" t="s">
        <v>593</v>
      </c>
      <c r="G574" s="142">
        <v>0</v>
      </c>
      <c r="H574" s="158"/>
      <c r="I574" s="152">
        <v>0</v>
      </c>
      <c r="J574" s="216">
        <f t="shared" si="22"/>
        <v>0</v>
      </c>
      <c r="K574" s="137"/>
    </row>
    <row r="575" spans="1:11" ht="13.2">
      <c r="A575" s="75" t="s">
        <v>578</v>
      </c>
      <c r="B575" s="75" t="s">
        <v>150</v>
      </c>
      <c r="C575" s="174">
        <v>1</v>
      </c>
      <c r="D575" s="155" t="s">
        <v>557</v>
      </c>
      <c r="E575" s="75" t="s">
        <v>582</v>
      </c>
      <c r="F575" s="75" t="s">
        <v>103</v>
      </c>
      <c r="G575" s="142">
        <v>2.2999999523162842</v>
      </c>
      <c r="H575" s="158"/>
      <c r="I575" s="152">
        <v>255</v>
      </c>
      <c r="J575" s="216">
        <f t="shared" si="22"/>
        <v>0</v>
      </c>
      <c r="K575" s="137"/>
    </row>
    <row r="576" spans="1:11" ht="13.2">
      <c r="A576" s="75" t="s">
        <v>578</v>
      </c>
      <c r="B576" s="75" t="s">
        <v>150</v>
      </c>
      <c r="C576" s="174">
        <v>1</v>
      </c>
      <c r="D576" s="155" t="s">
        <v>410</v>
      </c>
      <c r="E576" s="75" t="s">
        <v>396</v>
      </c>
      <c r="F576" s="75" t="s">
        <v>366</v>
      </c>
      <c r="G576" s="142">
        <v>4.25</v>
      </c>
      <c r="H576" s="158"/>
      <c r="I576" s="152">
        <v>255</v>
      </c>
      <c r="J576" s="216">
        <f t="shared" si="22"/>
        <v>0</v>
      </c>
      <c r="K576" s="137"/>
    </row>
    <row r="577" spans="1:11" ht="13.2">
      <c r="A577" s="75" t="s">
        <v>578</v>
      </c>
      <c r="B577" s="75" t="s">
        <v>150</v>
      </c>
      <c r="C577" s="174">
        <v>1</v>
      </c>
      <c r="D577" s="155" t="s">
        <v>571</v>
      </c>
      <c r="E577" s="75" t="s">
        <v>489</v>
      </c>
      <c r="F577" s="75" t="s">
        <v>366</v>
      </c>
      <c r="G577" s="142">
        <v>26.799999237060547</v>
      </c>
      <c r="H577" s="158"/>
      <c r="I577" s="152">
        <v>255</v>
      </c>
      <c r="J577" s="216">
        <f t="shared" si="22"/>
        <v>0</v>
      </c>
      <c r="K577" s="137"/>
    </row>
    <row r="578" spans="1:11" ht="13.2">
      <c r="A578" s="75" t="s">
        <v>578</v>
      </c>
      <c r="B578" s="75" t="s">
        <v>150</v>
      </c>
      <c r="C578" s="174">
        <v>1</v>
      </c>
      <c r="D578" s="155" t="s">
        <v>572</v>
      </c>
      <c r="E578" s="75" t="s">
        <v>489</v>
      </c>
      <c r="F578" s="75" t="s">
        <v>366</v>
      </c>
      <c r="G578" s="142">
        <v>94.400001525878906</v>
      </c>
      <c r="H578" s="158"/>
      <c r="I578" s="152">
        <v>255</v>
      </c>
      <c r="J578" s="216">
        <f t="shared" si="22"/>
        <v>0</v>
      </c>
      <c r="K578" s="139"/>
    </row>
    <row r="579" spans="1:11" ht="13.2">
      <c r="A579" s="75" t="s">
        <v>578</v>
      </c>
      <c r="B579" s="75" t="s">
        <v>150</v>
      </c>
      <c r="C579" s="174">
        <v>2</v>
      </c>
      <c r="D579" s="155" t="s">
        <v>595</v>
      </c>
      <c r="E579" s="75" t="s">
        <v>136</v>
      </c>
      <c r="F579" s="75" t="s">
        <v>366</v>
      </c>
      <c r="G579" s="142">
        <v>27.5</v>
      </c>
      <c r="H579" s="158"/>
      <c r="I579" s="152">
        <v>255</v>
      </c>
      <c r="J579" s="216">
        <f t="shared" si="22"/>
        <v>0</v>
      </c>
      <c r="K579" s="139"/>
    </row>
    <row r="580" spans="1:11" ht="13.2">
      <c r="A580" s="75" t="s">
        <v>578</v>
      </c>
      <c r="B580" s="75" t="s">
        <v>150</v>
      </c>
      <c r="C580" s="174">
        <v>2</v>
      </c>
      <c r="D580" s="155" t="s">
        <v>596</v>
      </c>
      <c r="E580" s="75" t="s">
        <v>190</v>
      </c>
      <c r="F580" s="75" t="s">
        <v>92</v>
      </c>
      <c r="G580" s="142">
        <v>22.799999237060547</v>
      </c>
      <c r="H580" s="158"/>
      <c r="I580" s="152">
        <v>255</v>
      </c>
      <c r="J580" s="216">
        <f t="shared" si="22"/>
        <v>0</v>
      </c>
      <c r="K580" s="137"/>
    </row>
    <row r="581" spans="1:11" ht="13.2">
      <c r="A581" s="75" t="s">
        <v>578</v>
      </c>
      <c r="B581" s="75" t="s">
        <v>150</v>
      </c>
      <c r="C581" s="174">
        <v>2</v>
      </c>
      <c r="D581" s="155" t="s">
        <v>597</v>
      </c>
      <c r="E581" s="75" t="s">
        <v>450</v>
      </c>
      <c r="F581" s="75" t="s">
        <v>366</v>
      </c>
      <c r="G581" s="142">
        <v>5.9499998092651367</v>
      </c>
      <c r="H581" s="158"/>
      <c r="I581" s="152">
        <v>255</v>
      </c>
      <c r="J581" s="216">
        <f t="shared" si="22"/>
        <v>0</v>
      </c>
      <c r="K581" s="137"/>
    </row>
    <row r="582" spans="1:11" ht="13.2">
      <c r="A582" s="75" t="s">
        <v>578</v>
      </c>
      <c r="B582" s="75" t="s">
        <v>150</v>
      </c>
      <c r="C582" s="174">
        <v>2</v>
      </c>
      <c r="D582" s="155" t="s">
        <v>598</v>
      </c>
      <c r="E582" s="75" t="s">
        <v>190</v>
      </c>
      <c r="F582" s="75" t="s">
        <v>92</v>
      </c>
      <c r="G582" s="142">
        <v>33.049999237060547</v>
      </c>
      <c r="H582" s="158"/>
      <c r="I582" s="152">
        <v>255</v>
      </c>
      <c r="J582" s="216">
        <f t="shared" si="22"/>
        <v>0</v>
      </c>
      <c r="K582" s="137"/>
    </row>
    <row r="583" spans="1:11" ht="13.2">
      <c r="A583" s="75" t="s">
        <v>578</v>
      </c>
      <c r="B583" s="75" t="s">
        <v>150</v>
      </c>
      <c r="C583" s="174">
        <v>2</v>
      </c>
      <c r="D583" s="155" t="s">
        <v>599</v>
      </c>
      <c r="E583" s="75" t="s">
        <v>190</v>
      </c>
      <c r="F583" s="75" t="s">
        <v>92</v>
      </c>
      <c r="G583" s="142">
        <v>25.799999237060547</v>
      </c>
      <c r="H583" s="158"/>
      <c r="I583" s="152">
        <v>255</v>
      </c>
      <c r="J583" s="216">
        <f t="shared" si="22"/>
        <v>0</v>
      </c>
      <c r="K583" s="137"/>
    </row>
    <row r="584" spans="1:11" ht="13.2">
      <c r="A584" s="75" t="s">
        <v>578</v>
      </c>
      <c r="B584" s="75" t="s">
        <v>150</v>
      </c>
      <c r="C584" s="174">
        <v>2</v>
      </c>
      <c r="D584" s="155" t="s">
        <v>600</v>
      </c>
      <c r="E584" s="75" t="s">
        <v>190</v>
      </c>
      <c r="F584" s="75" t="s">
        <v>92</v>
      </c>
      <c r="G584" s="142">
        <v>23.850000381469727</v>
      </c>
      <c r="H584" s="158"/>
      <c r="I584" s="152">
        <v>255</v>
      </c>
      <c r="J584" s="216">
        <f t="shared" si="22"/>
        <v>0</v>
      </c>
      <c r="K584" s="137"/>
    </row>
    <row r="585" spans="1:11" ht="13.2">
      <c r="A585" s="75" t="s">
        <v>578</v>
      </c>
      <c r="B585" s="75" t="s">
        <v>150</v>
      </c>
      <c r="C585" s="174">
        <v>2</v>
      </c>
      <c r="D585" s="155" t="s">
        <v>601</v>
      </c>
      <c r="E585" s="75" t="s">
        <v>190</v>
      </c>
      <c r="F585" s="75" t="s">
        <v>92</v>
      </c>
      <c r="G585" s="142">
        <v>16.850000381469727</v>
      </c>
      <c r="H585" s="158"/>
      <c r="I585" s="152">
        <v>255</v>
      </c>
      <c r="J585" s="216">
        <f t="shared" si="22"/>
        <v>0</v>
      </c>
      <c r="K585" s="137"/>
    </row>
    <row r="586" spans="1:11" ht="13.2">
      <c r="A586" s="75" t="s">
        <v>578</v>
      </c>
      <c r="B586" s="75" t="s">
        <v>150</v>
      </c>
      <c r="C586" s="174">
        <v>2</v>
      </c>
      <c r="D586" s="155" t="s">
        <v>602</v>
      </c>
      <c r="E586" s="75" t="s">
        <v>143</v>
      </c>
      <c r="F586" s="75" t="s">
        <v>92</v>
      </c>
      <c r="G586" s="142">
        <v>17.209999084472656</v>
      </c>
      <c r="H586" s="158"/>
      <c r="I586" s="152">
        <v>255</v>
      </c>
      <c r="J586" s="216">
        <f t="shared" si="22"/>
        <v>0</v>
      </c>
      <c r="K586" s="137"/>
    </row>
    <row r="587" spans="1:11" ht="13.2">
      <c r="A587" s="75" t="s">
        <v>578</v>
      </c>
      <c r="B587" s="75" t="s">
        <v>150</v>
      </c>
      <c r="C587" s="174">
        <v>2</v>
      </c>
      <c r="D587" s="155" t="s">
        <v>603</v>
      </c>
      <c r="E587" s="75" t="s">
        <v>190</v>
      </c>
      <c r="F587" s="75" t="s">
        <v>92</v>
      </c>
      <c r="G587" s="142">
        <v>19.450000762939453</v>
      </c>
      <c r="H587" s="158"/>
      <c r="I587" s="152">
        <v>255</v>
      </c>
      <c r="J587" s="216">
        <f t="shared" si="22"/>
        <v>0</v>
      </c>
      <c r="K587" s="137"/>
    </row>
    <row r="588" spans="1:11" ht="13.2">
      <c r="A588" s="75" t="s">
        <v>578</v>
      </c>
      <c r="B588" s="75" t="s">
        <v>150</v>
      </c>
      <c r="C588" s="174">
        <v>2</v>
      </c>
      <c r="D588" s="155" t="s">
        <v>604</v>
      </c>
      <c r="E588" s="75" t="s">
        <v>605</v>
      </c>
      <c r="F588" s="75" t="s">
        <v>366</v>
      </c>
      <c r="G588" s="142">
        <v>1.3500000238418579</v>
      </c>
      <c r="H588" s="158"/>
      <c r="I588" s="152">
        <v>255</v>
      </c>
      <c r="J588" s="216">
        <f t="shared" si="22"/>
        <v>0</v>
      </c>
      <c r="K588" s="137"/>
    </row>
    <row r="589" spans="1:11" ht="13.2">
      <c r="A589" s="75"/>
      <c r="B589" s="75"/>
      <c r="C589" s="174"/>
      <c r="D589" s="155"/>
      <c r="E589" s="75"/>
      <c r="F589" s="75"/>
      <c r="G589" s="142"/>
      <c r="H589" s="168"/>
      <c r="I589" s="152"/>
      <c r="K589" s="137"/>
    </row>
    <row r="590" spans="1:11" ht="13.2">
      <c r="A590" s="75" t="s">
        <v>606</v>
      </c>
      <c r="B590" s="75" t="s">
        <v>336</v>
      </c>
      <c r="C590" s="174" t="s">
        <v>133</v>
      </c>
      <c r="D590" s="155" t="s">
        <v>359</v>
      </c>
      <c r="E590" s="75" t="s">
        <v>607</v>
      </c>
      <c r="F590" s="75" t="s">
        <v>608</v>
      </c>
      <c r="G590" s="142">
        <v>7.8000000000000007</v>
      </c>
      <c r="H590" s="158"/>
      <c r="I590" s="152">
        <v>52</v>
      </c>
      <c r="J590" s="216">
        <f>G590*H590*I590</f>
        <v>0</v>
      </c>
      <c r="K590" s="137"/>
    </row>
    <row r="591" spans="1:11" ht="13.2">
      <c r="A591" s="75" t="s">
        <v>606</v>
      </c>
      <c r="B591" s="75" t="s">
        <v>336</v>
      </c>
      <c r="C591" s="174" t="s">
        <v>133</v>
      </c>
      <c r="D591" s="155" t="s">
        <v>361</v>
      </c>
      <c r="E591" s="75" t="s">
        <v>609</v>
      </c>
      <c r="F591" s="75" t="s">
        <v>103</v>
      </c>
      <c r="G591" s="142">
        <v>1.4</v>
      </c>
      <c r="H591" s="158"/>
      <c r="I591" s="152">
        <v>52</v>
      </c>
      <c r="J591" s="216">
        <f t="shared" ref="J591:J601" si="23">G591*H591*I591</f>
        <v>0</v>
      </c>
      <c r="K591" s="137"/>
    </row>
    <row r="592" spans="1:11" ht="13.2">
      <c r="A592" s="75" t="s">
        <v>606</v>
      </c>
      <c r="B592" s="75" t="s">
        <v>336</v>
      </c>
      <c r="C592" s="173" t="s">
        <v>133</v>
      </c>
      <c r="D592" s="179" t="s">
        <v>363</v>
      </c>
      <c r="E592" s="77" t="s">
        <v>609</v>
      </c>
      <c r="F592" s="75" t="s">
        <v>103</v>
      </c>
      <c r="G592" s="141">
        <v>1.4</v>
      </c>
      <c r="H592" s="158"/>
      <c r="I592" s="152">
        <v>52</v>
      </c>
      <c r="J592" s="216">
        <f t="shared" si="23"/>
        <v>0</v>
      </c>
      <c r="K592" s="137"/>
    </row>
    <row r="593" spans="1:11" ht="13.2">
      <c r="A593" s="75" t="s">
        <v>606</v>
      </c>
      <c r="B593" s="75" t="s">
        <v>336</v>
      </c>
      <c r="C593" s="173" t="s">
        <v>133</v>
      </c>
      <c r="D593" s="179" t="s">
        <v>548</v>
      </c>
      <c r="E593" s="77" t="s">
        <v>136</v>
      </c>
      <c r="F593" s="75" t="s">
        <v>608</v>
      </c>
      <c r="G593" s="141">
        <v>6.84</v>
      </c>
      <c r="H593" s="158"/>
      <c r="I593" s="152">
        <v>52</v>
      </c>
      <c r="J593" s="216">
        <f t="shared" si="23"/>
        <v>0</v>
      </c>
      <c r="K593" s="137"/>
    </row>
    <row r="594" spans="1:11" ht="13.2">
      <c r="A594" s="75" t="s">
        <v>606</v>
      </c>
      <c r="B594" s="75" t="s">
        <v>336</v>
      </c>
      <c r="C594" s="173" t="s">
        <v>133</v>
      </c>
      <c r="D594" s="179" t="s">
        <v>549</v>
      </c>
      <c r="E594" s="77" t="s">
        <v>164</v>
      </c>
      <c r="F594" s="75" t="s">
        <v>608</v>
      </c>
      <c r="G594" s="141">
        <v>28.08</v>
      </c>
      <c r="H594" s="158"/>
      <c r="I594" s="152">
        <v>52</v>
      </c>
      <c r="J594" s="216">
        <f t="shared" si="23"/>
        <v>0</v>
      </c>
      <c r="K594" s="137"/>
    </row>
    <row r="595" spans="1:11" ht="13.2">
      <c r="A595" s="75" t="s">
        <v>606</v>
      </c>
      <c r="B595" s="75" t="s">
        <v>336</v>
      </c>
      <c r="C595" s="173" t="s">
        <v>133</v>
      </c>
      <c r="D595" s="179" t="s">
        <v>367</v>
      </c>
      <c r="E595" s="77" t="s">
        <v>467</v>
      </c>
      <c r="F595" s="75" t="s">
        <v>103</v>
      </c>
      <c r="G595" s="141">
        <v>2.3000000000000003</v>
      </c>
      <c r="H595" s="158"/>
      <c r="I595" s="152">
        <v>52</v>
      </c>
      <c r="J595" s="216">
        <f t="shared" si="23"/>
        <v>0</v>
      </c>
      <c r="K595" s="137"/>
    </row>
    <row r="596" spans="1:11" ht="13.2">
      <c r="A596" s="75" t="s">
        <v>606</v>
      </c>
      <c r="B596" s="75" t="s">
        <v>336</v>
      </c>
      <c r="C596" s="173" t="s">
        <v>133</v>
      </c>
      <c r="D596" s="179" t="s">
        <v>369</v>
      </c>
      <c r="E596" s="75" t="s">
        <v>467</v>
      </c>
      <c r="F596" s="75" t="s">
        <v>103</v>
      </c>
      <c r="G596" s="141">
        <v>2.3000000000000003</v>
      </c>
      <c r="H596" s="158"/>
      <c r="I596" s="152">
        <v>52</v>
      </c>
      <c r="J596" s="216">
        <f t="shared" si="23"/>
        <v>0</v>
      </c>
      <c r="K596" s="137"/>
    </row>
    <row r="597" spans="1:11" ht="13.2">
      <c r="A597" s="75" t="s">
        <v>606</v>
      </c>
      <c r="B597" s="75" t="s">
        <v>336</v>
      </c>
      <c r="C597" s="173" t="s">
        <v>133</v>
      </c>
      <c r="D597" s="179" t="s">
        <v>371</v>
      </c>
      <c r="E597" s="77" t="s">
        <v>195</v>
      </c>
      <c r="F597" s="75" t="s">
        <v>610</v>
      </c>
      <c r="G597" s="141">
        <v>9.39</v>
      </c>
      <c r="H597" s="158"/>
      <c r="I597" s="152">
        <v>52</v>
      </c>
      <c r="J597" s="216">
        <f t="shared" si="23"/>
        <v>0</v>
      </c>
      <c r="K597" s="137"/>
    </row>
    <row r="598" spans="1:11" ht="13.2">
      <c r="A598" s="75" t="s">
        <v>606</v>
      </c>
      <c r="B598" s="75" t="s">
        <v>336</v>
      </c>
      <c r="C598" s="173" t="s">
        <v>142</v>
      </c>
      <c r="D598" s="179" t="s">
        <v>409</v>
      </c>
      <c r="E598" s="77" t="s">
        <v>137</v>
      </c>
      <c r="F598" s="75" t="s">
        <v>608</v>
      </c>
      <c r="G598" s="141">
        <v>2.6</v>
      </c>
      <c r="H598" s="158"/>
      <c r="I598" s="152">
        <v>52</v>
      </c>
      <c r="J598" s="216">
        <f t="shared" si="23"/>
        <v>0</v>
      </c>
      <c r="K598" s="137"/>
    </row>
    <row r="599" spans="1:11" ht="13.2">
      <c r="A599" s="75" t="s">
        <v>606</v>
      </c>
      <c r="B599" s="75" t="s">
        <v>336</v>
      </c>
      <c r="C599" s="173" t="s">
        <v>142</v>
      </c>
      <c r="D599" s="179" t="s">
        <v>552</v>
      </c>
      <c r="E599" s="77" t="s">
        <v>277</v>
      </c>
      <c r="F599" s="75" t="s">
        <v>608</v>
      </c>
      <c r="G599" s="141">
        <v>39.33</v>
      </c>
      <c r="H599" s="158"/>
      <c r="I599" s="152">
        <v>52</v>
      </c>
      <c r="J599" s="216">
        <f t="shared" si="23"/>
        <v>0</v>
      </c>
      <c r="K599" s="137"/>
    </row>
    <row r="600" spans="1:11" ht="13.2">
      <c r="A600" s="75" t="s">
        <v>606</v>
      </c>
      <c r="B600" s="75" t="s">
        <v>336</v>
      </c>
      <c r="C600" s="173" t="s">
        <v>142</v>
      </c>
      <c r="D600" s="179" t="s">
        <v>553</v>
      </c>
      <c r="E600" s="77" t="s">
        <v>215</v>
      </c>
      <c r="F600" s="75" t="s">
        <v>608</v>
      </c>
      <c r="G600" s="141">
        <v>9.52</v>
      </c>
      <c r="H600" s="158"/>
      <c r="I600" s="152">
        <v>52</v>
      </c>
      <c r="J600" s="216">
        <f t="shared" si="23"/>
        <v>0</v>
      </c>
      <c r="K600" s="137"/>
    </row>
    <row r="601" spans="1:11" ht="13.2">
      <c r="A601" s="75" t="s">
        <v>606</v>
      </c>
      <c r="B601" s="75" t="s">
        <v>336</v>
      </c>
      <c r="C601" s="173" t="s">
        <v>142</v>
      </c>
      <c r="D601" s="179" t="s">
        <v>554</v>
      </c>
      <c r="E601" s="77" t="s">
        <v>190</v>
      </c>
      <c r="F601" s="75" t="s">
        <v>608</v>
      </c>
      <c r="G601" s="141">
        <v>9.240000000000002</v>
      </c>
      <c r="H601" s="158"/>
      <c r="I601" s="152">
        <v>52</v>
      </c>
      <c r="J601" s="216">
        <f t="shared" si="23"/>
        <v>0</v>
      </c>
      <c r="K601" s="137"/>
    </row>
    <row r="602" spans="1:11" ht="13.2">
      <c r="A602" s="75"/>
      <c r="B602" s="75"/>
      <c r="C602" s="173"/>
      <c r="D602" s="179"/>
      <c r="E602" s="75"/>
      <c r="F602" s="75"/>
      <c r="G602" s="141"/>
      <c r="H602" s="168"/>
      <c r="I602" s="152"/>
      <c r="J602" s="169"/>
      <c r="K602" s="137"/>
    </row>
    <row r="603" spans="1:11" ht="13.2">
      <c r="A603" s="75" t="s">
        <v>611</v>
      </c>
      <c r="B603" s="75" t="s">
        <v>336</v>
      </c>
      <c r="C603" s="173">
        <v>0</v>
      </c>
      <c r="D603" s="179">
        <v>7</v>
      </c>
      <c r="E603" s="77" t="s">
        <v>136</v>
      </c>
      <c r="F603" s="75" t="s">
        <v>612</v>
      </c>
      <c r="G603" s="141">
        <v>11.949120000000001</v>
      </c>
      <c r="H603" s="158"/>
      <c r="I603" s="152">
        <v>52</v>
      </c>
      <c r="J603" s="216">
        <f>G603*H603*I603</f>
        <v>0</v>
      </c>
      <c r="K603" s="137"/>
    </row>
    <row r="604" spans="1:11" ht="13.2">
      <c r="A604" s="75" t="s">
        <v>611</v>
      </c>
      <c r="B604" s="75" t="s">
        <v>336</v>
      </c>
      <c r="C604" s="173">
        <v>0</v>
      </c>
      <c r="D604" s="179">
        <v>8</v>
      </c>
      <c r="E604" s="77" t="s">
        <v>190</v>
      </c>
      <c r="F604" s="75" t="s">
        <v>612</v>
      </c>
      <c r="G604" s="141">
        <v>14.410119999999999</v>
      </c>
      <c r="H604" s="158"/>
      <c r="I604" s="152">
        <v>52</v>
      </c>
      <c r="J604" s="216">
        <f t="shared" ref="J604:J620" si="24">G604*H604*I604</f>
        <v>0</v>
      </c>
      <c r="K604" s="137"/>
    </row>
    <row r="605" spans="1:11" ht="13.2">
      <c r="A605" s="75" t="s">
        <v>611</v>
      </c>
      <c r="B605" s="75" t="s">
        <v>336</v>
      </c>
      <c r="C605" s="173">
        <v>0</v>
      </c>
      <c r="D605" s="179">
        <v>9</v>
      </c>
      <c r="E605" s="77" t="s">
        <v>388</v>
      </c>
      <c r="F605" s="75" t="s">
        <v>612</v>
      </c>
      <c r="G605" s="141">
        <v>4.8864999999999998</v>
      </c>
      <c r="H605" s="158"/>
      <c r="I605" s="152">
        <v>52</v>
      </c>
      <c r="J605" s="216">
        <f t="shared" si="24"/>
        <v>0</v>
      </c>
      <c r="K605" s="137"/>
    </row>
    <row r="606" spans="1:11" ht="13.2">
      <c r="A606" s="75" t="s">
        <v>611</v>
      </c>
      <c r="B606" s="75" t="s">
        <v>336</v>
      </c>
      <c r="C606" s="173">
        <v>0</v>
      </c>
      <c r="D606" s="179" t="s">
        <v>613</v>
      </c>
      <c r="E606" s="77" t="s">
        <v>614</v>
      </c>
      <c r="F606" s="75" t="s">
        <v>612</v>
      </c>
      <c r="G606" s="141">
        <v>1.18712</v>
      </c>
      <c r="H606" s="158"/>
      <c r="I606" s="152">
        <v>52</v>
      </c>
      <c r="J606" s="216">
        <f t="shared" si="24"/>
        <v>0</v>
      </c>
      <c r="K606" s="137"/>
    </row>
    <row r="607" spans="1:11" ht="13.2">
      <c r="A607" s="75" t="s">
        <v>611</v>
      </c>
      <c r="B607" s="75" t="s">
        <v>336</v>
      </c>
      <c r="C607" s="173">
        <v>0</v>
      </c>
      <c r="D607" s="179">
        <v>10</v>
      </c>
      <c r="E607" s="77" t="s">
        <v>380</v>
      </c>
      <c r="F607" s="75" t="s">
        <v>612</v>
      </c>
      <c r="G607" s="141">
        <v>1.24108</v>
      </c>
      <c r="H607" s="158"/>
      <c r="I607" s="152">
        <v>52</v>
      </c>
      <c r="J607" s="216">
        <f t="shared" si="24"/>
        <v>0</v>
      </c>
      <c r="K607" s="137"/>
    </row>
    <row r="608" spans="1:11" ht="13.2">
      <c r="A608" s="75" t="s">
        <v>611</v>
      </c>
      <c r="B608" s="75" t="s">
        <v>336</v>
      </c>
      <c r="C608" s="173">
        <v>0</v>
      </c>
      <c r="D608" s="179" t="s">
        <v>615</v>
      </c>
      <c r="E608" s="75" t="s">
        <v>614</v>
      </c>
      <c r="F608" s="75" t="s">
        <v>612</v>
      </c>
      <c r="G608" s="141">
        <v>1.68625</v>
      </c>
      <c r="H608" s="158"/>
      <c r="I608" s="152">
        <v>52</v>
      </c>
      <c r="J608" s="216">
        <f t="shared" si="24"/>
        <v>0</v>
      </c>
      <c r="K608" s="137"/>
    </row>
    <row r="609" spans="1:11" ht="13.2">
      <c r="A609" s="75" t="s">
        <v>611</v>
      </c>
      <c r="B609" s="75" t="s">
        <v>336</v>
      </c>
      <c r="C609" s="173">
        <v>0</v>
      </c>
      <c r="D609" s="179">
        <v>13</v>
      </c>
      <c r="E609" s="77" t="s">
        <v>277</v>
      </c>
      <c r="F609" s="75" t="s">
        <v>612</v>
      </c>
      <c r="G609" s="141">
        <v>66.528000000000006</v>
      </c>
      <c r="H609" s="158"/>
      <c r="I609" s="152">
        <v>52</v>
      </c>
      <c r="J609" s="216">
        <f t="shared" si="24"/>
        <v>0</v>
      </c>
      <c r="K609" s="137"/>
    </row>
    <row r="610" spans="1:11" ht="13.2">
      <c r="A610" s="75" t="s">
        <v>611</v>
      </c>
      <c r="B610" s="75" t="s">
        <v>336</v>
      </c>
      <c r="C610" s="173">
        <v>0</v>
      </c>
      <c r="D610" s="179">
        <v>11</v>
      </c>
      <c r="E610" s="77" t="s">
        <v>215</v>
      </c>
      <c r="F610" s="75" t="s">
        <v>612</v>
      </c>
      <c r="G610" s="141">
        <v>9.4604999999999997</v>
      </c>
      <c r="H610" s="158"/>
      <c r="I610" s="152">
        <v>52</v>
      </c>
      <c r="J610" s="216">
        <f t="shared" si="24"/>
        <v>0</v>
      </c>
      <c r="K610" s="139"/>
    </row>
    <row r="611" spans="1:11" ht="13.2">
      <c r="A611" s="75" t="s">
        <v>611</v>
      </c>
      <c r="B611" s="75" t="s">
        <v>336</v>
      </c>
      <c r="C611" s="174">
        <v>0</v>
      </c>
      <c r="D611" s="155">
        <v>12</v>
      </c>
      <c r="E611" s="75" t="s">
        <v>452</v>
      </c>
      <c r="F611" s="75" t="s">
        <v>612</v>
      </c>
      <c r="G611" s="142">
        <v>5.4646000000000008</v>
      </c>
      <c r="H611" s="158"/>
      <c r="I611" s="152">
        <v>52</v>
      </c>
      <c r="J611" s="216">
        <f t="shared" si="24"/>
        <v>0</v>
      </c>
      <c r="K611" s="137"/>
    </row>
    <row r="612" spans="1:11" ht="13.2">
      <c r="A612" s="75" t="s">
        <v>611</v>
      </c>
      <c r="B612" s="75" t="s">
        <v>336</v>
      </c>
      <c r="C612" s="174">
        <v>0</v>
      </c>
      <c r="D612" s="155">
        <v>5</v>
      </c>
      <c r="E612" s="75" t="s">
        <v>605</v>
      </c>
      <c r="F612" s="75" t="s">
        <v>612</v>
      </c>
      <c r="G612" s="142">
        <v>5.5250000000000004</v>
      </c>
      <c r="H612" s="158"/>
      <c r="I612" s="152">
        <v>0</v>
      </c>
      <c r="J612" s="216">
        <f t="shared" si="24"/>
        <v>0</v>
      </c>
      <c r="K612" s="137"/>
    </row>
    <row r="613" spans="1:11" ht="13.2">
      <c r="A613" s="75" t="s">
        <v>611</v>
      </c>
      <c r="B613" s="75" t="s">
        <v>336</v>
      </c>
      <c r="C613" s="174">
        <v>0</v>
      </c>
      <c r="D613" s="155">
        <v>4</v>
      </c>
      <c r="E613" s="75" t="s">
        <v>616</v>
      </c>
      <c r="F613" s="75" t="s">
        <v>612</v>
      </c>
      <c r="G613" s="142">
        <v>4.7824999999999998</v>
      </c>
      <c r="H613" s="158"/>
      <c r="I613" s="152">
        <v>52</v>
      </c>
      <c r="J613" s="216">
        <f t="shared" si="24"/>
        <v>0</v>
      </c>
      <c r="K613" s="137"/>
    </row>
    <row r="614" spans="1:11" ht="13.2">
      <c r="A614" s="75" t="s">
        <v>611</v>
      </c>
      <c r="B614" s="75" t="s">
        <v>336</v>
      </c>
      <c r="C614" s="174">
        <v>0</v>
      </c>
      <c r="D614" s="155" t="s">
        <v>617</v>
      </c>
      <c r="E614" s="75" t="s">
        <v>614</v>
      </c>
      <c r="F614" s="75" t="s">
        <v>612</v>
      </c>
      <c r="G614" s="142">
        <v>1.288</v>
      </c>
      <c r="H614" s="158"/>
      <c r="I614" s="152">
        <v>52</v>
      </c>
      <c r="J614" s="216">
        <f t="shared" si="24"/>
        <v>0</v>
      </c>
      <c r="K614" s="137"/>
    </row>
    <row r="615" spans="1:11" ht="13.2">
      <c r="A615" s="75" t="s">
        <v>611</v>
      </c>
      <c r="B615" s="75" t="s">
        <v>336</v>
      </c>
      <c r="C615" s="174">
        <v>0</v>
      </c>
      <c r="D615" s="155" t="s">
        <v>618</v>
      </c>
      <c r="E615" s="75" t="s">
        <v>467</v>
      </c>
      <c r="F615" s="75" t="s">
        <v>612</v>
      </c>
      <c r="G615" s="142">
        <v>2.52</v>
      </c>
      <c r="H615" s="158"/>
      <c r="I615" s="152">
        <v>52</v>
      </c>
      <c r="J615" s="216">
        <f t="shared" si="24"/>
        <v>0</v>
      </c>
      <c r="K615" s="139"/>
    </row>
    <row r="616" spans="1:11" ht="13.2">
      <c r="A616" s="75" t="s">
        <v>611</v>
      </c>
      <c r="B616" s="75" t="s">
        <v>336</v>
      </c>
      <c r="C616" s="174">
        <v>0</v>
      </c>
      <c r="D616" s="155">
        <v>3</v>
      </c>
      <c r="E616" s="75" t="s">
        <v>619</v>
      </c>
      <c r="F616" s="75" t="s">
        <v>612</v>
      </c>
      <c r="G616" s="142">
        <v>8.0599999999999987</v>
      </c>
      <c r="H616" s="158"/>
      <c r="I616" s="152">
        <v>52</v>
      </c>
      <c r="J616" s="216">
        <f t="shared" si="24"/>
        <v>0</v>
      </c>
      <c r="K616" s="137"/>
    </row>
    <row r="617" spans="1:11" ht="13.2">
      <c r="A617" s="75" t="s">
        <v>611</v>
      </c>
      <c r="B617" s="75" t="s">
        <v>336</v>
      </c>
      <c r="C617" s="174">
        <v>0</v>
      </c>
      <c r="D617" s="155" t="s">
        <v>620</v>
      </c>
      <c r="E617" s="75" t="s">
        <v>614</v>
      </c>
      <c r="F617" s="75" t="s">
        <v>612</v>
      </c>
      <c r="G617" s="142">
        <v>1.288</v>
      </c>
      <c r="H617" s="158"/>
      <c r="I617" s="152">
        <v>52</v>
      </c>
      <c r="J617" s="216">
        <f t="shared" si="24"/>
        <v>0</v>
      </c>
      <c r="K617" s="137"/>
    </row>
    <row r="618" spans="1:11" ht="13.2">
      <c r="A618" s="75" t="s">
        <v>611</v>
      </c>
      <c r="B618" s="75" t="s">
        <v>336</v>
      </c>
      <c r="C618" s="174">
        <v>0</v>
      </c>
      <c r="D618" s="155" t="s">
        <v>621</v>
      </c>
      <c r="E618" s="75" t="s">
        <v>467</v>
      </c>
      <c r="F618" s="75" t="s">
        <v>612</v>
      </c>
      <c r="G618" s="142">
        <v>2.52</v>
      </c>
      <c r="H618" s="158"/>
      <c r="I618" s="152">
        <v>52</v>
      </c>
      <c r="J618" s="216">
        <f t="shared" si="24"/>
        <v>0</v>
      </c>
      <c r="K618" s="137"/>
    </row>
    <row r="619" spans="1:11" ht="13.2">
      <c r="A619" s="75" t="s">
        <v>611</v>
      </c>
      <c r="B619" s="75" t="s">
        <v>336</v>
      </c>
      <c r="C619" s="174">
        <v>0</v>
      </c>
      <c r="D619" s="155" t="s">
        <v>622</v>
      </c>
      <c r="E619" s="75" t="s">
        <v>467</v>
      </c>
      <c r="F619" s="75" t="s">
        <v>612</v>
      </c>
      <c r="G619" s="142">
        <v>2.52</v>
      </c>
      <c r="H619" s="158"/>
      <c r="I619" s="152">
        <v>52</v>
      </c>
      <c r="J619" s="216">
        <f t="shared" si="24"/>
        <v>0</v>
      </c>
      <c r="K619" s="137"/>
    </row>
    <row r="620" spans="1:11" ht="13.2">
      <c r="A620" s="75" t="s">
        <v>611</v>
      </c>
      <c r="B620" s="75" t="s">
        <v>336</v>
      </c>
      <c r="C620" s="174">
        <v>0</v>
      </c>
      <c r="D620" s="155">
        <v>2</v>
      </c>
      <c r="E620" s="75" t="s">
        <v>623</v>
      </c>
      <c r="F620" s="75" t="s">
        <v>624</v>
      </c>
      <c r="G620" s="142">
        <v>49.134299999999996</v>
      </c>
      <c r="H620" s="158"/>
      <c r="I620" s="152">
        <v>52</v>
      </c>
      <c r="J620" s="216">
        <f t="shared" si="24"/>
        <v>0</v>
      </c>
      <c r="K620" s="137"/>
    </row>
    <row r="621" spans="1:11" ht="13.2">
      <c r="A621" s="75"/>
      <c r="B621" s="75"/>
      <c r="C621" s="174"/>
      <c r="D621" s="155"/>
      <c r="E621" s="75"/>
      <c r="F621" s="75"/>
      <c r="G621" s="142"/>
      <c r="H621" s="168"/>
      <c r="I621" s="152"/>
      <c r="J621" s="169"/>
      <c r="K621" s="137"/>
    </row>
    <row r="622" spans="1:11" ht="13.2">
      <c r="A622" s="75" t="s">
        <v>625</v>
      </c>
      <c r="B622" s="75" t="s">
        <v>336</v>
      </c>
      <c r="C622" s="174" t="s">
        <v>133</v>
      </c>
      <c r="D622" s="155" t="s">
        <v>359</v>
      </c>
      <c r="E622" s="75" t="s">
        <v>135</v>
      </c>
      <c r="F622" s="75" t="s">
        <v>92</v>
      </c>
      <c r="G622" s="142">
        <v>4.7200832466181062</v>
      </c>
      <c r="H622" s="158"/>
      <c r="I622" s="152">
        <v>156</v>
      </c>
      <c r="J622" s="216">
        <f>G622*H622*I622</f>
        <v>0</v>
      </c>
      <c r="K622" s="137"/>
    </row>
    <row r="623" spans="1:11" ht="13.2">
      <c r="A623" s="75" t="s">
        <v>625</v>
      </c>
      <c r="B623" s="75" t="s">
        <v>336</v>
      </c>
      <c r="C623" s="174" t="s">
        <v>133</v>
      </c>
      <c r="D623" s="155" t="s">
        <v>363</v>
      </c>
      <c r="E623" s="75" t="s">
        <v>137</v>
      </c>
      <c r="F623" s="75" t="s">
        <v>116</v>
      </c>
      <c r="G623" s="142">
        <v>12.643080124869929</v>
      </c>
      <c r="H623" s="158"/>
      <c r="I623" s="152">
        <v>156</v>
      </c>
      <c r="J623" s="216">
        <f t="shared" ref="J623:J644" si="25">G623*H623*I623</f>
        <v>0</v>
      </c>
      <c r="K623" s="137"/>
    </row>
    <row r="624" spans="1:11" ht="13.2">
      <c r="A624" s="75" t="s">
        <v>625</v>
      </c>
      <c r="B624" s="75" t="s">
        <v>336</v>
      </c>
      <c r="C624" s="174" t="s">
        <v>133</v>
      </c>
      <c r="D624" s="155"/>
      <c r="E624" s="75" t="s">
        <v>139</v>
      </c>
      <c r="F624" s="75" t="s">
        <v>140</v>
      </c>
      <c r="G624" s="142">
        <v>9.2715920915712804</v>
      </c>
      <c r="H624" s="158"/>
      <c r="I624" s="152">
        <v>156</v>
      </c>
      <c r="J624" s="216">
        <f t="shared" si="25"/>
        <v>0</v>
      </c>
      <c r="K624" s="137"/>
    </row>
    <row r="625" spans="1:11" ht="13.2">
      <c r="A625" s="75" t="s">
        <v>625</v>
      </c>
      <c r="B625" s="75" t="s">
        <v>336</v>
      </c>
      <c r="C625" s="174" t="s">
        <v>133</v>
      </c>
      <c r="D625" s="155" t="s">
        <v>549</v>
      </c>
      <c r="E625" s="75" t="s">
        <v>626</v>
      </c>
      <c r="F625" s="75" t="s">
        <v>116</v>
      </c>
      <c r="G625" s="142">
        <v>13.717741935483872</v>
      </c>
      <c r="H625" s="158"/>
      <c r="I625" s="152">
        <v>52</v>
      </c>
      <c r="J625" s="216">
        <f t="shared" si="25"/>
        <v>0</v>
      </c>
      <c r="K625" s="137"/>
    </row>
    <row r="626" spans="1:11" ht="13.2">
      <c r="A626" s="75" t="s">
        <v>625</v>
      </c>
      <c r="B626" s="75" t="s">
        <v>336</v>
      </c>
      <c r="C626" s="174" t="s">
        <v>133</v>
      </c>
      <c r="D626" s="155"/>
      <c r="E626" s="75" t="s">
        <v>627</v>
      </c>
      <c r="F626" s="75" t="s">
        <v>364</v>
      </c>
      <c r="G626" s="142">
        <v>68</v>
      </c>
      <c r="H626" s="158"/>
      <c r="I626" s="152">
        <v>156</v>
      </c>
      <c r="J626" s="216">
        <f t="shared" si="25"/>
        <v>0</v>
      </c>
      <c r="K626" s="137"/>
    </row>
    <row r="627" spans="1:11" ht="13.2">
      <c r="A627" s="75" t="s">
        <v>625</v>
      </c>
      <c r="B627" s="75" t="s">
        <v>336</v>
      </c>
      <c r="C627" s="174" t="s">
        <v>133</v>
      </c>
      <c r="D627" s="155" t="s">
        <v>551</v>
      </c>
      <c r="E627" s="75" t="s">
        <v>628</v>
      </c>
      <c r="F627" s="75" t="s">
        <v>103</v>
      </c>
      <c r="G627" s="142">
        <v>8.0915712799167547</v>
      </c>
      <c r="H627" s="158"/>
      <c r="I627" s="152">
        <v>156</v>
      </c>
      <c r="J627" s="216">
        <f t="shared" si="25"/>
        <v>0</v>
      </c>
      <c r="K627" s="137"/>
    </row>
    <row r="628" spans="1:11" ht="13.2">
      <c r="A628" s="75" t="s">
        <v>625</v>
      </c>
      <c r="B628" s="75" t="s">
        <v>336</v>
      </c>
      <c r="C628" s="174" t="s">
        <v>133</v>
      </c>
      <c r="D628" s="155" t="s">
        <v>373</v>
      </c>
      <c r="E628" s="75" t="s">
        <v>413</v>
      </c>
      <c r="F628" s="75" t="s">
        <v>103</v>
      </c>
      <c r="G628" s="142">
        <v>4.6357960457856402</v>
      </c>
      <c r="H628" s="158"/>
      <c r="I628" s="152">
        <v>156</v>
      </c>
      <c r="J628" s="216">
        <f t="shared" si="25"/>
        <v>0</v>
      </c>
      <c r="K628" s="137"/>
    </row>
    <row r="629" spans="1:11" ht="13.2">
      <c r="A629" s="75" t="s">
        <v>625</v>
      </c>
      <c r="B629" s="75" t="s">
        <v>336</v>
      </c>
      <c r="C629" s="174" t="s">
        <v>133</v>
      </c>
      <c r="D629" s="155" t="s">
        <v>543</v>
      </c>
      <c r="E629" s="75" t="s">
        <v>629</v>
      </c>
      <c r="F629" s="75" t="s">
        <v>103</v>
      </c>
      <c r="G629" s="142">
        <v>13.485952133194591</v>
      </c>
      <c r="H629" s="158"/>
      <c r="I629" s="152">
        <v>156</v>
      </c>
      <c r="J629" s="216">
        <f t="shared" si="25"/>
        <v>0</v>
      </c>
      <c r="K629" s="137"/>
    </row>
    <row r="630" spans="1:11" ht="13.2">
      <c r="A630" s="75" t="s">
        <v>625</v>
      </c>
      <c r="B630" s="75" t="s">
        <v>336</v>
      </c>
      <c r="C630" s="174" t="s">
        <v>133</v>
      </c>
      <c r="D630" s="155" t="s">
        <v>374</v>
      </c>
      <c r="E630" s="75" t="s">
        <v>136</v>
      </c>
      <c r="F630" s="75" t="s">
        <v>116</v>
      </c>
      <c r="G630" s="142">
        <v>20.903225806451616</v>
      </c>
      <c r="H630" s="158"/>
      <c r="I630" s="152">
        <v>156</v>
      </c>
      <c r="J630" s="216">
        <f t="shared" si="25"/>
        <v>0</v>
      </c>
      <c r="K630" s="137"/>
    </row>
    <row r="631" spans="1:11" ht="13.2">
      <c r="A631" s="75" t="s">
        <v>625</v>
      </c>
      <c r="B631" s="75" t="s">
        <v>336</v>
      </c>
      <c r="C631" s="174" t="s">
        <v>133</v>
      </c>
      <c r="D631" s="155" t="s">
        <v>376</v>
      </c>
      <c r="E631" s="75" t="s">
        <v>277</v>
      </c>
      <c r="F631" s="75" t="s">
        <v>364</v>
      </c>
      <c r="G631" s="142">
        <v>24.822580645161288</v>
      </c>
      <c r="H631" s="158"/>
      <c r="I631" s="152">
        <v>156</v>
      </c>
      <c r="J631" s="216">
        <f t="shared" si="25"/>
        <v>0</v>
      </c>
      <c r="K631" s="137"/>
    </row>
    <row r="632" spans="1:11" ht="13.2">
      <c r="A632" s="75" t="s">
        <v>625</v>
      </c>
      <c r="B632" s="75" t="s">
        <v>336</v>
      </c>
      <c r="C632" s="174" t="s">
        <v>133</v>
      </c>
      <c r="D632" s="155" t="s">
        <v>379</v>
      </c>
      <c r="E632" s="75" t="s">
        <v>630</v>
      </c>
      <c r="F632" s="75" t="s">
        <v>103</v>
      </c>
      <c r="G632" s="142">
        <v>1</v>
      </c>
      <c r="H632" s="158"/>
      <c r="I632" s="152">
        <v>52</v>
      </c>
      <c r="J632" s="216">
        <f t="shared" si="25"/>
        <v>0</v>
      </c>
      <c r="K632" s="137"/>
    </row>
    <row r="633" spans="1:11" ht="13.2">
      <c r="A633" s="75" t="s">
        <v>625</v>
      </c>
      <c r="B633" s="75" t="s">
        <v>336</v>
      </c>
      <c r="C633" s="174" t="s">
        <v>133</v>
      </c>
      <c r="D633" s="155" t="s">
        <v>381</v>
      </c>
      <c r="E633" s="75" t="s">
        <v>231</v>
      </c>
      <c r="F633" s="75" t="s">
        <v>366</v>
      </c>
      <c r="G633" s="142">
        <v>4.6357960457856402</v>
      </c>
      <c r="H633" s="158"/>
      <c r="I633" s="152">
        <v>52</v>
      </c>
      <c r="J633" s="216">
        <f t="shared" si="25"/>
        <v>0</v>
      </c>
      <c r="K633" s="137"/>
    </row>
    <row r="634" spans="1:11" ht="13.2">
      <c r="A634" s="75" t="s">
        <v>625</v>
      </c>
      <c r="B634" s="75" t="s">
        <v>336</v>
      </c>
      <c r="C634" s="174" t="s">
        <v>133</v>
      </c>
      <c r="D634" s="155" t="s">
        <v>383</v>
      </c>
      <c r="E634" s="75" t="s">
        <v>231</v>
      </c>
      <c r="F634" s="75" t="s">
        <v>116</v>
      </c>
      <c r="G634" s="142">
        <v>9.2715920915712804</v>
      </c>
      <c r="H634" s="158"/>
      <c r="I634" s="152">
        <v>52</v>
      </c>
      <c r="J634" s="216">
        <f t="shared" si="25"/>
        <v>0</v>
      </c>
      <c r="K634" s="139"/>
    </row>
    <row r="635" spans="1:11" ht="13.2">
      <c r="A635" s="75" t="s">
        <v>625</v>
      </c>
      <c r="B635" s="75" t="s">
        <v>336</v>
      </c>
      <c r="C635" s="174" t="s">
        <v>133</v>
      </c>
      <c r="D635" s="155" t="s">
        <v>394</v>
      </c>
      <c r="E635" s="75" t="s">
        <v>631</v>
      </c>
      <c r="F635" s="75" t="s">
        <v>116</v>
      </c>
      <c r="G635" s="142">
        <v>37.086368366285122</v>
      </c>
      <c r="H635" s="158"/>
      <c r="I635" s="152">
        <v>156</v>
      </c>
      <c r="J635" s="216">
        <f t="shared" si="25"/>
        <v>0</v>
      </c>
      <c r="K635" s="137"/>
    </row>
    <row r="636" spans="1:11" ht="13.2">
      <c r="A636" s="75" t="s">
        <v>625</v>
      </c>
      <c r="B636" s="75" t="s">
        <v>336</v>
      </c>
      <c r="C636" s="174" t="s">
        <v>133</v>
      </c>
      <c r="D636" s="155" t="s">
        <v>395</v>
      </c>
      <c r="E636" s="75" t="s">
        <v>632</v>
      </c>
      <c r="F636" s="75" t="s">
        <v>356</v>
      </c>
      <c r="G636" s="142">
        <v>488.7</v>
      </c>
      <c r="H636" s="158"/>
      <c r="I636" s="152">
        <v>0</v>
      </c>
      <c r="J636" s="216">
        <f t="shared" si="25"/>
        <v>0</v>
      </c>
      <c r="K636" s="137"/>
    </row>
    <row r="637" spans="1:11" ht="13.2">
      <c r="A637" s="75" t="s">
        <v>625</v>
      </c>
      <c r="B637" s="75" t="s">
        <v>336</v>
      </c>
      <c r="C637" s="174" t="s">
        <v>142</v>
      </c>
      <c r="D637" s="155" t="s">
        <v>409</v>
      </c>
      <c r="E637" s="75" t="s">
        <v>458</v>
      </c>
      <c r="F637" s="75" t="s">
        <v>341</v>
      </c>
      <c r="G637" s="142">
        <v>14.075962539021852</v>
      </c>
      <c r="H637" s="158"/>
      <c r="I637" s="152">
        <v>156</v>
      </c>
      <c r="J637" s="216">
        <f t="shared" si="25"/>
        <v>0</v>
      </c>
      <c r="K637" s="137"/>
    </row>
    <row r="638" spans="1:11" ht="13.2">
      <c r="A638" s="75" t="s">
        <v>625</v>
      </c>
      <c r="B638" s="75" t="s">
        <v>336</v>
      </c>
      <c r="C638" s="174" t="s">
        <v>142</v>
      </c>
      <c r="D638" s="155"/>
      <c r="E638" s="75" t="s">
        <v>139</v>
      </c>
      <c r="F638" s="75" t="s">
        <v>140</v>
      </c>
      <c r="G638" s="142">
        <v>9.2715920915712804</v>
      </c>
      <c r="H638" s="158"/>
      <c r="I638" s="152">
        <v>156</v>
      </c>
      <c r="J638" s="216">
        <f t="shared" si="25"/>
        <v>0</v>
      </c>
      <c r="K638" s="137"/>
    </row>
    <row r="639" spans="1:11" ht="13.2">
      <c r="A639" s="75" t="s">
        <v>625</v>
      </c>
      <c r="B639" s="75" t="s">
        <v>336</v>
      </c>
      <c r="C639" s="174" t="s">
        <v>142</v>
      </c>
      <c r="D639" s="155" t="s">
        <v>552</v>
      </c>
      <c r="E639" s="75" t="s">
        <v>487</v>
      </c>
      <c r="F639" s="75" t="s">
        <v>103</v>
      </c>
      <c r="G639" s="142">
        <v>5.057232049947971</v>
      </c>
      <c r="H639" s="158"/>
      <c r="I639" s="152">
        <v>156</v>
      </c>
      <c r="J639" s="216">
        <f t="shared" si="25"/>
        <v>0</v>
      </c>
      <c r="K639" s="137"/>
    </row>
    <row r="640" spans="1:11" ht="13.2">
      <c r="A640" s="75" t="s">
        <v>625</v>
      </c>
      <c r="B640" s="75" t="s">
        <v>336</v>
      </c>
      <c r="C640" s="174" t="s">
        <v>142</v>
      </c>
      <c r="D640" s="155" t="s">
        <v>553</v>
      </c>
      <c r="E640" s="75" t="s">
        <v>633</v>
      </c>
      <c r="F640" s="75" t="s">
        <v>103</v>
      </c>
      <c r="G640" s="142">
        <v>7.0801248699271593</v>
      </c>
      <c r="H640" s="158"/>
      <c r="I640" s="152">
        <v>156</v>
      </c>
      <c r="J640" s="216">
        <f t="shared" si="25"/>
        <v>0</v>
      </c>
      <c r="K640" s="137"/>
    </row>
    <row r="641" spans="1:11" ht="13.2">
      <c r="A641" s="75" t="s">
        <v>625</v>
      </c>
      <c r="B641" s="75" t="s">
        <v>336</v>
      </c>
      <c r="C641" s="174" t="s">
        <v>142</v>
      </c>
      <c r="D641" s="155" t="s">
        <v>557</v>
      </c>
      <c r="E641" s="75" t="s">
        <v>634</v>
      </c>
      <c r="F641" s="75" t="s">
        <v>341</v>
      </c>
      <c r="G641" s="142">
        <v>40.5</v>
      </c>
      <c r="H641" s="158"/>
      <c r="I641" s="152">
        <v>12</v>
      </c>
      <c r="J641" s="216">
        <f t="shared" si="25"/>
        <v>0</v>
      </c>
      <c r="K641" s="137"/>
    </row>
    <row r="642" spans="1:11" ht="13.2">
      <c r="A642" s="75" t="s">
        <v>625</v>
      </c>
      <c r="B642" s="75" t="s">
        <v>336</v>
      </c>
      <c r="C642" s="174" t="s">
        <v>142</v>
      </c>
      <c r="D642" s="155" t="s">
        <v>410</v>
      </c>
      <c r="E642" s="75" t="s">
        <v>635</v>
      </c>
      <c r="F642" s="75" t="s">
        <v>364</v>
      </c>
      <c r="G642" s="142">
        <v>79.099999999999994</v>
      </c>
      <c r="H642" s="158"/>
      <c r="I642" s="152">
        <v>52</v>
      </c>
      <c r="J642" s="216">
        <f t="shared" si="25"/>
        <v>0</v>
      </c>
      <c r="K642" s="137"/>
    </row>
    <row r="643" spans="1:11" ht="13.2">
      <c r="A643" s="75" t="s">
        <v>625</v>
      </c>
      <c r="B643" s="75" t="s">
        <v>336</v>
      </c>
      <c r="C643" s="174" t="s">
        <v>142</v>
      </c>
      <c r="D643" s="155" t="s">
        <v>571</v>
      </c>
      <c r="E643" s="75" t="s">
        <v>215</v>
      </c>
      <c r="F643" s="75" t="s">
        <v>103</v>
      </c>
      <c r="G643" s="142">
        <v>20.25</v>
      </c>
      <c r="H643" s="158"/>
      <c r="I643" s="152">
        <v>52</v>
      </c>
      <c r="J643" s="216">
        <f t="shared" si="25"/>
        <v>0</v>
      </c>
      <c r="K643" s="137"/>
    </row>
    <row r="644" spans="1:11" ht="13.2">
      <c r="A644" s="75" t="s">
        <v>625</v>
      </c>
      <c r="B644" s="75" t="s">
        <v>336</v>
      </c>
      <c r="C644" s="174" t="s">
        <v>133</v>
      </c>
      <c r="D644" s="155"/>
      <c r="E644" s="75" t="s">
        <v>636</v>
      </c>
      <c r="F644" s="75" t="s">
        <v>103</v>
      </c>
      <c r="G644" s="142">
        <v>16</v>
      </c>
      <c r="H644" s="158"/>
      <c r="I644" s="152">
        <v>52</v>
      </c>
      <c r="J644" s="216">
        <f t="shared" si="25"/>
        <v>0</v>
      </c>
      <c r="K644" s="137"/>
    </row>
    <row r="645" spans="1:11" ht="13.2">
      <c r="A645" s="75"/>
      <c r="B645" s="75"/>
      <c r="C645" s="174"/>
      <c r="D645" s="155"/>
      <c r="E645" s="75"/>
      <c r="F645" s="75"/>
      <c r="G645" s="142"/>
      <c r="H645" s="168"/>
      <c r="I645" s="152"/>
      <c r="J645" s="169"/>
      <c r="K645" s="137"/>
    </row>
    <row r="646" spans="1:11" ht="13.2">
      <c r="A646" s="75" t="s">
        <v>637</v>
      </c>
      <c r="B646" s="75" t="s">
        <v>150</v>
      </c>
      <c r="C646" s="174" t="s">
        <v>133</v>
      </c>
      <c r="D646" s="155">
        <v>1</v>
      </c>
      <c r="E646" s="75" t="s">
        <v>638</v>
      </c>
      <c r="F646" s="75" t="s">
        <v>639</v>
      </c>
      <c r="G646" s="142">
        <v>4.7</v>
      </c>
      <c r="H646" s="158"/>
      <c r="I646" s="152">
        <v>255</v>
      </c>
      <c r="J646" s="216">
        <f>G646*H646*I646</f>
        <v>0</v>
      </c>
      <c r="K646" s="137"/>
    </row>
    <row r="647" spans="1:11" ht="13.2">
      <c r="A647" s="75" t="s">
        <v>637</v>
      </c>
      <c r="B647" s="75" t="s">
        <v>150</v>
      </c>
      <c r="C647" s="174" t="s">
        <v>133</v>
      </c>
      <c r="D647" s="155">
        <v>2</v>
      </c>
      <c r="E647" s="75" t="s">
        <v>640</v>
      </c>
      <c r="F647" s="75" t="s">
        <v>639</v>
      </c>
      <c r="G647" s="142">
        <v>125.6</v>
      </c>
      <c r="H647" s="158"/>
      <c r="I647" s="152">
        <v>255</v>
      </c>
      <c r="J647" s="216">
        <f t="shared" ref="J647:J710" si="26">G647*H647*I647</f>
        <v>0</v>
      </c>
      <c r="K647" s="137"/>
    </row>
    <row r="648" spans="1:11" ht="13.2">
      <c r="A648" s="75" t="s">
        <v>637</v>
      </c>
      <c r="B648" s="75" t="s">
        <v>150</v>
      </c>
      <c r="C648" s="174" t="s">
        <v>133</v>
      </c>
      <c r="D648" s="155">
        <v>6</v>
      </c>
      <c r="E648" s="75" t="s">
        <v>641</v>
      </c>
      <c r="F648" s="75"/>
      <c r="G648" s="142">
        <v>134.19999999999999</v>
      </c>
      <c r="H648" s="158"/>
      <c r="I648" s="152">
        <v>0</v>
      </c>
      <c r="J648" s="216">
        <f t="shared" si="26"/>
        <v>0</v>
      </c>
      <c r="K648" s="137"/>
    </row>
    <row r="649" spans="1:11" ht="13.2">
      <c r="A649" s="75" t="s">
        <v>637</v>
      </c>
      <c r="B649" s="75" t="s">
        <v>150</v>
      </c>
      <c r="C649" s="174" t="s">
        <v>133</v>
      </c>
      <c r="D649" s="155">
        <v>9</v>
      </c>
      <c r="E649" s="75" t="s">
        <v>642</v>
      </c>
      <c r="F649" s="75"/>
      <c r="G649" s="142">
        <v>51</v>
      </c>
      <c r="H649" s="158"/>
      <c r="I649" s="152">
        <v>0</v>
      </c>
      <c r="J649" s="216">
        <f t="shared" si="26"/>
        <v>0</v>
      </c>
      <c r="K649" s="137"/>
    </row>
    <row r="650" spans="1:11" ht="13.2">
      <c r="A650" s="75" t="s">
        <v>637</v>
      </c>
      <c r="B650" s="75" t="s">
        <v>150</v>
      </c>
      <c r="C650" s="174" t="s">
        <v>133</v>
      </c>
      <c r="D650" s="155">
        <v>10</v>
      </c>
      <c r="E650" s="75" t="s">
        <v>643</v>
      </c>
      <c r="F650" s="75" t="s">
        <v>482</v>
      </c>
      <c r="G650" s="142">
        <v>8.8000000000000007</v>
      </c>
      <c r="H650" s="158"/>
      <c r="I650" s="152">
        <v>255</v>
      </c>
      <c r="J650" s="216">
        <f t="shared" si="26"/>
        <v>0</v>
      </c>
      <c r="K650" s="137"/>
    </row>
    <row r="651" spans="1:11" ht="13.2">
      <c r="A651" s="75" t="s">
        <v>637</v>
      </c>
      <c r="B651" s="75" t="s">
        <v>150</v>
      </c>
      <c r="C651" s="174" t="s">
        <v>133</v>
      </c>
      <c r="D651" s="155">
        <v>11</v>
      </c>
      <c r="E651" s="75" t="s">
        <v>644</v>
      </c>
      <c r="F651" s="75" t="s">
        <v>482</v>
      </c>
      <c r="G651" s="142">
        <v>8.6</v>
      </c>
      <c r="H651" s="158"/>
      <c r="I651" s="152">
        <v>255</v>
      </c>
      <c r="J651" s="216">
        <f t="shared" si="26"/>
        <v>0</v>
      </c>
      <c r="K651" s="137"/>
    </row>
    <row r="652" spans="1:11" ht="13.2">
      <c r="A652" s="75" t="s">
        <v>637</v>
      </c>
      <c r="B652" s="75" t="s">
        <v>150</v>
      </c>
      <c r="C652" s="174" t="s">
        <v>133</v>
      </c>
      <c r="D652" s="155">
        <v>12</v>
      </c>
      <c r="E652" s="75" t="s">
        <v>645</v>
      </c>
      <c r="F652" s="75"/>
      <c r="G652" s="142">
        <v>14.4</v>
      </c>
      <c r="H652" s="158"/>
      <c r="I652" s="152">
        <v>0</v>
      </c>
      <c r="J652" s="216">
        <f t="shared" si="26"/>
        <v>0</v>
      </c>
      <c r="K652" s="137"/>
    </row>
    <row r="653" spans="1:11" ht="13.2">
      <c r="A653" s="75" t="s">
        <v>637</v>
      </c>
      <c r="B653" s="75" t="s">
        <v>150</v>
      </c>
      <c r="C653" s="174" t="s">
        <v>133</v>
      </c>
      <c r="D653" s="155">
        <v>17</v>
      </c>
      <c r="E653" s="75" t="s">
        <v>646</v>
      </c>
      <c r="F653" s="75" t="s">
        <v>647</v>
      </c>
      <c r="G653" s="142">
        <v>23.5</v>
      </c>
      <c r="H653" s="158"/>
      <c r="I653" s="152">
        <v>0</v>
      </c>
      <c r="J653" s="216">
        <f t="shared" si="26"/>
        <v>0</v>
      </c>
      <c r="K653" s="137"/>
    </row>
    <row r="654" spans="1:11" ht="13.2">
      <c r="A654" s="75" t="s">
        <v>637</v>
      </c>
      <c r="B654" s="75" t="s">
        <v>150</v>
      </c>
      <c r="C654" s="174" t="s">
        <v>133</v>
      </c>
      <c r="D654" s="155">
        <v>18</v>
      </c>
      <c r="E654" s="75" t="s">
        <v>648</v>
      </c>
      <c r="F654" s="75"/>
      <c r="G654" s="142">
        <v>68.099999999999994</v>
      </c>
      <c r="H654" s="158"/>
      <c r="I654" s="152">
        <v>0</v>
      </c>
      <c r="J654" s="216">
        <f t="shared" si="26"/>
        <v>0</v>
      </c>
      <c r="K654" s="137"/>
    </row>
    <row r="655" spans="1:11" ht="13.2">
      <c r="A655" s="75" t="s">
        <v>637</v>
      </c>
      <c r="B655" s="75" t="s">
        <v>150</v>
      </c>
      <c r="C655" s="174" t="s">
        <v>133</v>
      </c>
      <c r="D655" s="155">
        <v>20</v>
      </c>
      <c r="E655" s="75" t="s">
        <v>649</v>
      </c>
      <c r="F655" s="75" t="s">
        <v>482</v>
      </c>
      <c r="G655" s="142">
        <v>6.3</v>
      </c>
      <c r="H655" s="158"/>
      <c r="I655" s="152">
        <v>0</v>
      </c>
      <c r="J655" s="216">
        <f t="shared" si="26"/>
        <v>0</v>
      </c>
      <c r="K655" s="139"/>
    </row>
    <row r="656" spans="1:11" ht="13.2">
      <c r="A656" s="75" t="s">
        <v>637</v>
      </c>
      <c r="B656" s="75" t="s">
        <v>150</v>
      </c>
      <c r="C656" s="174" t="s">
        <v>133</v>
      </c>
      <c r="D656" s="179">
        <v>21</v>
      </c>
      <c r="E656" s="75" t="s">
        <v>650</v>
      </c>
      <c r="F656" s="75" t="s">
        <v>639</v>
      </c>
      <c r="G656" s="142">
        <v>2.4</v>
      </c>
      <c r="H656" s="158"/>
      <c r="I656" s="152">
        <v>255</v>
      </c>
      <c r="J656" s="216">
        <f t="shared" si="26"/>
        <v>0</v>
      </c>
      <c r="K656" s="137"/>
    </row>
    <row r="657" spans="1:11" ht="13.2">
      <c r="A657" s="75" t="s">
        <v>637</v>
      </c>
      <c r="B657" s="75" t="s">
        <v>150</v>
      </c>
      <c r="C657" s="174" t="s">
        <v>133</v>
      </c>
      <c r="D657" s="179">
        <v>30</v>
      </c>
      <c r="E657" s="75" t="s">
        <v>650</v>
      </c>
      <c r="F657" s="75" t="s">
        <v>639</v>
      </c>
      <c r="G657" s="142">
        <v>124.7</v>
      </c>
      <c r="H657" s="158"/>
      <c r="I657" s="152">
        <v>255</v>
      </c>
      <c r="J657" s="216">
        <f t="shared" si="26"/>
        <v>0</v>
      </c>
      <c r="K657" s="137"/>
    </row>
    <row r="658" spans="1:11" ht="13.2">
      <c r="A658" s="75" t="s">
        <v>637</v>
      </c>
      <c r="B658" s="75" t="s">
        <v>150</v>
      </c>
      <c r="C658" s="174" t="s">
        <v>133</v>
      </c>
      <c r="D658" s="179">
        <v>41</v>
      </c>
      <c r="E658" s="75" t="s">
        <v>651</v>
      </c>
      <c r="F658" s="75" t="s">
        <v>652</v>
      </c>
      <c r="G658" s="142">
        <v>3.4</v>
      </c>
      <c r="H658" s="158"/>
      <c r="I658" s="152">
        <v>255</v>
      </c>
      <c r="J658" s="216">
        <f t="shared" si="26"/>
        <v>0</v>
      </c>
      <c r="K658" s="137"/>
    </row>
    <row r="659" spans="1:11" ht="13.2">
      <c r="A659" s="75" t="s">
        <v>637</v>
      </c>
      <c r="B659" s="75" t="s">
        <v>150</v>
      </c>
      <c r="C659" s="174" t="s">
        <v>133</v>
      </c>
      <c r="D659" s="179">
        <v>42</v>
      </c>
      <c r="E659" s="75" t="s">
        <v>653</v>
      </c>
      <c r="F659" s="75" t="s">
        <v>482</v>
      </c>
      <c r="G659" s="142">
        <v>0.6</v>
      </c>
      <c r="H659" s="158"/>
      <c r="I659" s="152">
        <v>255</v>
      </c>
      <c r="J659" s="216">
        <f t="shared" si="26"/>
        <v>0</v>
      </c>
      <c r="K659" s="137"/>
    </row>
    <row r="660" spans="1:11" ht="13.2">
      <c r="A660" s="75" t="s">
        <v>637</v>
      </c>
      <c r="B660" s="75" t="s">
        <v>150</v>
      </c>
      <c r="C660" s="174" t="s">
        <v>133</v>
      </c>
      <c r="D660" s="179">
        <v>45</v>
      </c>
      <c r="E660" s="75" t="s">
        <v>651</v>
      </c>
      <c r="F660" s="75" t="s">
        <v>652</v>
      </c>
      <c r="G660" s="142">
        <v>8.5</v>
      </c>
      <c r="H660" s="158"/>
      <c r="I660" s="152">
        <v>255</v>
      </c>
      <c r="J660" s="216">
        <f t="shared" si="26"/>
        <v>0</v>
      </c>
      <c r="K660" s="137"/>
    </row>
    <row r="661" spans="1:11" ht="13.2">
      <c r="A661" s="75" t="s">
        <v>637</v>
      </c>
      <c r="B661" s="75" t="s">
        <v>150</v>
      </c>
      <c r="C661" s="174" t="s">
        <v>133</v>
      </c>
      <c r="D661" s="179">
        <v>46</v>
      </c>
      <c r="E661" s="75" t="s">
        <v>653</v>
      </c>
      <c r="F661" s="75" t="s">
        <v>482</v>
      </c>
      <c r="G661" s="142">
        <v>5.7</v>
      </c>
      <c r="H661" s="158"/>
      <c r="I661" s="152">
        <v>255</v>
      </c>
      <c r="J661" s="216">
        <f t="shared" si="26"/>
        <v>0</v>
      </c>
      <c r="K661" s="137"/>
    </row>
    <row r="662" spans="1:11" ht="13.2">
      <c r="A662" s="75" t="s">
        <v>637</v>
      </c>
      <c r="B662" s="75" t="s">
        <v>150</v>
      </c>
      <c r="C662" s="174" t="s">
        <v>133</v>
      </c>
      <c r="D662" s="179">
        <v>47</v>
      </c>
      <c r="E662" s="75" t="s">
        <v>653</v>
      </c>
      <c r="F662" s="75" t="s">
        <v>482</v>
      </c>
      <c r="G662" s="142">
        <v>5.4</v>
      </c>
      <c r="H662" s="158"/>
      <c r="I662" s="152">
        <v>255</v>
      </c>
      <c r="J662" s="216">
        <f t="shared" si="26"/>
        <v>0</v>
      </c>
      <c r="K662" s="137"/>
    </row>
    <row r="663" spans="1:11" ht="13.2">
      <c r="A663" s="75" t="s">
        <v>637</v>
      </c>
      <c r="B663" s="75" t="s">
        <v>150</v>
      </c>
      <c r="C663" s="174" t="s">
        <v>133</v>
      </c>
      <c r="D663" s="179">
        <v>48</v>
      </c>
      <c r="E663" s="75" t="s">
        <v>653</v>
      </c>
      <c r="F663" s="75" t="s">
        <v>482</v>
      </c>
      <c r="G663" s="142">
        <v>2.5</v>
      </c>
      <c r="H663" s="158"/>
      <c r="I663" s="152">
        <v>255</v>
      </c>
      <c r="J663" s="216">
        <f t="shared" si="26"/>
        <v>0</v>
      </c>
      <c r="K663" s="137"/>
    </row>
    <row r="664" spans="1:11" ht="13.2">
      <c r="A664" s="75" t="s">
        <v>637</v>
      </c>
      <c r="B664" s="75" t="s">
        <v>150</v>
      </c>
      <c r="C664" s="174" t="s">
        <v>133</v>
      </c>
      <c r="D664" s="179">
        <v>49</v>
      </c>
      <c r="E664" s="75" t="s">
        <v>653</v>
      </c>
      <c r="F664" s="75" t="s">
        <v>482</v>
      </c>
      <c r="G664" s="142">
        <v>2.9</v>
      </c>
      <c r="H664" s="158"/>
      <c r="I664" s="152">
        <v>255</v>
      </c>
      <c r="J664" s="216">
        <f t="shared" si="26"/>
        <v>0</v>
      </c>
      <c r="K664" s="137"/>
    </row>
    <row r="665" spans="1:11" ht="13.2">
      <c r="A665" s="75" t="s">
        <v>637</v>
      </c>
      <c r="B665" s="75" t="s">
        <v>150</v>
      </c>
      <c r="C665" s="174" t="s">
        <v>133</v>
      </c>
      <c r="D665" s="179">
        <v>50</v>
      </c>
      <c r="E665" s="75" t="s">
        <v>653</v>
      </c>
      <c r="F665" s="75" t="s">
        <v>482</v>
      </c>
      <c r="G665" s="142">
        <v>3.6</v>
      </c>
      <c r="H665" s="158"/>
      <c r="I665" s="152">
        <v>255</v>
      </c>
      <c r="J665" s="216">
        <f t="shared" si="26"/>
        <v>0</v>
      </c>
      <c r="K665" s="137"/>
    </row>
    <row r="666" spans="1:11" ht="13.2">
      <c r="A666" s="75" t="s">
        <v>637</v>
      </c>
      <c r="B666" s="75" t="s">
        <v>150</v>
      </c>
      <c r="C666" s="174" t="s">
        <v>133</v>
      </c>
      <c r="D666" s="179">
        <v>51</v>
      </c>
      <c r="E666" s="75" t="s">
        <v>650</v>
      </c>
      <c r="F666" s="75" t="s">
        <v>639</v>
      </c>
      <c r="G666" s="142">
        <v>21.9</v>
      </c>
      <c r="H666" s="158"/>
      <c r="I666" s="152">
        <v>255</v>
      </c>
      <c r="J666" s="216">
        <f t="shared" si="26"/>
        <v>0</v>
      </c>
      <c r="K666" s="137"/>
    </row>
    <row r="667" spans="1:11" ht="13.2">
      <c r="A667" s="75" t="s">
        <v>637</v>
      </c>
      <c r="B667" s="75" t="s">
        <v>150</v>
      </c>
      <c r="C667" s="174" t="s">
        <v>133</v>
      </c>
      <c r="D667" s="179">
        <v>53</v>
      </c>
      <c r="E667" s="75" t="s">
        <v>646</v>
      </c>
      <c r="F667" s="75" t="s">
        <v>647</v>
      </c>
      <c r="G667" s="142">
        <v>9.4</v>
      </c>
      <c r="H667" s="158"/>
      <c r="I667" s="152">
        <v>255</v>
      </c>
      <c r="J667" s="216">
        <f t="shared" si="26"/>
        <v>0</v>
      </c>
      <c r="K667" s="137"/>
    </row>
    <row r="668" spans="1:11" ht="13.2">
      <c r="A668" s="75" t="s">
        <v>637</v>
      </c>
      <c r="B668" s="75" t="s">
        <v>150</v>
      </c>
      <c r="C668" s="174" t="s">
        <v>133</v>
      </c>
      <c r="D668" s="179">
        <v>54</v>
      </c>
      <c r="E668" s="75" t="s">
        <v>646</v>
      </c>
      <c r="F668" s="75" t="s">
        <v>647</v>
      </c>
      <c r="G668" s="142">
        <v>41.4</v>
      </c>
      <c r="H668" s="158"/>
      <c r="I668" s="152">
        <v>255</v>
      </c>
      <c r="J668" s="216">
        <f t="shared" si="26"/>
        <v>0</v>
      </c>
      <c r="K668" s="137"/>
    </row>
    <row r="669" spans="1:11" ht="13.2">
      <c r="A669" s="75" t="s">
        <v>637</v>
      </c>
      <c r="B669" s="75" t="s">
        <v>150</v>
      </c>
      <c r="C669" s="174" t="s">
        <v>133</v>
      </c>
      <c r="D669" s="179">
        <v>55</v>
      </c>
      <c r="E669" s="75" t="s">
        <v>654</v>
      </c>
      <c r="F669" s="75" t="s">
        <v>338</v>
      </c>
      <c r="G669" s="142">
        <v>77.5</v>
      </c>
      <c r="H669" s="158"/>
      <c r="I669" s="152">
        <v>255</v>
      </c>
      <c r="J669" s="216">
        <f t="shared" si="26"/>
        <v>0</v>
      </c>
      <c r="K669" s="137"/>
    </row>
    <row r="670" spans="1:11" ht="13.2">
      <c r="A670" s="75" t="s">
        <v>637</v>
      </c>
      <c r="B670" s="75" t="s">
        <v>150</v>
      </c>
      <c r="C670" s="174" t="s">
        <v>133</v>
      </c>
      <c r="D670" s="179">
        <v>58</v>
      </c>
      <c r="E670" s="75" t="s">
        <v>646</v>
      </c>
      <c r="F670" s="75" t="s">
        <v>647</v>
      </c>
      <c r="G670" s="142">
        <v>16.399999999999999</v>
      </c>
      <c r="H670" s="158"/>
      <c r="I670" s="152">
        <v>255</v>
      </c>
      <c r="J670" s="216">
        <f t="shared" si="26"/>
        <v>0</v>
      </c>
      <c r="K670" s="137"/>
    </row>
    <row r="671" spans="1:11" ht="13.2">
      <c r="A671" s="75" t="s">
        <v>637</v>
      </c>
      <c r="B671" s="75" t="s">
        <v>150</v>
      </c>
      <c r="C671" s="174" t="s">
        <v>133</v>
      </c>
      <c r="D671" s="179">
        <v>59</v>
      </c>
      <c r="E671" s="75" t="s">
        <v>654</v>
      </c>
      <c r="F671" s="75" t="s">
        <v>338</v>
      </c>
      <c r="G671" s="142">
        <v>75.8</v>
      </c>
      <c r="H671" s="158"/>
      <c r="I671" s="152">
        <v>255</v>
      </c>
      <c r="J671" s="216">
        <f t="shared" si="26"/>
        <v>0</v>
      </c>
      <c r="K671" s="137"/>
    </row>
    <row r="672" spans="1:11" ht="13.2">
      <c r="A672" s="75" t="s">
        <v>637</v>
      </c>
      <c r="B672" s="75" t="s">
        <v>150</v>
      </c>
      <c r="C672" s="174" t="s">
        <v>133</v>
      </c>
      <c r="D672" s="179">
        <v>60</v>
      </c>
      <c r="E672" s="75" t="s">
        <v>646</v>
      </c>
      <c r="F672" s="75" t="s">
        <v>647</v>
      </c>
      <c r="G672" s="142">
        <v>5.8</v>
      </c>
      <c r="H672" s="158"/>
      <c r="I672" s="152">
        <v>255</v>
      </c>
      <c r="J672" s="216">
        <f t="shared" si="26"/>
        <v>0</v>
      </c>
      <c r="K672" s="137"/>
    </row>
    <row r="673" spans="1:11" ht="13.2">
      <c r="A673" s="75" t="s">
        <v>637</v>
      </c>
      <c r="B673" s="75" t="s">
        <v>150</v>
      </c>
      <c r="C673" s="174" t="s">
        <v>133</v>
      </c>
      <c r="D673" s="179">
        <v>61</v>
      </c>
      <c r="E673" s="75" t="s">
        <v>646</v>
      </c>
      <c r="F673" s="75" t="s">
        <v>647</v>
      </c>
      <c r="G673" s="142">
        <v>6.8</v>
      </c>
      <c r="H673" s="158"/>
      <c r="I673" s="152">
        <v>255</v>
      </c>
      <c r="J673" s="216">
        <f t="shared" si="26"/>
        <v>0</v>
      </c>
      <c r="K673" s="137"/>
    </row>
    <row r="674" spans="1:11" ht="13.2">
      <c r="A674" s="75" t="s">
        <v>637</v>
      </c>
      <c r="B674" s="75" t="s">
        <v>150</v>
      </c>
      <c r="C674" s="174" t="s">
        <v>133</v>
      </c>
      <c r="D674" s="179">
        <v>62</v>
      </c>
      <c r="E674" s="75" t="s">
        <v>646</v>
      </c>
      <c r="F674" s="75" t="s">
        <v>647</v>
      </c>
      <c r="G674" s="142">
        <v>6.8</v>
      </c>
      <c r="H674" s="158"/>
      <c r="I674" s="152">
        <v>255</v>
      </c>
      <c r="J674" s="216">
        <f t="shared" si="26"/>
        <v>0</v>
      </c>
      <c r="K674" s="137"/>
    </row>
    <row r="675" spans="1:11" ht="13.2">
      <c r="A675" s="75" t="s">
        <v>637</v>
      </c>
      <c r="B675" s="75" t="s">
        <v>150</v>
      </c>
      <c r="C675" s="174" t="s">
        <v>142</v>
      </c>
      <c r="D675" s="179">
        <v>0</v>
      </c>
      <c r="E675" s="75" t="s">
        <v>646</v>
      </c>
      <c r="F675" s="75" t="s">
        <v>647</v>
      </c>
      <c r="G675" s="142">
        <v>10.9</v>
      </c>
      <c r="H675" s="158"/>
      <c r="I675" s="152">
        <v>255</v>
      </c>
      <c r="J675" s="216">
        <f t="shared" si="26"/>
        <v>0</v>
      </c>
      <c r="K675" s="137"/>
    </row>
    <row r="676" spans="1:11" ht="13.2">
      <c r="A676" s="75" t="s">
        <v>637</v>
      </c>
      <c r="B676" s="75" t="s">
        <v>150</v>
      </c>
      <c r="C676" s="174" t="s">
        <v>142</v>
      </c>
      <c r="D676" s="179">
        <v>1</v>
      </c>
      <c r="E676" s="75" t="s">
        <v>650</v>
      </c>
      <c r="F676" s="75" t="s">
        <v>639</v>
      </c>
      <c r="G676" s="142">
        <v>6.9</v>
      </c>
      <c r="H676" s="158"/>
      <c r="I676" s="152">
        <v>255</v>
      </c>
      <c r="J676" s="216">
        <f t="shared" si="26"/>
        <v>0</v>
      </c>
      <c r="K676" s="137"/>
    </row>
    <row r="677" spans="1:11" ht="13.2">
      <c r="A677" s="75" t="s">
        <v>637</v>
      </c>
      <c r="B677" s="75" t="s">
        <v>150</v>
      </c>
      <c r="C677" s="174" t="s">
        <v>142</v>
      </c>
      <c r="D677" s="179">
        <v>2</v>
      </c>
      <c r="E677" s="75" t="s">
        <v>650</v>
      </c>
      <c r="F677" s="75" t="s">
        <v>639</v>
      </c>
      <c r="G677" s="142">
        <v>103.9</v>
      </c>
      <c r="H677" s="158"/>
      <c r="I677" s="152">
        <v>255</v>
      </c>
      <c r="J677" s="216">
        <f t="shared" si="26"/>
        <v>0</v>
      </c>
      <c r="K677" s="137"/>
    </row>
    <row r="678" spans="1:11" ht="13.2">
      <c r="A678" s="75" t="s">
        <v>637</v>
      </c>
      <c r="B678" s="75" t="s">
        <v>150</v>
      </c>
      <c r="C678" s="174" t="s">
        <v>142</v>
      </c>
      <c r="D678" s="179">
        <v>4</v>
      </c>
      <c r="E678" s="75" t="s">
        <v>655</v>
      </c>
      <c r="F678" s="75" t="s">
        <v>343</v>
      </c>
      <c r="G678" s="142">
        <v>29.6</v>
      </c>
      <c r="H678" s="158"/>
      <c r="I678" s="152">
        <v>255</v>
      </c>
      <c r="J678" s="216">
        <f t="shared" si="26"/>
        <v>0</v>
      </c>
      <c r="K678" s="137"/>
    </row>
    <row r="679" spans="1:11" ht="13.2">
      <c r="A679" s="75" t="s">
        <v>637</v>
      </c>
      <c r="B679" s="75" t="s">
        <v>150</v>
      </c>
      <c r="C679" s="174" t="s">
        <v>142</v>
      </c>
      <c r="D679" s="179">
        <v>5</v>
      </c>
      <c r="E679" s="75" t="s">
        <v>656</v>
      </c>
      <c r="F679" s="75" t="s">
        <v>639</v>
      </c>
      <c r="G679" s="142">
        <v>14.9</v>
      </c>
      <c r="H679" s="158"/>
      <c r="I679" s="152">
        <v>255</v>
      </c>
      <c r="J679" s="216">
        <f t="shared" si="26"/>
        <v>0</v>
      </c>
      <c r="K679" s="137"/>
    </row>
    <row r="680" spans="1:11" ht="13.2">
      <c r="A680" s="75" t="s">
        <v>637</v>
      </c>
      <c r="B680" s="75" t="s">
        <v>150</v>
      </c>
      <c r="C680" s="174" t="s">
        <v>142</v>
      </c>
      <c r="D680" s="179">
        <v>7</v>
      </c>
      <c r="E680" s="75" t="s">
        <v>649</v>
      </c>
      <c r="F680" s="75" t="s">
        <v>482</v>
      </c>
      <c r="G680" s="142">
        <v>4.0999999999999996</v>
      </c>
      <c r="H680" s="158"/>
      <c r="I680" s="152">
        <v>255</v>
      </c>
      <c r="J680" s="216">
        <f t="shared" si="26"/>
        <v>0</v>
      </c>
      <c r="K680" s="137"/>
    </row>
    <row r="681" spans="1:11" ht="13.2">
      <c r="A681" s="75" t="s">
        <v>637</v>
      </c>
      <c r="B681" s="75" t="s">
        <v>150</v>
      </c>
      <c r="C681" s="174" t="s">
        <v>142</v>
      </c>
      <c r="D681" s="179">
        <v>30</v>
      </c>
      <c r="E681" s="75" t="s">
        <v>646</v>
      </c>
      <c r="F681" s="75" t="s">
        <v>647</v>
      </c>
      <c r="G681" s="142">
        <v>8.4</v>
      </c>
      <c r="H681" s="158"/>
      <c r="I681" s="152">
        <v>255</v>
      </c>
      <c r="J681" s="216">
        <f t="shared" si="26"/>
        <v>0</v>
      </c>
      <c r="K681" s="137"/>
    </row>
    <row r="682" spans="1:11" ht="13.2">
      <c r="A682" s="75" t="s">
        <v>637</v>
      </c>
      <c r="B682" s="75" t="s">
        <v>150</v>
      </c>
      <c r="C682" s="174" t="s">
        <v>142</v>
      </c>
      <c r="D682" s="179">
        <v>32</v>
      </c>
      <c r="E682" s="75" t="s">
        <v>655</v>
      </c>
      <c r="F682" s="75" t="s">
        <v>341</v>
      </c>
      <c r="G682" s="142">
        <v>62.9</v>
      </c>
      <c r="H682" s="158"/>
      <c r="I682" s="152">
        <v>255</v>
      </c>
      <c r="J682" s="216">
        <f t="shared" si="26"/>
        <v>0</v>
      </c>
      <c r="K682" s="137"/>
    </row>
    <row r="683" spans="1:11" ht="13.2">
      <c r="A683" s="75" t="s">
        <v>637</v>
      </c>
      <c r="B683" s="75" t="s">
        <v>150</v>
      </c>
      <c r="C683" s="174" t="s">
        <v>142</v>
      </c>
      <c r="D683" s="179">
        <v>41</v>
      </c>
      <c r="E683" s="75" t="s">
        <v>653</v>
      </c>
      <c r="F683" s="75" t="s">
        <v>482</v>
      </c>
      <c r="G683" s="142">
        <v>1.6</v>
      </c>
      <c r="H683" s="158"/>
      <c r="I683" s="152">
        <v>255</v>
      </c>
      <c r="J683" s="216">
        <f t="shared" si="26"/>
        <v>0</v>
      </c>
      <c r="K683" s="137"/>
    </row>
    <row r="684" spans="1:11" ht="13.2">
      <c r="A684" s="75" t="s">
        <v>637</v>
      </c>
      <c r="B684" s="75" t="s">
        <v>150</v>
      </c>
      <c r="C684" s="174" t="s">
        <v>142</v>
      </c>
      <c r="D684" s="179">
        <v>42</v>
      </c>
      <c r="E684" s="75" t="s">
        <v>657</v>
      </c>
      <c r="F684" s="75" t="s">
        <v>482</v>
      </c>
      <c r="G684" s="142">
        <v>1.8</v>
      </c>
      <c r="H684" s="158"/>
      <c r="I684" s="152">
        <v>0</v>
      </c>
      <c r="J684" s="216">
        <f t="shared" si="26"/>
        <v>0</v>
      </c>
      <c r="K684" s="137"/>
    </row>
    <row r="685" spans="1:11" ht="13.2">
      <c r="A685" s="75" t="s">
        <v>637</v>
      </c>
      <c r="B685" s="75" t="s">
        <v>150</v>
      </c>
      <c r="C685" s="174" t="s">
        <v>142</v>
      </c>
      <c r="D685" s="179">
        <v>43</v>
      </c>
      <c r="E685" s="75" t="s">
        <v>653</v>
      </c>
      <c r="F685" s="75" t="s">
        <v>482</v>
      </c>
      <c r="G685" s="142">
        <v>1.5</v>
      </c>
      <c r="H685" s="158"/>
      <c r="I685" s="152">
        <v>255</v>
      </c>
      <c r="J685" s="216">
        <f t="shared" si="26"/>
        <v>0</v>
      </c>
      <c r="K685" s="137"/>
    </row>
    <row r="686" spans="1:11" ht="13.2">
      <c r="A686" s="75" t="s">
        <v>637</v>
      </c>
      <c r="B686" s="75" t="s">
        <v>150</v>
      </c>
      <c r="C686" s="174" t="s">
        <v>142</v>
      </c>
      <c r="D686" s="179">
        <v>44</v>
      </c>
      <c r="E686" s="75" t="s">
        <v>653</v>
      </c>
      <c r="F686" s="75" t="s">
        <v>482</v>
      </c>
      <c r="G686" s="142">
        <v>4.0999999999999996</v>
      </c>
      <c r="H686" s="158"/>
      <c r="I686" s="152">
        <v>255</v>
      </c>
      <c r="J686" s="216">
        <f t="shared" si="26"/>
        <v>0</v>
      </c>
      <c r="K686" s="137"/>
    </row>
    <row r="687" spans="1:11" ht="13.2">
      <c r="A687" s="75" t="s">
        <v>637</v>
      </c>
      <c r="B687" s="75" t="s">
        <v>150</v>
      </c>
      <c r="C687" s="174" t="s">
        <v>142</v>
      </c>
      <c r="D687" s="179">
        <v>45</v>
      </c>
      <c r="E687" s="75" t="s">
        <v>653</v>
      </c>
      <c r="F687" s="75" t="s">
        <v>482</v>
      </c>
      <c r="G687" s="142">
        <v>6.4</v>
      </c>
      <c r="H687" s="158"/>
      <c r="I687" s="152">
        <v>255</v>
      </c>
      <c r="J687" s="216">
        <f t="shared" si="26"/>
        <v>0</v>
      </c>
      <c r="K687" s="137"/>
    </row>
    <row r="688" spans="1:11" ht="13.2">
      <c r="A688" s="75" t="s">
        <v>637</v>
      </c>
      <c r="B688" s="75" t="s">
        <v>150</v>
      </c>
      <c r="C688" s="174" t="s">
        <v>142</v>
      </c>
      <c r="D688" s="179">
        <v>46</v>
      </c>
      <c r="E688" s="75" t="s">
        <v>653</v>
      </c>
      <c r="F688" s="75" t="s">
        <v>482</v>
      </c>
      <c r="G688" s="142">
        <v>9.8000000000000007</v>
      </c>
      <c r="H688" s="158"/>
      <c r="I688" s="152">
        <v>255</v>
      </c>
      <c r="J688" s="216">
        <f t="shared" si="26"/>
        <v>0</v>
      </c>
      <c r="K688" s="137"/>
    </row>
    <row r="689" spans="1:11" ht="13.2">
      <c r="A689" s="75" t="s">
        <v>637</v>
      </c>
      <c r="B689" s="75" t="s">
        <v>150</v>
      </c>
      <c r="C689" s="174" t="s">
        <v>142</v>
      </c>
      <c r="D689" s="179">
        <v>47</v>
      </c>
      <c r="E689" s="75" t="s">
        <v>653</v>
      </c>
      <c r="F689" s="75" t="s">
        <v>482</v>
      </c>
      <c r="G689" s="142">
        <v>38.299999999999997</v>
      </c>
      <c r="H689" s="158"/>
      <c r="I689" s="152">
        <v>255</v>
      </c>
      <c r="J689" s="216">
        <f t="shared" si="26"/>
        <v>0</v>
      </c>
      <c r="K689" s="137"/>
    </row>
    <row r="690" spans="1:11" ht="13.2">
      <c r="A690" s="75" t="s">
        <v>637</v>
      </c>
      <c r="B690" s="75" t="s">
        <v>150</v>
      </c>
      <c r="C690" s="174" t="s">
        <v>142</v>
      </c>
      <c r="D690" s="179">
        <v>48</v>
      </c>
      <c r="E690" s="75" t="s">
        <v>646</v>
      </c>
      <c r="F690" s="75" t="s">
        <v>647</v>
      </c>
      <c r="G690" s="142">
        <v>8.3000000000000007</v>
      </c>
      <c r="H690" s="158"/>
      <c r="I690" s="152">
        <v>255</v>
      </c>
      <c r="J690" s="216">
        <f t="shared" si="26"/>
        <v>0</v>
      </c>
      <c r="K690" s="137"/>
    </row>
    <row r="691" spans="1:11" ht="13.2">
      <c r="A691" s="75" t="s">
        <v>637</v>
      </c>
      <c r="B691" s="75" t="s">
        <v>150</v>
      </c>
      <c r="C691" s="174" t="s">
        <v>142</v>
      </c>
      <c r="D691" s="179">
        <v>49</v>
      </c>
      <c r="E691" s="75" t="s">
        <v>646</v>
      </c>
      <c r="F691" s="75" t="s">
        <v>647</v>
      </c>
      <c r="G691" s="142">
        <v>1.8</v>
      </c>
      <c r="H691" s="158"/>
      <c r="I691" s="152">
        <v>255</v>
      </c>
      <c r="J691" s="216">
        <f t="shared" si="26"/>
        <v>0</v>
      </c>
      <c r="K691" s="137"/>
    </row>
    <row r="692" spans="1:11" ht="13.2">
      <c r="A692" s="75" t="s">
        <v>637</v>
      </c>
      <c r="B692" s="75" t="s">
        <v>150</v>
      </c>
      <c r="C692" s="174" t="s">
        <v>142</v>
      </c>
      <c r="D692" s="179">
        <v>51</v>
      </c>
      <c r="E692" s="75" t="s">
        <v>657</v>
      </c>
      <c r="F692" s="75" t="s">
        <v>482</v>
      </c>
      <c r="G692" s="142">
        <v>2.6</v>
      </c>
      <c r="H692" s="158"/>
      <c r="I692" s="152">
        <v>0</v>
      </c>
      <c r="J692" s="216">
        <f t="shared" si="26"/>
        <v>0</v>
      </c>
      <c r="K692" s="137"/>
    </row>
    <row r="693" spans="1:11" ht="13.2">
      <c r="A693" s="75" t="s">
        <v>637</v>
      </c>
      <c r="B693" s="75" t="s">
        <v>150</v>
      </c>
      <c r="C693" s="174" t="s">
        <v>142</v>
      </c>
      <c r="D693" s="179">
        <v>55</v>
      </c>
      <c r="E693" s="75" t="s">
        <v>658</v>
      </c>
      <c r="F693" s="75" t="s">
        <v>659</v>
      </c>
      <c r="G693" s="142">
        <v>380.7</v>
      </c>
      <c r="H693" s="158"/>
      <c r="I693" s="152">
        <v>255</v>
      </c>
      <c r="J693" s="216">
        <f t="shared" si="26"/>
        <v>0</v>
      </c>
      <c r="K693" s="137"/>
    </row>
    <row r="694" spans="1:11" ht="13.2">
      <c r="A694" s="75" t="s">
        <v>637</v>
      </c>
      <c r="B694" s="75" t="s">
        <v>150</v>
      </c>
      <c r="C694" s="174" t="s">
        <v>142</v>
      </c>
      <c r="D694" s="179">
        <v>61</v>
      </c>
      <c r="E694" s="75" t="s">
        <v>646</v>
      </c>
      <c r="F694" s="75" t="s">
        <v>647</v>
      </c>
      <c r="G694" s="142">
        <v>59.4</v>
      </c>
      <c r="H694" s="158"/>
      <c r="I694" s="152">
        <v>255</v>
      </c>
      <c r="J694" s="216">
        <f t="shared" si="26"/>
        <v>0</v>
      </c>
      <c r="K694" s="137"/>
    </row>
    <row r="695" spans="1:11" ht="13.2">
      <c r="A695" s="75" t="s">
        <v>637</v>
      </c>
      <c r="B695" s="75" t="s">
        <v>150</v>
      </c>
      <c r="C695" s="174" t="s">
        <v>142</v>
      </c>
      <c r="D695" s="179">
        <v>62</v>
      </c>
      <c r="E695" s="75" t="s">
        <v>655</v>
      </c>
      <c r="F695" s="75"/>
      <c r="G695" s="142">
        <v>25.4</v>
      </c>
      <c r="H695" s="158"/>
      <c r="I695" s="152">
        <v>255</v>
      </c>
      <c r="J695" s="216">
        <f t="shared" si="26"/>
        <v>0</v>
      </c>
      <c r="K695" s="137"/>
    </row>
    <row r="696" spans="1:11" ht="13.2">
      <c r="A696" s="75" t="s">
        <v>637</v>
      </c>
      <c r="B696" s="75" t="s">
        <v>150</v>
      </c>
      <c r="C696" s="174" t="s">
        <v>142</v>
      </c>
      <c r="D696" s="179">
        <v>63</v>
      </c>
      <c r="E696" s="75" t="s">
        <v>655</v>
      </c>
      <c r="F696" s="75"/>
      <c r="G696" s="142">
        <v>24.4</v>
      </c>
      <c r="H696" s="158"/>
      <c r="I696" s="152">
        <v>255</v>
      </c>
      <c r="J696" s="216">
        <f t="shared" si="26"/>
        <v>0</v>
      </c>
      <c r="K696" s="137"/>
    </row>
    <row r="697" spans="1:11" ht="13.2">
      <c r="A697" s="75" t="s">
        <v>637</v>
      </c>
      <c r="B697" s="75" t="s">
        <v>150</v>
      </c>
      <c r="C697" s="174" t="s">
        <v>142</v>
      </c>
      <c r="D697" s="179">
        <v>65</v>
      </c>
      <c r="E697" s="75" t="s">
        <v>656</v>
      </c>
      <c r="F697" s="75" t="s">
        <v>639</v>
      </c>
      <c r="G697" s="142">
        <v>27.8</v>
      </c>
      <c r="H697" s="158"/>
      <c r="I697" s="152">
        <v>255</v>
      </c>
      <c r="J697" s="216">
        <f t="shared" si="26"/>
        <v>0</v>
      </c>
      <c r="K697" s="137"/>
    </row>
    <row r="698" spans="1:11" ht="13.2">
      <c r="A698" s="75" t="s">
        <v>637</v>
      </c>
      <c r="B698" s="75" t="s">
        <v>150</v>
      </c>
      <c r="C698" s="174" t="s">
        <v>142</v>
      </c>
      <c r="D698" s="179">
        <v>66</v>
      </c>
      <c r="E698" s="75" t="s">
        <v>655</v>
      </c>
      <c r="F698" s="75"/>
      <c r="G698" s="142">
        <v>21.5</v>
      </c>
      <c r="H698" s="158"/>
      <c r="I698" s="152">
        <v>0</v>
      </c>
      <c r="J698" s="216">
        <f t="shared" si="26"/>
        <v>0</v>
      </c>
      <c r="K698" s="137"/>
    </row>
    <row r="699" spans="1:11" ht="13.2">
      <c r="A699" s="75" t="s">
        <v>637</v>
      </c>
      <c r="B699" s="75" t="s">
        <v>150</v>
      </c>
      <c r="C699" s="174" t="s">
        <v>142</v>
      </c>
      <c r="D699" s="179">
        <v>67</v>
      </c>
      <c r="E699" s="75" t="s">
        <v>655</v>
      </c>
      <c r="F699" s="75"/>
      <c r="G699" s="142">
        <v>30.3</v>
      </c>
      <c r="H699" s="158"/>
      <c r="I699" s="152">
        <v>0</v>
      </c>
      <c r="J699" s="216">
        <f t="shared" si="26"/>
        <v>0</v>
      </c>
      <c r="K699" s="139"/>
    </row>
    <row r="700" spans="1:11" ht="13.2">
      <c r="A700" s="75" t="s">
        <v>637</v>
      </c>
      <c r="B700" s="75" t="s">
        <v>150</v>
      </c>
      <c r="C700" s="174" t="s">
        <v>142</v>
      </c>
      <c r="D700" s="179">
        <v>68</v>
      </c>
      <c r="E700" s="75" t="s">
        <v>655</v>
      </c>
      <c r="F700" s="75"/>
      <c r="G700" s="142">
        <v>21.8</v>
      </c>
      <c r="H700" s="158"/>
      <c r="I700" s="152">
        <v>0</v>
      </c>
      <c r="J700" s="216">
        <f t="shared" si="26"/>
        <v>0</v>
      </c>
      <c r="K700" s="139"/>
    </row>
    <row r="701" spans="1:11" ht="13.2">
      <c r="A701" s="75" t="s">
        <v>637</v>
      </c>
      <c r="B701" s="75" t="s">
        <v>150</v>
      </c>
      <c r="C701" s="174" t="s">
        <v>142</v>
      </c>
      <c r="D701" s="179">
        <v>69</v>
      </c>
      <c r="E701" s="75" t="s">
        <v>655</v>
      </c>
      <c r="F701" s="75"/>
      <c r="G701" s="142">
        <v>32.299999999999997</v>
      </c>
      <c r="H701" s="158"/>
      <c r="I701" s="152">
        <v>0</v>
      </c>
      <c r="J701" s="216">
        <f t="shared" si="26"/>
        <v>0</v>
      </c>
      <c r="K701" s="139"/>
    </row>
    <row r="702" spans="1:11" ht="13.2">
      <c r="A702" s="75" t="s">
        <v>637</v>
      </c>
      <c r="B702" s="75" t="s">
        <v>150</v>
      </c>
      <c r="C702" s="174" t="s">
        <v>112</v>
      </c>
      <c r="D702" s="179">
        <v>1</v>
      </c>
      <c r="E702" s="75" t="s">
        <v>656</v>
      </c>
      <c r="F702" s="75" t="s">
        <v>92</v>
      </c>
      <c r="G702" s="142">
        <v>78.400000000000006</v>
      </c>
      <c r="H702" s="158"/>
      <c r="I702" s="152">
        <v>255</v>
      </c>
      <c r="J702" s="216">
        <f t="shared" si="26"/>
        <v>0</v>
      </c>
      <c r="K702" s="139"/>
    </row>
    <row r="703" spans="1:11" ht="13.2">
      <c r="A703" s="75" t="s">
        <v>637</v>
      </c>
      <c r="B703" s="75" t="s">
        <v>150</v>
      </c>
      <c r="C703" s="174" t="s">
        <v>112</v>
      </c>
      <c r="D703" s="179">
        <v>5</v>
      </c>
      <c r="E703" s="75" t="s">
        <v>649</v>
      </c>
      <c r="F703" s="75" t="s">
        <v>92</v>
      </c>
      <c r="G703" s="142">
        <v>17</v>
      </c>
      <c r="H703" s="158"/>
      <c r="I703" s="152">
        <v>255</v>
      </c>
      <c r="J703" s="216">
        <f t="shared" si="26"/>
        <v>0</v>
      </c>
      <c r="K703" s="139"/>
    </row>
    <row r="704" spans="1:11" ht="13.2">
      <c r="A704" s="75" t="s">
        <v>637</v>
      </c>
      <c r="B704" s="75" t="s">
        <v>150</v>
      </c>
      <c r="C704" s="174" t="s">
        <v>112</v>
      </c>
      <c r="D704" s="179">
        <v>6</v>
      </c>
      <c r="E704" s="75" t="s">
        <v>656</v>
      </c>
      <c r="F704" s="75" t="s">
        <v>92</v>
      </c>
      <c r="G704" s="142">
        <v>90.6</v>
      </c>
      <c r="H704" s="158"/>
      <c r="I704" s="152">
        <v>255</v>
      </c>
      <c r="J704" s="216">
        <f t="shared" si="26"/>
        <v>0</v>
      </c>
      <c r="K704" s="139"/>
    </row>
    <row r="705" spans="1:11" ht="13.2">
      <c r="A705" s="75" t="s">
        <v>637</v>
      </c>
      <c r="B705" s="75" t="s">
        <v>150</v>
      </c>
      <c r="C705" s="174" t="s">
        <v>112</v>
      </c>
      <c r="D705" s="179">
        <v>7</v>
      </c>
      <c r="E705" s="75" t="s">
        <v>653</v>
      </c>
      <c r="F705" s="75" t="s">
        <v>482</v>
      </c>
      <c r="G705" s="142">
        <v>3.5</v>
      </c>
      <c r="H705" s="158"/>
      <c r="I705" s="152">
        <v>255</v>
      </c>
      <c r="J705" s="216">
        <f t="shared" si="26"/>
        <v>0</v>
      </c>
      <c r="K705" s="139"/>
    </row>
    <row r="706" spans="1:11" ht="13.2">
      <c r="A706" s="75" t="s">
        <v>637</v>
      </c>
      <c r="B706" s="75" t="s">
        <v>150</v>
      </c>
      <c r="C706" s="174" t="s">
        <v>112</v>
      </c>
      <c r="D706" s="179">
        <v>8</v>
      </c>
      <c r="E706" s="75" t="s">
        <v>653</v>
      </c>
      <c r="F706" s="75" t="s">
        <v>482</v>
      </c>
      <c r="G706" s="142">
        <v>1.6</v>
      </c>
      <c r="H706" s="158"/>
      <c r="I706" s="152">
        <v>255</v>
      </c>
      <c r="J706" s="216">
        <f t="shared" si="26"/>
        <v>0</v>
      </c>
      <c r="K706" s="137"/>
    </row>
    <row r="707" spans="1:11" ht="13.2">
      <c r="A707" s="75" t="s">
        <v>637</v>
      </c>
      <c r="B707" s="75" t="s">
        <v>150</v>
      </c>
      <c r="C707" s="174" t="s">
        <v>112</v>
      </c>
      <c r="D707" s="179">
        <v>9</v>
      </c>
      <c r="E707" s="75" t="s">
        <v>653</v>
      </c>
      <c r="F707" s="75" t="s">
        <v>482</v>
      </c>
      <c r="G707" s="142">
        <v>1.6</v>
      </c>
      <c r="H707" s="158"/>
      <c r="I707" s="152">
        <v>255</v>
      </c>
      <c r="J707" s="216">
        <f t="shared" si="26"/>
        <v>0</v>
      </c>
      <c r="K707" s="137"/>
    </row>
    <row r="708" spans="1:11" ht="13.2">
      <c r="A708" s="75" t="s">
        <v>637</v>
      </c>
      <c r="B708" s="75" t="s">
        <v>150</v>
      </c>
      <c r="C708" s="174" t="s">
        <v>112</v>
      </c>
      <c r="D708" s="179">
        <v>10</v>
      </c>
      <c r="E708" s="75" t="s">
        <v>653</v>
      </c>
      <c r="F708" s="75" t="s">
        <v>482</v>
      </c>
      <c r="G708" s="142">
        <v>7.1</v>
      </c>
      <c r="H708" s="158"/>
      <c r="I708" s="152">
        <v>255</v>
      </c>
      <c r="J708" s="216">
        <f t="shared" si="26"/>
        <v>0</v>
      </c>
      <c r="K708" s="137"/>
    </row>
    <row r="709" spans="1:11" ht="13.2">
      <c r="A709" s="75" t="s">
        <v>637</v>
      </c>
      <c r="B709" s="75" t="s">
        <v>150</v>
      </c>
      <c r="C709" s="174" t="s">
        <v>112</v>
      </c>
      <c r="D709" s="179">
        <v>11</v>
      </c>
      <c r="E709" s="75" t="s">
        <v>653</v>
      </c>
      <c r="F709" s="75" t="s">
        <v>482</v>
      </c>
      <c r="G709" s="142">
        <v>2.4</v>
      </c>
      <c r="H709" s="158"/>
      <c r="I709" s="152">
        <v>255</v>
      </c>
      <c r="J709" s="216">
        <f t="shared" si="26"/>
        <v>0</v>
      </c>
      <c r="K709" s="137"/>
    </row>
    <row r="710" spans="1:11" ht="13.2">
      <c r="A710" s="75" t="s">
        <v>637</v>
      </c>
      <c r="B710" s="75" t="s">
        <v>150</v>
      </c>
      <c r="C710" s="174" t="s">
        <v>112</v>
      </c>
      <c r="D710" s="179">
        <v>12</v>
      </c>
      <c r="E710" s="75" t="s">
        <v>655</v>
      </c>
      <c r="F710" s="75" t="s">
        <v>341</v>
      </c>
      <c r="G710" s="142">
        <v>42.3</v>
      </c>
      <c r="H710" s="158"/>
      <c r="I710" s="152">
        <v>255</v>
      </c>
      <c r="J710" s="216">
        <f t="shared" si="26"/>
        <v>0</v>
      </c>
      <c r="K710" s="137"/>
    </row>
    <row r="711" spans="1:11" ht="13.2">
      <c r="A711" s="75" t="s">
        <v>637</v>
      </c>
      <c r="B711" s="75" t="s">
        <v>150</v>
      </c>
      <c r="C711" s="174" t="s">
        <v>112</v>
      </c>
      <c r="D711" s="179">
        <v>13</v>
      </c>
      <c r="E711" s="75" t="s">
        <v>655</v>
      </c>
      <c r="F711" s="75" t="s">
        <v>341</v>
      </c>
      <c r="G711" s="142">
        <v>36.299999999999997</v>
      </c>
      <c r="H711" s="158"/>
      <c r="I711" s="152">
        <v>255</v>
      </c>
      <c r="J711" s="216">
        <f t="shared" ref="J711:J740" si="27">G711*H711*I711</f>
        <v>0</v>
      </c>
      <c r="K711" s="137"/>
    </row>
    <row r="712" spans="1:11" ht="13.2">
      <c r="A712" s="75" t="s">
        <v>637</v>
      </c>
      <c r="B712" s="75" t="s">
        <v>150</v>
      </c>
      <c r="C712" s="174" t="s">
        <v>112</v>
      </c>
      <c r="D712" s="179">
        <v>14</v>
      </c>
      <c r="E712" s="75" t="s">
        <v>655</v>
      </c>
      <c r="F712" s="75" t="s">
        <v>341</v>
      </c>
      <c r="G712" s="142">
        <v>66.900000000000006</v>
      </c>
      <c r="H712" s="158"/>
      <c r="I712" s="152">
        <v>255</v>
      </c>
      <c r="J712" s="216">
        <f t="shared" si="27"/>
        <v>0</v>
      </c>
      <c r="K712" s="137"/>
    </row>
    <row r="713" spans="1:11" ht="13.2">
      <c r="A713" s="75" t="s">
        <v>637</v>
      </c>
      <c r="B713" s="75" t="s">
        <v>150</v>
      </c>
      <c r="C713" s="174" t="s">
        <v>112</v>
      </c>
      <c r="D713" s="179">
        <v>15</v>
      </c>
      <c r="E713" s="75" t="s">
        <v>648</v>
      </c>
      <c r="F713" s="75" t="s">
        <v>341</v>
      </c>
      <c r="G713" s="142">
        <v>26.1</v>
      </c>
      <c r="H713" s="158"/>
      <c r="I713" s="152">
        <v>255</v>
      </c>
      <c r="J713" s="216">
        <f t="shared" si="27"/>
        <v>0</v>
      </c>
      <c r="K713" s="137"/>
    </row>
    <row r="714" spans="1:11" ht="13.2">
      <c r="A714" s="75" t="s">
        <v>637</v>
      </c>
      <c r="B714" s="75" t="s">
        <v>150</v>
      </c>
      <c r="C714" s="174" t="s">
        <v>112</v>
      </c>
      <c r="D714" s="179">
        <v>16</v>
      </c>
      <c r="E714" s="75" t="s">
        <v>646</v>
      </c>
      <c r="F714" s="75" t="s">
        <v>647</v>
      </c>
      <c r="G714" s="142">
        <v>20.9</v>
      </c>
      <c r="H714" s="158"/>
      <c r="I714" s="152">
        <v>255</v>
      </c>
      <c r="J714" s="216">
        <f t="shared" si="27"/>
        <v>0</v>
      </c>
      <c r="K714" s="137"/>
    </row>
    <row r="715" spans="1:11" ht="13.2">
      <c r="A715" s="75" t="s">
        <v>637</v>
      </c>
      <c r="B715" s="75" t="s">
        <v>150</v>
      </c>
      <c r="C715" s="174" t="s">
        <v>112</v>
      </c>
      <c r="D715" s="179">
        <v>17</v>
      </c>
      <c r="E715" s="75" t="s">
        <v>655</v>
      </c>
      <c r="F715" s="75" t="s">
        <v>92</v>
      </c>
      <c r="G715" s="142">
        <v>19.899999999999999</v>
      </c>
      <c r="H715" s="158"/>
      <c r="I715" s="152">
        <v>255</v>
      </c>
      <c r="J715" s="216">
        <f t="shared" si="27"/>
        <v>0</v>
      </c>
      <c r="K715" s="137"/>
    </row>
    <row r="716" spans="1:11" ht="13.2">
      <c r="A716" s="75" t="s">
        <v>637</v>
      </c>
      <c r="B716" s="75" t="s">
        <v>150</v>
      </c>
      <c r="C716" s="174" t="s">
        <v>112</v>
      </c>
      <c r="D716" s="179">
        <v>18</v>
      </c>
      <c r="E716" s="75" t="s">
        <v>655</v>
      </c>
      <c r="F716" s="75" t="s">
        <v>92</v>
      </c>
      <c r="G716" s="142">
        <v>57.4</v>
      </c>
      <c r="H716" s="158"/>
      <c r="I716" s="152">
        <v>255</v>
      </c>
      <c r="J716" s="216">
        <f t="shared" si="27"/>
        <v>0</v>
      </c>
      <c r="K716" s="137"/>
    </row>
    <row r="717" spans="1:11" ht="13.2">
      <c r="A717" s="75" t="s">
        <v>637</v>
      </c>
      <c r="B717" s="75" t="s">
        <v>150</v>
      </c>
      <c r="C717" s="174" t="s">
        <v>112</v>
      </c>
      <c r="D717" s="179">
        <v>19</v>
      </c>
      <c r="E717" s="75" t="s">
        <v>655</v>
      </c>
      <c r="F717" s="75" t="s">
        <v>92</v>
      </c>
      <c r="G717" s="142">
        <v>19.5</v>
      </c>
      <c r="H717" s="158"/>
      <c r="I717" s="152">
        <v>255</v>
      </c>
      <c r="J717" s="216">
        <f t="shared" si="27"/>
        <v>0</v>
      </c>
      <c r="K717" s="137"/>
    </row>
    <row r="718" spans="1:11" ht="13.2">
      <c r="A718" s="75" t="s">
        <v>637</v>
      </c>
      <c r="B718" s="75" t="s">
        <v>150</v>
      </c>
      <c r="C718" s="174" t="s">
        <v>112</v>
      </c>
      <c r="D718" s="179">
        <v>20</v>
      </c>
      <c r="E718" s="75" t="s">
        <v>655</v>
      </c>
      <c r="F718" s="75" t="s">
        <v>92</v>
      </c>
      <c r="G718" s="142">
        <v>24</v>
      </c>
      <c r="H718" s="158"/>
      <c r="I718" s="152">
        <v>255</v>
      </c>
      <c r="J718" s="216">
        <f t="shared" si="27"/>
        <v>0</v>
      </c>
      <c r="K718" s="137"/>
    </row>
    <row r="719" spans="1:11" ht="13.2">
      <c r="A719" s="75" t="s">
        <v>637</v>
      </c>
      <c r="B719" s="75" t="s">
        <v>150</v>
      </c>
      <c r="C719" s="174" t="s">
        <v>112</v>
      </c>
      <c r="D719" s="179">
        <v>21</v>
      </c>
      <c r="E719" s="75" t="s">
        <v>648</v>
      </c>
      <c r="F719" s="75" t="s">
        <v>92</v>
      </c>
      <c r="G719" s="142">
        <v>45.9</v>
      </c>
      <c r="H719" s="158"/>
      <c r="I719" s="152">
        <v>255</v>
      </c>
      <c r="J719" s="216">
        <f t="shared" si="27"/>
        <v>0</v>
      </c>
      <c r="K719" s="137"/>
    </row>
    <row r="720" spans="1:11" ht="13.2">
      <c r="A720" s="75" t="s">
        <v>637</v>
      </c>
      <c r="B720" s="75" t="s">
        <v>150</v>
      </c>
      <c r="C720" s="174" t="s">
        <v>112</v>
      </c>
      <c r="D720" s="179">
        <v>22</v>
      </c>
      <c r="E720" s="75" t="s">
        <v>653</v>
      </c>
      <c r="F720" s="75" t="s">
        <v>482</v>
      </c>
      <c r="G720" s="142">
        <v>9.1999999999999993</v>
      </c>
      <c r="H720" s="158"/>
      <c r="I720" s="152">
        <v>255</v>
      </c>
      <c r="J720" s="216">
        <f t="shared" si="27"/>
        <v>0</v>
      </c>
      <c r="K720" s="137"/>
    </row>
    <row r="721" spans="1:11" ht="13.2">
      <c r="A721" s="75" t="s">
        <v>637</v>
      </c>
      <c r="B721" s="75" t="s">
        <v>150</v>
      </c>
      <c r="C721" s="174" t="s">
        <v>112</v>
      </c>
      <c r="D721" s="179">
        <v>23</v>
      </c>
      <c r="E721" s="75" t="s">
        <v>653</v>
      </c>
      <c r="F721" s="75" t="s">
        <v>482</v>
      </c>
      <c r="G721" s="142">
        <v>1.1000000000000001</v>
      </c>
      <c r="H721" s="158"/>
      <c r="I721" s="152">
        <v>255</v>
      </c>
      <c r="J721" s="216">
        <f t="shared" si="27"/>
        <v>0</v>
      </c>
      <c r="K721" s="137"/>
    </row>
    <row r="722" spans="1:11" ht="13.2">
      <c r="A722" s="75" t="s">
        <v>637</v>
      </c>
      <c r="B722" s="75" t="s">
        <v>150</v>
      </c>
      <c r="C722" s="174" t="s">
        <v>112</v>
      </c>
      <c r="D722" s="179">
        <v>24</v>
      </c>
      <c r="E722" s="75" t="s">
        <v>653</v>
      </c>
      <c r="F722" s="75" t="s">
        <v>482</v>
      </c>
      <c r="G722" s="142">
        <v>1.3</v>
      </c>
      <c r="H722" s="158"/>
      <c r="I722" s="152">
        <v>255</v>
      </c>
      <c r="J722" s="216">
        <f t="shared" si="27"/>
        <v>0</v>
      </c>
      <c r="K722" s="137"/>
    </row>
    <row r="723" spans="1:11" ht="13.2">
      <c r="A723" s="75" t="s">
        <v>637</v>
      </c>
      <c r="B723" s="75" t="s">
        <v>150</v>
      </c>
      <c r="C723" s="174" t="s">
        <v>112</v>
      </c>
      <c r="D723" s="179">
        <v>25</v>
      </c>
      <c r="E723" s="75" t="s">
        <v>653</v>
      </c>
      <c r="F723" s="75" t="s">
        <v>482</v>
      </c>
      <c r="G723" s="142">
        <v>1.3</v>
      </c>
      <c r="H723" s="158"/>
      <c r="I723" s="152">
        <v>255</v>
      </c>
      <c r="J723" s="216">
        <f t="shared" si="27"/>
        <v>0</v>
      </c>
      <c r="K723" s="137"/>
    </row>
    <row r="724" spans="1:11" ht="13.2">
      <c r="A724" s="75" t="s">
        <v>637</v>
      </c>
      <c r="B724" s="75" t="s">
        <v>150</v>
      </c>
      <c r="C724" s="174" t="s">
        <v>112</v>
      </c>
      <c r="D724" s="179">
        <v>26</v>
      </c>
      <c r="E724" s="75" t="s">
        <v>655</v>
      </c>
      <c r="F724" s="75" t="s">
        <v>92</v>
      </c>
      <c r="G724" s="142">
        <v>18</v>
      </c>
      <c r="H724" s="158"/>
      <c r="I724" s="152">
        <v>255</v>
      </c>
      <c r="J724" s="216">
        <f t="shared" si="27"/>
        <v>0</v>
      </c>
      <c r="K724" s="137"/>
    </row>
    <row r="725" spans="1:11" ht="13.2">
      <c r="A725" s="75" t="s">
        <v>637</v>
      </c>
      <c r="B725" s="75" t="s">
        <v>150</v>
      </c>
      <c r="C725" s="174" t="s">
        <v>112</v>
      </c>
      <c r="D725" s="179">
        <v>27</v>
      </c>
      <c r="E725" s="75" t="s">
        <v>655</v>
      </c>
      <c r="F725" s="75" t="s">
        <v>92</v>
      </c>
      <c r="G725" s="142">
        <v>24.7</v>
      </c>
      <c r="H725" s="158"/>
      <c r="I725" s="152">
        <v>255</v>
      </c>
      <c r="J725" s="216">
        <f t="shared" si="27"/>
        <v>0</v>
      </c>
      <c r="K725" s="137"/>
    </row>
    <row r="726" spans="1:11" ht="13.2">
      <c r="A726" s="75" t="s">
        <v>637</v>
      </c>
      <c r="B726" s="75" t="s">
        <v>150</v>
      </c>
      <c r="C726" s="174" t="s">
        <v>112</v>
      </c>
      <c r="D726" s="179">
        <v>28</v>
      </c>
      <c r="E726" s="75" t="s">
        <v>655</v>
      </c>
      <c r="F726" s="75" t="s">
        <v>92</v>
      </c>
      <c r="G726" s="142">
        <v>20.100000000000001</v>
      </c>
      <c r="H726" s="158"/>
      <c r="I726" s="152">
        <v>255</v>
      </c>
      <c r="J726" s="216">
        <f t="shared" si="27"/>
        <v>0</v>
      </c>
      <c r="K726" s="137"/>
    </row>
    <row r="727" spans="1:11" ht="13.2">
      <c r="A727" s="75" t="s">
        <v>637</v>
      </c>
      <c r="B727" s="75" t="s">
        <v>150</v>
      </c>
      <c r="C727" s="174" t="s">
        <v>112</v>
      </c>
      <c r="D727" s="179">
        <v>29</v>
      </c>
      <c r="E727" s="75" t="s">
        <v>655</v>
      </c>
      <c r="F727" s="75" t="s">
        <v>92</v>
      </c>
      <c r="G727" s="142">
        <v>17.5</v>
      </c>
      <c r="H727" s="158"/>
      <c r="I727" s="152">
        <v>255</v>
      </c>
      <c r="J727" s="216">
        <f t="shared" si="27"/>
        <v>0</v>
      </c>
      <c r="K727" s="137"/>
    </row>
    <row r="728" spans="1:11" ht="13.2">
      <c r="A728" s="75" t="s">
        <v>637</v>
      </c>
      <c r="B728" s="75" t="s">
        <v>150</v>
      </c>
      <c r="C728" s="174" t="s">
        <v>112</v>
      </c>
      <c r="D728" s="179">
        <v>30</v>
      </c>
      <c r="E728" s="75" t="s">
        <v>655</v>
      </c>
      <c r="F728" s="75" t="s">
        <v>92</v>
      </c>
      <c r="G728" s="142">
        <v>27.3</v>
      </c>
      <c r="H728" s="158"/>
      <c r="I728" s="152">
        <v>255</v>
      </c>
      <c r="J728" s="216">
        <f t="shared" si="27"/>
        <v>0</v>
      </c>
      <c r="K728" s="137"/>
    </row>
    <row r="729" spans="1:11" ht="13.2">
      <c r="A729" s="75" t="s">
        <v>637</v>
      </c>
      <c r="B729" s="75" t="s">
        <v>150</v>
      </c>
      <c r="C729" s="174" t="s">
        <v>112</v>
      </c>
      <c r="D729" s="179">
        <v>31</v>
      </c>
      <c r="E729" s="75" t="s">
        <v>646</v>
      </c>
      <c r="F729" s="75" t="s">
        <v>647</v>
      </c>
      <c r="G729" s="142">
        <v>14.8</v>
      </c>
      <c r="H729" s="158"/>
      <c r="I729" s="152">
        <v>255</v>
      </c>
      <c r="J729" s="216">
        <f t="shared" si="27"/>
        <v>0</v>
      </c>
      <c r="K729" s="137"/>
    </row>
    <row r="730" spans="1:11" ht="13.2">
      <c r="A730" s="75" t="s">
        <v>637</v>
      </c>
      <c r="B730" s="75" t="s">
        <v>150</v>
      </c>
      <c r="C730" s="174" t="s">
        <v>112</v>
      </c>
      <c r="D730" s="179">
        <v>32</v>
      </c>
      <c r="E730" s="75" t="s">
        <v>656</v>
      </c>
      <c r="F730" s="75" t="s">
        <v>341</v>
      </c>
      <c r="G730" s="142">
        <v>11.5</v>
      </c>
      <c r="H730" s="158"/>
      <c r="I730" s="152">
        <v>255</v>
      </c>
      <c r="J730" s="216">
        <f t="shared" si="27"/>
        <v>0</v>
      </c>
      <c r="K730" s="137"/>
    </row>
    <row r="731" spans="1:11" ht="13.2">
      <c r="A731" s="75" t="s">
        <v>637</v>
      </c>
      <c r="B731" s="75" t="s">
        <v>150</v>
      </c>
      <c r="C731" s="174" t="s">
        <v>112</v>
      </c>
      <c r="D731" s="179">
        <v>33</v>
      </c>
      <c r="E731" s="75" t="s">
        <v>651</v>
      </c>
      <c r="F731" s="75" t="s">
        <v>652</v>
      </c>
      <c r="G731" s="142">
        <v>8.9</v>
      </c>
      <c r="H731" s="158"/>
      <c r="I731" s="152">
        <v>255</v>
      </c>
      <c r="J731" s="216">
        <f t="shared" si="27"/>
        <v>0</v>
      </c>
      <c r="K731" s="137"/>
    </row>
    <row r="732" spans="1:11" ht="13.2">
      <c r="A732" s="75" t="s">
        <v>637</v>
      </c>
      <c r="B732" s="75" t="s">
        <v>150</v>
      </c>
      <c r="C732" s="174" t="s">
        <v>112</v>
      </c>
      <c r="D732" s="179">
        <v>34</v>
      </c>
      <c r="E732" s="75" t="s">
        <v>646</v>
      </c>
      <c r="F732" s="75" t="s">
        <v>647</v>
      </c>
      <c r="G732" s="142">
        <v>19.3</v>
      </c>
      <c r="H732" s="158"/>
      <c r="I732" s="152">
        <v>255</v>
      </c>
      <c r="J732" s="216">
        <f t="shared" si="27"/>
        <v>0</v>
      </c>
      <c r="K732" s="137"/>
    </row>
    <row r="733" spans="1:11" ht="13.2">
      <c r="A733" s="75" t="s">
        <v>637</v>
      </c>
      <c r="B733" s="75" t="s">
        <v>150</v>
      </c>
      <c r="C733" s="174" t="s">
        <v>112</v>
      </c>
      <c r="D733" s="179">
        <v>35</v>
      </c>
      <c r="E733" s="75" t="s">
        <v>655</v>
      </c>
      <c r="F733" s="75" t="s">
        <v>92</v>
      </c>
      <c r="G733" s="142">
        <v>27.2</v>
      </c>
      <c r="H733" s="158"/>
      <c r="I733" s="152">
        <v>255</v>
      </c>
      <c r="J733" s="216">
        <f t="shared" si="27"/>
        <v>0</v>
      </c>
      <c r="K733" s="137"/>
    </row>
    <row r="734" spans="1:11" ht="13.2">
      <c r="A734" s="75" t="s">
        <v>637</v>
      </c>
      <c r="B734" s="75" t="s">
        <v>150</v>
      </c>
      <c r="C734" s="174" t="s">
        <v>112</v>
      </c>
      <c r="D734" s="179">
        <v>36</v>
      </c>
      <c r="E734" s="75" t="s">
        <v>655</v>
      </c>
      <c r="F734" s="75" t="s">
        <v>92</v>
      </c>
      <c r="G734" s="142">
        <v>15</v>
      </c>
      <c r="H734" s="158"/>
      <c r="I734" s="152">
        <v>255</v>
      </c>
      <c r="J734" s="216">
        <f t="shared" si="27"/>
        <v>0</v>
      </c>
      <c r="K734" s="137"/>
    </row>
    <row r="735" spans="1:11" ht="13.2">
      <c r="A735" s="75" t="s">
        <v>637</v>
      </c>
      <c r="B735" s="75" t="s">
        <v>150</v>
      </c>
      <c r="C735" s="174" t="s">
        <v>112</v>
      </c>
      <c r="D735" s="179">
        <v>37</v>
      </c>
      <c r="E735" s="75" t="s">
        <v>655</v>
      </c>
      <c r="F735" s="75" t="s">
        <v>92</v>
      </c>
      <c r="G735" s="142">
        <v>14.8</v>
      </c>
      <c r="H735" s="158"/>
      <c r="I735" s="152">
        <v>255</v>
      </c>
      <c r="J735" s="216">
        <f t="shared" si="27"/>
        <v>0</v>
      </c>
      <c r="K735" s="137"/>
    </row>
    <row r="736" spans="1:11" ht="13.2">
      <c r="A736" s="75" t="s">
        <v>637</v>
      </c>
      <c r="B736" s="75" t="s">
        <v>150</v>
      </c>
      <c r="C736" s="174" t="s">
        <v>112</v>
      </c>
      <c r="D736" s="179">
        <v>49</v>
      </c>
      <c r="E736" s="75" t="s">
        <v>655</v>
      </c>
      <c r="F736" s="75" t="s">
        <v>92</v>
      </c>
      <c r="G736" s="142">
        <v>33.6</v>
      </c>
      <c r="H736" s="158"/>
      <c r="I736" s="152">
        <v>255</v>
      </c>
      <c r="J736" s="216">
        <f t="shared" si="27"/>
        <v>0</v>
      </c>
      <c r="K736" s="137"/>
    </row>
    <row r="737" spans="1:11" ht="13.2">
      <c r="A737" s="75" t="s">
        <v>637</v>
      </c>
      <c r="B737" s="75" t="s">
        <v>150</v>
      </c>
      <c r="C737" s="174" t="s">
        <v>112</v>
      </c>
      <c r="D737" s="179">
        <v>51</v>
      </c>
      <c r="E737" s="75" t="s">
        <v>653</v>
      </c>
      <c r="F737" s="75" t="s">
        <v>482</v>
      </c>
      <c r="G737" s="142">
        <v>3.6</v>
      </c>
      <c r="H737" s="158"/>
      <c r="I737" s="152">
        <v>255</v>
      </c>
      <c r="J737" s="216">
        <f t="shared" si="27"/>
        <v>0</v>
      </c>
      <c r="K737" s="137"/>
    </row>
    <row r="738" spans="1:11" ht="13.2">
      <c r="A738" s="75" t="s">
        <v>637</v>
      </c>
      <c r="B738" s="75" t="s">
        <v>150</v>
      </c>
      <c r="C738" s="174" t="s">
        <v>112</v>
      </c>
      <c r="D738" s="179">
        <v>52</v>
      </c>
      <c r="E738" s="1" t="s">
        <v>651</v>
      </c>
      <c r="F738" s="75" t="s">
        <v>652</v>
      </c>
      <c r="G738" s="142">
        <v>3.5</v>
      </c>
      <c r="H738" s="158"/>
      <c r="I738" s="152">
        <v>255</v>
      </c>
      <c r="J738" s="216">
        <f t="shared" si="27"/>
        <v>0</v>
      </c>
      <c r="K738" s="137"/>
    </row>
    <row r="739" spans="1:11" ht="13.2">
      <c r="A739" s="75" t="s">
        <v>637</v>
      </c>
      <c r="B739" s="75" t="s">
        <v>150</v>
      </c>
      <c r="C739" s="174" t="s">
        <v>112</v>
      </c>
      <c r="D739" s="179">
        <v>53</v>
      </c>
      <c r="E739" s="75" t="s">
        <v>651</v>
      </c>
      <c r="F739" s="75" t="s">
        <v>652</v>
      </c>
      <c r="G739" s="142">
        <v>10.4</v>
      </c>
      <c r="H739" s="158"/>
      <c r="I739" s="152">
        <v>255</v>
      </c>
      <c r="J739" s="216">
        <f t="shared" si="27"/>
        <v>0</v>
      </c>
      <c r="K739" s="137"/>
    </row>
    <row r="740" spans="1:11" ht="13.2">
      <c r="A740" s="75" t="s">
        <v>637</v>
      </c>
      <c r="B740" s="75" t="s">
        <v>150</v>
      </c>
      <c r="C740" s="174" t="s">
        <v>112</v>
      </c>
      <c r="D740" s="179">
        <v>54</v>
      </c>
      <c r="E740" s="75" t="s">
        <v>646</v>
      </c>
      <c r="F740" s="75" t="s">
        <v>647</v>
      </c>
      <c r="G740" s="142">
        <v>1.8</v>
      </c>
      <c r="H740" s="158"/>
      <c r="I740" s="152">
        <v>255</v>
      </c>
      <c r="J740" s="216">
        <f t="shared" si="27"/>
        <v>0</v>
      </c>
      <c r="K740" s="137"/>
    </row>
    <row r="741" spans="1:11" ht="13.2">
      <c r="A741" s="75"/>
      <c r="B741" s="75"/>
      <c r="C741" s="174"/>
      <c r="D741" s="179"/>
      <c r="E741" s="75"/>
      <c r="F741" s="75"/>
      <c r="G741" s="142"/>
      <c r="H741" s="168"/>
      <c r="I741" s="152"/>
      <c r="J741" s="169"/>
      <c r="K741" s="137"/>
    </row>
    <row r="742" spans="1:11" ht="13.2">
      <c r="A742" s="75" t="s">
        <v>660</v>
      </c>
      <c r="B742" s="75" t="s">
        <v>326</v>
      </c>
      <c r="C742" s="174" t="s">
        <v>142</v>
      </c>
      <c r="D742" s="179">
        <v>6</v>
      </c>
      <c r="E742" s="75" t="s">
        <v>649</v>
      </c>
      <c r="F742" s="75" t="s">
        <v>482</v>
      </c>
      <c r="G742" s="142">
        <v>9.6999999999999993</v>
      </c>
      <c r="H742" s="158"/>
      <c r="I742" s="152">
        <v>365</v>
      </c>
      <c r="J742" s="216">
        <f>G742*H742*I742</f>
        <v>0</v>
      </c>
      <c r="K742" s="137"/>
    </row>
    <row r="743" spans="1:11" ht="13.2">
      <c r="A743" s="75" t="s">
        <v>660</v>
      </c>
      <c r="B743" s="75" t="s">
        <v>326</v>
      </c>
      <c r="C743" s="174" t="s">
        <v>142</v>
      </c>
      <c r="D743" s="179">
        <v>8</v>
      </c>
      <c r="E743" s="75" t="s">
        <v>656</v>
      </c>
      <c r="F743" s="75" t="s">
        <v>639</v>
      </c>
      <c r="G743" s="142">
        <v>28.8</v>
      </c>
      <c r="H743" s="158"/>
      <c r="I743" s="152">
        <v>365</v>
      </c>
      <c r="J743" s="216">
        <f t="shared" ref="J743:J757" si="28">G743*H743*I743</f>
        <v>0</v>
      </c>
      <c r="K743" s="137"/>
    </row>
    <row r="744" spans="1:11" ht="13.2">
      <c r="A744" s="75" t="s">
        <v>660</v>
      </c>
      <c r="B744" s="75" t="s">
        <v>326</v>
      </c>
      <c r="C744" s="174" t="s">
        <v>142</v>
      </c>
      <c r="D744" s="179">
        <v>9</v>
      </c>
      <c r="E744" s="1" t="s">
        <v>653</v>
      </c>
      <c r="F744" s="75" t="s">
        <v>482</v>
      </c>
      <c r="G744" s="142">
        <v>3.1</v>
      </c>
      <c r="H744" s="158"/>
      <c r="I744" s="152">
        <v>365</v>
      </c>
      <c r="J744" s="216">
        <f t="shared" si="28"/>
        <v>0</v>
      </c>
      <c r="K744" s="137"/>
    </row>
    <row r="745" spans="1:11" ht="13.2">
      <c r="A745" s="75" t="s">
        <v>660</v>
      </c>
      <c r="B745" s="75" t="s">
        <v>326</v>
      </c>
      <c r="C745" s="174" t="s">
        <v>142</v>
      </c>
      <c r="D745" s="179">
        <v>10</v>
      </c>
      <c r="E745" s="75" t="s">
        <v>653</v>
      </c>
      <c r="F745" s="75" t="s">
        <v>482</v>
      </c>
      <c r="G745" s="142">
        <v>1.7</v>
      </c>
      <c r="H745" s="158"/>
      <c r="I745" s="152">
        <v>365</v>
      </c>
      <c r="J745" s="216">
        <f t="shared" si="28"/>
        <v>0</v>
      </c>
      <c r="K745" s="137"/>
    </row>
    <row r="746" spans="1:11" ht="13.2">
      <c r="A746" s="75" t="s">
        <v>660</v>
      </c>
      <c r="B746" s="75" t="s">
        <v>326</v>
      </c>
      <c r="C746" s="174" t="s">
        <v>142</v>
      </c>
      <c r="D746" s="179">
        <v>13</v>
      </c>
      <c r="E746" s="75" t="s">
        <v>655</v>
      </c>
      <c r="F746" s="75"/>
      <c r="G746" s="142">
        <v>11.7</v>
      </c>
      <c r="H746" s="158"/>
      <c r="I746" s="152">
        <v>365</v>
      </c>
      <c r="J746" s="216">
        <f t="shared" si="28"/>
        <v>0</v>
      </c>
      <c r="K746" s="137"/>
    </row>
    <row r="747" spans="1:11" ht="13.2">
      <c r="A747" s="75" t="s">
        <v>660</v>
      </c>
      <c r="B747" s="75" t="s">
        <v>326</v>
      </c>
      <c r="C747" s="174" t="s">
        <v>142</v>
      </c>
      <c r="D747" s="179">
        <v>14</v>
      </c>
      <c r="E747" s="75" t="s">
        <v>655</v>
      </c>
      <c r="F747" s="75"/>
      <c r="G747" s="142">
        <v>21.7</v>
      </c>
      <c r="H747" s="158"/>
      <c r="I747" s="152">
        <v>365</v>
      </c>
      <c r="J747" s="216">
        <f t="shared" si="28"/>
        <v>0</v>
      </c>
      <c r="K747" s="137"/>
    </row>
    <row r="748" spans="1:11" ht="13.2">
      <c r="A748" s="75" t="s">
        <v>660</v>
      </c>
      <c r="B748" s="75" t="s">
        <v>326</v>
      </c>
      <c r="C748" s="174" t="s">
        <v>142</v>
      </c>
      <c r="D748" s="179">
        <v>15</v>
      </c>
      <c r="E748" s="75" t="s">
        <v>655</v>
      </c>
      <c r="F748" s="75"/>
      <c r="G748" s="142">
        <v>17.600000000000001</v>
      </c>
      <c r="H748" s="158"/>
      <c r="I748" s="152">
        <v>365</v>
      </c>
      <c r="J748" s="216">
        <f t="shared" si="28"/>
        <v>0</v>
      </c>
      <c r="K748" s="137"/>
    </row>
    <row r="749" spans="1:11" ht="13.2">
      <c r="A749" s="75" t="s">
        <v>660</v>
      </c>
      <c r="B749" s="75" t="s">
        <v>326</v>
      </c>
      <c r="C749" s="174" t="s">
        <v>142</v>
      </c>
      <c r="D749" s="179">
        <v>18</v>
      </c>
      <c r="E749" s="75" t="s">
        <v>654</v>
      </c>
      <c r="F749" s="75"/>
      <c r="G749" s="142">
        <v>30.2</v>
      </c>
      <c r="H749" s="158"/>
      <c r="I749" s="152">
        <v>12</v>
      </c>
      <c r="J749" s="216">
        <f t="shared" si="28"/>
        <v>0</v>
      </c>
      <c r="K749" s="137"/>
    </row>
    <row r="750" spans="1:11" ht="13.2">
      <c r="A750" s="75" t="s">
        <v>660</v>
      </c>
      <c r="B750" s="75" t="s">
        <v>326</v>
      </c>
      <c r="C750" s="174" t="s">
        <v>142</v>
      </c>
      <c r="D750" s="179">
        <v>19</v>
      </c>
      <c r="E750" s="75" t="s">
        <v>649</v>
      </c>
      <c r="F750" s="75" t="s">
        <v>482</v>
      </c>
      <c r="G750" s="142">
        <v>11.5</v>
      </c>
      <c r="H750" s="158"/>
      <c r="I750" s="152">
        <v>365</v>
      </c>
      <c r="J750" s="216">
        <f t="shared" si="28"/>
        <v>0</v>
      </c>
      <c r="K750" s="139" t="s">
        <v>378</v>
      </c>
    </row>
    <row r="751" spans="1:11" ht="13.2">
      <c r="A751" s="75" t="s">
        <v>660</v>
      </c>
      <c r="B751" s="75" t="s">
        <v>326</v>
      </c>
      <c r="C751" s="174" t="s">
        <v>142</v>
      </c>
      <c r="D751" s="179">
        <v>20</v>
      </c>
      <c r="E751" s="75" t="s">
        <v>653</v>
      </c>
      <c r="F751" s="75" t="s">
        <v>482</v>
      </c>
      <c r="G751" s="142">
        <v>2.7</v>
      </c>
      <c r="H751" s="158"/>
      <c r="I751" s="152">
        <v>365</v>
      </c>
      <c r="J751" s="216">
        <f t="shared" si="28"/>
        <v>0</v>
      </c>
      <c r="K751" s="139" t="s">
        <v>378</v>
      </c>
    </row>
    <row r="752" spans="1:11" ht="13.2">
      <c r="A752" s="75" t="s">
        <v>660</v>
      </c>
      <c r="B752" s="75" t="s">
        <v>326</v>
      </c>
      <c r="C752" s="174" t="s">
        <v>142</v>
      </c>
      <c r="D752" s="179">
        <v>21</v>
      </c>
      <c r="E752" s="75" t="s">
        <v>653</v>
      </c>
      <c r="F752" s="75" t="s">
        <v>482</v>
      </c>
      <c r="G752" s="142">
        <v>33.5</v>
      </c>
      <c r="H752" s="158"/>
      <c r="I752" s="152">
        <v>365</v>
      </c>
      <c r="J752" s="216">
        <f t="shared" si="28"/>
        <v>0</v>
      </c>
      <c r="K752" s="139" t="s">
        <v>378</v>
      </c>
    </row>
    <row r="753" spans="1:11" ht="13.2">
      <c r="A753" s="75" t="s">
        <v>660</v>
      </c>
      <c r="B753" s="75" t="s">
        <v>326</v>
      </c>
      <c r="C753" s="174" t="s">
        <v>142</v>
      </c>
      <c r="D753" s="179">
        <v>22</v>
      </c>
      <c r="E753" s="75" t="s">
        <v>653</v>
      </c>
      <c r="F753" s="75" t="s">
        <v>482</v>
      </c>
      <c r="G753" s="142">
        <v>1.4</v>
      </c>
      <c r="H753" s="158"/>
      <c r="I753" s="152">
        <v>365</v>
      </c>
      <c r="J753" s="216">
        <f t="shared" si="28"/>
        <v>0</v>
      </c>
      <c r="K753" s="139" t="s">
        <v>378</v>
      </c>
    </row>
    <row r="754" spans="1:11" ht="13.2">
      <c r="A754" s="75" t="s">
        <v>660</v>
      </c>
      <c r="B754" s="75" t="s">
        <v>326</v>
      </c>
      <c r="C754" s="174" t="s">
        <v>142</v>
      </c>
      <c r="D754" s="179">
        <v>23</v>
      </c>
      <c r="E754" s="75" t="s">
        <v>653</v>
      </c>
      <c r="F754" s="75" t="s">
        <v>482</v>
      </c>
      <c r="G754" s="142">
        <v>2.2999999999999998</v>
      </c>
      <c r="H754" s="158"/>
      <c r="I754" s="152">
        <v>365</v>
      </c>
      <c r="J754" s="216">
        <f t="shared" si="28"/>
        <v>0</v>
      </c>
      <c r="K754" s="139" t="s">
        <v>378</v>
      </c>
    </row>
    <row r="755" spans="1:11" ht="13.2">
      <c r="A755" s="75" t="s">
        <v>660</v>
      </c>
      <c r="B755" s="75" t="s">
        <v>326</v>
      </c>
      <c r="C755" s="174" t="s">
        <v>142</v>
      </c>
      <c r="D755" s="179">
        <v>24</v>
      </c>
      <c r="E755" s="75" t="s">
        <v>653</v>
      </c>
      <c r="F755" s="75" t="s">
        <v>482</v>
      </c>
      <c r="G755" s="142">
        <v>9.6</v>
      </c>
      <c r="H755" s="158"/>
      <c r="I755" s="152">
        <v>365</v>
      </c>
      <c r="J755" s="216">
        <f t="shared" si="28"/>
        <v>0</v>
      </c>
      <c r="K755" s="139" t="s">
        <v>378</v>
      </c>
    </row>
    <row r="756" spans="1:11" ht="13.2">
      <c r="A756" s="75" t="s">
        <v>660</v>
      </c>
      <c r="B756" s="75" t="s">
        <v>326</v>
      </c>
      <c r="C756" s="174" t="s">
        <v>142</v>
      </c>
      <c r="D756" s="179">
        <v>25</v>
      </c>
      <c r="E756" s="75" t="s">
        <v>653</v>
      </c>
      <c r="F756" s="75" t="s">
        <v>482</v>
      </c>
      <c r="G756" s="142">
        <v>1.1000000000000001</v>
      </c>
      <c r="H756" s="158"/>
      <c r="I756" s="152">
        <v>365</v>
      </c>
      <c r="J756" s="216">
        <f t="shared" si="28"/>
        <v>0</v>
      </c>
      <c r="K756" s="139" t="s">
        <v>378</v>
      </c>
    </row>
    <row r="757" spans="1:11" ht="13.2">
      <c r="A757" s="75" t="s">
        <v>660</v>
      </c>
      <c r="B757" s="75" t="s">
        <v>326</v>
      </c>
      <c r="C757" s="174" t="s">
        <v>142</v>
      </c>
      <c r="D757" s="179">
        <v>31</v>
      </c>
      <c r="E757" s="75" t="s">
        <v>655</v>
      </c>
      <c r="F757" s="75" t="s">
        <v>338</v>
      </c>
      <c r="G757" s="142">
        <v>36.5</v>
      </c>
      <c r="H757" s="158"/>
      <c r="I757" s="152">
        <v>365</v>
      </c>
      <c r="J757" s="216">
        <f t="shared" si="28"/>
        <v>0</v>
      </c>
      <c r="K757" s="137"/>
    </row>
    <row r="758" spans="1:11" ht="13.2">
      <c r="A758" s="75"/>
      <c r="B758" s="75"/>
      <c r="C758" s="174"/>
      <c r="D758" s="179"/>
      <c r="E758" s="75"/>
      <c r="F758" s="75"/>
      <c r="G758" s="142"/>
      <c r="H758" s="168"/>
      <c r="I758" s="152"/>
      <c r="J758" s="169"/>
      <c r="K758" s="137"/>
    </row>
    <row r="759" spans="1:11" ht="13.2">
      <c r="A759" s="75" t="s">
        <v>661</v>
      </c>
      <c r="B759" s="75" t="s">
        <v>498</v>
      </c>
      <c r="C759" s="174">
        <v>0</v>
      </c>
      <c r="D759" s="179">
        <v>1</v>
      </c>
      <c r="E759" s="75" t="s">
        <v>157</v>
      </c>
      <c r="F759" s="75" t="s">
        <v>116</v>
      </c>
      <c r="G759" s="142">
        <v>6.11</v>
      </c>
      <c r="H759" s="158"/>
      <c r="I759" s="152">
        <v>104</v>
      </c>
      <c r="J759" s="216">
        <f>G759*H759*I759</f>
        <v>0</v>
      </c>
      <c r="K759" s="137"/>
    </row>
    <row r="760" spans="1:11" ht="13.2">
      <c r="A760" s="75" t="s">
        <v>661</v>
      </c>
      <c r="B760" s="75" t="s">
        <v>498</v>
      </c>
      <c r="C760" s="174">
        <v>0</v>
      </c>
      <c r="D760" s="179">
        <v>2</v>
      </c>
      <c r="E760" s="75" t="s">
        <v>662</v>
      </c>
      <c r="F760" s="75" t="s">
        <v>116</v>
      </c>
      <c r="G760" s="142">
        <v>15.68</v>
      </c>
      <c r="H760" s="158"/>
      <c r="I760" s="152">
        <v>104</v>
      </c>
      <c r="J760" s="216">
        <f t="shared" ref="J760:J765" si="29">G760*H760*I760</f>
        <v>0</v>
      </c>
      <c r="K760" s="137"/>
    </row>
    <row r="761" spans="1:11" ht="13.2">
      <c r="A761" s="75" t="s">
        <v>661</v>
      </c>
      <c r="B761" s="75" t="s">
        <v>498</v>
      </c>
      <c r="C761" s="174">
        <v>0</v>
      </c>
      <c r="D761" s="179">
        <v>3</v>
      </c>
      <c r="E761" s="75" t="s">
        <v>136</v>
      </c>
      <c r="F761" s="75" t="s">
        <v>116</v>
      </c>
      <c r="G761" s="142">
        <v>6.65</v>
      </c>
      <c r="H761" s="158"/>
      <c r="I761" s="152">
        <v>104</v>
      </c>
      <c r="J761" s="216">
        <f t="shared" si="29"/>
        <v>0</v>
      </c>
      <c r="K761" s="137"/>
    </row>
    <row r="762" spans="1:11" ht="13.2">
      <c r="A762" s="75" t="s">
        <v>661</v>
      </c>
      <c r="B762" s="75" t="s">
        <v>498</v>
      </c>
      <c r="C762" s="174">
        <v>0</v>
      </c>
      <c r="D762" s="179">
        <v>4</v>
      </c>
      <c r="E762" s="75" t="s">
        <v>169</v>
      </c>
      <c r="F762" s="75" t="s">
        <v>103</v>
      </c>
      <c r="G762" s="142">
        <v>1.01</v>
      </c>
      <c r="H762" s="158"/>
      <c r="I762" s="152">
        <v>104</v>
      </c>
      <c r="J762" s="216">
        <f t="shared" si="29"/>
        <v>0</v>
      </c>
      <c r="K762" s="137"/>
    </row>
    <row r="763" spans="1:11" ht="13.2">
      <c r="A763" s="75" t="s">
        <v>661</v>
      </c>
      <c r="B763" s="75" t="s">
        <v>498</v>
      </c>
      <c r="C763" s="174">
        <v>0</v>
      </c>
      <c r="D763" s="179">
        <v>5</v>
      </c>
      <c r="E763" s="75" t="s">
        <v>663</v>
      </c>
      <c r="F763" s="75" t="s">
        <v>116</v>
      </c>
      <c r="G763" s="142">
        <v>13.61</v>
      </c>
      <c r="H763" s="158"/>
      <c r="I763" s="152">
        <v>104</v>
      </c>
      <c r="J763" s="216">
        <f t="shared" si="29"/>
        <v>0</v>
      </c>
      <c r="K763" s="137"/>
    </row>
    <row r="764" spans="1:11" ht="13.2">
      <c r="A764" s="75" t="s">
        <v>661</v>
      </c>
      <c r="B764" s="75" t="s">
        <v>498</v>
      </c>
      <c r="C764" s="174">
        <v>0</v>
      </c>
      <c r="D764" s="179">
        <v>6</v>
      </c>
      <c r="E764" s="75" t="s">
        <v>295</v>
      </c>
      <c r="F764" s="75" t="s">
        <v>116</v>
      </c>
      <c r="G764" s="142">
        <v>21.4</v>
      </c>
      <c r="H764" s="158"/>
      <c r="I764" s="152">
        <v>104</v>
      </c>
      <c r="J764" s="216">
        <f t="shared" si="29"/>
        <v>0</v>
      </c>
      <c r="K764" s="137"/>
    </row>
    <row r="765" spans="1:11" ht="13.2">
      <c r="A765" s="75" t="s">
        <v>661</v>
      </c>
      <c r="B765" s="75" t="s">
        <v>498</v>
      </c>
      <c r="C765" s="174">
        <v>0</v>
      </c>
      <c r="D765" s="179">
        <v>7</v>
      </c>
      <c r="E765" s="75" t="s">
        <v>664</v>
      </c>
      <c r="F765" s="75" t="s">
        <v>116</v>
      </c>
      <c r="G765" s="142">
        <v>36.299999999999997</v>
      </c>
      <c r="H765" s="158"/>
      <c r="I765" s="152">
        <v>104</v>
      </c>
      <c r="J765" s="216">
        <f t="shared" si="29"/>
        <v>0</v>
      </c>
      <c r="K765" s="137"/>
    </row>
    <row r="766" spans="1:11" ht="13.2">
      <c r="A766" s="75"/>
      <c r="B766" s="75"/>
      <c r="C766" s="174"/>
      <c r="D766" s="179"/>
      <c r="E766" s="75"/>
      <c r="F766" s="75"/>
      <c r="G766" s="142"/>
      <c r="H766" s="168"/>
      <c r="I766" s="152"/>
      <c r="J766" s="152"/>
      <c r="K766" s="139"/>
    </row>
    <row r="767" spans="1:11" ht="13.2">
      <c r="A767" s="75" t="s">
        <v>665</v>
      </c>
      <c r="B767" s="75" t="s">
        <v>336</v>
      </c>
      <c r="C767" s="173">
        <v>0</v>
      </c>
      <c r="D767" s="155">
        <v>2</v>
      </c>
      <c r="E767" s="75" t="s">
        <v>514</v>
      </c>
      <c r="F767" s="75" t="s">
        <v>92</v>
      </c>
      <c r="G767" s="142">
        <v>13.548476454293626</v>
      </c>
      <c r="H767" s="158"/>
      <c r="I767" s="152">
        <v>52</v>
      </c>
      <c r="J767" s="216">
        <f>G767*H767*I767</f>
        <v>0</v>
      </c>
      <c r="K767" s="137"/>
    </row>
    <row r="768" spans="1:11" ht="13.2">
      <c r="A768" s="75" t="s">
        <v>665</v>
      </c>
      <c r="B768" s="75" t="s">
        <v>336</v>
      </c>
      <c r="C768" s="173">
        <v>0</v>
      </c>
      <c r="D768" s="155">
        <v>3</v>
      </c>
      <c r="E768" s="75" t="s">
        <v>666</v>
      </c>
      <c r="F768" s="75" t="s">
        <v>366</v>
      </c>
      <c r="G768" s="142">
        <v>19.008310249307478</v>
      </c>
      <c r="H768" s="158"/>
      <c r="I768" s="152">
        <v>52</v>
      </c>
      <c r="J768" s="216">
        <f t="shared" ref="J768:J776" si="30">G768*H768*I768</f>
        <v>0</v>
      </c>
      <c r="K768" s="137"/>
    </row>
    <row r="769" spans="1:11" ht="13.2">
      <c r="A769" s="75" t="s">
        <v>665</v>
      </c>
      <c r="B769" s="75" t="s">
        <v>336</v>
      </c>
      <c r="C769" s="173">
        <v>0</v>
      </c>
      <c r="D769" s="155">
        <v>4</v>
      </c>
      <c r="E769" s="75" t="s">
        <v>136</v>
      </c>
      <c r="F769" s="75" t="s">
        <v>366</v>
      </c>
      <c r="G769" s="142">
        <v>7.2908587257617725</v>
      </c>
      <c r="H769" s="158"/>
      <c r="I769" s="152">
        <v>52</v>
      </c>
      <c r="J769" s="216">
        <f t="shared" si="30"/>
        <v>0</v>
      </c>
      <c r="K769" s="137"/>
    </row>
    <row r="770" spans="1:11" ht="13.2">
      <c r="A770" s="75" t="s">
        <v>665</v>
      </c>
      <c r="B770" s="75" t="s">
        <v>336</v>
      </c>
      <c r="C770" s="173">
        <v>0</v>
      </c>
      <c r="D770" s="155">
        <v>5</v>
      </c>
      <c r="E770" s="75" t="s">
        <v>667</v>
      </c>
      <c r="F770" s="75" t="s">
        <v>366</v>
      </c>
      <c r="G770" s="142">
        <v>34.279778393351798</v>
      </c>
      <c r="H770" s="158"/>
      <c r="I770" s="152">
        <v>52</v>
      </c>
      <c r="J770" s="216">
        <f t="shared" si="30"/>
        <v>0</v>
      </c>
      <c r="K770" s="137"/>
    </row>
    <row r="771" spans="1:11" ht="13.2">
      <c r="A771" s="75" t="s">
        <v>665</v>
      </c>
      <c r="B771" s="75" t="s">
        <v>336</v>
      </c>
      <c r="C771" s="173">
        <v>0</v>
      </c>
      <c r="D771" s="155">
        <v>8</v>
      </c>
      <c r="E771" s="75" t="s">
        <v>629</v>
      </c>
      <c r="F771" s="75" t="s">
        <v>366</v>
      </c>
      <c r="G771" s="142">
        <v>17.768849999999997</v>
      </c>
      <c r="H771" s="158"/>
      <c r="I771" s="152">
        <v>52</v>
      </c>
      <c r="J771" s="216">
        <f t="shared" si="30"/>
        <v>0</v>
      </c>
      <c r="K771" s="137"/>
    </row>
    <row r="772" spans="1:11" ht="13.2">
      <c r="A772" s="75" t="s">
        <v>665</v>
      </c>
      <c r="B772" s="75" t="s">
        <v>336</v>
      </c>
      <c r="C772" s="173">
        <v>0</v>
      </c>
      <c r="D772" s="155">
        <v>9</v>
      </c>
      <c r="E772" s="75" t="s">
        <v>487</v>
      </c>
      <c r="F772" s="75" t="s">
        <v>364</v>
      </c>
      <c r="G772" s="142">
        <v>1.7285318559556786</v>
      </c>
      <c r="H772" s="158"/>
      <c r="I772" s="152">
        <v>52</v>
      </c>
      <c r="J772" s="216">
        <f t="shared" si="30"/>
        <v>0</v>
      </c>
      <c r="K772" s="137"/>
    </row>
    <row r="773" spans="1:11" ht="13.2">
      <c r="A773" s="75" t="s">
        <v>665</v>
      </c>
      <c r="B773" s="75" t="s">
        <v>336</v>
      </c>
      <c r="C773" s="173">
        <v>0</v>
      </c>
      <c r="D773" s="155">
        <v>10</v>
      </c>
      <c r="E773" s="75" t="s">
        <v>668</v>
      </c>
      <c r="F773" s="75" t="s">
        <v>366</v>
      </c>
      <c r="G773" s="142">
        <v>6.2049861495844869</v>
      </c>
      <c r="H773" s="158"/>
      <c r="I773" s="152">
        <v>52</v>
      </c>
      <c r="J773" s="216">
        <f t="shared" si="30"/>
        <v>0</v>
      </c>
      <c r="K773" s="137"/>
    </row>
    <row r="774" spans="1:11" ht="13.2">
      <c r="A774" s="75" t="s">
        <v>665</v>
      </c>
      <c r="B774" s="75" t="s">
        <v>336</v>
      </c>
      <c r="C774" s="174">
        <v>0</v>
      </c>
      <c r="D774" s="155">
        <v>11</v>
      </c>
      <c r="E774" s="75" t="s">
        <v>628</v>
      </c>
      <c r="F774" s="75"/>
      <c r="G774" s="142">
        <v>10.554016620498613</v>
      </c>
      <c r="H774" s="158"/>
      <c r="I774" s="152">
        <v>52</v>
      </c>
      <c r="J774" s="216">
        <f t="shared" si="30"/>
        <v>0</v>
      </c>
      <c r="K774" s="139"/>
    </row>
    <row r="775" spans="1:11" ht="13.2">
      <c r="A775" s="75" t="s">
        <v>665</v>
      </c>
      <c r="B775" s="75" t="s">
        <v>336</v>
      </c>
      <c r="C775" s="173">
        <v>0</v>
      </c>
      <c r="D775" s="155">
        <v>12</v>
      </c>
      <c r="E775" s="75" t="s">
        <v>215</v>
      </c>
      <c r="F775" s="75"/>
      <c r="G775" s="142">
        <v>12.925207756232687</v>
      </c>
      <c r="H775" s="158"/>
      <c r="I775" s="152">
        <v>52</v>
      </c>
      <c r="J775" s="216">
        <f t="shared" si="30"/>
        <v>0</v>
      </c>
      <c r="K775" s="137"/>
    </row>
    <row r="776" spans="1:11" ht="13.2">
      <c r="A776" s="75"/>
      <c r="B776" s="75"/>
      <c r="C776" s="173"/>
      <c r="D776" s="155">
        <v>13</v>
      </c>
      <c r="E776" s="75" t="s">
        <v>485</v>
      </c>
      <c r="F776" s="75"/>
      <c r="G776" s="142">
        <v>51.285318559556785</v>
      </c>
      <c r="H776" s="158"/>
      <c r="I776" s="152">
        <v>52</v>
      </c>
      <c r="J776" s="216">
        <f t="shared" si="30"/>
        <v>0</v>
      </c>
      <c r="K776" s="137"/>
    </row>
    <row r="777" spans="1:11" ht="13.2">
      <c r="A777" s="75"/>
      <c r="B777" s="75"/>
      <c r="C777" s="173"/>
      <c r="D777" s="155"/>
      <c r="E777" s="75"/>
      <c r="F777" s="75"/>
      <c r="G777" s="142"/>
      <c r="H777" s="168"/>
      <c r="I777" s="152"/>
      <c r="K777" s="137"/>
    </row>
    <row r="778" spans="1:11" ht="13.2">
      <c r="A778" s="75" t="s">
        <v>669</v>
      </c>
      <c r="B778" s="75" t="s">
        <v>670</v>
      </c>
      <c r="C778" s="173" t="s">
        <v>112</v>
      </c>
      <c r="D778" s="155" t="s">
        <v>598</v>
      </c>
      <c r="E778" s="75" t="s">
        <v>671</v>
      </c>
      <c r="F778" s="75" t="s">
        <v>366</v>
      </c>
      <c r="G778" s="142">
        <v>21.65</v>
      </c>
      <c r="H778" s="158"/>
      <c r="I778" s="152">
        <v>255</v>
      </c>
      <c r="J778" s="216">
        <f>G778*H778*I778</f>
        <v>0</v>
      </c>
      <c r="K778" s="137"/>
    </row>
    <row r="779" spans="1:11" ht="13.2">
      <c r="A779" s="75" t="s">
        <v>669</v>
      </c>
      <c r="B779" s="75" t="s">
        <v>132</v>
      </c>
      <c r="C779" s="173" t="s">
        <v>112</v>
      </c>
      <c r="D779" s="155" t="s">
        <v>597</v>
      </c>
      <c r="E779" s="75" t="s">
        <v>671</v>
      </c>
      <c r="F779" s="75" t="s">
        <v>366</v>
      </c>
      <c r="G779" s="142">
        <v>21.65</v>
      </c>
      <c r="H779" s="158"/>
      <c r="I779" s="152">
        <v>255</v>
      </c>
      <c r="J779" s="216">
        <f t="shared" ref="J779:J791" si="31">G779*H779*I779</f>
        <v>0</v>
      </c>
      <c r="K779" s="137"/>
    </row>
    <row r="780" spans="1:11" ht="13.2">
      <c r="A780" s="75" t="s">
        <v>669</v>
      </c>
      <c r="B780" s="75" t="s">
        <v>132</v>
      </c>
      <c r="C780" s="173" t="s">
        <v>112</v>
      </c>
      <c r="D780" s="155" t="s">
        <v>596</v>
      </c>
      <c r="E780" s="75" t="s">
        <v>671</v>
      </c>
      <c r="F780" s="75" t="s">
        <v>366</v>
      </c>
      <c r="G780" s="142">
        <v>21.65</v>
      </c>
      <c r="H780" s="158"/>
      <c r="I780" s="152">
        <v>255</v>
      </c>
      <c r="J780" s="216">
        <f t="shared" si="31"/>
        <v>0</v>
      </c>
      <c r="K780" s="137"/>
    </row>
    <row r="781" spans="1:11" ht="13.2">
      <c r="A781" s="75" t="s">
        <v>669</v>
      </c>
      <c r="B781" s="75" t="s">
        <v>132</v>
      </c>
      <c r="C781" s="173" t="s">
        <v>112</v>
      </c>
      <c r="D781" s="155" t="s">
        <v>595</v>
      </c>
      <c r="E781" s="75" t="s">
        <v>671</v>
      </c>
      <c r="F781" s="75" t="s">
        <v>366</v>
      </c>
      <c r="G781" s="142">
        <v>21.65</v>
      </c>
      <c r="H781" s="158"/>
      <c r="I781" s="152">
        <v>255</v>
      </c>
      <c r="J781" s="216">
        <f t="shared" si="31"/>
        <v>0</v>
      </c>
      <c r="K781" s="137"/>
    </row>
    <row r="782" spans="1:11" ht="13.2">
      <c r="A782" s="75" t="s">
        <v>669</v>
      </c>
      <c r="B782" s="75" t="s">
        <v>132</v>
      </c>
      <c r="C782" s="174" t="s">
        <v>112</v>
      </c>
      <c r="D782" s="155" t="s">
        <v>599</v>
      </c>
      <c r="E782" s="75" t="s">
        <v>190</v>
      </c>
      <c r="F782" s="75" t="s">
        <v>366</v>
      </c>
      <c r="G782" s="142">
        <v>27.96</v>
      </c>
      <c r="H782" s="158"/>
      <c r="I782" s="152">
        <v>255</v>
      </c>
      <c r="J782" s="216">
        <f t="shared" si="31"/>
        <v>0</v>
      </c>
      <c r="K782" s="139"/>
    </row>
    <row r="783" spans="1:11" ht="13.2">
      <c r="A783" s="75" t="s">
        <v>669</v>
      </c>
      <c r="B783" s="75" t="s">
        <v>132</v>
      </c>
      <c r="C783" s="174" t="s">
        <v>112</v>
      </c>
      <c r="D783" s="155" t="s">
        <v>603</v>
      </c>
      <c r="E783" s="75" t="s">
        <v>672</v>
      </c>
      <c r="F783" s="75" t="s">
        <v>366</v>
      </c>
      <c r="G783" s="142">
        <v>5.99</v>
      </c>
      <c r="H783" s="158"/>
      <c r="I783" s="152">
        <v>255</v>
      </c>
      <c r="J783" s="216">
        <f t="shared" si="31"/>
        <v>0</v>
      </c>
      <c r="K783" s="137"/>
    </row>
    <row r="784" spans="1:11" ht="13.2">
      <c r="A784" s="75" t="s">
        <v>669</v>
      </c>
      <c r="B784" s="75" t="s">
        <v>132</v>
      </c>
      <c r="C784" s="174" t="s">
        <v>112</v>
      </c>
      <c r="D784" s="155" t="s">
        <v>604</v>
      </c>
      <c r="E784" s="75" t="s">
        <v>136</v>
      </c>
      <c r="F784" s="75" t="s">
        <v>366</v>
      </c>
      <c r="G784" s="142">
        <v>44.83</v>
      </c>
      <c r="H784" s="158"/>
      <c r="I784" s="152">
        <v>255</v>
      </c>
      <c r="J784" s="216">
        <f t="shared" si="31"/>
        <v>0</v>
      </c>
      <c r="K784" s="137"/>
    </row>
    <row r="785" spans="1:11" ht="13.2">
      <c r="A785" s="75" t="s">
        <v>669</v>
      </c>
      <c r="B785" s="75" t="s">
        <v>132</v>
      </c>
      <c r="C785" s="174" t="s">
        <v>112</v>
      </c>
      <c r="D785" s="155" t="s">
        <v>673</v>
      </c>
      <c r="E785" s="75" t="s">
        <v>169</v>
      </c>
      <c r="F785" s="75" t="s">
        <v>366</v>
      </c>
      <c r="G785" s="142">
        <v>1.74</v>
      </c>
      <c r="H785" s="158"/>
      <c r="I785" s="152">
        <v>255</v>
      </c>
      <c r="J785" s="216">
        <f t="shared" si="31"/>
        <v>0</v>
      </c>
      <c r="K785" s="137"/>
    </row>
    <row r="786" spans="1:11" ht="13.2">
      <c r="A786" s="75" t="s">
        <v>669</v>
      </c>
      <c r="B786" s="75" t="s">
        <v>132</v>
      </c>
      <c r="C786" s="174" t="s">
        <v>112</v>
      </c>
      <c r="D786" s="155" t="s">
        <v>674</v>
      </c>
      <c r="E786" s="75" t="s">
        <v>105</v>
      </c>
      <c r="F786" s="75" t="s">
        <v>366</v>
      </c>
      <c r="G786" s="142">
        <v>2.34</v>
      </c>
      <c r="H786" s="158"/>
      <c r="I786" s="152">
        <v>255</v>
      </c>
      <c r="J786" s="216">
        <f t="shared" si="31"/>
        <v>0</v>
      </c>
      <c r="K786" s="137"/>
    </row>
    <row r="787" spans="1:11" ht="13.2">
      <c r="A787" s="75" t="s">
        <v>669</v>
      </c>
      <c r="B787" s="75" t="s">
        <v>132</v>
      </c>
      <c r="C787" s="174" t="s">
        <v>112</v>
      </c>
      <c r="D787" s="155" t="s">
        <v>675</v>
      </c>
      <c r="E787" s="75" t="s">
        <v>220</v>
      </c>
      <c r="F787" s="75" t="s">
        <v>366</v>
      </c>
      <c r="G787" s="142">
        <v>4.59</v>
      </c>
      <c r="H787" s="158"/>
      <c r="I787" s="152">
        <v>255</v>
      </c>
      <c r="J787" s="216">
        <f t="shared" si="31"/>
        <v>0</v>
      </c>
      <c r="K787" s="137"/>
    </row>
    <row r="788" spans="1:11" ht="13.2">
      <c r="A788" s="75" t="s">
        <v>669</v>
      </c>
      <c r="B788" s="75" t="s">
        <v>132</v>
      </c>
      <c r="C788" s="174" t="s">
        <v>112</v>
      </c>
      <c r="D788" s="155" t="s">
        <v>602</v>
      </c>
      <c r="E788" s="75" t="s">
        <v>672</v>
      </c>
      <c r="F788" s="75" t="s">
        <v>366</v>
      </c>
      <c r="G788" s="142">
        <v>6.31</v>
      </c>
      <c r="H788" s="158"/>
      <c r="I788" s="152">
        <v>255</v>
      </c>
      <c r="J788" s="216">
        <f t="shared" si="31"/>
        <v>0</v>
      </c>
      <c r="K788" s="137"/>
    </row>
    <row r="789" spans="1:11" ht="13.2">
      <c r="A789" s="75" t="s">
        <v>669</v>
      </c>
      <c r="B789" s="75" t="s">
        <v>132</v>
      </c>
      <c r="C789" s="174" t="s">
        <v>112</v>
      </c>
      <c r="D789" s="155" t="s">
        <v>676</v>
      </c>
      <c r="E789" s="75" t="s">
        <v>677</v>
      </c>
      <c r="F789" s="75" t="s">
        <v>366</v>
      </c>
      <c r="G789" s="142">
        <v>8.1</v>
      </c>
      <c r="H789" s="158"/>
      <c r="I789" s="152">
        <v>104</v>
      </c>
      <c r="J789" s="216">
        <f t="shared" si="31"/>
        <v>0</v>
      </c>
      <c r="K789" s="137"/>
    </row>
    <row r="790" spans="1:11" ht="13.2">
      <c r="A790" s="75" t="s">
        <v>669</v>
      </c>
      <c r="B790" s="75" t="s">
        <v>132</v>
      </c>
      <c r="C790" s="174" t="s">
        <v>112</v>
      </c>
      <c r="D790" s="155" t="s">
        <v>601</v>
      </c>
      <c r="E790" s="75" t="s">
        <v>671</v>
      </c>
      <c r="F790" s="75" t="s">
        <v>366</v>
      </c>
      <c r="G790" s="142">
        <v>21.13</v>
      </c>
      <c r="H790" s="158"/>
      <c r="I790" s="152">
        <v>255</v>
      </c>
      <c r="J790" s="216">
        <f t="shared" si="31"/>
        <v>0</v>
      </c>
      <c r="K790" s="137"/>
    </row>
    <row r="791" spans="1:11" ht="13.2">
      <c r="A791" s="75" t="s">
        <v>669</v>
      </c>
      <c r="B791" s="75" t="s">
        <v>132</v>
      </c>
      <c r="C791" s="174" t="s">
        <v>112</v>
      </c>
      <c r="D791" s="155" t="s">
        <v>600</v>
      </c>
      <c r="E791" s="75" t="s">
        <v>190</v>
      </c>
      <c r="F791" s="75" t="s">
        <v>366</v>
      </c>
      <c r="G791" s="142">
        <v>18.28</v>
      </c>
      <c r="H791" s="158"/>
      <c r="I791" s="152">
        <v>255</v>
      </c>
      <c r="J791" s="216">
        <f t="shared" si="31"/>
        <v>0</v>
      </c>
      <c r="K791" s="137"/>
    </row>
    <row r="792" spans="1:11" ht="13.2">
      <c r="A792" s="75"/>
      <c r="B792" s="75"/>
      <c r="C792" s="174"/>
      <c r="D792" s="155"/>
      <c r="E792" s="75"/>
      <c r="F792" s="75"/>
      <c r="G792" s="142"/>
      <c r="H792" s="168"/>
      <c r="I792" s="152"/>
      <c r="K792" s="137"/>
    </row>
    <row r="793" spans="1:11" ht="13.2">
      <c r="A793" s="75" t="s">
        <v>678</v>
      </c>
      <c r="B793" s="75" t="s">
        <v>498</v>
      </c>
      <c r="C793" s="174">
        <v>0</v>
      </c>
      <c r="D793" s="155" t="s">
        <v>359</v>
      </c>
      <c r="E793" s="75" t="s">
        <v>679</v>
      </c>
      <c r="F793" s="75" t="s">
        <v>366</v>
      </c>
      <c r="G793" s="142">
        <v>4</v>
      </c>
      <c r="H793" s="158"/>
      <c r="I793" s="152">
        <v>52</v>
      </c>
      <c r="J793" s="216">
        <f>G793*H793*I793</f>
        <v>0</v>
      </c>
      <c r="K793" s="137"/>
    </row>
    <row r="794" spans="1:11" ht="13.2">
      <c r="A794" s="75" t="s">
        <v>678</v>
      </c>
      <c r="B794" s="75" t="s">
        <v>498</v>
      </c>
      <c r="C794" s="174">
        <v>0</v>
      </c>
      <c r="D794" s="155" t="s">
        <v>361</v>
      </c>
      <c r="E794" s="75" t="s">
        <v>680</v>
      </c>
      <c r="F794" s="75" t="s">
        <v>92</v>
      </c>
      <c r="G794" s="142">
        <v>16</v>
      </c>
      <c r="H794" s="158"/>
      <c r="I794" s="152">
        <v>104</v>
      </c>
      <c r="J794" s="216">
        <f t="shared" ref="J794:J802" si="32">G794*H794*I794</f>
        <v>0</v>
      </c>
      <c r="K794" s="137"/>
    </row>
    <row r="795" spans="1:11" ht="13.2">
      <c r="A795" s="75" t="s">
        <v>678</v>
      </c>
      <c r="B795" s="75" t="s">
        <v>498</v>
      </c>
      <c r="C795" s="174">
        <v>0</v>
      </c>
      <c r="D795" s="155" t="s">
        <v>363</v>
      </c>
      <c r="E795" s="75" t="s">
        <v>681</v>
      </c>
      <c r="F795" s="75" t="s">
        <v>366</v>
      </c>
      <c r="G795" s="142">
        <v>59</v>
      </c>
      <c r="H795" s="158"/>
      <c r="I795" s="152">
        <v>255</v>
      </c>
      <c r="J795" s="216">
        <f t="shared" si="32"/>
        <v>0</v>
      </c>
      <c r="K795" s="137"/>
    </row>
    <row r="796" spans="1:11" ht="13.2">
      <c r="A796" s="75" t="s">
        <v>678</v>
      </c>
      <c r="B796" s="75" t="s">
        <v>498</v>
      </c>
      <c r="C796" s="174">
        <v>0</v>
      </c>
      <c r="D796" s="155" t="s">
        <v>548</v>
      </c>
      <c r="E796" s="75" t="s">
        <v>682</v>
      </c>
      <c r="F796" s="75" t="s">
        <v>366</v>
      </c>
      <c r="G796" s="142">
        <v>16</v>
      </c>
      <c r="H796" s="158"/>
      <c r="I796" s="152">
        <v>255</v>
      </c>
      <c r="J796" s="216">
        <f t="shared" si="32"/>
        <v>0</v>
      </c>
      <c r="K796" s="137"/>
    </row>
    <row r="797" spans="1:11" ht="13.2">
      <c r="A797" s="75" t="s">
        <v>678</v>
      </c>
      <c r="B797" s="75" t="s">
        <v>498</v>
      </c>
      <c r="C797" s="174">
        <v>0</v>
      </c>
      <c r="D797" s="155" t="s">
        <v>549</v>
      </c>
      <c r="E797" s="75" t="s">
        <v>683</v>
      </c>
      <c r="F797" s="75" t="s">
        <v>366</v>
      </c>
      <c r="G797" s="142">
        <v>16</v>
      </c>
      <c r="H797" s="158"/>
      <c r="I797" s="152">
        <v>255</v>
      </c>
      <c r="J797" s="216">
        <f t="shared" si="32"/>
        <v>0</v>
      </c>
      <c r="K797" s="139"/>
    </row>
    <row r="798" spans="1:11" ht="13.2">
      <c r="A798" s="75" t="s">
        <v>678</v>
      </c>
      <c r="B798" s="75" t="s">
        <v>498</v>
      </c>
      <c r="C798" s="173">
        <v>0</v>
      </c>
      <c r="D798" s="155" t="s">
        <v>367</v>
      </c>
      <c r="E798" s="75" t="s">
        <v>684</v>
      </c>
      <c r="F798" s="75" t="s">
        <v>103</v>
      </c>
      <c r="G798" s="142">
        <v>5</v>
      </c>
      <c r="H798" s="158"/>
      <c r="I798" s="152">
        <v>255</v>
      </c>
      <c r="J798" s="216">
        <f t="shared" si="32"/>
        <v>0</v>
      </c>
      <c r="K798" s="137"/>
    </row>
    <row r="799" spans="1:11" ht="13.2">
      <c r="A799" s="75" t="s">
        <v>678</v>
      </c>
      <c r="B799" s="75" t="s">
        <v>498</v>
      </c>
      <c r="C799" s="173">
        <v>0</v>
      </c>
      <c r="D799" s="155" t="s">
        <v>369</v>
      </c>
      <c r="E799" s="75" t="s">
        <v>685</v>
      </c>
      <c r="F799" s="75" t="s">
        <v>366</v>
      </c>
      <c r="G799" s="142">
        <v>79</v>
      </c>
      <c r="H799" s="158"/>
      <c r="I799" s="152">
        <v>255</v>
      </c>
      <c r="J799" s="216">
        <f t="shared" si="32"/>
        <v>0</v>
      </c>
      <c r="K799" s="137"/>
    </row>
    <row r="800" spans="1:11" ht="13.2">
      <c r="A800" s="75" t="s">
        <v>678</v>
      </c>
      <c r="B800" s="75" t="s">
        <v>498</v>
      </c>
      <c r="C800" s="173">
        <v>0</v>
      </c>
      <c r="D800" s="155" t="s">
        <v>371</v>
      </c>
      <c r="E800" s="75" t="s">
        <v>686</v>
      </c>
      <c r="F800" s="75" t="s">
        <v>92</v>
      </c>
      <c r="G800" s="142">
        <v>9</v>
      </c>
      <c r="H800" s="158"/>
      <c r="I800" s="152">
        <v>104</v>
      </c>
      <c r="J800" s="216">
        <f t="shared" si="32"/>
        <v>0</v>
      </c>
      <c r="K800" s="137"/>
    </row>
    <row r="801" spans="1:11" ht="13.2">
      <c r="A801" s="75" t="s">
        <v>678</v>
      </c>
      <c r="B801" s="75" t="s">
        <v>498</v>
      </c>
      <c r="C801" s="173">
        <v>0</v>
      </c>
      <c r="D801" s="155" t="s">
        <v>551</v>
      </c>
      <c r="E801" s="75" t="s">
        <v>687</v>
      </c>
      <c r="F801" s="75" t="s">
        <v>92</v>
      </c>
      <c r="G801" s="142">
        <v>9</v>
      </c>
      <c r="H801" s="158"/>
      <c r="I801" s="152">
        <v>104</v>
      </c>
      <c r="J801" s="216">
        <f t="shared" si="32"/>
        <v>0</v>
      </c>
      <c r="K801" s="137"/>
    </row>
    <row r="802" spans="1:11" ht="13.2">
      <c r="A802" s="75" t="s">
        <v>678</v>
      </c>
      <c r="B802" s="75" t="s">
        <v>498</v>
      </c>
      <c r="C802" s="173">
        <v>0</v>
      </c>
      <c r="D802" s="155" t="s">
        <v>373</v>
      </c>
      <c r="E802" s="75" t="s">
        <v>688</v>
      </c>
      <c r="F802" s="75" t="s">
        <v>366</v>
      </c>
      <c r="G802" s="142">
        <v>9</v>
      </c>
      <c r="H802" s="158"/>
      <c r="I802" s="152">
        <v>104</v>
      </c>
      <c r="J802" s="216">
        <f t="shared" si="32"/>
        <v>0</v>
      </c>
      <c r="K802" s="137"/>
    </row>
    <row r="803" spans="1:11" ht="13.2">
      <c r="A803" s="75"/>
      <c r="B803" s="75"/>
      <c r="C803" s="173"/>
      <c r="D803" s="155"/>
      <c r="E803" s="75"/>
      <c r="F803" s="75"/>
      <c r="G803" s="142"/>
      <c r="H803" s="168"/>
      <c r="I803" s="152"/>
      <c r="K803" s="137"/>
    </row>
    <row r="804" spans="1:11" ht="13.2">
      <c r="A804" s="75" t="s">
        <v>689</v>
      </c>
      <c r="B804" s="75" t="s">
        <v>336</v>
      </c>
      <c r="C804" s="173">
        <v>0</v>
      </c>
      <c r="D804" s="155">
        <v>1</v>
      </c>
      <c r="E804" s="75" t="s">
        <v>135</v>
      </c>
      <c r="F804" s="75" t="s">
        <v>103</v>
      </c>
      <c r="G804" s="142">
        <v>23.23</v>
      </c>
      <c r="H804" s="158"/>
      <c r="I804" s="152">
        <v>52</v>
      </c>
      <c r="J804" s="216">
        <f>G804*H804*I804</f>
        <v>0</v>
      </c>
      <c r="K804" s="137"/>
    </row>
    <row r="805" spans="1:11" ht="13.2">
      <c r="A805" s="75" t="s">
        <v>689</v>
      </c>
      <c r="B805" s="75" t="s">
        <v>336</v>
      </c>
      <c r="C805" s="173">
        <v>0</v>
      </c>
      <c r="D805" s="155">
        <v>2</v>
      </c>
      <c r="E805" s="75" t="s">
        <v>169</v>
      </c>
      <c r="F805" s="75" t="s">
        <v>103</v>
      </c>
      <c r="G805" s="142">
        <v>1.52</v>
      </c>
      <c r="H805" s="158"/>
      <c r="I805" s="152">
        <v>52</v>
      </c>
      <c r="J805" s="216">
        <f t="shared" ref="J805:J812" si="33">G805*H805*I805</f>
        <v>0</v>
      </c>
      <c r="K805" s="137"/>
    </row>
    <row r="806" spans="1:11" ht="13.2">
      <c r="A806" s="75" t="s">
        <v>689</v>
      </c>
      <c r="B806" s="75" t="s">
        <v>336</v>
      </c>
      <c r="C806" s="173">
        <v>0</v>
      </c>
      <c r="D806" s="155">
        <v>3</v>
      </c>
      <c r="E806" s="75" t="s">
        <v>190</v>
      </c>
      <c r="F806" s="75" t="s">
        <v>103</v>
      </c>
      <c r="G806" s="142">
        <v>18.48</v>
      </c>
      <c r="H806" s="158"/>
      <c r="I806" s="152">
        <v>52</v>
      </c>
      <c r="J806" s="216">
        <f t="shared" si="33"/>
        <v>0</v>
      </c>
      <c r="K806" s="137"/>
    </row>
    <row r="807" spans="1:11" ht="13.2">
      <c r="A807" s="75" t="s">
        <v>689</v>
      </c>
      <c r="B807" s="75" t="s">
        <v>336</v>
      </c>
      <c r="C807" s="173">
        <v>0</v>
      </c>
      <c r="D807" s="155">
        <v>4</v>
      </c>
      <c r="E807" s="75" t="s">
        <v>136</v>
      </c>
      <c r="F807" s="75" t="s">
        <v>103</v>
      </c>
      <c r="G807" s="142">
        <v>31.1</v>
      </c>
      <c r="H807" s="158"/>
      <c r="I807" s="152">
        <v>52</v>
      </c>
      <c r="J807" s="216">
        <f t="shared" si="33"/>
        <v>0</v>
      </c>
      <c r="K807" s="137"/>
    </row>
    <row r="808" spans="1:11" ht="13.2">
      <c r="A808" s="75" t="s">
        <v>689</v>
      </c>
      <c r="B808" s="75" t="s">
        <v>336</v>
      </c>
      <c r="C808" s="174">
        <v>0</v>
      </c>
      <c r="D808" s="155">
        <v>5</v>
      </c>
      <c r="E808" s="75" t="s">
        <v>143</v>
      </c>
      <c r="F808" s="75" t="s">
        <v>103</v>
      </c>
      <c r="G808" s="142">
        <v>102.14</v>
      </c>
      <c r="H808" s="158"/>
      <c r="I808" s="152">
        <v>12</v>
      </c>
      <c r="J808" s="216">
        <f t="shared" si="33"/>
        <v>0</v>
      </c>
      <c r="K808" s="139"/>
    </row>
    <row r="809" spans="1:11" ht="13.2">
      <c r="A809" s="75" t="s">
        <v>689</v>
      </c>
      <c r="B809" s="75" t="s">
        <v>336</v>
      </c>
      <c r="C809" s="173">
        <v>0</v>
      </c>
      <c r="D809" s="179">
        <v>6</v>
      </c>
      <c r="E809" s="77" t="s">
        <v>413</v>
      </c>
      <c r="F809" s="75" t="s">
        <v>103</v>
      </c>
      <c r="G809" s="141">
        <v>14.5</v>
      </c>
      <c r="H809" s="158"/>
      <c r="I809" s="152">
        <v>52</v>
      </c>
      <c r="J809" s="216">
        <f t="shared" si="33"/>
        <v>0</v>
      </c>
      <c r="K809" s="137"/>
    </row>
    <row r="810" spans="1:11" ht="13.2">
      <c r="A810" s="75" t="s">
        <v>689</v>
      </c>
      <c r="B810" s="75" t="s">
        <v>336</v>
      </c>
      <c r="C810" s="173">
        <v>0</v>
      </c>
      <c r="D810" s="179">
        <v>7</v>
      </c>
      <c r="E810" s="77" t="s">
        <v>411</v>
      </c>
      <c r="F810" s="75" t="s">
        <v>103</v>
      </c>
      <c r="G810" s="141">
        <v>14.5</v>
      </c>
      <c r="H810" s="158"/>
      <c r="I810" s="152">
        <v>52</v>
      </c>
      <c r="J810" s="216">
        <f t="shared" si="33"/>
        <v>0</v>
      </c>
      <c r="K810" s="137"/>
    </row>
    <row r="811" spans="1:11" ht="13.2">
      <c r="A811" s="75" t="s">
        <v>689</v>
      </c>
      <c r="B811" s="75" t="s">
        <v>336</v>
      </c>
      <c r="C811" s="173">
        <v>0</v>
      </c>
      <c r="D811" s="179">
        <v>8</v>
      </c>
      <c r="E811" s="77" t="s">
        <v>277</v>
      </c>
      <c r="F811" s="75" t="s">
        <v>103</v>
      </c>
      <c r="G811" s="141">
        <v>36.840000000000003</v>
      </c>
      <c r="H811" s="158"/>
      <c r="I811" s="152">
        <v>52</v>
      </c>
      <c r="J811" s="216">
        <f t="shared" si="33"/>
        <v>0</v>
      </c>
      <c r="K811" s="137"/>
    </row>
    <row r="812" spans="1:11" ht="13.2">
      <c r="A812" s="75" t="s">
        <v>689</v>
      </c>
      <c r="B812" s="75" t="s">
        <v>336</v>
      </c>
      <c r="C812" s="173">
        <v>0</v>
      </c>
      <c r="D812" s="179">
        <v>9</v>
      </c>
      <c r="E812" s="77" t="s">
        <v>215</v>
      </c>
      <c r="F812" s="75" t="s">
        <v>103</v>
      </c>
      <c r="G812" s="141">
        <v>7.19</v>
      </c>
      <c r="H812" s="158"/>
      <c r="I812" s="152">
        <v>52</v>
      </c>
      <c r="J812" s="216">
        <f t="shared" si="33"/>
        <v>0</v>
      </c>
      <c r="K812" s="137"/>
    </row>
    <row r="813" spans="1:11" ht="13.2">
      <c r="A813" s="75"/>
      <c r="B813" s="75"/>
      <c r="C813" s="173"/>
      <c r="D813" s="179"/>
      <c r="E813" s="75"/>
      <c r="F813" s="75"/>
      <c r="G813" s="141"/>
      <c r="H813" s="168"/>
      <c r="I813" s="152"/>
      <c r="K813" s="137"/>
    </row>
    <row r="814" spans="1:11" ht="13.2">
      <c r="A814" s="75" t="s">
        <v>690</v>
      </c>
      <c r="B814" s="75" t="s">
        <v>336</v>
      </c>
      <c r="C814" s="173">
        <v>0</v>
      </c>
      <c r="D814" s="179">
        <v>6</v>
      </c>
      <c r="E814" s="75" t="s">
        <v>691</v>
      </c>
      <c r="F814" s="75" t="s">
        <v>103</v>
      </c>
      <c r="G814" s="141">
        <v>2.61</v>
      </c>
      <c r="H814" s="158"/>
      <c r="I814" s="152">
        <v>52</v>
      </c>
      <c r="J814" s="216">
        <f>G814*H814*I814</f>
        <v>0</v>
      </c>
      <c r="K814" s="137"/>
    </row>
    <row r="815" spans="1:11" ht="13.2">
      <c r="A815" s="75" t="s">
        <v>690</v>
      </c>
      <c r="B815" s="75" t="s">
        <v>336</v>
      </c>
      <c r="C815" s="173">
        <v>0</v>
      </c>
      <c r="D815" s="179">
        <v>3</v>
      </c>
      <c r="E815" s="75" t="s">
        <v>169</v>
      </c>
      <c r="F815" s="75" t="s">
        <v>103</v>
      </c>
      <c r="G815" s="141">
        <v>1.3</v>
      </c>
      <c r="H815" s="158"/>
      <c r="I815" s="152">
        <v>52</v>
      </c>
      <c r="J815" s="216">
        <f t="shared" ref="J815:J823" si="34">G815*H815*I815</f>
        <v>0</v>
      </c>
      <c r="K815" s="137"/>
    </row>
    <row r="816" spans="1:11" ht="13.2">
      <c r="A816" s="75" t="s">
        <v>690</v>
      </c>
      <c r="B816" s="75" t="s">
        <v>336</v>
      </c>
      <c r="C816" s="173">
        <v>0</v>
      </c>
      <c r="D816" s="179">
        <v>4</v>
      </c>
      <c r="E816" s="75" t="s">
        <v>169</v>
      </c>
      <c r="F816" s="75" t="s">
        <v>103</v>
      </c>
      <c r="G816" s="141">
        <v>1.3</v>
      </c>
      <c r="H816" s="158"/>
      <c r="I816" s="152">
        <v>52</v>
      </c>
      <c r="J816" s="216">
        <f t="shared" si="34"/>
        <v>0</v>
      </c>
      <c r="K816" s="137"/>
    </row>
    <row r="817" spans="1:11" ht="13.2">
      <c r="A817" s="75" t="s">
        <v>690</v>
      </c>
      <c r="B817" s="75" t="s">
        <v>336</v>
      </c>
      <c r="C817" s="173">
        <v>0</v>
      </c>
      <c r="D817" s="179">
        <v>5</v>
      </c>
      <c r="E817" s="75" t="s">
        <v>692</v>
      </c>
      <c r="F817" s="75" t="s">
        <v>103</v>
      </c>
      <c r="G817" s="141">
        <v>2.8</v>
      </c>
      <c r="H817" s="158"/>
      <c r="I817" s="152">
        <v>52</v>
      </c>
      <c r="J817" s="216">
        <f t="shared" si="34"/>
        <v>0</v>
      </c>
      <c r="K817" s="137"/>
    </row>
    <row r="818" spans="1:11" ht="13.2">
      <c r="A818" s="75" t="s">
        <v>690</v>
      </c>
      <c r="B818" s="75" t="s">
        <v>336</v>
      </c>
      <c r="C818" s="173">
        <v>0</v>
      </c>
      <c r="D818" s="179">
        <v>7</v>
      </c>
      <c r="E818" s="75" t="s">
        <v>561</v>
      </c>
      <c r="F818" s="75" t="s">
        <v>103</v>
      </c>
      <c r="G818" s="141">
        <v>3.15</v>
      </c>
      <c r="H818" s="158"/>
      <c r="I818" s="152">
        <v>52</v>
      </c>
      <c r="J818" s="216">
        <f t="shared" si="34"/>
        <v>0</v>
      </c>
      <c r="K818" s="139"/>
    </row>
    <row r="819" spans="1:11" ht="13.2">
      <c r="A819" s="75" t="s">
        <v>690</v>
      </c>
      <c r="B819" s="75" t="s">
        <v>336</v>
      </c>
      <c r="C819" s="173">
        <v>0</v>
      </c>
      <c r="D819" s="179">
        <v>8</v>
      </c>
      <c r="E819" s="77" t="s">
        <v>561</v>
      </c>
      <c r="F819" s="75" t="s">
        <v>103</v>
      </c>
      <c r="G819" s="141">
        <v>3.2928999999999999</v>
      </c>
      <c r="H819" s="158"/>
      <c r="I819" s="152">
        <v>52</v>
      </c>
      <c r="J819" s="216">
        <f t="shared" si="34"/>
        <v>0</v>
      </c>
      <c r="K819" s="137"/>
    </row>
    <row r="820" spans="1:11" ht="13.2">
      <c r="A820" s="75" t="s">
        <v>690</v>
      </c>
      <c r="B820" s="75" t="s">
        <v>336</v>
      </c>
      <c r="C820" s="173">
        <v>0</v>
      </c>
      <c r="D820" s="179">
        <v>9</v>
      </c>
      <c r="E820" s="77" t="s">
        <v>164</v>
      </c>
      <c r="F820" s="75" t="s">
        <v>103</v>
      </c>
      <c r="G820" s="141">
        <v>22.220000000000002</v>
      </c>
      <c r="H820" s="158"/>
      <c r="I820" s="152">
        <v>52</v>
      </c>
      <c r="J820" s="216">
        <f t="shared" si="34"/>
        <v>0</v>
      </c>
      <c r="K820" s="137"/>
    </row>
    <row r="821" spans="1:11" ht="13.2">
      <c r="A821" s="75" t="s">
        <v>690</v>
      </c>
      <c r="B821" s="75" t="s">
        <v>336</v>
      </c>
      <c r="C821" s="173">
        <v>0</v>
      </c>
      <c r="D821" s="179">
        <v>8</v>
      </c>
      <c r="E821" s="77" t="s">
        <v>693</v>
      </c>
      <c r="F821" s="75" t="s">
        <v>364</v>
      </c>
      <c r="G821" s="141">
        <v>77.930000000000007</v>
      </c>
      <c r="H821" s="158"/>
      <c r="I821" s="152">
        <v>52</v>
      </c>
      <c r="J821" s="216">
        <f t="shared" si="34"/>
        <v>0</v>
      </c>
      <c r="K821" s="137"/>
    </row>
    <row r="822" spans="1:11" ht="13.2">
      <c r="A822" s="75" t="s">
        <v>690</v>
      </c>
      <c r="B822" s="75" t="s">
        <v>336</v>
      </c>
      <c r="C822" s="173">
        <v>1</v>
      </c>
      <c r="D822" s="179" t="s">
        <v>409</v>
      </c>
      <c r="E822" s="77" t="s">
        <v>195</v>
      </c>
      <c r="F822" s="75" t="s">
        <v>694</v>
      </c>
      <c r="G822" s="141">
        <v>5.841533304498272</v>
      </c>
      <c r="H822" s="158"/>
      <c r="I822" s="152">
        <v>52</v>
      </c>
      <c r="J822" s="216">
        <f t="shared" si="34"/>
        <v>0</v>
      </c>
      <c r="K822" s="137"/>
    </row>
    <row r="823" spans="1:11" ht="13.2">
      <c r="A823" s="75" t="s">
        <v>690</v>
      </c>
      <c r="B823" s="75" t="s">
        <v>336</v>
      </c>
      <c r="C823" s="173">
        <v>1</v>
      </c>
      <c r="D823" s="179" t="s">
        <v>552</v>
      </c>
      <c r="E823" s="75" t="s">
        <v>190</v>
      </c>
      <c r="F823" s="75" t="s">
        <v>92</v>
      </c>
      <c r="G823" s="141">
        <v>16.415000000000003</v>
      </c>
      <c r="H823" s="158"/>
      <c r="I823" s="152">
        <v>52</v>
      </c>
      <c r="J823" s="216">
        <f t="shared" si="34"/>
        <v>0</v>
      </c>
      <c r="K823" s="137"/>
    </row>
    <row r="824" spans="1:11" ht="13.2">
      <c r="A824" s="75"/>
      <c r="B824" s="75"/>
      <c r="C824" s="173"/>
      <c r="D824" s="179"/>
      <c r="E824" s="75"/>
      <c r="F824" s="75"/>
      <c r="G824" s="141"/>
      <c r="H824" s="168"/>
      <c r="I824" s="152"/>
      <c r="K824" s="137"/>
    </row>
    <row r="825" spans="1:11" ht="13.2">
      <c r="A825" s="75" t="s">
        <v>695</v>
      </c>
      <c r="B825" s="75" t="s">
        <v>336</v>
      </c>
      <c r="C825" s="173">
        <v>0</v>
      </c>
      <c r="D825" s="179">
        <v>1</v>
      </c>
      <c r="E825" s="75" t="s">
        <v>696</v>
      </c>
      <c r="F825" s="75" t="s">
        <v>103</v>
      </c>
      <c r="G825" s="141">
        <v>21.952100000000002</v>
      </c>
      <c r="H825" s="158"/>
      <c r="I825" s="152">
        <v>52</v>
      </c>
      <c r="J825" s="216">
        <f>G825*H825*I825</f>
        <v>0</v>
      </c>
      <c r="K825" s="137"/>
    </row>
    <row r="826" spans="1:11" ht="13.2">
      <c r="A826" s="75" t="s">
        <v>695</v>
      </c>
      <c r="B826" s="75" t="s">
        <v>336</v>
      </c>
      <c r="C826" s="173">
        <v>0</v>
      </c>
      <c r="D826" s="179">
        <v>2</v>
      </c>
      <c r="E826" s="75" t="s">
        <v>696</v>
      </c>
      <c r="F826" s="75" t="s">
        <v>103</v>
      </c>
      <c r="G826" s="141">
        <v>9.016</v>
      </c>
      <c r="H826" s="158"/>
      <c r="I826" s="152">
        <v>52</v>
      </c>
      <c r="J826" s="216">
        <f t="shared" ref="J826:J838" si="35">G826*H826*I826</f>
        <v>0</v>
      </c>
      <c r="K826" s="137"/>
    </row>
    <row r="827" spans="1:11" ht="13.2">
      <c r="A827" s="75" t="s">
        <v>695</v>
      </c>
      <c r="B827" s="75" t="s">
        <v>336</v>
      </c>
      <c r="C827" s="173">
        <v>0</v>
      </c>
      <c r="D827" s="179">
        <v>3</v>
      </c>
      <c r="E827" s="75" t="s">
        <v>467</v>
      </c>
      <c r="F827" s="75" t="s">
        <v>103</v>
      </c>
      <c r="G827" s="141">
        <v>1.6896</v>
      </c>
      <c r="H827" s="158"/>
      <c r="I827" s="152">
        <v>52</v>
      </c>
      <c r="J827" s="216">
        <f t="shared" si="35"/>
        <v>0</v>
      </c>
      <c r="K827" s="137"/>
    </row>
    <row r="828" spans="1:11" ht="13.2">
      <c r="A828" s="75" t="s">
        <v>695</v>
      </c>
      <c r="B828" s="75" t="s">
        <v>336</v>
      </c>
      <c r="C828" s="173">
        <v>0</v>
      </c>
      <c r="D828" s="179">
        <v>4</v>
      </c>
      <c r="E828" s="75" t="s">
        <v>454</v>
      </c>
      <c r="F828" s="75" t="s">
        <v>103</v>
      </c>
      <c r="G828" s="141">
        <v>2.2989999999999999</v>
      </c>
      <c r="H828" s="158"/>
      <c r="I828" s="152">
        <v>52</v>
      </c>
      <c r="J828" s="216">
        <f t="shared" si="35"/>
        <v>0</v>
      </c>
      <c r="K828" s="137"/>
    </row>
    <row r="829" spans="1:11" ht="13.2">
      <c r="A829" s="75" t="s">
        <v>695</v>
      </c>
      <c r="B829" s="75" t="s">
        <v>336</v>
      </c>
      <c r="C829" s="173">
        <v>0</v>
      </c>
      <c r="D829" s="179">
        <v>5</v>
      </c>
      <c r="E829" s="75" t="s">
        <v>697</v>
      </c>
      <c r="F829" s="75" t="s">
        <v>103</v>
      </c>
      <c r="G829" s="141">
        <v>1.6896</v>
      </c>
      <c r="H829" s="158"/>
      <c r="I829" s="152">
        <v>52</v>
      </c>
      <c r="J829" s="216">
        <f t="shared" si="35"/>
        <v>0</v>
      </c>
      <c r="K829" s="139"/>
    </row>
    <row r="830" spans="1:11" ht="13.2">
      <c r="A830" s="75" t="s">
        <v>695</v>
      </c>
      <c r="B830" s="75" t="s">
        <v>336</v>
      </c>
      <c r="C830" s="173">
        <v>0</v>
      </c>
      <c r="D830" s="179">
        <v>6</v>
      </c>
      <c r="E830" s="77" t="s">
        <v>169</v>
      </c>
      <c r="F830" s="75" t="s">
        <v>103</v>
      </c>
      <c r="G830" s="141">
        <v>1.1232</v>
      </c>
      <c r="H830" s="158"/>
      <c r="I830" s="152">
        <v>52</v>
      </c>
      <c r="J830" s="216">
        <f t="shared" si="35"/>
        <v>0</v>
      </c>
      <c r="K830" s="137"/>
    </row>
    <row r="831" spans="1:11" ht="13.2">
      <c r="A831" s="75" t="s">
        <v>695</v>
      </c>
      <c r="B831" s="75" t="s">
        <v>336</v>
      </c>
      <c r="C831" s="173">
        <v>0</v>
      </c>
      <c r="D831" s="179">
        <v>7</v>
      </c>
      <c r="E831" s="77" t="s">
        <v>157</v>
      </c>
      <c r="F831" s="75" t="s">
        <v>103</v>
      </c>
      <c r="G831" s="141">
        <v>10.487400000000001</v>
      </c>
      <c r="H831" s="158"/>
      <c r="I831" s="152">
        <v>52</v>
      </c>
      <c r="J831" s="216">
        <f t="shared" si="35"/>
        <v>0</v>
      </c>
      <c r="K831" s="137"/>
    </row>
    <row r="832" spans="1:11" ht="13.2">
      <c r="A832" s="75" t="s">
        <v>695</v>
      </c>
      <c r="B832" s="75" t="s">
        <v>336</v>
      </c>
      <c r="C832" s="173">
        <v>0</v>
      </c>
      <c r="D832" s="179">
        <v>8</v>
      </c>
      <c r="E832" s="77" t="s">
        <v>169</v>
      </c>
      <c r="F832" s="75" t="s">
        <v>103</v>
      </c>
      <c r="G832" s="141">
        <v>1.0287000000000002</v>
      </c>
      <c r="H832" s="158"/>
      <c r="I832" s="152">
        <v>52</v>
      </c>
      <c r="J832" s="216">
        <f t="shared" si="35"/>
        <v>0</v>
      </c>
      <c r="K832" s="137"/>
    </row>
    <row r="833" spans="1:11" ht="13.2">
      <c r="A833" s="75" t="s">
        <v>695</v>
      </c>
      <c r="B833" s="75" t="s">
        <v>336</v>
      </c>
      <c r="C833" s="173">
        <v>1</v>
      </c>
      <c r="D833" s="179">
        <v>101</v>
      </c>
      <c r="E833" s="77" t="s">
        <v>195</v>
      </c>
      <c r="F833" s="75" t="s">
        <v>140</v>
      </c>
      <c r="G833" s="141">
        <v>4.5815000000000001</v>
      </c>
      <c r="H833" s="158"/>
      <c r="I833" s="152">
        <v>52</v>
      </c>
      <c r="J833" s="216">
        <f t="shared" si="35"/>
        <v>0</v>
      </c>
      <c r="K833" s="137"/>
    </row>
    <row r="834" spans="1:11" ht="13.2">
      <c r="A834" s="75" t="s">
        <v>695</v>
      </c>
      <c r="B834" s="75" t="s">
        <v>336</v>
      </c>
      <c r="C834" s="173">
        <v>1</v>
      </c>
      <c r="D834" s="179">
        <v>102</v>
      </c>
      <c r="E834" s="75" t="s">
        <v>136</v>
      </c>
      <c r="F834" s="75" t="s">
        <v>366</v>
      </c>
      <c r="G834" s="141">
        <v>7.2929999999999993</v>
      </c>
      <c r="H834" s="158"/>
      <c r="I834" s="152">
        <v>52</v>
      </c>
      <c r="J834" s="216">
        <f t="shared" si="35"/>
        <v>0</v>
      </c>
      <c r="K834" s="137"/>
    </row>
    <row r="835" spans="1:11" ht="13.2">
      <c r="A835" s="75" t="s">
        <v>695</v>
      </c>
      <c r="B835" s="75" t="s">
        <v>336</v>
      </c>
      <c r="C835" s="173">
        <v>1</v>
      </c>
      <c r="D835" s="179">
        <v>103</v>
      </c>
      <c r="E835" s="75" t="s">
        <v>143</v>
      </c>
      <c r="F835" s="75" t="s">
        <v>366</v>
      </c>
      <c r="G835" s="141">
        <v>21.542400000000001</v>
      </c>
      <c r="H835" s="158"/>
      <c r="I835" s="152">
        <v>52</v>
      </c>
      <c r="J835" s="216">
        <f t="shared" si="35"/>
        <v>0</v>
      </c>
      <c r="K835" s="137"/>
    </row>
    <row r="836" spans="1:11" ht="13.2">
      <c r="A836" s="75" t="s">
        <v>695</v>
      </c>
      <c r="B836" s="75" t="s">
        <v>336</v>
      </c>
      <c r="C836" s="173">
        <v>1</v>
      </c>
      <c r="D836" s="179">
        <v>104</v>
      </c>
      <c r="E836" s="75" t="s">
        <v>330</v>
      </c>
      <c r="F836" s="75" t="s">
        <v>103</v>
      </c>
      <c r="G836" s="141">
        <v>3.8868</v>
      </c>
      <c r="H836" s="158"/>
      <c r="I836" s="152">
        <v>52</v>
      </c>
      <c r="J836" s="216">
        <f t="shared" si="35"/>
        <v>0</v>
      </c>
      <c r="K836" s="137"/>
    </row>
    <row r="837" spans="1:11" ht="13.2">
      <c r="A837" s="75" t="s">
        <v>695</v>
      </c>
      <c r="B837" s="75" t="s">
        <v>336</v>
      </c>
      <c r="C837" s="173">
        <v>1</v>
      </c>
      <c r="D837" s="179">
        <v>105</v>
      </c>
      <c r="E837" s="75" t="s">
        <v>215</v>
      </c>
      <c r="F837" s="75" t="s">
        <v>103</v>
      </c>
      <c r="G837" s="141">
        <v>4.0261000000000005</v>
      </c>
      <c r="H837" s="158"/>
      <c r="I837" s="152">
        <v>52</v>
      </c>
      <c r="J837" s="216">
        <f t="shared" si="35"/>
        <v>0</v>
      </c>
      <c r="K837" s="137"/>
    </row>
    <row r="838" spans="1:11" ht="13.2">
      <c r="A838" s="75" t="s">
        <v>695</v>
      </c>
      <c r="B838" s="75" t="s">
        <v>336</v>
      </c>
      <c r="C838" s="173">
        <v>1</v>
      </c>
      <c r="D838" s="179">
        <v>106</v>
      </c>
      <c r="E838" s="75" t="s">
        <v>277</v>
      </c>
      <c r="F838" s="75" t="s">
        <v>366</v>
      </c>
      <c r="G838" s="141">
        <v>48.169499999999999</v>
      </c>
      <c r="H838" s="158"/>
      <c r="I838" s="152">
        <v>52</v>
      </c>
      <c r="J838" s="216">
        <f t="shared" si="35"/>
        <v>0</v>
      </c>
      <c r="K838" s="137"/>
    </row>
    <row r="839" spans="1:11" ht="13.2">
      <c r="A839" s="75"/>
      <c r="B839" s="75"/>
      <c r="C839" s="173"/>
      <c r="D839" s="179"/>
      <c r="E839" s="75"/>
      <c r="F839" s="75"/>
      <c r="G839" s="141"/>
      <c r="H839" s="168"/>
      <c r="I839" s="152"/>
      <c r="K839" s="137"/>
    </row>
    <row r="840" spans="1:11" ht="13.2">
      <c r="A840" s="75" t="s">
        <v>698</v>
      </c>
      <c r="B840" s="75" t="s">
        <v>336</v>
      </c>
      <c r="C840" s="173">
        <v>0</v>
      </c>
      <c r="D840" s="179">
        <v>1</v>
      </c>
      <c r="E840" s="75" t="s">
        <v>135</v>
      </c>
      <c r="F840" s="75" t="s">
        <v>86</v>
      </c>
      <c r="G840" s="141">
        <v>5.8407999999999998</v>
      </c>
      <c r="H840" s="158"/>
      <c r="I840" s="152">
        <v>52</v>
      </c>
      <c r="J840" s="216">
        <f>G840*H840*I840</f>
        <v>0</v>
      </c>
      <c r="K840" s="137"/>
    </row>
    <row r="841" spans="1:11" ht="13.2">
      <c r="A841" s="75" t="s">
        <v>698</v>
      </c>
      <c r="B841" s="75" t="s">
        <v>336</v>
      </c>
      <c r="C841" s="173">
        <v>0</v>
      </c>
      <c r="D841" s="179">
        <v>2</v>
      </c>
      <c r="E841" s="75" t="s">
        <v>277</v>
      </c>
      <c r="F841" s="75" t="s">
        <v>366</v>
      </c>
      <c r="G841" s="141">
        <v>54.343800000000002</v>
      </c>
      <c r="H841" s="158"/>
      <c r="I841" s="152">
        <v>52</v>
      </c>
      <c r="J841" s="216">
        <f t="shared" ref="J841:J850" si="36">G841*H841*I841</f>
        <v>0</v>
      </c>
      <c r="K841" s="137"/>
    </row>
    <row r="842" spans="1:11" ht="13.2">
      <c r="A842" s="75" t="s">
        <v>698</v>
      </c>
      <c r="B842" s="75" t="s">
        <v>336</v>
      </c>
      <c r="C842" s="173">
        <v>0</v>
      </c>
      <c r="D842" s="179">
        <v>3</v>
      </c>
      <c r="E842" s="75" t="s">
        <v>190</v>
      </c>
      <c r="F842" s="75" t="s">
        <v>366</v>
      </c>
      <c r="G842" s="141">
        <v>22.724999999999998</v>
      </c>
      <c r="H842" s="158"/>
      <c r="I842" s="152">
        <v>52</v>
      </c>
      <c r="J842" s="216">
        <f t="shared" si="36"/>
        <v>0</v>
      </c>
      <c r="K842" s="137"/>
    </row>
    <row r="843" spans="1:11" ht="13.2">
      <c r="A843" s="75" t="s">
        <v>698</v>
      </c>
      <c r="B843" s="75" t="s">
        <v>336</v>
      </c>
      <c r="C843" s="173">
        <v>0</v>
      </c>
      <c r="D843" s="179">
        <v>4</v>
      </c>
      <c r="E843" s="75" t="s">
        <v>143</v>
      </c>
      <c r="F843" s="75" t="s">
        <v>366</v>
      </c>
      <c r="G843" s="141">
        <v>41.577400000000004</v>
      </c>
      <c r="H843" s="158"/>
      <c r="I843" s="152">
        <v>52</v>
      </c>
      <c r="J843" s="216">
        <f t="shared" si="36"/>
        <v>0</v>
      </c>
      <c r="K843" s="137"/>
    </row>
    <row r="844" spans="1:11" ht="13.2">
      <c r="A844" s="75" t="s">
        <v>698</v>
      </c>
      <c r="B844" s="75" t="s">
        <v>336</v>
      </c>
      <c r="C844" s="173">
        <v>0</v>
      </c>
      <c r="D844" s="179">
        <v>5</v>
      </c>
      <c r="E844" s="75" t="s">
        <v>691</v>
      </c>
      <c r="F844" s="75" t="s">
        <v>103</v>
      </c>
      <c r="G844" s="141">
        <v>3.1164000000000001</v>
      </c>
      <c r="H844" s="158"/>
      <c r="I844" s="152">
        <v>52</v>
      </c>
      <c r="J844" s="216">
        <f t="shared" si="36"/>
        <v>0</v>
      </c>
      <c r="K844" s="139"/>
    </row>
    <row r="845" spans="1:11" ht="13.2">
      <c r="A845" s="75" t="s">
        <v>698</v>
      </c>
      <c r="B845" s="75" t="s">
        <v>336</v>
      </c>
      <c r="C845" s="173">
        <v>0</v>
      </c>
      <c r="D845" s="179">
        <v>6</v>
      </c>
      <c r="E845" s="77" t="s">
        <v>169</v>
      </c>
      <c r="F845" s="75" t="s">
        <v>103</v>
      </c>
      <c r="G845" s="141">
        <v>1.4535</v>
      </c>
      <c r="H845" s="158"/>
      <c r="I845" s="152">
        <v>52</v>
      </c>
      <c r="J845" s="216">
        <f t="shared" si="36"/>
        <v>0</v>
      </c>
      <c r="K845" s="137"/>
    </row>
    <row r="846" spans="1:11" ht="13.2">
      <c r="A846" s="75" t="s">
        <v>698</v>
      </c>
      <c r="B846" s="75" t="s">
        <v>336</v>
      </c>
      <c r="C846" s="173">
        <v>0</v>
      </c>
      <c r="D846" s="179">
        <v>7</v>
      </c>
      <c r="E846" s="77" t="s">
        <v>467</v>
      </c>
      <c r="F846" s="75" t="s">
        <v>103</v>
      </c>
      <c r="G846" s="141">
        <v>3.2822</v>
      </c>
      <c r="H846" s="158"/>
      <c r="I846" s="152">
        <v>52</v>
      </c>
      <c r="J846" s="216">
        <f t="shared" si="36"/>
        <v>0</v>
      </c>
      <c r="K846" s="137"/>
    </row>
    <row r="847" spans="1:11" ht="13.2">
      <c r="A847" s="75" t="s">
        <v>698</v>
      </c>
      <c r="B847" s="75" t="s">
        <v>336</v>
      </c>
      <c r="C847" s="173">
        <v>0</v>
      </c>
      <c r="D847" s="179">
        <v>8</v>
      </c>
      <c r="E847" s="77" t="s">
        <v>169</v>
      </c>
      <c r="F847" s="75" t="s">
        <v>103</v>
      </c>
      <c r="G847" s="141">
        <v>1.887</v>
      </c>
      <c r="H847" s="158"/>
      <c r="I847" s="152">
        <v>52</v>
      </c>
      <c r="J847" s="216">
        <f t="shared" si="36"/>
        <v>0</v>
      </c>
      <c r="K847" s="137"/>
    </row>
    <row r="848" spans="1:11" ht="13.2">
      <c r="A848" s="75" t="s">
        <v>698</v>
      </c>
      <c r="B848" s="75" t="s">
        <v>336</v>
      </c>
      <c r="C848" s="173">
        <v>0</v>
      </c>
      <c r="D848" s="179">
        <v>9</v>
      </c>
      <c r="E848" s="77" t="s">
        <v>164</v>
      </c>
      <c r="F848" s="75" t="s">
        <v>103</v>
      </c>
      <c r="G848" s="141">
        <v>40.092799999999997</v>
      </c>
      <c r="H848" s="158"/>
      <c r="I848" s="152">
        <v>52</v>
      </c>
      <c r="J848" s="216">
        <f t="shared" si="36"/>
        <v>0</v>
      </c>
      <c r="K848" s="137"/>
    </row>
    <row r="849" spans="1:11" ht="13.2">
      <c r="A849" s="75" t="s">
        <v>698</v>
      </c>
      <c r="B849" s="75" t="s">
        <v>336</v>
      </c>
      <c r="C849" s="173">
        <v>0</v>
      </c>
      <c r="D849" s="179">
        <v>10</v>
      </c>
      <c r="E849" s="75" t="s">
        <v>169</v>
      </c>
      <c r="F849" s="75" t="s">
        <v>103</v>
      </c>
      <c r="G849" s="141">
        <v>1.7741</v>
      </c>
      <c r="H849" s="158"/>
      <c r="I849" s="152">
        <v>52</v>
      </c>
      <c r="J849" s="216">
        <f t="shared" si="36"/>
        <v>0</v>
      </c>
      <c r="K849" s="137"/>
    </row>
    <row r="850" spans="1:11" ht="13.2">
      <c r="A850" s="75" t="s">
        <v>698</v>
      </c>
      <c r="B850" s="75" t="s">
        <v>336</v>
      </c>
      <c r="C850" s="173">
        <v>0</v>
      </c>
      <c r="D850" s="179">
        <v>11</v>
      </c>
      <c r="E850" s="75" t="s">
        <v>467</v>
      </c>
      <c r="F850" s="75" t="s">
        <v>103</v>
      </c>
      <c r="G850" s="141">
        <v>4.9056000000000006</v>
      </c>
      <c r="H850" s="158"/>
      <c r="I850" s="152">
        <v>52</v>
      </c>
      <c r="J850" s="216">
        <f t="shared" si="36"/>
        <v>0</v>
      </c>
      <c r="K850" s="137"/>
    </row>
    <row r="851" spans="1:11" ht="13.2">
      <c r="A851" s="75"/>
      <c r="B851" s="75"/>
      <c r="C851" s="173"/>
      <c r="D851" s="179"/>
      <c r="E851" s="75"/>
      <c r="F851" s="75"/>
      <c r="G851" s="141"/>
      <c r="H851" s="168"/>
      <c r="I851" s="152"/>
      <c r="K851" s="137"/>
    </row>
    <row r="852" spans="1:11" ht="13.2">
      <c r="A852" s="75" t="s">
        <v>699</v>
      </c>
      <c r="B852" s="75" t="s">
        <v>336</v>
      </c>
      <c r="C852" s="173">
        <v>0</v>
      </c>
      <c r="D852" s="179">
        <v>1</v>
      </c>
      <c r="E852" s="75" t="s">
        <v>164</v>
      </c>
      <c r="F852" s="75" t="s">
        <v>103</v>
      </c>
      <c r="G852" s="141">
        <v>7.26</v>
      </c>
      <c r="H852" s="158"/>
      <c r="I852" s="152">
        <v>52</v>
      </c>
      <c r="J852" s="216">
        <f>G852*H852*I852</f>
        <v>0</v>
      </c>
      <c r="K852" s="137"/>
    </row>
    <row r="853" spans="1:11" ht="13.2">
      <c r="A853" s="75" t="s">
        <v>699</v>
      </c>
      <c r="B853" s="75" t="s">
        <v>336</v>
      </c>
      <c r="C853" s="173">
        <v>0</v>
      </c>
      <c r="D853" s="179">
        <v>2</v>
      </c>
      <c r="E853" s="75" t="s">
        <v>467</v>
      </c>
      <c r="F853" s="75" t="s">
        <v>103</v>
      </c>
      <c r="G853" s="141">
        <v>18.049999999999997</v>
      </c>
      <c r="H853" s="158"/>
      <c r="I853" s="152">
        <v>52</v>
      </c>
      <c r="J853" s="216">
        <f t="shared" ref="J853:J858" si="37">G853*H853*I853</f>
        <v>0</v>
      </c>
      <c r="K853" s="137"/>
    </row>
    <row r="854" spans="1:11" ht="13.2">
      <c r="A854" s="75" t="s">
        <v>699</v>
      </c>
      <c r="B854" s="75" t="s">
        <v>336</v>
      </c>
      <c r="C854" s="173">
        <v>0</v>
      </c>
      <c r="D854" s="179">
        <v>3</v>
      </c>
      <c r="E854" s="75" t="s">
        <v>169</v>
      </c>
      <c r="F854" s="75" t="s">
        <v>103</v>
      </c>
      <c r="G854" s="141">
        <v>4.6097999999999999</v>
      </c>
      <c r="H854" s="158"/>
      <c r="I854" s="152">
        <v>52</v>
      </c>
      <c r="J854" s="216">
        <f t="shared" si="37"/>
        <v>0</v>
      </c>
      <c r="K854" s="137"/>
    </row>
    <row r="855" spans="1:11" ht="13.2">
      <c r="A855" s="75" t="s">
        <v>699</v>
      </c>
      <c r="B855" s="75" t="s">
        <v>336</v>
      </c>
      <c r="C855" s="173">
        <v>0</v>
      </c>
      <c r="D855" s="179">
        <v>4</v>
      </c>
      <c r="E855" s="75" t="s">
        <v>169</v>
      </c>
      <c r="F855" s="75" t="s">
        <v>103</v>
      </c>
      <c r="G855" s="141">
        <v>3.0290000000000004</v>
      </c>
      <c r="H855" s="158"/>
      <c r="I855" s="152">
        <v>52</v>
      </c>
      <c r="J855" s="216">
        <f t="shared" si="37"/>
        <v>0</v>
      </c>
      <c r="K855" s="137"/>
    </row>
    <row r="856" spans="1:11" ht="13.2">
      <c r="A856" s="75" t="s">
        <v>699</v>
      </c>
      <c r="B856" s="75" t="s">
        <v>336</v>
      </c>
      <c r="C856" s="173">
        <v>0</v>
      </c>
      <c r="D856" s="179">
        <v>5</v>
      </c>
      <c r="E856" s="75" t="s">
        <v>467</v>
      </c>
      <c r="F856" s="75" t="s">
        <v>103</v>
      </c>
      <c r="G856" s="141">
        <v>25.010999999999999</v>
      </c>
      <c r="H856" s="158"/>
      <c r="I856" s="152">
        <v>52</v>
      </c>
      <c r="J856" s="216">
        <f t="shared" si="37"/>
        <v>0</v>
      </c>
      <c r="K856" s="139"/>
    </row>
    <row r="857" spans="1:11" ht="13.2">
      <c r="A857" s="75" t="s">
        <v>699</v>
      </c>
      <c r="B857" s="75" t="s">
        <v>336</v>
      </c>
      <c r="C857" s="173">
        <v>0</v>
      </c>
      <c r="D857" s="179">
        <v>6</v>
      </c>
      <c r="E857" s="77" t="s">
        <v>635</v>
      </c>
      <c r="F857" s="75" t="s">
        <v>364</v>
      </c>
      <c r="G857" s="141">
        <v>18.215999999999998</v>
      </c>
      <c r="H857" s="158"/>
      <c r="I857" s="152">
        <v>52</v>
      </c>
      <c r="J857" s="216">
        <f t="shared" si="37"/>
        <v>0</v>
      </c>
      <c r="K857" s="137"/>
    </row>
    <row r="858" spans="1:11" ht="13.2">
      <c r="A858" s="75" t="s">
        <v>699</v>
      </c>
      <c r="B858" s="75" t="s">
        <v>336</v>
      </c>
      <c r="C858" s="173">
        <v>0</v>
      </c>
      <c r="D858" s="179">
        <v>7</v>
      </c>
      <c r="E858" s="77" t="s">
        <v>190</v>
      </c>
      <c r="F858" s="75" t="s">
        <v>364</v>
      </c>
      <c r="G858" s="141">
        <v>12.243</v>
      </c>
      <c r="H858" s="158"/>
      <c r="I858" s="152">
        <v>52</v>
      </c>
      <c r="J858" s="216">
        <f t="shared" si="37"/>
        <v>0</v>
      </c>
      <c r="K858" s="137"/>
    </row>
    <row r="859" spans="1:11" ht="13.2">
      <c r="A859" s="75"/>
      <c r="B859" s="75"/>
      <c r="C859" s="173"/>
      <c r="D859" s="179"/>
      <c r="E859" s="77"/>
      <c r="F859" s="75"/>
      <c r="G859" s="141"/>
      <c r="H859" s="168"/>
      <c r="I859" s="152"/>
      <c r="K859" s="137"/>
    </row>
    <row r="860" spans="1:11" ht="13.2">
      <c r="A860" s="75" t="s">
        <v>700</v>
      </c>
      <c r="B860" s="75" t="s">
        <v>498</v>
      </c>
      <c r="C860" s="173">
        <v>1</v>
      </c>
      <c r="D860" s="179">
        <v>1</v>
      </c>
      <c r="E860" s="77" t="s">
        <v>169</v>
      </c>
      <c r="F860" s="75" t="s">
        <v>103</v>
      </c>
      <c r="G860" s="141">
        <v>2.5304009999999999</v>
      </c>
      <c r="H860" s="158"/>
      <c r="I860" s="152">
        <v>104</v>
      </c>
      <c r="J860" s="216">
        <f>G860*H860*I860</f>
        <v>0</v>
      </c>
      <c r="K860" s="137"/>
    </row>
    <row r="861" spans="1:11" ht="13.2">
      <c r="A861" s="75" t="s">
        <v>700</v>
      </c>
      <c r="B861" s="75" t="s">
        <v>498</v>
      </c>
      <c r="C861" s="173">
        <v>1</v>
      </c>
      <c r="D861" s="179">
        <v>2</v>
      </c>
      <c r="E861" s="75" t="s">
        <v>220</v>
      </c>
      <c r="F861" s="75" t="s">
        <v>364</v>
      </c>
      <c r="G861" s="141">
        <v>6.7313679999999998</v>
      </c>
      <c r="H861" s="158"/>
      <c r="I861" s="152">
        <v>104</v>
      </c>
      <c r="J861" s="216">
        <f t="shared" ref="J861:J864" si="38">G861*H861*I861</f>
        <v>0</v>
      </c>
      <c r="K861" s="137"/>
    </row>
    <row r="862" spans="1:11" ht="13.2">
      <c r="A862" s="75" t="s">
        <v>700</v>
      </c>
      <c r="B862" s="75" t="s">
        <v>498</v>
      </c>
      <c r="C862" s="173">
        <v>1</v>
      </c>
      <c r="D862" s="179">
        <v>3</v>
      </c>
      <c r="E862" s="75" t="s">
        <v>664</v>
      </c>
      <c r="F862" s="75" t="s">
        <v>364</v>
      </c>
      <c r="G862" s="141">
        <v>33.175545000000007</v>
      </c>
      <c r="H862" s="158"/>
      <c r="I862" s="152">
        <v>104</v>
      </c>
      <c r="J862" s="216">
        <f t="shared" si="38"/>
        <v>0</v>
      </c>
      <c r="K862" s="137"/>
    </row>
    <row r="863" spans="1:11" ht="13.2">
      <c r="A863" s="75" t="s">
        <v>700</v>
      </c>
      <c r="B863" s="75" t="s">
        <v>498</v>
      </c>
      <c r="C863" s="173">
        <v>1</v>
      </c>
      <c r="D863" s="179">
        <v>4</v>
      </c>
      <c r="E863" s="75" t="s">
        <v>664</v>
      </c>
      <c r="F863" s="75" t="s">
        <v>364</v>
      </c>
      <c r="G863" s="141">
        <v>17.449568000000003</v>
      </c>
      <c r="H863" s="158"/>
      <c r="I863" s="152">
        <v>104</v>
      </c>
      <c r="J863" s="216">
        <f t="shared" si="38"/>
        <v>0</v>
      </c>
      <c r="K863" s="137"/>
    </row>
    <row r="864" spans="1:11" ht="13.2">
      <c r="A864" s="75" t="s">
        <v>700</v>
      </c>
      <c r="B864" s="75" t="s">
        <v>498</v>
      </c>
      <c r="C864" s="173">
        <v>1</v>
      </c>
      <c r="D864" s="179">
        <v>5</v>
      </c>
      <c r="E864" s="75" t="s">
        <v>664</v>
      </c>
      <c r="F864" s="75" t="s">
        <v>364</v>
      </c>
      <c r="G864" s="141">
        <v>18.493772999999997</v>
      </c>
      <c r="H864" s="158"/>
      <c r="I864" s="152">
        <v>104</v>
      </c>
      <c r="J864" s="216">
        <f t="shared" si="38"/>
        <v>0</v>
      </c>
      <c r="K864" s="139"/>
    </row>
    <row r="865" spans="1:11" ht="13.2">
      <c r="A865" s="75"/>
      <c r="B865" s="75"/>
      <c r="C865" s="173"/>
      <c r="D865" s="179"/>
      <c r="E865" s="77"/>
      <c r="F865" s="75"/>
      <c r="G865" s="141"/>
      <c r="H865" s="168"/>
      <c r="I865" s="152"/>
      <c r="K865" s="137"/>
    </row>
    <row r="866" spans="1:11" ht="13.2">
      <c r="A866" s="75" t="s">
        <v>701</v>
      </c>
      <c r="B866" s="75" t="s">
        <v>498</v>
      </c>
      <c r="C866" s="173">
        <v>0</v>
      </c>
      <c r="D866" s="179">
        <v>1</v>
      </c>
      <c r="E866" s="77" t="s">
        <v>157</v>
      </c>
      <c r="F866" s="75" t="s">
        <v>92</v>
      </c>
      <c r="G866" s="141">
        <v>11.537936</v>
      </c>
      <c r="H866" s="158"/>
      <c r="I866" s="152">
        <v>208</v>
      </c>
      <c r="J866" s="216">
        <f>G866*H866*I866</f>
        <v>0</v>
      </c>
      <c r="K866" s="137"/>
    </row>
    <row r="867" spans="1:11" ht="13.2">
      <c r="A867" s="75" t="s">
        <v>701</v>
      </c>
      <c r="B867" s="75" t="s">
        <v>498</v>
      </c>
      <c r="C867" s="173">
        <v>0</v>
      </c>
      <c r="D867" s="179">
        <v>2</v>
      </c>
      <c r="E867" s="77" t="s">
        <v>137</v>
      </c>
      <c r="F867" s="75" t="s">
        <v>366</v>
      </c>
      <c r="G867" s="141">
        <v>56.505641999999995</v>
      </c>
      <c r="H867" s="158"/>
      <c r="I867" s="152">
        <v>208</v>
      </c>
      <c r="J867" s="216">
        <f t="shared" ref="J867:J876" si="39">G867*H867*I867</f>
        <v>0</v>
      </c>
      <c r="K867" s="137"/>
    </row>
    <row r="868" spans="1:11" ht="13.2">
      <c r="A868" s="75" t="s">
        <v>701</v>
      </c>
      <c r="B868" s="75" t="s">
        <v>498</v>
      </c>
      <c r="C868" s="173">
        <v>0</v>
      </c>
      <c r="D868" s="179">
        <v>3</v>
      </c>
      <c r="E868" s="77" t="s">
        <v>672</v>
      </c>
      <c r="F868" s="75" t="s">
        <v>366</v>
      </c>
      <c r="G868" s="141">
        <v>55.175007000000001</v>
      </c>
      <c r="H868" s="158"/>
      <c r="I868" s="152">
        <v>208</v>
      </c>
      <c r="J868" s="216">
        <f t="shared" si="39"/>
        <v>0</v>
      </c>
      <c r="K868" s="137"/>
    </row>
    <row r="869" spans="1:11" ht="13.2">
      <c r="A869" s="75" t="s">
        <v>701</v>
      </c>
      <c r="B869" s="75" t="s">
        <v>498</v>
      </c>
      <c r="C869" s="173">
        <v>0</v>
      </c>
      <c r="D869" s="179">
        <v>4</v>
      </c>
      <c r="E869" s="75" t="s">
        <v>169</v>
      </c>
      <c r="F869" s="75" t="s">
        <v>103</v>
      </c>
      <c r="G869" s="141">
        <v>3.003088</v>
      </c>
      <c r="H869" s="158"/>
      <c r="I869" s="152">
        <v>208</v>
      </c>
      <c r="J869" s="216">
        <f t="shared" si="39"/>
        <v>0</v>
      </c>
      <c r="K869" s="137"/>
    </row>
    <row r="870" spans="1:11" ht="13.2">
      <c r="A870" s="75" t="s">
        <v>701</v>
      </c>
      <c r="B870" s="75" t="s">
        <v>498</v>
      </c>
      <c r="C870" s="173">
        <v>0</v>
      </c>
      <c r="D870" s="179">
        <v>5</v>
      </c>
      <c r="E870" s="75" t="s">
        <v>702</v>
      </c>
      <c r="F870" s="75" t="s">
        <v>366</v>
      </c>
      <c r="G870" s="141">
        <v>16.011422</v>
      </c>
      <c r="H870" s="158"/>
      <c r="I870" s="152">
        <v>208</v>
      </c>
      <c r="J870" s="216">
        <f t="shared" si="39"/>
        <v>0</v>
      </c>
      <c r="K870" s="139"/>
    </row>
    <row r="871" spans="1:11" ht="13.2">
      <c r="A871" s="75" t="s">
        <v>701</v>
      </c>
      <c r="B871" s="75" t="s">
        <v>498</v>
      </c>
      <c r="C871" s="173">
        <v>0</v>
      </c>
      <c r="D871" s="179">
        <v>6</v>
      </c>
      <c r="E871" s="77" t="s">
        <v>702</v>
      </c>
      <c r="F871" s="75" t="s">
        <v>366</v>
      </c>
      <c r="G871" s="141">
        <v>22.758624000000001</v>
      </c>
      <c r="H871" s="158"/>
      <c r="I871" s="152">
        <v>208</v>
      </c>
      <c r="J871" s="216">
        <f t="shared" si="39"/>
        <v>0</v>
      </c>
      <c r="K871" s="137"/>
    </row>
    <row r="872" spans="1:11" ht="13.2">
      <c r="A872" s="75" t="s">
        <v>701</v>
      </c>
      <c r="B872" s="75" t="s">
        <v>498</v>
      </c>
      <c r="C872" s="173">
        <v>0</v>
      </c>
      <c r="D872" s="179">
        <v>7</v>
      </c>
      <c r="E872" s="77" t="s">
        <v>702</v>
      </c>
      <c r="F872" s="75" t="s">
        <v>366</v>
      </c>
      <c r="G872" s="141">
        <v>15.721749000000001</v>
      </c>
      <c r="H872" s="158"/>
      <c r="I872" s="152">
        <v>208</v>
      </c>
      <c r="J872" s="216">
        <f t="shared" si="39"/>
        <v>0</v>
      </c>
      <c r="K872" s="137"/>
    </row>
    <row r="873" spans="1:11" ht="13.2">
      <c r="A873" s="75" t="s">
        <v>701</v>
      </c>
      <c r="B873" s="75" t="s">
        <v>498</v>
      </c>
      <c r="C873" s="173">
        <v>0</v>
      </c>
      <c r="D873" s="179">
        <v>8</v>
      </c>
      <c r="E873" s="77" t="s">
        <v>190</v>
      </c>
      <c r="F873" s="75" t="s">
        <v>366</v>
      </c>
      <c r="G873" s="141">
        <v>26.924585999999998</v>
      </c>
      <c r="H873" s="158"/>
      <c r="I873" s="152">
        <v>104</v>
      </c>
      <c r="J873" s="216">
        <f t="shared" si="39"/>
        <v>0</v>
      </c>
      <c r="K873" s="137"/>
    </row>
    <row r="874" spans="1:11" ht="13.2">
      <c r="A874" s="75" t="s">
        <v>701</v>
      </c>
      <c r="B874" s="75" t="s">
        <v>498</v>
      </c>
      <c r="C874" s="173">
        <v>0</v>
      </c>
      <c r="D874" s="179">
        <v>9</v>
      </c>
      <c r="E874" s="77" t="s">
        <v>388</v>
      </c>
      <c r="F874" s="75" t="s">
        <v>103</v>
      </c>
      <c r="G874" s="141">
        <v>4.684107</v>
      </c>
      <c r="H874" s="158"/>
      <c r="I874" s="152">
        <v>208</v>
      </c>
      <c r="J874" s="216">
        <f t="shared" si="39"/>
        <v>0</v>
      </c>
      <c r="K874" s="137"/>
    </row>
    <row r="875" spans="1:11" ht="13.2">
      <c r="A875" s="75" t="s">
        <v>701</v>
      </c>
      <c r="B875" s="75" t="s">
        <v>498</v>
      </c>
      <c r="C875" s="173">
        <v>0</v>
      </c>
      <c r="D875" s="179">
        <v>10</v>
      </c>
      <c r="E875" s="75" t="s">
        <v>380</v>
      </c>
      <c r="F875" s="75" t="s">
        <v>103</v>
      </c>
      <c r="G875" s="141">
        <v>4.684107</v>
      </c>
      <c r="H875" s="158"/>
      <c r="I875" s="152">
        <v>208</v>
      </c>
      <c r="J875" s="216">
        <f t="shared" si="39"/>
        <v>0</v>
      </c>
      <c r="K875" s="137"/>
    </row>
    <row r="876" spans="1:11" ht="13.2">
      <c r="A876" s="75" t="s">
        <v>701</v>
      </c>
      <c r="B876" s="75" t="s">
        <v>498</v>
      </c>
      <c r="C876" s="173">
        <v>0</v>
      </c>
      <c r="D876" s="179">
        <v>11</v>
      </c>
      <c r="E876" s="77" t="s">
        <v>220</v>
      </c>
      <c r="F876" s="75" t="s">
        <v>366</v>
      </c>
      <c r="G876" s="141">
        <v>5.5770800000000005</v>
      </c>
      <c r="H876" s="158"/>
      <c r="I876" s="152">
        <v>208</v>
      </c>
      <c r="J876" s="216">
        <f t="shared" si="39"/>
        <v>0</v>
      </c>
      <c r="K876" s="137"/>
    </row>
    <row r="877" spans="1:11" ht="13.2">
      <c r="A877" s="75"/>
      <c r="B877" s="75"/>
      <c r="C877" s="173"/>
      <c r="D877" s="179"/>
      <c r="E877" s="77"/>
      <c r="F877" s="75"/>
      <c r="G877" s="141"/>
      <c r="H877" s="168"/>
      <c r="I877" s="152"/>
      <c r="K877" s="137"/>
    </row>
    <row r="878" spans="1:11" ht="13.2">
      <c r="A878" s="75" t="s">
        <v>703</v>
      </c>
      <c r="B878" s="75" t="s">
        <v>336</v>
      </c>
      <c r="C878" s="173">
        <v>0</v>
      </c>
      <c r="D878" s="179">
        <v>1</v>
      </c>
      <c r="E878" s="77" t="s">
        <v>136</v>
      </c>
      <c r="F878" s="75" t="s">
        <v>103</v>
      </c>
      <c r="G878" s="141">
        <v>20.930085000000005</v>
      </c>
      <c r="H878" s="158"/>
      <c r="I878" s="152">
        <v>52</v>
      </c>
      <c r="J878" s="216">
        <f>G878*H878*I878</f>
        <v>0</v>
      </c>
      <c r="K878" s="137"/>
    </row>
    <row r="879" spans="1:11" ht="13.2">
      <c r="A879" s="75" t="s">
        <v>703</v>
      </c>
      <c r="B879" s="75" t="s">
        <v>336</v>
      </c>
      <c r="C879" s="173">
        <v>0</v>
      </c>
      <c r="D879" s="179">
        <v>2</v>
      </c>
      <c r="E879" s="77" t="s">
        <v>697</v>
      </c>
      <c r="F879" s="75" t="s">
        <v>103</v>
      </c>
      <c r="G879" s="141">
        <v>4.78104</v>
      </c>
      <c r="H879" s="158"/>
      <c r="I879" s="152">
        <v>52</v>
      </c>
      <c r="J879" s="216">
        <f t="shared" ref="J879:J883" si="40">G879*H879*I879</f>
        <v>0</v>
      </c>
      <c r="K879" s="137"/>
    </row>
    <row r="880" spans="1:11" ht="13.2">
      <c r="A880" s="75" t="s">
        <v>703</v>
      </c>
      <c r="B880" s="75" t="s">
        <v>336</v>
      </c>
      <c r="C880" s="173">
        <v>0</v>
      </c>
      <c r="D880" s="179">
        <v>3</v>
      </c>
      <c r="E880" s="75" t="s">
        <v>169</v>
      </c>
      <c r="F880" s="75" t="s">
        <v>103</v>
      </c>
      <c r="G880" s="141">
        <v>0.78539999999999999</v>
      </c>
      <c r="H880" s="158"/>
      <c r="I880" s="152">
        <v>52</v>
      </c>
      <c r="J880" s="216">
        <f t="shared" si="40"/>
        <v>0</v>
      </c>
      <c r="K880" s="137"/>
    </row>
    <row r="881" spans="1:11" ht="13.2">
      <c r="A881" s="75" t="s">
        <v>703</v>
      </c>
      <c r="B881" s="75" t="s">
        <v>336</v>
      </c>
      <c r="C881" s="173">
        <v>0</v>
      </c>
      <c r="D881" s="179">
        <v>4</v>
      </c>
      <c r="E881" s="75" t="s">
        <v>169</v>
      </c>
      <c r="F881" s="75" t="s">
        <v>103</v>
      </c>
      <c r="G881" s="141">
        <v>0.78539999999999999</v>
      </c>
      <c r="H881" s="158"/>
      <c r="I881" s="152">
        <v>52</v>
      </c>
      <c r="J881" s="216">
        <f t="shared" si="40"/>
        <v>0</v>
      </c>
      <c r="K881" s="137"/>
    </row>
    <row r="882" spans="1:11" ht="13.2">
      <c r="A882" s="75" t="s">
        <v>703</v>
      </c>
      <c r="B882" s="75" t="s">
        <v>336</v>
      </c>
      <c r="C882" s="173">
        <v>0</v>
      </c>
      <c r="D882" s="179">
        <v>5</v>
      </c>
      <c r="E882" s="75" t="s">
        <v>704</v>
      </c>
      <c r="F882" s="75" t="s">
        <v>103</v>
      </c>
      <c r="G882" s="141">
        <v>29.244649999999996</v>
      </c>
      <c r="H882" s="158"/>
      <c r="I882" s="152">
        <v>52</v>
      </c>
      <c r="J882" s="216">
        <f t="shared" si="40"/>
        <v>0</v>
      </c>
      <c r="K882" s="139"/>
    </row>
    <row r="883" spans="1:11" ht="13.2">
      <c r="A883" s="75" t="s">
        <v>703</v>
      </c>
      <c r="B883" s="75" t="s">
        <v>336</v>
      </c>
      <c r="C883" s="173">
        <v>0</v>
      </c>
      <c r="D883" s="179">
        <v>6</v>
      </c>
      <c r="E883" s="77" t="s">
        <v>215</v>
      </c>
      <c r="F883" s="75" t="s">
        <v>103</v>
      </c>
      <c r="G883" s="141">
        <v>4.80844</v>
      </c>
      <c r="H883" s="158"/>
      <c r="I883" s="152">
        <v>52</v>
      </c>
      <c r="J883" s="216">
        <f t="shared" si="40"/>
        <v>0</v>
      </c>
      <c r="K883" s="137"/>
    </row>
    <row r="884" spans="1:11" ht="13.2">
      <c r="A884" s="75"/>
      <c r="B884" s="75"/>
      <c r="C884" s="173"/>
      <c r="D884" s="179"/>
      <c r="E884" s="77"/>
      <c r="F884" s="75"/>
      <c r="G884" s="141"/>
      <c r="H884" s="168"/>
      <c r="I884" s="152"/>
      <c r="K884" s="137"/>
    </row>
    <row r="885" spans="1:11" ht="13.2">
      <c r="A885" s="75" t="s">
        <v>705</v>
      </c>
      <c r="B885" s="75" t="s">
        <v>326</v>
      </c>
      <c r="C885" s="173">
        <v>0</v>
      </c>
      <c r="D885" s="179">
        <v>1</v>
      </c>
      <c r="E885" s="77" t="s">
        <v>471</v>
      </c>
      <c r="F885" s="75" t="s">
        <v>338</v>
      </c>
      <c r="G885" s="141">
        <v>22.350000381469727</v>
      </c>
      <c r="H885" s="158"/>
      <c r="I885" s="152">
        <v>365</v>
      </c>
      <c r="J885" s="216">
        <f>G885*H885*I885</f>
        <v>0</v>
      </c>
      <c r="K885" s="137"/>
    </row>
    <row r="886" spans="1:11" ht="13.2">
      <c r="A886" s="75" t="s">
        <v>705</v>
      </c>
      <c r="B886" s="75" t="s">
        <v>326</v>
      </c>
      <c r="C886" s="173">
        <v>0</v>
      </c>
      <c r="D886" s="179">
        <v>2</v>
      </c>
      <c r="E886" s="77" t="s">
        <v>146</v>
      </c>
      <c r="F886" s="75" t="s">
        <v>103</v>
      </c>
      <c r="G886" s="141">
        <v>1</v>
      </c>
      <c r="H886" s="158"/>
      <c r="I886" s="152">
        <v>365</v>
      </c>
      <c r="J886" s="216">
        <f t="shared" ref="J886:J887" si="41">G886*H886*I886</f>
        <v>0</v>
      </c>
      <c r="K886" s="137"/>
    </row>
    <row r="887" spans="1:11" ht="13.2">
      <c r="A887" s="75" t="s">
        <v>705</v>
      </c>
      <c r="B887" s="75" t="s">
        <v>326</v>
      </c>
      <c r="C887" s="173">
        <v>0</v>
      </c>
      <c r="D887" s="179">
        <v>3</v>
      </c>
      <c r="E887" s="75" t="s">
        <v>97</v>
      </c>
      <c r="F887" s="75" t="s">
        <v>103</v>
      </c>
      <c r="G887" s="141">
        <v>2</v>
      </c>
      <c r="H887" s="158"/>
      <c r="I887" s="152">
        <v>365</v>
      </c>
      <c r="J887" s="216">
        <f t="shared" si="41"/>
        <v>0</v>
      </c>
      <c r="K887" s="137"/>
    </row>
    <row r="888" spans="1:11" ht="13.2">
      <c r="A888" s="75"/>
      <c r="B888" s="75"/>
      <c r="C888" s="173"/>
      <c r="D888" s="179"/>
      <c r="E888" s="77"/>
      <c r="F888" s="75"/>
      <c r="G888" s="141"/>
      <c r="H888" s="168"/>
      <c r="I888" s="152"/>
      <c r="J888" s="169"/>
      <c r="K888" s="137"/>
    </row>
    <row r="889" spans="1:11" ht="13.2">
      <c r="A889" s="75" t="s">
        <v>706</v>
      </c>
      <c r="B889" s="75" t="s">
        <v>707</v>
      </c>
      <c r="C889" s="78">
        <v>0</v>
      </c>
      <c r="D889" s="155">
        <v>1</v>
      </c>
      <c r="E889" s="75" t="s">
        <v>155</v>
      </c>
      <c r="F889" s="75" t="s">
        <v>92</v>
      </c>
      <c r="G889" s="156">
        <v>5.9755500000000001</v>
      </c>
      <c r="H889" s="158"/>
      <c r="I889" s="182">
        <v>255</v>
      </c>
      <c r="J889" s="216">
        <f>G889*H889*I889</f>
        <v>0</v>
      </c>
      <c r="K889" s="137"/>
    </row>
    <row r="890" spans="1:11" ht="13.2">
      <c r="A890" s="75" t="s">
        <v>706</v>
      </c>
      <c r="B890" s="75" t="s">
        <v>707</v>
      </c>
      <c r="C890" s="173">
        <v>0</v>
      </c>
      <c r="D890" s="179">
        <v>2</v>
      </c>
      <c r="E890" s="75" t="s">
        <v>143</v>
      </c>
      <c r="F890" s="75" t="s">
        <v>92</v>
      </c>
      <c r="G890" s="141">
        <v>21.021744999999999</v>
      </c>
      <c r="H890" s="158"/>
      <c r="I890" s="152">
        <v>255</v>
      </c>
      <c r="J890" s="216">
        <f t="shared" ref="J890:J932" si="42">G890*H890*I890</f>
        <v>0</v>
      </c>
      <c r="K890" s="137"/>
    </row>
    <row r="891" spans="1:11" ht="13.2">
      <c r="A891" s="75" t="s">
        <v>706</v>
      </c>
      <c r="B891" s="75" t="s">
        <v>707</v>
      </c>
      <c r="C891" s="175">
        <v>0</v>
      </c>
      <c r="D891" s="179">
        <v>3</v>
      </c>
      <c r="E891" s="75" t="s">
        <v>139</v>
      </c>
      <c r="F891" s="75" t="s">
        <v>92</v>
      </c>
      <c r="G891" s="141">
        <v>20.208679199999999</v>
      </c>
      <c r="H891" s="158"/>
      <c r="I891" s="152">
        <v>255</v>
      </c>
      <c r="J891" s="216">
        <f t="shared" si="42"/>
        <v>0</v>
      </c>
      <c r="K891" s="137"/>
    </row>
    <row r="892" spans="1:11" ht="13.2">
      <c r="A892" s="75" t="s">
        <v>706</v>
      </c>
      <c r="B892" s="75" t="s">
        <v>707</v>
      </c>
      <c r="C892" s="175">
        <v>1</v>
      </c>
      <c r="D892" s="179">
        <v>1</v>
      </c>
      <c r="E892" s="75" t="s">
        <v>137</v>
      </c>
      <c r="F892" s="75" t="s">
        <v>364</v>
      </c>
      <c r="G892" s="141">
        <v>21.106272000000001</v>
      </c>
      <c r="H892" s="158"/>
      <c r="I892" s="152">
        <v>255</v>
      </c>
      <c r="J892" s="216">
        <f t="shared" si="42"/>
        <v>0</v>
      </c>
      <c r="K892" s="137"/>
    </row>
    <row r="893" spans="1:11" ht="13.2">
      <c r="A893" t="s">
        <v>706</v>
      </c>
      <c r="B893" s="75" t="s">
        <v>707</v>
      </c>
      <c r="C893" s="78">
        <v>1</v>
      </c>
      <c r="D893" s="155">
        <v>2</v>
      </c>
      <c r="E893" t="s">
        <v>190</v>
      </c>
      <c r="F893" t="s">
        <v>92</v>
      </c>
      <c r="G893" s="141">
        <v>27.135344999999997</v>
      </c>
      <c r="H893" s="158"/>
      <c r="I893" s="152">
        <v>255</v>
      </c>
      <c r="J893" s="216">
        <f t="shared" si="42"/>
        <v>0</v>
      </c>
      <c r="K893" s="137"/>
    </row>
    <row r="894" spans="1:11" ht="13.2">
      <c r="A894" s="75" t="s">
        <v>706</v>
      </c>
      <c r="B894" s="75" t="s">
        <v>707</v>
      </c>
      <c r="C894" s="173">
        <v>1</v>
      </c>
      <c r="D894" s="179">
        <v>3</v>
      </c>
      <c r="E894" s="77" t="s">
        <v>190</v>
      </c>
      <c r="F894" s="75" t="s">
        <v>92</v>
      </c>
      <c r="G894" s="141">
        <v>14.275164000000002</v>
      </c>
      <c r="H894" s="158"/>
      <c r="I894" s="152">
        <v>255</v>
      </c>
      <c r="J894" s="216">
        <f t="shared" si="42"/>
        <v>0</v>
      </c>
      <c r="K894" s="137"/>
    </row>
    <row r="895" spans="1:11" ht="13.2">
      <c r="A895" s="75" t="s">
        <v>706</v>
      </c>
      <c r="B895" s="75" t="s">
        <v>707</v>
      </c>
      <c r="C895" s="173">
        <v>1</v>
      </c>
      <c r="D895" s="179">
        <v>4</v>
      </c>
      <c r="E895" s="77" t="s">
        <v>190</v>
      </c>
      <c r="F895" s="75" t="s">
        <v>92</v>
      </c>
      <c r="G895" s="141">
        <v>14.830776999999998</v>
      </c>
      <c r="H895" s="158"/>
      <c r="I895" s="152">
        <v>255</v>
      </c>
      <c r="J895" s="216">
        <f t="shared" si="42"/>
        <v>0</v>
      </c>
      <c r="K895" s="137"/>
    </row>
    <row r="896" spans="1:11" ht="13.2">
      <c r="A896" s="75" t="s">
        <v>706</v>
      </c>
      <c r="B896" s="75" t="s">
        <v>707</v>
      </c>
      <c r="C896" s="173">
        <v>1</v>
      </c>
      <c r="D896" s="179">
        <v>5</v>
      </c>
      <c r="E896" s="77" t="s">
        <v>190</v>
      </c>
      <c r="F896" s="75" t="s">
        <v>92</v>
      </c>
      <c r="G896" s="141">
        <v>14.879249999999999</v>
      </c>
      <c r="H896" s="158"/>
      <c r="I896" s="152">
        <v>255</v>
      </c>
      <c r="J896" s="216">
        <f t="shared" si="42"/>
        <v>0</v>
      </c>
      <c r="K896" s="137"/>
    </row>
    <row r="897" spans="1:11" ht="13.2">
      <c r="A897" s="75" t="s">
        <v>706</v>
      </c>
      <c r="B897" s="75" t="s">
        <v>707</v>
      </c>
      <c r="C897" s="173">
        <v>1</v>
      </c>
      <c r="D897" s="179">
        <v>6</v>
      </c>
      <c r="E897" s="77" t="s">
        <v>190</v>
      </c>
      <c r="F897" s="75" t="s">
        <v>92</v>
      </c>
      <c r="G897" s="141">
        <v>19.966365</v>
      </c>
      <c r="H897" s="158"/>
      <c r="I897" s="152">
        <v>255</v>
      </c>
      <c r="J897" s="216">
        <f t="shared" si="42"/>
        <v>0</v>
      </c>
      <c r="K897" s="137"/>
    </row>
    <row r="898" spans="1:11" ht="13.2">
      <c r="A898" s="75" t="s">
        <v>706</v>
      </c>
      <c r="B898" s="75" t="s">
        <v>707</v>
      </c>
      <c r="C898" s="173">
        <v>1</v>
      </c>
      <c r="D898" s="179">
        <v>7</v>
      </c>
      <c r="E898" s="75" t="s">
        <v>190</v>
      </c>
      <c r="F898" s="75" t="s">
        <v>92</v>
      </c>
      <c r="G898" s="141">
        <v>15.111942000000001</v>
      </c>
      <c r="H898" s="158"/>
      <c r="I898" s="152">
        <v>255</v>
      </c>
      <c r="J898" s="216">
        <f t="shared" si="42"/>
        <v>0</v>
      </c>
      <c r="K898" s="137"/>
    </row>
    <row r="899" spans="1:11" ht="13.2">
      <c r="A899" s="75" t="s">
        <v>706</v>
      </c>
      <c r="B899" s="75" t="s">
        <v>707</v>
      </c>
      <c r="C899" s="173">
        <v>1</v>
      </c>
      <c r="D899" s="179">
        <v>8</v>
      </c>
      <c r="E899" s="75" t="s">
        <v>190</v>
      </c>
      <c r="F899" s="75" t="s">
        <v>92</v>
      </c>
      <c r="G899" s="141">
        <v>15.608160000000002</v>
      </c>
      <c r="H899" s="158"/>
      <c r="I899" s="152">
        <v>255</v>
      </c>
      <c r="J899" s="216">
        <f t="shared" si="42"/>
        <v>0</v>
      </c>
      <c r="K899" s="137"/>
    </row>
    <row r="900" spans="1:11" ht="13.2">
      <c r="A900" s="75" t="s">
        <v>706</v>
      </c>
      <c r="B900" s="75" t="s">
        <v>707</v>
      </c>
      <c r="C900" s="173">
        <v>1</v>
      </c>
      <c r="D900" s="179">
        <v>9</v>
      </c>
      <c r="E900" s="75" t="s">
        <v>136</v>
      </c>
      <c r="F900" s="75" t="s">
        <v>364</v>
      </c>
      <c r="G900" s="141">
        <v>144.98566599999998</v>
      </c>
      <c r="H900" s="158"/>
      <c r="I900" s="152">
        <v>255</v>
      </c>
      <c r="J900" s="216">
        <f t="shared" si="42"/>
        <v>0</v>
      </c>
      <c r="K900" s="137"/>
    </row>
    <row r="901" spans="1:11" ht="13.2">
      <c r="A901" s="75" t="s">
        <v>706</v>
      </c>
      <c r="B901" s="75" t="s">
        <v>707</v>
      </c>
      <c r="C901" s="173">
        <v>1</v>
      </c>
      <c r="D901" s="179">
        <v>10</v>
      </c>
      <c r="E901" s="77" t="s">
        <v>220</v>
      </c>
      <c r="F901" s="75" t="s">
        <v>220</v>
      </c>
      <c r="G901" s="141">
        <v>10.528099999999998</v>
      </c>
      <c r="H901" s="158"/>
      <c r="I901" s="152">
        <v>255</v>
      </c>
      <c r="J901" s="216">
        <f t="shared" si="42"/>
        <v>0</v>
      </c>
      <c r="K901" s="137"/>
    </row>
    <row r="902" spans="1:11" ht="13.2">
      <c r="A902" s="75" t="s">
        <v>706</v>
      </c>
      <c r="B902" s="75" t="s">
        <v>707</v>
      </c>
      <c r="C902" s="173">
        <v>1</v>
      </c>
      <c r="D902" s="179">
        <v>11</v>
      </c>
      <c r="E902" s="77" t="s">
        <v>143</v>
      </c>
      <c r="F902" s="75" t="s">
        <v>92</v>
      </c>
      <c r="G902" s="141">
        <v>36.545520000000003</v>
      </c>
      <c r="H902" s="158"/>
      <c r="I902" s="152">
        <v>255</v>
      </c>
      <c r="J902" s="216">
        <f t="shared" si="42"/>
        <v>0</v>
      </c>
      <c r="K902" s="137"/>
    </row>
    <row r="903" spans="1:11" ht="13.2">
      <c r="A903" s="75" t="s">
        <v>706</v>
      </c>
      <c r="B903" s="75" t="s">
        <v>707</v>
      </c>
      <c r="C903" s="173">
        <v>1</v>
      </c>
      <c r="D903" s="179">
        <v>12</v>
      </c>
      <c r="E903" s="77" t="s">
        <v>143</v>
      </c>
      <c r="F903" s="75" t="s">
        <v>92</v>
      </c>
      <c r="G903" s="141">
        <v>35.836169999999996</v>
      </c>
      <c r="H903" s="158"/>
      <c r="I903" s="152">
        <v>255</v>
      </c>
      <c r="J903" s="216">
        <f t="shared" si="42"/>
        <v>0</v>
      </c>
      <c r="K903" s="137"/>
    </row>
    <row r="904" spans="1:11" ht="13.2">
      <c r="A904" s="75" t="s">
        <v>706</v>
      </c>
      <c r="B904" s="75" t="s">
        <v>707</v>
      </c>
      <c r="C904" s="173">
        <v>1</v>
      </c>
      <c r="D904" s="179">
        <v>13</v>
      </c>
      <c r="E904" s="75" t="s">
        <v>190</v>
      </c>
      <c r="F904" s="75" t="s">
        <v>92</v>
      </c>
      <c r="G904" s="141">
        <v>27.751094000000002</v>
      </c>
      <c r="H904" s="158"/>
      <c r="I904" s="152">
        <v>255</v>
      </c>
      <c r="J904" s="216">
        <f t="shared" si="42"/>
        <v>0</v>
      </c>
      <c r="K904" s="137"/>
    </row>
    <row r="905" spans="1:11" ht="13.2">
      <c r="A905" s="75" t="s">
        <v>706</v>
      </c>
      <c r="B905" s="75" t="s">
        <v>707</v>
      </c>
      <c r="C905" s="173">
        <v>1</v>
      </c>
      <c r="D905" s="179">
        <v>14</v>
      </c>
      <c r="E905" s="75" t="s">
        <v>143</v>
      </c>
      <c r="F905" s="75" t="s">
        <v>92</v>
      </c>
      <c r="G905" s="141">
        <v>63.147000000000006</v>
      </c>
      <c r="H905" s="158"/>
      <c r="I905" s="152">
        <v>255</v>
      </c>
      <c r="J905" s="216">
        <f t="shared" si="42"/>
        <v>0</v>
      </c>
      <c r="K905" s="137"/>
    </row>
    <row r="906" spans="1:11" ht="13.2">
      <c r="A906" s="75" t="s">
        <v>706</v>
      </c>
      <c r="B906" s="75" t="s">
        <v>707</v>
      </c>
      <c r="C906" s="173">
        <v>1</v>
      </c>
      <c r="D906" s="179">
        <v>15</v>
      </c>
      <c r="E906" s="75" t="s">
        <v>190</v>
      </c>
      <c r="F906" s="75" t="s">
        <v>92</v>
      </c>
      <c r="G906" s="141">
        <v>35.505904000000001</v>
      </c>
      <c r="H906" s="158"/>
      <c r="I906" s="152">
        <v>255</v>
      </c>
      <c r="J906" s="216">
        <f t="shared" si="42"/>
        <v>0</v>
      </c>
      <c r="K906" s="137"/>
    </row>
    <row r="907" spans="1:11" ht="13.2">
      <c r="A907" s="75" t="s">
        <v>706</v>
      </c>
      <c r="B907" s="75" t="s">
        <v>707</v>
      </c>
      <c r="C907" s="173">
        <v>1</v>
      </c>
      <c r="D907" s="179">
        <v>16</v>
      </c>
      <c r="E907" s="77" t="s">
        <v>105</v>
      </c>
      <c r="F907" s="75" t="s">
        <v>92</v>
      </c>
      <c r="G907" s="141">
        <v>6.5767870000000004</v>
      </c>
      <c r="H907" s="158"/>
      <c r="I907" s="152">
        <v>255</v>
      </c>
      <c r="J907" s="216">
        <f t="shared" si="42"/>
        <v>0</v>
      </c>
      <c r="K907" s="137"/>
    </row>
    <row r="908" spans="1:11" ht="13.2">
      <c r="A908" s="75" t="s">
        <v>706</v>
      </c>
      <c r="B908" s="75" t="s">
        <v>707</v>
      </c>
      <c r="C908" s="173">
        <v>1</v>
      </c>
      <c r="D908" s="179">
        <v>17</v>
      </c>
      <c r="E908" s="77" t="s">
        <v>143</v>
      </c>
      <c r="F908" s="75" t="s">
        <v>92</v>
      </c>
      <c r="G908" s="141">
        <v>16.107364</v>
      </c>
      <c r="H908" s="158"/>
      <c r="I908" s="152">
        <v>255</v>
      </c>
      <c r="J908" s="216">
        <f t="shared" si="42"/>
        <v>0</v>
      </c>
      <c r="K908" s="137"/>
    </row>
    <row r="909" spans="1:11" ht="13.2">
      <c r="A909" s="75" t="s">
        <v>706</v>
      </c>
      <c r="B909" s="75" t="s">
        <v>707</v>
      </c>
      <c r="C909" s="173">
        <v>1</v>
      </c>
      <c r="D909" s="179">
        <v>18</v>
      </c>
      <c r="E909" s="77" t="s">
        <v>330</v>
      </c>
      <c r="F909" s="75" t="s">
        <v>103</v>
      </c>
      <c r="G909" s="141">
        <v>8.9200440000000008</v>
      </c>
      <c r="H909" s="158"/>
      <c r="I909" s="152">
        <v>255</v>
      </c>
      <c r="J909" s="216">
        <f t="shared" si="42"/>
        <v>0</v>
      </c>
      <c r="K909" s="137"/>
    </row>
    <row r="910" spans="1:11" ht="13.2">
      <c r="A910" s="75" t="s">
        <v>706</v>
      </c>
      <c r="B910" s="75" t="s">
        <v>707</v>
      </c>
      <c r="C910" s="173">
        <v>1</v>
      </c>
      <c r="D910" s="179">
        <v>19</v>
      </c>
      <c r="E910" s="77" t="s">
        <v>330</v>
      </c>
      <c r="F910" s="75" t="s">
        <v>103</v>
      </c>
      <c r="G910" s="141">
        <v>10.399536000000001</v>
      </c>
      <c r="H910" s="158"/>
      <c r="I910" s="152">
        <v>255</v>
      </c>
      <c r="J910" s="216">
        <f t="shared" si="42"/>
        <v>0</v>
      </c>
      <c r="K910" s="137"/>
    </row>
    <row r="911" spans="1:11" ht="13.2">
      <c r="A911" s="75" t="s">
        <v>706</v>
      </c>
      <c r="B911" s="75" t="s">
        <v>707</v>
      </c>
      <c r="C911" s="173">
        <v>1</v>
      </c>
      <c r="D911" s="179">
        <v>20</v>
      </c>
      <c r="E911" s="75" t="s">
        <v>708</v>
      </c>
      <c r="F911" s="75" t="s">
        <v>103</v>
      </c>
      <c r="G911" s="141">
        <v>6.7726619999999995</v>
      </c>
      <c r="H911" s="158"/>
      <c r="I911" s="152">
        <v>255</v>
      </c>
      <c r="J911" s="216">
        <f t="shared" si="42"/>
        <v>0</v>
      </c>
      <c r="K911" s="137"/>
    </row>
    <row r="912" spans="1:11" ht="13.2">
      <c r="A912" s="75" t="s">
        <v>706</v>
      </c>
      <c r="B912" s="75" t="s">
        <v>707</v>
      </c>
      <c r="C912" s="173">
        <v>2</v>
      </c>
      <c r="D912" s="179">
        <v>1</v>
      </c>
      <c r="E912" s="75" t="s">
        <v>143</v>
      </c>
      <c r="F912" s="75" t="s">
        <v>92</v>
      </c>
      <c r="G912" s="141">
        <v>16.685672</v>
      </c>
      <c r="H912" s="158"/>
      <c r="I912" s="152">
        <v>255</v>
      </c>
      <c r="J912" s="216">
        <f t="shared" si="42"/>
        <v>0</v>
      </c>
      <c r="K912" s="137"/>
    </row>
    <row r="913" spans="1:11" ht="13.2">
      <c r="A913" s="75" t="s">
        <v>706</v>
      </c>
      <c r="B913" s="75" t="s">
        <v>707</v>
      </c>
      <c r="C913" s="173">
        <v>2</v>
      </c>
      <c r="D913" s="179">
        <v>2</v>
      </c>
      <c r="E913" s="75" t="s">
        <v>143</v>
      </c>
      <c r="F913" s="75" t="s">
        <v>92</v>
      </c>
      <c r="G913" s="141">
        <v>16.898472000000002</v>
      </c>
      <c r="H913" s="158"/>
      <c r="I913" s="152">
        <v>255</v>
      </c>
      <c r="J913" s="216">
        <f t="shared" si="42"/>
        <v>0</v>
      </c>
      <c r="K913" s="137"/>
    </row>
    <row r="914" spans="1:11" ht="13.2">
      <c r="A914" s="75" t="s">
        <v>706</v>
      </c>
      <c r="B914" s="75" t="s">
        <v>707</v>
      </c>
      <c r="C914" s="173">
        <v>2</v>
      </c>
      <c r="D914" s="179">
        <v>3</v>
      </c>
      <c r="E914" s="77" t="s">
        <v>190</v>
      </c>
      <c r="F914" s="75" t="s">
        <v>92</v>
      </c>
      <c r="G914" s="141">
        <v>17.648009999999999</v>
      </c>
      <c r="H914" s="158"/>
      <c r="I914" s="152">
        <v>255</v>
      </c>
      <c r="J914" s="216">
        <f t="shared" si="42"/>
        <v>0</v>
      </c>
      <c r="K914" s="137"/>
    </row>
    <row r="915" spans="1:11" ht="13.2">
      <c r="A915" s="75" t="s">
        <v>706</v>
      </c>
      <c r="B915" s="75" t="s">
        <v>707</v>
      </c>
      <c r="C915" s="173">
        <v>2</v>
      </c>
      <c r="D915" s="179">
        <v>4</v>
      </c>
      <c r="E915" s="77" t="s">
        <v>190</v>
      </c>
      <c r="F915" s="75" t="s">
        <v>92</v>
      </c>
      <c r="G915" s="141">
        <v>16.64067</v>
      </c>
      <c r="H915" s="158"/>
      <c r="I915" s="152">
        <v>255</v>
      </c>
      <c r="J915" s="216">
        <f t="shared" si="42"/>
        <v>0</v>
      </c>
      <c r="K915" s="137"/>
    </row>
    <row r="916" spans="1:11" ht="13.2">
      <c r="A916" s="75" t="s">
        <v>706</v>
      </c>
      <c r="B916" s="75" t="s">
        <v>707</v>
      </c>
      <c r="C916" s="173">
        <v>2</v>
      </c>
      <c r="D916" s="179">
        <v>5</v>
      </c>
      <c r="E916" s="77" t="s">
        <v>190</v>
      </c>
      <c r="F916" s="75" t="s">
        <v>92</v>
      </c>
      <c r="G916" s="141">
        <v>17.13456</v>
      </c>
      <c r="H916" s="158"/>
      <c r="I916" s="152">
        <v>255</v>
      </c>
      <c r="J916" s="216">
        <f t="shared" si="42"/>
        <v>0</v>
      </c>
      <c r="K916" s="137"/>
    </row>
    <row r="917" spans="1:11" ht="13.2">
      <c r="A917" s="75" t="s">
        <v>706</v>
      </c>
      <c r="B917" s="75" t="s">
        <v>707</v>
      </c>
      <c r="C917" s="173">
        <v>2</v>
      </c>
      <c r="D917" s="179">
        <v>6</v>
      </c>
      <c r="E917" s="75" t="s">
        <v>190</v>
      </c>
      <c r="F917" s="75" t="s">
        <v>92</v>
      </c>
      <c r="G917" s="141">
        <v>18.376619999999999</v>
      </c>
      <c r="H917" s="158"/>
      <c r="I917" s="152">
        <v>255</v>
      </c>
      <c r="J917" s="216">
        <f t="shared" si="42"/>
        <v>0</v>
      </c>
      <c r="K917" s="137"/>
    </row>
    <row r="918" spans="1:11" ht="13.2">
      <c r="A918" s="75" t="s">
        <v>706</v>
      </c>
      <c r="B918" s="75" t="s">
        <v>707</v>
      </c>
      <c r="C918" s="173">
        <v>2</v>
      </c>
      <c r="D918" s="179">
        <v>8</v>
      </c>
      <c r="E918" s="75" t="s">
        <v>136</v>
      </c>
      <c r="F918" s="75" t="s">
        <v>364</v>
      </c>
      <c r="G918" s="141">
        <v>138.34791500000003</v>
      </c>
      <c r="H918" s="158"/>
      <c r="I918" s="152">
        <v>255</v>
      </c>
      <c r="J918" s="216">
        <f t="shared" si="42"/>
        <v>0</v>
      </c>
      <c r="K918" s="137"/>
    </row>
    <row r="919" spans="1:11" ht="13.2">
      <c r="A919" s="75" t="s">
        <v>706</v>
      </c>
      <c r="B919" s="75" t="s">
        <v>707</v>
      </c>
      <c r="C919" s="173">
        <v>2</v>
      </c>
      <c r="D919" s="179">
        <v>9</v>
      </c>
      <c r="E919" s="75" t="s">
        <v>190</v>
      </c>
      <c r="F919" s="75" t="s">
        <v>92</v>
      </c>
      <c r="G919" s="141">
        <v>14.809343999999999</v>
      </c>
      <c r="H919" s="158"/>
      <c r="I919" s="152">
        <v>255</v>
      </c>
      <c r="J919" s="216">
        <f t="shared" si="42"/>
        <v>0</v>
      </c>
      <c r="K919" s="137"/>
    </row>
    <row r="920" spans="1:11" ht="13.2">
      <c r="A920" s="75" t="s">
        <v>706</v>
      </c>
      <c r="B920" s="75" t="s">
        <v>707</v>
      </c>
      <c r="C920" s="173">
        <v>2</v>
      </c>
      <c r="D920" s="179">
        <v>10</v>
      </c>
      <c r="E920" s="77" t="s">
        <v>190</v>
      </c>
      <c r="F920" s="75" t="s">
        <v>92</v>
      </c>
      <c r="G920" s="141">
        <v>14.775654000000001</v>
      </c>
      <c r="H920" s="158"/>
      <c r="I920" s="152">
        <v>255</v>
      </c>
      <c r="J920" s="216">
        <f t="shared" si="42"/>
        <v>0</v>
      </c>
      <c r="K920" s="137"/>
    </row>
    <row r="921" spans="1:11" ht="13.2">
      <c r="A921" s="75" t="s">
        <v>706</v>
      </c>
      <c r="B921" s="75" t="s">
        <v>707</v>
      </c>
      <c r="C921" s="173">
        <v>2</v>
      </c>
      <c r="D921" s="179">
        <v>11</v>
      </c>
      <c r="E921" s="77" t="s">
        <v>190</v>
      </c>
      <c r="F921" s="75" t="s">
        <v>92</v>
      </c>
      <c r="G921" s="141">
        <v>42.896790000000003</v>
      </c>
      <c r="H921" s="158"/>
      <c r="I921" s="152">
        <v>255</v>
      </c>
      <c r="J921" s="216">
        <f t="shared" si="42"/>
        <v>0</v>
      </c>
      <c r="K921" s="137"/>
    </row>
    <row r="922" spans="1:11" ht="13.2">
      <c r="A922" s="75" t="s">
        <v>706</v>
      </c>
      <c r="B922" s="75" t="s">
        <v>707</v>
      </c>
      <c r="C922" s="173">
        <v>2</v>
      </c>
      <c r="D922" s="179">
        <v>12</v>
      </c>
      <c r="E922" s="77" t="s">
        <v>709</v>
      </c>
      <c r="F922" s="75" t="s">
        <v>92</v>
      </c>
      <c r="G922" s="141">
        <v>10.889710000000001</v>
      </c>
      <c r="H922" s="158"/>
      <c r="I922" s="152">
        <v>255</v>
      </c>
      <c r="J922" s="216">
        <f t="shared" si="42"/>
        <v>0</v>
      </c>
      <c r="K922" s="137"/>
    </row>
    <row r="923" spans="1:11" ht="13.2">
      <c r="A923" s="75" t="s">
        <v>706</v>
      </c>
      <c r="B923" s="75" t="s">
        <v>707</v>
      </c>
      <c r="C923" s="173">
        <v>2</v>
      </c>
      <c r="D923" s="179">
        <v>13</v>
      </c>
      <c r="E923" s="75" t="s">
        <v>190</v>
      </c>
      <c r="F923" s="75" t="s">
        <v>92</v>
      </c>
      <c r="G923" s="141">
        <v>14.750423999999999</v>
      </c>
      <c r="H923" s="158"/>
      <c r="I923" s="152">
        <v>255</v>
      </c>
      <c r="J923" s="216">
        <f t="shared" si="42"/>
        <v>0</v>
      </c>
      <c r="K923" s="137"/>
    </row>
    <row r="924" spans="1:11" ht="13.2">
      <c r="A924" s="75" t="s">
        <v>706</v>
      </c>
      <c r="B924" s="75" t="s">
        <v>707</v>
      </c>
      <c r="C924" s="173">
        <v>2</v>
      </c>
      <c r="D924" s="179">
        <v>14</v>
      </c>
      <c r="E924" s="75" t="s">
        <v>190</v>
      </c>
      <c r="F924" s="75" t="s">
        <v>92</v>
      </c>
      <c r="G924" s="141">
        <v>14.937999999999999</v>
      </c>
      <c r="H924" s="158"/>
      <c r="I924" s="152">
        <v>255</v>
      </c>
      <c r="J924" s="216">
        <f t="shared" si="42"/>
        <v>0</v>
      </c>
      <c r="K924" s="137"/>
    </row>
    <row r="925" spans="1:11" ht="13.2">
      <c r="A925" s="75" t="s">
        <v>706</v>
      </c>
      <c r="B925" s="75" t="s">
        <v>707</v>
      </c>
      <c r="C925" s="173">
        <v>2</v>
      </c>
      <c r="D925" s="179">
        <v>15</v>
      </c>
      <c r="E925" s="75" t="s">
        <v>143</v>
      </c>
      <c r="F925" s="75" t="s">
        <v>92</v>
      </c>
      <c r="G925" s="141">
        <v>10.312530000000001</v>
      </c>
      <c r="H925" s="158"/>
      <c r="I925" s="152">
        <v>255</v>
      </c>
      <c r="J925" s="216">
        <f t="shared" si="42"/>
        <v>0</v>
      </c>
      <c r="K925" s="137"/>
    </row>
    <row r="926" spans="1:11" ht="13.2">
      <c r="A926" s="75" t="s">
        <v>706</v>
      </c>
      <c r="B926" s="75" t="s">
        <v>707</v>
      </c>
      <c r="C926" s="173">
        <v>2</v>
      </c>
      <c r="D926" s="179">
        <v>16</v>
      </c>
      <c r="E926" s="77" t="s">
        <v>190</v>
      </c>
      <c r="F926" s="75" t="s">
        <v>92</v>
      </c>
      <c r="G926" s="141">
        <v>15.195448000000001</v>
      </c>
      <c r="H926" s="158"/>
      <c r="I926" s="152">
        <v>255</v>
      </c>
      <c r="J926" s="216">
        <f t="shared" si="42"/>
        <v>0</v>
      </c>
      <c r="K926" s="137"/>
    </row>
    <row r="927" spans="1:11" ht="13.2">
      <c r="A927" s="75" t="s">
        <v>706</v>
      </c>
      <c r="B927" s="75" t="s">
        <v>707</v>
      </c>
      <c r="C927" s="173">
        <v>2</v>
      </c>
      <c r="D927" s="179">
        <v>17</v>
      </c>
      <c r="E927" s="77" t="s">
        <v>190</v>
      </c>
      <c r="F927" s="75" t="s">
        <v>92</v>
      </c>
      <c r="G927" s="141">
        <v>14.07375</v>
      </c>
      <c r="H927" s="158"/>
      <c r="I927" s="152">
        <v>255</v>
      </c>
      <c r="J927" s="216">
        <f t="shared" si="42"/>
        <v>0</v>
      </c>
      <c r="K927" s="137"/>
    </row>
    <row r="928" spans="1:11" ht="13.2">
      <c r="A928" s="75" t="s">
        <v>706</v>
      </c>
      <c r="B928" s="75" t="s">
        <v>707</v>
      </c>
      <c r="C928" s="173">
        <v>2</v>
      </c>
      <c r="D928" s="179">
        <v>18</v>
      </c>
      <c r="E928" s="77" t="s">
        <v>190</v>
      </c>
      <c r="F928" s="75" t="s">
        <v>92</v>
      </c>
      <c r="G928" s="141">
        <v>21.494187</v>
      </c>
      <c r="H928" s="158"/>
      <c r="I928" s="152">
        <v>255</v>
      </c>
      <c r="J928" s="216">
        <f t="shared" si="42"/>
        <v>0</v>
      </c>
      <c r="K928" s="137"/>
    </row>
    <row r="929" spans="1:11" ht="13.2">
      <c r="A929" s="75" t="s">
        <v>706</v>
      </c>
      <c r="B929" s="75" t="s">
        <v>707</v>
      </c>
      <c r="C929" s="173">
        <v>2</v>
      </c>
      <c r="D929" s="179">
        <v>19</v>
      </c>
      <c r="E929" s="75" t="s">
        <v>190</v>
      </c>
      <c r="F929" s="75" t="s">
        <v>92</v>
      </c>
      <c r="G929" s="141">
        <v>18.020159</v>
      </c>
      <c r="H929" s="158"/>
      <c r="I929" s="152">
        <v>255</v>
      </c>
      <c r="J929" s="216">
        <f t="shared" si="42"/>
        <v>0</v>
      </c>
      <c r="K929" s="137"/>
    </row>
    <row r="930" spans="1:11" ht="13.2">
      <c r="A930" s="75" t="s">
        <v>706</v>
      </c>
      <c r="B930" s="75" t="s">
        <v>707</v>
      </c>
      <c r="C930" s="173">
        <v>2</v>
      </c>
      <c r="D930" s="179">
        <v>20</v>
      </c>
      <c r="E930" s="75" t="s">
        <v>220</v>
      </c>
      <c r="F930" s="75" t="s">
        <v>364</v>
      </c>
      <c r="G930" s="141">
        <v>4.2811760000000003</v>
      </c>
      <c r="H930" s="158"/>
      <c r="I930" s="152">
        <v>255</v>
      </c>
      <c r="J930" s="216">
        <f t="shared" si="42"/>
        <v>0</v>
      </c>
      <c r="K930" s="137"/>
    </row>
    <row r="931" spans="1:11" ht="13.2">
      <c r="A931" s="75" t="s">
        <v>706</v>
      </c>
      <c r="B931" s="75" t="s">
        <v>707</v>
      </c>
      <c r="C931" s="173">
        <v>2</v>
      </c>
      <c r="D931" s="179">
        <v>21</v>
      </c>
      <c r="E931" s="75" t="s">
        <v>330</v>
      </c>
      <c r="F931" s="75" t="s">
        <v>364</v>
      </c>
      <c r="G931" s="141">
        <v>5.71136</v>
      </c>
      <c r="H931" s="158"/>
      <c r="I931" s="152">
        <v>255</v>
      </c>
      <c r="J931" s="216">
        <f t="shared" si="42"/>
        <v>0</v>
      </c>
      <c r="K931" s="137"/>
    </row>
    <row r="932" spans="1:11" ht="13.2">
      <c r="A932" s="75" t="s">
        <v>706</v>
      </c>
      <c r="B932" s="75" t="s">
        <v>707</v>
      </c>
      <c r="C932" s="173">
        <v>2</v>
      </c>
      <c r="D932" s="179">
        <v>22</v>
      </c>
      <c r="E932" s="77" t="s">
        <v>330</v>
      </c>
      <c r="F932" s="75" t="s">
        <v>479</v>
      </c>
      <c r="G932" s="141">
        <v>8.0803039999999999</v>
      </c>
      <c r="H932" s="158"/>
      <c r="I932" s="152">
        <v>255</v>
      </c>
      <c r="J932" s="216">
        <f t="shared" si="42"/>
        <v>0</v>
      </c>
      <c r="K932" s="137"/>
    </row>
    <row r="933" spans="1:11" ht="13.2">
      <c r="A933" s="75"/>
      <c r="B933" s="75"/>
      <c r="C933" s="173"/>
      <c r="D933" s="179"/>
      <c r="E933" s="77"/>
      <c r="F933" s="75"/>
      <c r="G933" s="141"/>
      <c r="H933" s="168"/>
      <c r="I933" s="152"/>
      <c r="J933" s="169"/>
      <c r="K933" s="137"/>
    </row>
    <row r="934" spans="1:11" ht="13.2">
      <c r="A934" s="75" t="s">
        <v>710</v>
      </c>
      <c r="B934" s="75" t="s">
        <v>711</v>
      </c>
      <c r="C934" s="173">
        <v>0</v>
      </c>
      <c r="D934" s="179"/>
      <c r="E934" s="77" t="s">
        <v>712</v>
      </c>
      <c r="F934" s="75" t="s">
        <v>103</v>
      </c>
      <c r="G934" s="141">
        <v>4</v>
      </c>
      <c r="H934" s="158"/>
      <c r="I934" s="152">
        <v>255</v>
      </c>
      <c r="J934" s="216">
        <f>G934*H934*I934</f>
        <v>0</v>
      </c>
      <c r="K934" s="137"/>
    </row>
    <row r="935" spans="1:11" ht="13.2">
      <c r="A935" s="75" t="s">
        <v>710</v>
      </c>
      <c r="B935" s="75" t="s">
        <v>711</v>
      </c>
      <c r="C935" s="173">
        <v>0</v>
      </c>
      <c r="D935" s="179"/>
      <c r="E935" s="77" t="s">
        <v>380</v>
      </c>
      <c r="F935" s="75" t="s">
        <v>103</v>
      </c>
      <c r="G935" s="141">
        <v>3</v>
      </c>
      <c r="H935" s="158"/>
      <c r="I935" s="152">
        <v>255</v>
      </c>
      <c r="J935" s="216">
        <f t="shared" ref="J935:J945" si="43">G935*H935*I935</f>
        <v>0</v>
      </c>
      <c r="K935" s="137"/>
    </row>
    <row r="936" spans="1:11" ht="13.2">
      <c r="A936" s="75" t="s">
        <v>710</v>
      </c>
      <c r="B936" s="75" t="s">
        <v>711</v>
      </c>
      <c r="C936" s="173">
        <v>0</v>
      </c>
      <c r="D936" s="179"/>
      <c r="E936" s="75" t="s">
        <v>143</v>
      </c>
      <c r="F936" s="75" t="s">
        <v>364</v>
      </c>
      <c r="G936" s="141">
        <v>25</v>
      </c>
      <c r="H936" s="158"/>
      <c r="I936" s="152">
        <v>255</v>
      </c>
      <c r="J936" s="216">
        <f t="shared" si="43"/>
        <v>0</v>
      </c>
      <c r="K936" s="137"/>
    </row>
    <row r="937" spans="1:11" ht="13.2">
      <c r="A937" s="75" t="s">
        <v>710</v>
      </c>
      <c r="B937" s="75" t="s">
        <v>711</v>
      </c>
      <c r="C937" s="173">
        <v>0</v>
      </c>
      <c r="D937" s="179"/>
      <c r="E937" s="75" t="s">
        <v>143</v>
      </c>
      <c r="F937" s="75" t="s">
        <v>364</v>
      </c>
      <c r="G937" s="141">
        <v>25</v>
      </c>
      <c r="H937" s="158"/>
      <c r="I937" s="152">
        <v>255</v>
      </c>
      <c r="J937" s="216">
        <f t="shared" si="43"/>
        <v>0</v>
      </c>
      <c r="K937" s="137"/>
    </row>
    <row r="938" spans="1:11" ht="13.2">
      <c r="A938" s="75" t="s">
        <v>710</v>
      </c>
      <c r="B938" s="75" t="s">
        <v>711</v>
      </c>
      <c r="C938" s="174">
        <v>0</v>
      </c>
      <c r="D938" s="155"/>
      <c r="E938" s="75" t="s">
        <v>157</v>
      </c>
      <c r="F938" s="75" t="s">
        <v>364</v>
      </c>
      <c r="G938" s="75">
        <v>24</v>
      </c>
      <c r="H938" s="158"/>
      <c r="I938" s="152">
        <v>255</v>
      </c>
      <c r="J938" s="216">
        <f t="shared" si="43"/>
        <v>0</v>
      </c>
      <c r="K938" s="137"/>
    </row>
    <row r="939" spans="1:11" ht="13.2">
      <c r="A939" s="75" t="s">
        <v>710</v>
      </c>
      <c r="B939" s="75" t="s">
        <v>711</v>
      </c>
      <c r="C939" s="174">
        <v>0</v>
      </c>
      <c r="D939" s="155"/>
      <c r="E939" s="75" t="s">
        <v>713</v>
      </c>
      <c r="F939" s="75" t="s">
        <v>364</v>
      </c>
      <c r="G939" s="75">
        <v>15</v>
      </c>
      <c r="H939" s="158"/>
      <c r="I939" s="152">
        <v>255</v>
      </c>
      <c r="J939" s="216">
        <f t="shared" si="43"/>
        <v>0</v>
      </c>
      <c r="K939" s="137"/>
    </row>
    <row r="940" spans="1:11" ht="13.2">
      <c r="A940" s="75" t="s">
        <v>710</v>
      </c>
      <c r="B940" s="75" t="s">
        <v>711</v>
      </c>
      <c r="C940" s="174">
        <v>0</v>
      </c>
      <c r="D940" s="155"/>
      <c r="E940" s="75" t="s">
        <v>136</v>
      </c>
      <c r="F940" s="75" t="s">
        <v>92</v>
      </c>
      <c r="G940" s="75">
        <v>8</v>
      </c>
      <c r="H940" s="158"/>
      <c r="I940" s="152">
        <v>255</v>
      </c>
      <c r="J940" s="216">
        <f t="shared" si="43"/>
        <v>0</v>
      </c>
      <c r="K940" s="137"/>
    </row>
    <row r="941" spans="1:11" ht="13.2">
      <c r="A941" s="75" t="s">
        <v>710</v>
      </c>
      <c r="B941" s="75" t="s">
        <v>711</v>
      </c>
      <c r="C941" s="174">
        <v>1</v>
      </c>
      <c r="D941" s="155"/>
      <c r="E941" s="75" t="s">
        <v>190</v>
      </c>
      <c r="F941" s="75" t="s">
        <v>92</v>
      </c>
      <c r="G941" s="75">
        <v>1</v>
      </c>
      <c r="H941" s="158"/>
      <c r="I941" s="152">
        <v>255</v>
      </c>
      <c r="J941" s="216">
        <f t="shared" si="43"/>
        <v>0</v>
      </c>
      <c r="K941" s="137"/>
    </row>
    <row r="942" spans="1:11" ht="13.2">
      <c r="A942" s="75" t="s">
        <v>710</v>
      </c>
      <c r="B942" s="75" t="s">
        <v>711</v>
      </c>
      <c r="C942" s="174">
        <v>1</v>
      </c>
      <c r="D942" s="155"/>
      <c r="E942" s="75" t="s">
        <v>190</v>
      </c>
      <c r="F942" s="75" t="s">
        <v>92</v>
      </c>
      <c r="G942" s="75">
        <v>1</v>
      </c>
      <c r="H942" s="158"/>
      <c r="I942" s="152">
        <v>255</v>
      </c>
      <c r="J942" s="216">
        <f t="shared" si="43"/>
        <v>0</v>
      </c>
      <c r="K942" s="137"/>
    </row>
    <row r="943" spans="1:11" ht="13.2">
      <c r="A943" s="75" t="s">
        <v>710</v>
      </c>
      <c r="B943" s="75" t="s">
        <v>711</v>
      </c>
      <c r="C943" s="174">
        <v>1</v>
      </c>
      <c r="D943" s="155"/>
      <c r="E943" s="75" t="s">
        <v>190</v>
      </c>
      <c r="F943" s="75" t="s">
        <v>92</v>
      </c>
      <c r="G943" s="75">
        <v>21.7</v>
      </c>
      <c r="H943" s="158"/>
      <c r="I943" s="152">
        <v>255</v>
      </c>
      <c r="J943" s="216">
        <f t="shared" si="43"/>
        <v>0</v>
      </c>
      <c r="K943" s="137"/>
    </row>
    <row r="944" spans="1:11" ht="13.2">
      <c r="A944" s="75" t="s">
        <v>710</v>
      </c>
      <c r="B944" s="75" t="s">
        <v>711</v>
      </c>
      <c r="C944" s="174">
        <v>1</v>
      </c>
      <c r="D944" s="155"/>
      <c r="E944" s="75" t="s">
        <v>136</v>
      </c>
      <c r="F944" s="75" t="s">
        <v>92</v>
      </c>
      <c r="G944" s="75">
        <v>1</v>
      </c>
      <c r="H944" s="158"/>
      <c r="I944" s="152">
        <v>255</v>
      </c>
      <c r="J944" s="216">
        <f t="shared" si="43"/>
        <v>0</v>
      </c>
      <c r="K944" s="137"/>
    </row>
    <row r="945" spans="1:11" ht="13.2">
      <c r="A945" s="75" t="s">
        <v>710</v>
      </c>
      <c r="B945" s="75" t="s">
        <v>711</v>
      </c>
      <c r="C945" s="174">
        <v>1</v>
      </c>
      <c r="D945" s="155"/>
      <c r="E945" s="75" t="s">
        <v>714</v>
      </c>
      <c r="F945" s="75" t="s">
        <v>92</v>
      </c>
      <c r="G945" s="75">
        <v>1</v>
      </c>
      <c r="H945" s="158"/>
      <c r="I945" s="152">
        <v>255</v>
      </c>
      <c r="J945" s="216">
        <f t="shared" si="43"/>
        <v>0</v>
      </c>
      <c r="K945" s="137"/>
    </row>
    <row r="946" spans="1:11" ht="13.2">
      <c r="A946" s="75"/>
      <c r="B946" s="75"/>
      <c r="C946" s="174"/>
      <c r="D946" s="155"/>
      <c r="E946" s="75"/>
      <c r="F946" s="75"/>
      <c r="G946" s="75"/>
      <c r="H946" s="168"/>
      <c r="I946" s="152"/>
      <c r="J946" s="169"/>
      <c r="K946" s="137"/>
    </row>
    <row r="947" spans="1:11" ht="13.2">
      <c r="A947" s="75" t="s">
        <v>715</v>
      </c>
      <c r="B947" s="75" t="s">
        <v>336</v>
      </c>
      <c r="C947" s="174">
        <v>0</v>
      </c>
      <c r="D947" s="155" t="s">
        <v>409</v>
      </c>
      <c r="E947" s="75" t="s">
        <v>157</v>
      </c>
      <c r="F947" s="75" t="s">
        <v>364</v>
      </c>
      <c r="G947" s="75">
        <v>5.0250000000000004</v>
      </c>
      <c r="H947" s="158"/>
      <c r="I947" s="152">
        <v>52</v>
      </c>
      <c r="J947" s="216">
        <f>G947*H947*I947</f>
        <v>0</v>
      </c>
      <c r="K947" s="137"/>
    </row>
    <row r="948" spans="1:11" ht="13.2">
      <c r="A948" s="75" t="s">
        <v>715</v>
      </c>
      <c r="B948" s="75" t="s">
        <v>336</v>
      </c>
      <c r="C948" s="174">
        <v>0</v>
      </c>
      <c r="D948" s="155" t="s">
        <v>546</v>
      </c>
      <c r="E948" s="75" t="s">
        <v>716</v>
      </c>
      <c r="F948" s="75" t="s">
        <v>153</v>
      </c>
      <c r="G948" s="75">
        <v>67.733999999999995</v>
      </c>
      <c r="H948" s="158"/>
      <c r="I948" s="152">
        <v>52</v>
      </c>
      <c r="J948" s="216">
        <f t="shared" ref="J948:J961" si="44">G948*H948*I948</f>
        <v>0</v>
      </c>
      <c r="K948" s="137"/>
    </row>
    <row r="949" spans="1:11" ht="13.2">
      <c r="A949" s="75" t="s">
        <v>715</v>
      </c>
      <c r="B949" s="75" t="s">
        <v>336</v>
      </c>
      <c r="C949" s="174">
        <v>0</v>
      </c>
      <c r="D949" s="155" t="s">
        <v>444</v>
      </c>
      <c r="E949" s="75" t="s">
        <v>377</v>
      </c>
      <c r="F949" s="75" t="s">
        <v>153</v>
      </c>
      <c r="G949" s="75">
        <v>3.5175000000000001</v>
      </c>
      <c r="H949" s="158"/>
      <c r="I949" s="152">
        <v>52</v>
      </c>
      <c r="J949" s="216">
        <f t="shared" si="44"/>
        <v>0</v>
      </c>
      <c r="K949" s="137"/>
    </row>
    <row r="950" spans="1:11" ht="13.2">
      <c r="A950" s="75" t="s">
        <v>715</v>
      </c>
      <c r="B950" s="75" t="s">
        <v>336</v>
      </c>
      <c r="C950" s="174">
        <v>0</v>
      </c>
      <c r="D950" s="155" t="s">
        <v>445</v>
      </c>
      <c r="E950" s="75" t="s">
        <v>390</v>
      </c>
      <c r="F950" s="75" t="s">
        <v>153</v>
      </c>
      <c r="G950" s="75">
        <v>5.3265000000000002</v>
      </c>
      <c r="H950" s="158"/>
      <c r="I950" s="152">
        <v>52</v>
      </c>
      <c r="J950" s="216">
        <f t="shared" si="44"/>
        <v>0</v>
      </c>
      <c r="K950" s="137"/>
    </row>
    <row r="951" spans="1:11" ht="13.2">
      <c r="A951" s="75" t="s">
        <v>715</v>
      </c>
      <c r="B951" s="75" t="s">
        <v>336</v>
      </c>
      <c r="C951" s="174">
        <v>0</v>
      </c>
      <c r="D951" s="155" t="s">
        <v>447</v>
      </c>
      <c r="E951" s="75" t="s">
        <v>493</v>
      </c>
      <c r="F951" s="75" t="s">
        <v>153</v>
      </c>
      <c r="G951" s="75">
        <v>1.25</v>
      </c>
      <c r="H951" s="158"/>
      <c r="I951" s="152">
        <v>52</v>
      </c>
      <c r="J951" s="216">
        <f t="shared" si="44"/>
        <v>0</v>
      </c>
      <c r="K951" s="137"/>
    </row>
    <row r="952" spans="1:11" ht="13.2">
      <c r="A952" s="75" t="s">
        <v>715</v>
      </c>
      <c r="B952" s="75" t="s">
        <v>336</v>
      </c>
      <c r="C952" s="174">
        <v>0</v>
      </c>
      <c r="D952" s="155" t="s">
        <v>449</v>
      </c>
      <c r="E952" s="75" t="s">
        <v>169</v>
      </c>
      <c r="F952" s="75" t="s">
        <v>153</v>
      </c>
      <c r="G952" s="75">
        <v>1.25</v>
      </c>
      <c r="H952" s="158"/>
      <c r="I952" s="152">
        <v>52</v>
      </c>
      <c r="J952" s="216">
        <f t="shared" si="44"/>
        <v>0</v>
      </c>
      <c r="K952" s="137"/>
    </row>
    <row r="953" spans="1:11" ht="13.2">
      <c r="A953" s="75" t="s">
        <v>715</v>
      </c>
      <c r="B953" s="75" t="s">
        <v>336</v>
      </c>
      <c r="C953" s="174">
        <v>0</v>
      </c>
      <c r="D953" s="155" t="s">
        <v>451</v>
      </c>
      <c r="E953" s="75" t="s">
        <v>169</v>
      </c>
      <c r="F953" s="75" t="s">
        <v>153</v>
      </c>
      <c r="G953" s="75">
        <v>1.25</v>
      </c>
      <c r="H953" s="158"/>
      <c r="I953" s="152">
        <v>52</v>
      </c>
      <c r="J953" s="216">
        <f t="shared" si="44"/>
        <v>0</v>
      </c>
      <c r="K953" s="137"/>
    </row>
    <row r="954" spans="1:11" ht="13.2">
      <c r="A954" s="75" t="s">
        <v>715</v>
      </c>
      <c r="B954" s="75" t="s">
        <v>336</v>
      </c>
      <c r="C954" s="174">
        <v>0</v>
      </c>
      <c r="D954" s="155" t="s">
        <v>571</v>
      </c>
      <c r="E954" s="75" t="s">
        <v>576</v>
      </c>
      <c r="F954" s="75" t="s">
        <v>717</v>
      </c>
      <c r="G954" s="75">
        <v>2</v>
      </c>
      <c r="H954" s="158"/>
      <c r="I954" s="152">
        <v>0</v>
      </c>
      <c r="J954" s="216">
        <f t="shared" si="44"/>
        <v>0</v>
      </c>
      <c r="K954" s="137"/>
    </row>
    <row r="955" spans="1:11" ht="13.2">
      <c r="A955" s="75" t="s">
        <v>715</v>
      </c>
      <c r="B955" s="75" t="s">
        <v>336</v>
      </c>
      <c r="C955" s="174">
        <v>0</v>
      </c>
      <c r="D955" s="155" t="s">
        <v>453</v>
      </c>
      <c r="E955" s="75" t="s">
        <v>632</v>
      </c>
      <c r="F955" s="75" t="s">
        <v>356</v>
      </c>
      <c r="G955" s="75">
        <v>124.01999999999998</v>
      </c>
      <c r="H955" s="158"/>
      <c r="I955" s="152">
        <v>0</v>
      </c>
      <c r="J955" s="216">
        <f t="shared" si="44"/>
        <v>0</v>
      </c>
      <c r="K955" s="137"/>
    </row>
    <row r="956" spans="1:11" ht="13.2">
      <c r="A956" s="75" t="s">
        <v>715</v>
      </c>
      <c r="B956" s="75" t="s">
        <v>336</v>
      </c>
      <c r="C956" s="174">
        <v>0</v>
      </c>
      <c r="D956" s="155"/>
      <c r="E956" s="75" t="s">
        <v>195</v>
      </c>
      <c r="F956" s="75" t="s">
        <v>364</v>
      </c>
      <c r="G956" s="75">
        <v>5</v>
      </c>
      <c r="H956" s="158"/>
      <c r="I956" s="152">
        <v>52</v>
      </c>
      <c r="J956" s="216">
        <f t="shared" si="44"/>
        <v>0</v>
      </c>
      <c r="K956" s="137"/>
    </row>
    <row r="957" spans="1:11" ht="13.2">
      <c r="A957" s="75" t="s">
        <v>715</v>
      </c>
      <c r="B957" s="75" t="s">
        <v>336</v>
      </c>
      <c r="C957" s="174">
        <v>1</v>
      </c>
      <c r="D957" s="155" t="s">
        <v>595</v>
      </c>
      <c r="E957" s="75" t="s">
        <v>136</v>
      </c>
      <c r="F957" s="75" t="s">
        <v>364</v>
      </c>
      <c r="G957" s="75">
        <v>4.2</v>
      </c>
      <c r="H957" s="158"/>
      <c r="I957" s="152">
        <v>52</v>
      </c>
      <c r="J957" s="216">
        <f t="shared" si="44"/>
        <v>0</v>
      </c>
      <c r="K957" s="137"/>
    </row>
    <row r="958" spans="1:11" ht="13.2">
      <c r="A958" s="75" t="s">
        <v>715</v>
      </c>
      <c r="B958" s="75" t="s">
        <v>336</v>
      </c>
      <c r="C958" s="174">
        <v>1</v>
      </c>
      <c r="D958" s="155" t="s">
        <v>596</v>
      </c>
      <c r="E958" s="75" t="s">
        <v>190</v>
      </c>
      <c r="F958" s="75" t="s">
        <v>364</v>
      </c>
      <c r="G958" s="75">
        <v>14.115</v>
      </c>
      <c r="H958" s="158"/>
      <c r="I958" s="152">
        <v>52</v>
      </c>
      <c r="J958" s="216">
        <f t="shared" si="44"/>
        <v>0</v>
      </c>
      <c r="K958" s="137"/>
    </row>
    <row r="959" spans="1:11" ht="13.2">
      <c r="A959" s="75" t="s">
        <v>715</v>
      </c>
      <c r="B959" s="75" t="s">
        <v>336</v>
      </c>
      <c r="C959" s="174">
        <v>1</v>
      </c>
      <c r="D959" s="155" t="s">
        <v>597</v>
      </c>
      <c r="E959" s="75" t="s">
        <v>718</v>
      </c>
      <c r="F959" s="75" t="s">
        <v>717</v>
      </c>
      <c r="G959" s="75">
        <v>6.2640000000000002</v>
      </c>
      <c r="H959" s="158"/>
      <c r="I959" s="152">
        <v>0</v>
      </c>
      <c r="J959" s="216">
        <f t="shared" si="44"/>
        <v>0</v>
      </c>
      <c r="K959" s="137"/>
    </row>
    <row r="960" spans="1:11" ht="13.2">
      <c r="A960" s="75" t="s">
        <v>715</v>
      </c>
      <c r="B960" s="75" t="s">
        <v>336</v>
      </c>
      <c r="C960" s="174">
        <v>1</v>
      </c>
      <c r="D960" s="155" t="s">
        <v>598</v>
      </c>
      <c r="E960" s="75" t="s">
        <v>576</v>
      </c>
      <c r="F960" s="75" t="s">
        <v>717</v>
      </c>
      <c r="G960" s="75">
        <v>1.5</v>
      </c>
      <c r="H960" s="158"/>
      <c r="I960" s="152">
        <v>0</v>
      </c>
      <c r="J960" s="216">
        <f t="shared" si="44"/>
        <v>0</v>
      </c>
      <c r="K960" s="137"/>
    </row>
    <row r="961" spans="1:11" ht="13.2">
      <c r="A961" s="75" t="s">
        <v>715</v>
      </c>
      <c r="B961" s="75" t="s">
        <v>336</v>
      </c>
      <c r="C961" s="174">
        <v>1</v>
      </c>
      <c r="D961" s="155" t="s">
        <v>598</v>
      </c>
      <c r="E961" s="75" t="s">
        <v>719</v>
      </c>
      <c r="F961" s="75" t="s">
        <v>364</v>
      </c>
      <c r="G961" s="77">
        <v>68.088999999999999</v>
      </c>
      <c r="H961" s="158"/>
      <c r="I961" s="152">
        <v>52</v>
      </c>
      <c r="J961" s="216">
        <f t="shared" si="44"/>
        <v>0</v>
      </c>
      <c r="K961" s="137"/>
    </row>
    <row r="962" spans="1:11" ht="13.2">
      <c r="A962" s="75"/>
      <c r="B962" s="75"/>
      <c r="C962" s="174"/>
      <c r="D962" s="155"/>
      <c r="E962" s="75"/>
      <c r="F962" s="75"/>
      <c r="G962" s="75"/>
      <c r="H962" s="168"/>
      <c r="I962" s="152"/>
      <c r="J962" s="169"/>
      <c r="K962" s="137"/>
    </row>
    <row r="963" spans="1:11" ht="13.2">
      <c r="A963" s="75" t="s">
        <v>720</v>
      </c>
      <c r="B963" s="75" t="s">
        <v>150</v>
      </c>
      <c r="C963" s="174"/>
      <c r="D963" s="155" t="s">
        <v>721</v>
      </c>
      <c r="E963" s="75" t="s">
        <v>722</v>
      </c>
      <c r="F963" s="75" t="s">
        <v>366</v>
      </c>
      <c r="G963" s="75">
        <v>76</v>
      </c>
      <c r="H963" s="158"/>
      <c r="I963" s="152">
        <v>255</v>
      </c>
      <c r="J963" s="216">
        <f>G963*H963*I963</f>
        <v>0</v>
      </c>
      <c r="K963" s="137"/>
    </row>
    <row r="964" spans="1:11" ht="13.2">
      <c r="A964" s="75" t="s">
        <v>720</v>
      </c>
      <c r="B964" s="75" t="s">
        <v>150</v>
      </c>
      <c r="C964" s="174"/>
      <c r="D964" s="155" t="s">
        <v>723</v>
      </c>
      <c r="E964" s="75" t="s">
        <v>169</v>
      </c>
      <c r="F964" s="75" t="s">
        <v>724</v>
      </c>
      <c r="G964" s="75">
        <v>13</v>
      </c>
      <c r="H964" s="158"/>
      <c r="I964" s="152">
        <v>255</v>
      </c>
      <c r="J964" s="216">
        <f t="shared" ref="J964:J1014" si="45">G964*H964*I964</f>
        <v>0</v>
      </c>
      <c r="K964" s="137"/>
    </row>
    <row r="965" spans="1:11" ht="13.2">
      <c r="A965" s="75" t="s">
        <v>720</v>
      </c>
      <c r="B965" s="75" t="s">
        <v>150</v>
      </c>
      <c r="C965" s="174"/>
      <c r="D965" s="155" t="s">
        <v>725</v>
      </c>
      <c r="E965" s="75" t="s">
        <v>726</v>
      </c>
      <c r="F965" s="75" t="s">
        <v>724</v>
      </c>
      <c r="G965" s="75">
        <v>36.700000000000003</v>
      </c>
      <c r="H965" s="158"/>
      <c r="I965" s="152">
        <v>255</v>
      </c>
      <c r="J965" s="216">
        <f t="shared" si="45"/>
        <v>0</v>
      </c>
      <c r="K965" s="137"/>
    </row>
    <row r="966" spans="1:11" ht="13.2">
      <c r="A966" s="75" t="s">
        <v>720</v>
      </c>
      <c r="B966" s="75" t="s">
        <v>150</v>
      </c>
      <c r="C966" s="174"/>
      <c r="D966" s="155" t="s">
        <v>727</v>
      </c>
      <c r="E966" s="75" t="s">
        <v>726</v>
      </c>
      <c r="F966" s="75" t="s">
        <v>724</v>
      </c>
      <c r="G966" s="75">
        <v>10</v>
      </c>
      <c r="H966" s="158"/>
      <c r="I966" s="152">
        <v>255</v>
      </c>
      <c r="J966" s="216">
        <f t="shared" si="45"/>
        <v>0</v>
      </c>
      <c r="K966" s="137"/>
    </row>
    <row r="967" spans="1:11" ht="13.2">
      <c r="A967" s="75" t="s">
        <v>720</v>
      </c>
      <c r="B967" s="75" t="s">
        <v>150</v>
      </c>
      <c r="C967" s="174"/>
      <c r="D967" s="155" t="s">
        <v>728</v>
      </c>
      <c r="E967" s="75" t="s">
        <v>729</v>
      </c>
      <c r="F967" s="75" t="s">
        <v>724</v>
      </c>
      <c r="G967" s="75">
        <v>28</v>
      </c>
      <c r="H967" s="158"/>
      <c r="I967" s="152">
        <v>255</v>
      </c>
      <c r="J967" s="216">
        <f t="shared" si="45"/>
        <v>0</v>
      </c>
      <c r="K967" s="137"/>
    </row>
    <row r="968" spans="1:11" ht="13.2">
      <c r="A968" s="75" t="s">
        <v>720</v>
      </c>
      <c r="B968" s="75" t="s">
        <v>150</v>
      </c>
      <c r="C968" s="174"/>
      <c r="D968" s="155" t="s">
        <v>730</v>
      </c>
      <c r="E968" s="75" t="s">
        <v>731</v>
      </c>
      <c r="F968" s="75" t="s">
        <v>366</v>
      </c>
      <c r="G968" s="75">
        <v>60</v>
      </c>
      <c r="H968" s="158"/>
      <c r="I968" s="152">
        <v>255</v>
      </c>
      <c r="J968" s="216">
        <f t="shared" si="45"/>
        <v>0</v>
      </c>
      <c r="K968" s="137"/>
    </row>
    <row r="969" spans="1:11" ht="13.2">
      <c r="A969" s="75" t="s">
        <v>720</v>
      </c>
      <c r="B969" s="75" t="s">
        <v>150</v>
      </c>
      <c r="C969" s="174"/>
      <c r="D969" s="155" t="s">
        <v>732</v>
      </c>
      <c r="E969" s="75" t="s">
        <v>190</v>
      </c>
      <c r="F969" s="75" t="s">
        <v>366</v>
      </c>
      <c r="G969" s="75">
        <v>20</v>
      </c>
      <c r="H969" s="158"/>
      <c r="I969" s="152">
        <v>255</v>
      </c>
      <c r="J969" s="216">
        <f t="shared" si="45"/>
        <v>0</v>
      </c>
      <c r="K969" s="137"/>
    </row>
    <row r="970" spans="1:11" ht="13.2">
      <c r="A970" s="75" t="s">
        <v>720</v>
      </c>
      <c r="B970" s="75" t="s">
        <v>150</v>
      </c>
      <c r="C970" s="174"/>
      <c r="D970" s="155" t="s">
        <v>733</v>
      </c>
      <c r="E970" s="75" t="s">
        <v>190</v>
      </c>
      <c r="F970" s="75" t="s">
        <v>366</v>
      </c>
      <c r="G970" s="75">
        <v>20</v>
      </c>
      <c r="H970" s="158"/>
      <c r="I970" s="152">
        <v>255</v>
      </c>
      <c r="J970" s="216">
        <f t="shared" si="45"/>
        <v>0</v>
      </c>
      <c r="K970" s="137"/>
    </row>
    <row r="971" spans="1:11" ht="13.2">
      <c r="A971" s="75" t="s">
        <v>720</v>
      </c>
      <c r="B971" s="75" t="s">
        <v>150</v>
      </c>
      <c r="C971" s="174"/>
      <c r="D971" s="155" t="s">
        <v>734</v>
      </c>
      <c r="E971" s="75" t="s">
        <v>672</v>
      </c>
      <c r="F971" s="75" t="s">
        <v>724</v>
      </c>
      <c r="G971" s="75">
        <v>35.9</v>
      </c>
      <c r="H971" s="158"/>
      <c r="I971" s="152">
        <v>255</v>
      </c>
      <c r="J971" s="216">
        <f t="shared" si="45"/>
        <v>0</v>
      </c>
      <c r="K971" s="137"/>
    </row>
    <row r="972" spans="1:11" ht="13.2">
      <c r="A972" s="75" t="s">
        <v>720</v>
      </c>
      <c r="B972" s="75" t="s">
        <v>150</v>
      </c>
      <c r="C972" s="174"/>
      <c r="D972" s="155" t="s">
        <v>735</v>
      </c>
      <c r="E972" s="75" t="s">
        <v>135</v>
      </c>
      <c r="F972" s="75" t="s">
        <v>366</v>
      </c>
      <c r="G972" s="75">
        <v>4.8</v>
      </c>
      <c r="H972" s="158"/>
      <c r="I972" s="152">
        <v>255</v>
      </c>
      <c r="J972" s="216">
        <f t="shared" si="45"/>
        <v>0</v>
      </c>
      <c r="K972" s="137"/>
    </row>
    <row r="973" spans="1:11" ht="13.2">
      <c r="A973" s="75" t="s">
        <v>720</v>
      </c>
      <c r="B973" s="75" t="s">
        <v>150</v>
      </c>
      <c r="C973" s="174"/>
      <c r="D973" s="155" t="s">
        <v>736</v>
      </c>
      <c r="E973" s="75" t="s">
        <v>729</v>
      </c>
      <c r="F973" s="75" t="s">
        <v>724</v>
      </c>
      <c r="G973" s="75">
        <v>22</v>
      </c>
      <c r="H973" s="158"/>
      <c r="I973" s="152">
        <v>255</v>
      </c>
      <c r="J973" s="216">
        <f t="shared" si="45"/>
        <v>0</v>
      </c>
      <c r="K973" s="137"/>
    </row>
    <row r="974" spans="1:11" ht="13.2">
      <c r="A974" s="75" t="s">
        <v>720</v>
      </c>
      <c r="B974" s="75" t="s">
        <v>150</v>
      </c>
      <c r="C974" s="174"/>
      <c r="D974" s="155" t="s">
        <v>737</v>
      </c>
      <c r="E974" s="75" t="s">
        <v>454</v>
      </c>
      <c r="F974" s="75" t="s">
        <v>724</v>
      </c>
      <c r="G974" s="75">
        <v>22</v>
      </c>
      <c r="H974" s="158"/>
      <c r="I974" s="152">
        <v>255</v>
      </c>
      <c r="J974" s="216">
        <f t="shared" si="45"/>
        <v>0</v>
      </c>
      <c r="K974" s="137"/>
    </row>
    <row r="975" spans="1:11" ht="13.2">
      <c r="A975" s="75" t="s">
        <v>720</v>
      </c>
      <c r="B975" s="75" t="s">
        <v>150</v>
      </c>
      <c r="C975" s="174"/>
      <c r="D975" s="155" t="s">
        <v>738</v>
      </c>
      <c r="E975" s="75" t="s">
        <v>454</v>
      </c>
      <c r="F975" s="75" t="s">
        <v>724</v>
      </c>
      <c r="G975" s="75">
        <v>3</v>
      </c>
      <c r="H975" s="158"/>
      <c r="I975" s="152">
        <v>255</v>
      </c>
      <c r="J975" s="216">
        <f t="shared" si="45"/>
        <v>0</v>
      </c>
      <c r="K975" s="137"/>
    </row>
    <row r="976" spans="1:11" ht="13.2">
      <c r="A976" s="75" t="s">
        <v>720</v>
      </c>
      <c r="B976" s="75" t="s">
        <v>150</v>
      </c>
      <c r="C976" s="174"/>
      <c r="D976" s="155" t="s">
        <v>739</v>
      </c>
      <c r="E976" s="75" t="s">
        <v>731</v>
      </c>
      <c r="F976" s="75" t="s">
        <v>366</v>
      </c>
      <c r="G976" s="75">
        <v>21</v>
      </c>
      <c r="H976" s="158"/>
      <c r="I976" s="152">
        <v>255</v>
      </c>
      <c r="J976" s="216">
        <f t="shared" si="45"/>
        <v>0</v>
      </c>
      <c r="K976" s="137"/>
    </row>
    <row r="977" spans="1:11" ht="13.2">
      <c r="A977" s="75" t="s">
        <v>720</v>
      </c>
      <c r="B977" s="75" t="s">
        <v>150</v>
      </c>
      <c r="C977" s="174"/>
      <c r="D977" s="155" t="s">
        <v>740</v>
      </c>
      <c r="E977" s="75" t="s">
        <v>741</v>
      </c>
      <c r="F977" s="75" t="s">
        <v>366</v>
      </c>
      <c r="G977" s="75">
        <v>13</v>
      </c>
      <c r="H977" s="158"/>
      <c r="I977" s="152">
        <v>255</v>
      </c>
      <c r="J977" s="216">
        <f t="shared" si="45"/>
        <v>0</v>
      </c>
      <c r="K977" s="137"/>
    </row>
    <row r="978" spans="1:11" ht="13.2">
      <c r="A978" s="75" t="s">
        <v>720</v>
      </c>
      <c r="B978" s="75" t="s">
        <v>150</v>
      </c>
      <c r="C978" s="174"/>
      <c r="D978" s="155" t="s">
        <v>742</v>
      </c>
      <c r="E978" s="75" t="s">
        <v>743</v>
      </c>
      <c r="F978" s="75" t="s">
        <v>366</v>
      </c>
      <c r="G978" s="75">
        <v>13</v>
      </c>
      <c r="H978" s="158"/>
      <c r="I978" s="152">
        <v>255</v>
      </c>
      <c r="J978" s="216">
        <f t="shared" si="45"/>
        <v>0</v>
      </c>
      <c r="K978" s="137"/>
    </row>
    <row r="979" spans="1:11" ht="13.2">
      <c r="A979" s="75" t="s">
        <v>720</v>
      </c>
      <c r="B979" s="75" t="s">
        <v>150</v>
      </c>
      <c r="C979" s="174"/>
      <c r="D979" s="155" t="s">
        <v>744</v>
      </c>
      <c r="E979" s="75" t="s">
        <v>702</v>
      </c>
      <c r="F979" s="75" t="s">
        <v>366</v>
      </c>
      <c r="G979" s="75">
        <v>11</v>
      </c>
      <c r="H979" s="158"/>
      <c r="I979" s="152">
        <v>255</v>
      </c>
      <c r="J979" s="216">
        <f t="shared" si="45"/>
        <v>0</v>
      </c>
      <c r="K979" s="137"/>
    </row>
    <row r="980" spans="1:11" ht="13.2">
      <c r="A980" s="75" t="s">
        <v>720</v>
      </c>
      <c r="B980" s="75" t="s">
        <v>150</v>
      </c>
      <c r="C980" s="174"/>
      <c r="D980" s="155" t="s">
        <v>745</v>
      </c>
      <c r="E980" s="75" t="s">
        <v>702</v>
      </c>
      <c r="F980" s="75" t="s">
        <v>366</v>
      </c>
      <c r="G980" s="75">
        <v>20</v>
      </c>
      <c r="H980" s="158"/>
      <c r="I980" s="152">
        <v>255</v>
      </c>
      <c r="J980" s="216">
        <f t="shared" si="45"/>
        <v>0</v>
      </c>
      <c r="K980" s="137"/>
    </row>
    <row r="981" spans="1:11" ht="13.2">
      <c r="A981" s="75" t="s">
        <v>720</v>
      </c>
      <c r="B981" s="75" t="s">
        <v>150</v>
      </c>
      <c r="C981" s="174"/>
      <c r="D981" s="155" t="s">
        <v>746</v>
      </c>
      <c r="E981" s="75" t="s">
        <v>135</v>
      </c>
      <c r="F981" s="75" t="s">
        <v>724</v>
      </c>
      <c r="G981" s="75">
        <v>69</v>
      </c>
      <c r="H981" s="158"/>
      <c r="I981" s="152">
        <v>255</v>
      </c>
      <c r="J981" s="216">
        <f t="shared" si="45"/>
        <v>0</v>
      </c>
      <c r="K981" s="137"/>
    </row>
    <row r="982" spans="1:11" ht="13.2">
      <c r="A982" s="75" t="s">
        <v>720</v>
      </c>
      <c r="B982" s="75" t="s">
        <v>150</v>
      </c>
      <c r="C982" s="174"/>
      <c r="D982" s="155" t="s">
        <v>747</v>
      </c>
      <c r="E982" s="75" t="s">
        <v>136</v>
      </c>
      <c r="F982" s="75" t="s">
        <v>366</v>
      </c>
      <c r="G982" s="75">
        <v>126</v>
      </c>
      <c r="H982" s="158"/>
      <c r="I982" s="152">
        <v>255</v>
      </c>
      <c r="J982" s="216">
        <f t="shared" si="45"/>
        <v>0</v>
      </c>
      <c r="K982" s="137"/>
    </row>
    <row r="983" spans="1:11" ht="13.2">
      <c r="A983" s="75" t="s">
        <v>720</v>
      </c>
      <c r="B983" s="75" t="s">
        <v>150</v>
      </c>
      <c r="C983" s="174"/>
      <c r="D983" s="155" t="s">
        <v>748</v>
      </c>
      <c r="E983" s="75" t="s">
        <v>295</v>
      </c>
      <c r="F983" s="75" t="s">
        <v>366</v>
      </c>
      <c r="G983" s="75">
        <v>31</v>
      </c>
      <c r="H983" s="158"/>
      <c r="I983" s="152">
        <v>255</v>
      </c>
      <c r="J983" s="216">
        <f t="shared" si="45"/>
        <v>0</v>
      </c>
      <c r="K983" s="137"/>
    </row>
    <row r="984" spans="1:11" ht="13.2">
      <c r="A984" s="75" t="s">
        <v>720</v>
      </c>
      <c r="B984" s="75" t="s">
        <v>150</v>
      </c>
      <c r="C984" s="174"/>
      <c r="D984" s="155" t="s">
        <v>749</v>
      </c>
      <c r="E984" s="75" t="s">
        <v>295</v>
      </c>
      <c r="F984" s="75" t="s">
        <v>366</v>
      </c>
      <c r="G984" s="75">
        <v>32</v>
      </c>
      <c r="H984" s="158"/>
      <c r="I984" s="152">
        <v>255</v>
      </c>
      <c r="J984" s="216">
        <f t="shared" si="45"/>
        <v>0</v>
      </c>
      <c r="K984" s="137"/>
    </row>
    <row r="985" spans="1:11" ht="13.2">
      <c r="A985" s="75" t="s">
        <v>720</v>
      </c>
      <c r="B985" s="75" t="s">
        <v>150</v>
      </c>
      <c r="C985" s="174"/>
      <c r="D985" s="155" t="s">
        <v>750</v>
      </c>
      <c r="E985" s="75" t="s">
        <v>169</v>
      </c>
      <c r="F985" s="75" t="s">
        <v>724</v>
      </c>
      <c r="G985" s="75">
        <v>13.5</v>
      </c>
      <c r="H985" s="158"/>
      <c r="I985" s="152">
        <v>255</v>
      </c>
      <c r="J985" s="216">
        <f t="shared" si="45"/>
        <v>0</v>
      </c>
      <c r="K985" s="137"/>
    </row>
    <row r="986" spans="1:11" ht="13.2">
      <c r="A986" s="75" t="s">
        <v>720</v>
      </c>
      <c r="B986" s="75" t="s">
        <v>150</v>
      </c>
      <c r="C986" s="174"/>
      <c r="D986" s="155" t="s">
        <v>751</v>
      </c>
      <c r="E986" s="75" t="s">
        <v>169</v>
      </c>
      <c r="F986" s="75" t="s">
        <v>724</v>
      </c>
      <c r="G986" s="75">
        <v>5</v>
      </c>
      <c r="H986" s="158"/>
      <c r="I986" s="152">
        <v>255</v>
      </c>
      <c r="J986" s="216">
        <f t="shared" si="45"/>
        <v>0</v>
      </c>
      <c r="K986" s="137"/>
    </row>
    <row r="987" spans="1:11" ht="13.2">
      <c r="A987" s="75" t="s">
        <v>720</v>
      </c>
      <c r="B987" s="75" t="s">
        <v>150</v>
      </c>
      <c r="C987" s="174"/>
      <c r="D987" s="155" t="s">
        <v>752</v>
      </c>
      <c r="E987" s="75" t="s">
        <v>169</v>
      </c>
      <c r="F987" s="75" t="s">
        <v>724</v>
      </c>
      <c r="G987" s="75">
        <v>13.5</v>
      </c>
      <c r="H987" s="158"/>
      <c r="I987" s="152">
        <v>255</v>
      </c>
      <c r="J987" s="216">
        <f t="shared" si="45"/>
        <v>0</v>
      </c>
      <c r="K987" s="137"/>
    </row>
    <row r="988" spans="1:11" ht="13.2">
      <c r="A988" s="75" t="s">
        <v>720</v>
      </c>
      <c r="B988" s="75" t="s">
        <v>150</v>
      </c>
      <c r="C988" s="174"/>
      <c r="D988" s="155" t="s">
        <v>753</v>
      </c>
      <c r="E988" s="75" t="s">
        <v>605</v>
      </c>
      <c r="F988" s="75" t="s">
        <v>724</v>
      </c>
      <c r="G988" s="75">
        <v>8</v>
      </c>
      <c r="H988" s="158"/>
      <c r="I988" s="152">
        <v>255</v>
      </c>
      <c r="J988" s="216">
        <f t="shared" si="45"/>
        <v>0</v>
      </c>
      <c r="K988" s="137"/>
    </row>
    <row r="989" spans="1:11" ht="13.2">
      <c r="A989" s="75" t="s">
        <v>720</v>
      </c>
      <c r="B989" s="75" t="s">
        <v>150</v>
      </c>
      <c r="C989" s="174"/>
      <c r="D989" s="155" t="s">
        <v>754</v>
      </c>
      <c r="E989" s="75" t="s">
        <v>215</v>
      </c>
      <c r="F989" s="75" t="s">
        <v>724</v>
      </c>
      <c r="G989" s="75">
        <v>20</v>
      </c>
      <c r="H989" s="158"/>
      <c r="I989" s="152">
        <v>255</v>
      </c>
      <c r="J989" s="216">
        <f t="shared" si="45"/>
        <v>0</v>
      </c>
      <c r="K989" s="137"/>
    </row>
    <row r="990" spans="1:11" ht="13.2">
      <c r="A990" s="75" t="s">
        <v>720</v>
      </c>
      <c r="B990" s="75" t="s">
        <v>150</v>
      </c>
      <c r="C990" s="174"/>
      <c r="D990" s="155" t="s">
        <v>755</v>
      </c>
      <c r="E990" s="75" t="s">
        <v>756</v>
      </c>
      <c r="F990" s="75" t="s">
        <v>724</v>
      </c>
      <c r="G990" s="75">
        <v>25</v>
      </c>
      <c r="H990" s="158"/>
      <c r="I990" s="152">
        <v>255</v>
      </c>
      <c r="J990" s="216">
        <f t="shared" si="45"/>
        <v>0</v>
      </c>
      <c r="K990" s="137"/>
    </row>
    <row r="991" spans="1:11" ht="13.2">
      <c r="A991" s="75" t="s">
        <v>720</v>
      </c>
      <c r="B991" s="75" t="s">
        <v>150</v>
      </c>
      <c r="C991" s="174"/>
      <c r="D991" s="155" t="s">
        <v>757</v>
      </c>
      <c r="E991" s="75" t="s">
        <v>758</v>
      </c>
      <c r="F991" s="75" t="s">
        <v>724</v>
      </c>
      <c r="G991" s="75">
        <v>7.9</v>
      </c>
      <c r="H991" s="158"/>
      <c r="I991" s="152">
        <v>255</v>
      </c>
      <c r="J991" s="216">
        <f t="shared" si="45"/>
        <v>0</v>
      </c>
      <c r="K991" s="137"/>
    </row>
    <row r="992" spans="1:11" ht="13.2">
      <c r="A992" s="75" t="s">
        <v>720</v>
      </c>
      <c r="B992" s="75" t="s">
        <v>150</v>
      </c>
      <c r="C992" s="174"/>
      <c r="D992" s="155" t="s">
        <v>759</v>
      </c>
      <c r="E992" s="75" t="s">
        <v>760</v>
      </c>
      <c r="F992" s="75" t="s">
        <v>366</v>
      </c>
      <c r="G992" s="75">
        <v>133</v>
      </c>
      <c r="H992" s="158"/>
      <c r="I992" s="152">
        <v>255</v>
      </c>
      <c r="J992" s="216">
        <f t="shared" si="45"/>
        <v>0</v>
      </c>
      <c r="K992" s="137"/>
    </row>
    <row r="993" spans="1:11" ht="13.2">
      <c r="A993" s="75" t="s">
        <v>720</v>
      </c>
      <c r="B993" s="75" t="s">
        <v>150</v>
      </c>
      <c r="C993" s="174"/>
      <c r="D993" s="155" t="s">
        <v>761</v>
      </c>
      <c r="E993" s="75" t="s">
        <v>213</v>
      </c>
      <c r="F993" s="75" t="s">
        <v>366</v>
      </c>
      <c r="G993" s="75">
        <v>69</v>
      </c>
      <c r="H993" s="158"/>
      <c r="I993" s="152">
        <v>255</v>
      </c>
      <c r="J993" s="216">
        <f t="shared" si="45"/>
        <v>0</v>
      </c>
      <c r="K993" s="137"/>
    </row>
    <row r="994" spans="1:11" ht="13.2">
      <c r="A994" s="75" t="s">
        <v>720</v>
      </c>
      <c r="B994" s="75" t="s">
        <v>150</v>
      </c>
      <c r="C994" s="174"/>
      <c r="D994" s="155" t="s">
        <v>762</v>
      </c>
      <c r="E994" s="75" t="s">
        <v>136</v>
      </c>
      <c r="F994" s="75" t="s">
        <v>366</v>
      </c>
      <c r="G994" s="75">
        <v>100</v>
      </c>
      <c r="H994" s="158"/>
      <c r="I994" s="152">
        <v>255</v>
      </c>
      <c r="J994" s="216">
        <f t="shared" si="45"/>
        <v>0</v>
      </c>
      <c r="K994" s="137"/>
    </row>
    <row r="995" spans="1:11" ht="13.2">
      <c r="A995" s="75" t="s">
        <v>720</v>
      </c>
      <c r="B995" s="75" t="s">
        <v>150</v>
      </c>
      <c r="C995" s="174"/>
      <c r="D995" s="155" t="s">
        <v>762</v>
      </c>
      <c r="E995" s="75" t="s">
        <v>139</v>
      </c>
      <c r="F995" s="75" t="s">
        <v>366</v>
      </c>
      <c r="G995" s="75">
        <v>34.4</v>
      </c>
      <c r="H995" s="158"/>
      <c r="I995" s="152">
        <v>255</v>
      </c>
      <c r="J995" s="216">
        <f t="shared" si="45"/>
        <v>0</v>
      </c>
      <c r="K995" s="137"/>
    </row>
    <row r="996" spans="1:11" ht="13.2">
      <c r="A996" s="75" t="s">
        <v>720</v>
      </c>
      <c r="B996" s="75" t="s">
        <v>150</v>
      </c>
      <c r="C996" s="174"/>
      <c r="D996" s="155" t="s">
        <v>763</v>
      </c>
      <c r="E996" s="75" t="s">
        <v>190</v>
      </c>
      <c r="F996" s="75" t="s">
        <v>92</v>
      </c>
      <c r="G996" s="75">
        <v>25</v>
      </c>
      <c r="H996" s="158"/>
      <c r="I996" s="152">
        <v>255</v>
      </c>
      <c r="J996" s="216">
        <f t="shared" si="45"/>
        <v>0</v>
      </c>
      <c r="K996" s="137"/>
    </row>
    <row r="997" spans="1:11" ht="13.2">
      <c r="A997" s="75" t="s">
        <v>720</v>
      </c>
      <c r="B997" s="75" t="s">
        <v>150</v>
      </c>
      <c r="C997" s="174"/>
      <c r="D997" s="155" t="s">
        <v>764</v>
      </c>
      <c r="E997" s="75" t="s">
        <v>190</v>
      </c>
      <c r="F997" s="75" t="s">
        <v>92</v>
      </c>
      <c r="G997" s="75">
        <v>20</v>
      </c>
      <c r="H997" s="158"/>
      <c r="I997" s="152">
        <v>255</v>
      </c>
      <c r="J997" s="216">
        <f t="shared" si="45"/>
        <v>0</v>
      </c>
      <c r="K997" s="137"/>
    </row>
    <row r="998" spans="1:11" ht="13.2">
      <c r="A998" s="75" t="s">
        <v>720</v>
      </c>
      <c r="B998" s="75" t="s">
        <v>150</v>
      </c>
      <c r="C998" s="174"/>
      <c r="D998" s="155" t="s">
        <v>765</v>
      </c>
      <c r="E998" s="75" t="s">
        <v>190</v>
      </c>
      <c r="F998" s="75" t="s">
        <v>92</v>
      </c>
      <c r="G998" s="75">
        <v>24</v>
      </c>
      <c r="H998" s="158"/>
      <c r="I998" s="152">
        <v>255</v>
      </c>
      <c r="J998" s="216">
        <f t="shared" si="45"/>
        <v>0</v>
      </c>
      <c r="K998" s="137"/>
    </row>
    <row r="999" spans="1:11" ht="13.2">
      <c r="A999" s="75" t="s">
        <v>720</v>
      </c>
      <c r="B999" s="75" t="s">
        <v>150</v>
      </c>
      <c r="C999" s="174"/>
      <c r="D999" s="155" t="s">
        <v>766</v>
      </c>
      <c r="E999" s="75" t="s">
        <v>273</v>
      </c>
      <c r="F999" s="75" t="s">
        <v>92</v>
      </c>
      <c r="G999" s="75">
        <v>8</v>
      </c>
      <c r="H999" s="158"/>
      <c r="I999" s="152">
        <v>255</v>
      </c>
      <c r="J999" s="216">
        <f t="shared" si="45"/>
        <v>0</v>
      </c>
      <c r="K999" s="137"/>
    </row>
    <row r="1000" spans="1:11" ht="13.2">
      <c r="A1000" s="75" t="s">
        <v>720</v>
      </c>
      <c r="B1000" s="75" t="s">
        <v>150</v>
      </c>
      <c r="C1000" s="174"/>
      <c r="D1000" s="155" t="s">
        <v>767</v>
      </c>
      <c r="E1000" s="75" t="s">
        <v>169</v>
      </c>
      <c r="F1000" s="75" t="s">
        <v>724</v>
      </c>
      <c r="G1000" s="75">
        <v>6.5</v>
      </c>
      <c r="H1000" s="158"/>
      <c r="I1000" s="152">
        <v>255</v>
      </c>
      <c r="J1000" s="216">
        <f t="shared" si="45"/>
        <v>0</v>
      </c>
      <c r="K1000" s="137"/>
    </row>
    <row r="1001" spans="1:11" ht="13.2">
      <c r="A1001" s="75" t="s">
        <v>720</v>
      </c>
      <c r="B1001" s="75" t="s">
        <v>150</v>
      </c>
      <c r="C1001" s="174"/>
      <c r="D1001" s="155" t="s">
        <v>768</v>
      </c>
      <c r="E1001" s="75" t="s">
        <v>605</v>
      </c>
      <c r="F1001" s="75" t="s">
        <v>724</v>
      </c>
      <c r="G1001" s="75">
        <v>5</v>
      </c>
      <c r="H1001" s="158"/>
      <c r="I1001" s="152">
        <v>255</v>
      </c>
      <c r="J1001" s="216">
        <f t="shared" si="45"/>
        <v>0</v>
      </c>
      <c r="K1001" s="137"/>
    </row>
    <row r="1002" spans="1:11" ht="13.2">
      <c r="A1002" s="75" t="s">
        <v>720</v>
      </c>
      <c r="B1002" s="75" t="s">
        <v>150</v>
      </c>
      <c r="C1002" s="174"/>
      <c r="D1002" s="155" t="s">
        <v>769</v>
      </c>
      <c r="E1002" s="75" t="s">
        <v>169</v>
      </c>
      <c r="F1002" s="75" t="s">
        <v>724</v>
      </c>
      <c r="G1002" s="75">
        <v>6.5</v>
      </c>
      <c r="H1002" s="158"/>
      <c r="I1002" s="152">
        <v>255</v>
      </c>
      <c r="J1002" s="216">
        <f t="shared" si="45"/>
        <v>0</v>
      </c>
      <c r="K1002" s="137"/>
    </row>
    <row r="1003" spans="1:11" ht="13.2">
      <c r="A1003" s="75" t="s">
        <v>720</v>
      </c>
      <c r="B1003" s="75" t="s">
        <v>150</v>
      </c>
      <c r="C1003" s="174"/>
      <c r="D1003" s="155" t="s">
        <v>770</v>
      </c>
      <c r="E1003" s="75" t="s">
        <v>440</v>
      </c>
      <c r="F1003" s="75" t="s">
        <v>366</v>
      </c>
      <c r="G1003" s="75">
        <v>16</v>
      </c>
      <c r="H1003" s="158"/>
      <c r="I1003" s="152">
        <v>255</v>
      </c>
      <c r="J1003" s="216">
        <f t="shared" si="45"/>
        <v>0</v>
      </c>
      <c r="K1003" s="137"/>
    </row>
    <row r="1004" spans="1:11" ht="13.2">
      <c r="A1004" s="75" t="s">
        <v>720</v>
      </c>
      <c r="B1004" s="75" t="s">
        <v>150</v>
      </c>
      <c r="C1004" s="174"/>
      <c r="D1004" s="155" t="s">
        <v>771</v>
      </c>
      <c r="E1004" s="75" t="s">
        <v>772</v>
      </c>
      <c r="F1004" s="75" t="s">
        <v>366</v>
      </c>
      <c r="G1004" s="75">
        <v>23</v>
      </c>
      <c r="H1004" s="158"/>
      <c r="I1004" s="152">
        <v>255</v>
      </c>
      <c r="J1004" s="216">
        <f t="shared" si="45"/>
        <v>0</v>
      </c>
      <c r="K1004" s="137"/>
    </row>
    <row r="1005" spans="1:11" ht="13.2">
      <c r="A1005" s="75" t="s">
        <v>720</v>
      </c>
      <c r="B1005" s="75" t="s">
        <v>150</v>
      </c>
      <c r="C1005" s="174"/>
      <c r="D1005" s="155" t="s">
        <v>773</v>
      </c>
      <c r="E1005" s="75" t="s">
        <v>190</v>
      </c>
      <c r="F1005" s="75" t="s">
        <v>92</v>
      </c>
      <c r="G1005" s="75">
        <v>15</v>
      </c>
      <c r="H1005" s="158"/>
      <c r="I1005" s="152">
        <v>255</v>
      </c>
      <c r="J1005" s="216">
        <f t="shared" si="45"/>
        <v>0</v>
      </c>
      <c r="K1005" s="137"/>
    </row>
    <row r="1006" spans="1:11" ht="13.2">
      <c r="A1006" s="75" t="s">
        <v>720</v>
      </c>
      <c r="B1006" s="75" t="s">
        <v>150</v>
      </c>
      <c r="C1006" s="174"/>
      <c r="D1006" s="155" t="s">
        <v>774</v>
      </c>
      <c r="E1006" s="75" t="s">
        <v>460</v>
      </c>
      <c r="F1006" s="75" t="s">
        <v>366</v>
      </c>
      <c r="G1006" s="75">
        <v>0.7</v>
      </c>
      <c r="H1006" s="158"/>
      <c r="I1006" s="152">
        <v>255</v>
      </c>
      <c r="J1006" s="216">
        <f t="shared" si="45"/>
        <v>0</v>
      </c>
      <c r="K1006" s="137"/>
    </row>
    <row r="1007" spans="1:11" ht="13.2">
      <c r="A1007" s="75" t="s">
        <v>720</v>
      </c>
      <c r="B1007" s="75" t="s">
        <v>150</v>
      </c>
      <c r="C1007" s="174"/>
      <c r="D1007" s="155" t="s">
        <v>775</v>
      </c>
      <c r="E1007" s="75" t="s">
        <v>190</v>
      </c>
      <c r="F1007" s="75" t="s">
        <v>92</v>
      </c>
      <c r="G1007" s="75">
        <v>25</v>
      </c>
      <c r="H1007" s="158"/>
      <c r="I1007" s="152">
        <v>255</v>
      </c>
      <c r="J1007" s="216">
        <f t="shared" si="45"/>
        <v>0</v>
      </c>
      <c r="K1007" s="137"/>
    </row>
    <row r="1008" spans="1:11" ht="13.2">
      <c r="A1008" s="75" t="s">
        <v>720</v>
      </c>
      <c r="B1008" s="75" t="s">
        <v>150</v>
      </c>
      <c r="C1008" s="174"/>
      <c r="D1008" s="155" t="s">
        <v>776</v>
      </c>
      <c r="E1008" s="75" t="s">
        <v>190</v>
      </c>
      <c r="F1008" s="75" t="s">
        <v>92</v>
      </c>
      <c r="G1008" s="75">
        <v>33</v>
      </c>
      <c r="H1008" s="158"/>
      <c r="I1008" s="152">
        <v>255</v>
      </c>
      <c r="J1008" s="216">
        <f t="shared" si="45"/>
        <v>0</v>
      </c>
      <c r="K1008" s="137"/>
    </row>
    <row r="1009" spans="1:11" ht="13.2">
      <c r="A1009" s="75" t="s">
        <v>720</v>
      </c>
      <c r="B1009" s="75" t="s">
        <v>150</v>
      </c>
      <c r="C1009" s="174"/>
      <c r="D1009" s="155" t="s">
        <v>777</v>
      </c>
      <c r="E1009" s="75" t="s">
        <v>190</v>
      </c>
      <c r="F1009" s="75" t="s">
        <v>92</v>
      </c>
      <c r="G1009" s="75">
        <v>15</v>
      </c>
      <c r="H1009" s="158"/>
      <c r="I1009" s="152">
        <v>255</v>
      </c>
      <c r="J1009" s="216">
        <f t="shared" si="45"/>
        <v>0</v>
      </c>
      <c r="K1009" s="137"/>
    </row>
    <row r="1010" spans="1:11" ht="13.2">
      <c r="A1010" s="75" t="s">
        <v>720</v>
      </c>
      <c r="B1010" s="75" t="s">
        <v>150</v>
      </c>
      <c r="C1010" s="174"/>
      <c r="D1010" s="155" t="s">
        <v>778</v>
      </c>
      <c r="E1010" s="75" t="s">
        <v>190</v>
      </c>
      <c r="F1010" s="75" t="s">
        <v>92</v>
      </c>
      <c r="G1010" s="75">
        <v>17</v>
      </c>
      <c r="H1010" s="158"/>
      <c r="I1010" s="152">
        <v>255</v>
      </c>
      <c r="J1010" s="216">
        <f t="shared" si="45"/>
        <v>0</v>
      </c>
      <c r="K1010" s="137"/>
    </row>
    <row r="1011" spans="1:11" ht="13.2">
      <c r="A1011" s="75" t="s">
        <v>720</v>
      </c>
      <c r="B1011" s="75" t="s">
        <v>150</v>
      </c>
      <c r="C1011" s="174"/>
      <c r="D1011" s="155" t="s">
        <v>779</v>
      </c>
      <c r="E1011" s="75" t="s">
        <v>190</v>
      </c>
      <c r="F1011" s="75" t="s">
        <v>92</v>
      </c>
      <c r="G1011" s="75">
        <v>17</v>
      </c>
      <c r="H1011" s="158"/>
      <c r="I1011" s="152">
        <v>255</v>
      </c>
      <c r="J1011" s="216">
        <f t="shared" si="45"/>
        <v>0</v>
      </c>
      <c r="K1011" s="137"/>
    </row>
    <row r="1012" spans="1:11" ht="13.2">
      <c r="A1012" s="75" t="s">
        <v>720</v>
      </c>
      <c r="B1012" s="75" t="s">
        <v>150</v>
      </c>
      <c r="C1012" s="174"/>
      <c r="D1012" s="155" t="s">
        <v>780</v>
      </c>
      <c r="E1012" s="75" t="s">
        <v>190</v>
      </c>
      <c r="F1012" s="75" t="s">
        <v>92</v>
      </c>
      <c r="G1012" s="75">
        <v>17</v>
      </c>
      <c r="H1012" s="158"/>
      <c r="I1012" s="152">
        <v>255</v>
      </c>
      <c r="J1012" s="216">
        <f t="shared" si="45"/>
        <v>0</v>
      </c>
      <c r="K1012" s="137"/>
    </row>
    <row r="1013" spans="1:11" ht="13.2">
      <c r="A1013" s="75" t="s">
        <v>720</v>
      </c>
      <c r="B1013" s="75" t="s">
        <v>150</v>
      </c>
      <c r="C1013" s="174"/>
      <c r="D1013" s="155" t="s">
        <v>781</v>
      </c>
      <c r="E1013" s="75" t="s">
        <v>741</v>
      </c>
      <c r="F1013" s="75" t="s">
        <v>92</v>
      </c>
      <c r="G1013" s="75">
        <v>20</v>
      </c>
      <c r="H1013" s="158"/>
      <c r="I1013" s="152">
        <v>255</v>
      </c>
      <c r="J1013" s="216">
        <f t="shared" si="45"/>
        <v>0</v>
      </c>
      <c r="K1013" s="137"/>
    </row>
    <row r="1014" spans="1:11" ht="13.2">
      <c r="A1014" s="75" t="s">
        <v>720</v>
      </c>
      <c r="B1014" s="75" t="s">
        <v>150</v>
      </c>
      <c r="C1014" s="174"/>
      <c r="D1014" s="155" t="s">
        <v>782</v>
      </c>
      <c r="E1014" s="75" t="s">
        <v>190</v>
      </c>
      <c r="F1014" s="75" t="s">
        <v>92</v>
      </c>
      <c r="G1014" s="75">
        <v>78</v>
      </c>
      <c r="H1014" s="158"/>
      <c r="I1014" s="152">
        <v>255</v>
      </c>
      <c r="J1014" s="216">
        <f t="shared" si="45"/>
        <v>0</v>
      </c>
      <c r="K1014" s="137"/>
    </row>
    <row r="1015" spans="1:11" ht="13.2">
      <c r="A1015" s="75"/>
      <c r="B1015" s="75"/>
      <c r="C1015" s="174"/>
      <c r="D1015" s="155"/>
      <c r="E1015" s="75"/>
      <c r="F1015" s="75"/>
      <c r="G1015" s="75"/>
      <c r="H1015" s="168"/>
      <c r="I1015" s="152"/>
      <c r="J1015" s="169"/>
      <c r="K1015" s="137"/>
    </row>
    <row r="1016" spans="1:11" ht="13.2">
      <c r="A1016" s="75" t="s">
        <v>783</v>
      </c>
      <c r="B1016" s="75" t="s">
        <v>326</v>
      </c>
      <c r="C1016" s="174">
        <v>0</v>
      </c>
      <c r="D1016" s="155" t="s">
        <v>784</v>
      </c>
      <c r="E1016" s="75" t="s">
        <v>348</v>
      </c>
      <c r="F1016" s="75" t="s">
        <v>366</v>
      </c>
      <c r="G1016" s="75">
        <v>39</v>
      </c>
      <c r="H1016" s="158"/>
      <c r="I1016" s="152">
        <v>365</v>
      </c>
      <c r="J1016" s="216">
        <f>G1016*H1016*I1016</f>
        <v>0</v>
      </c>
      <c r="K1016" s="137"/>
    </row>
    <row r="1017" spans="1:11" ht="13.2">
      <c r="A1017" s="75" t="s">
        <v>783</v>
      </c>
      <c r="B1017" s="75" t="s">
        <v>326</v>
      </c>
      <c r="C1017" s="174">
        <v>0</v>
      </c>
      <c r="D1017" s="155" t="s">
        <v>785</v>
      </c>
      <c r="E1017" s="75" t="s">
        <v>135</v>
      </c>
      <c r="F1017" s="75" t="s">
        <v>366</v>
      </c>
      <c r="G1017" s="75">
        <v>6</v>
      </c>
      <c r="H1017" s="158"/>
      <c r="I1017" s="152">
        <v>365</v>
      </c>
      <c r="J1017" s="216">
        <f t="shared" ref="J1017:J1021" si="46">G1017*H1017*I1017</f>
        <v>0</v>
      </c>
      <c r="K1017" s="137"/>
    </row>
    <row r="1018" spans="1:11" ht="13.2">
      <c r="A1018" s="75" t="s">
        <v>783</v>
      </c>
      <c r="B1018" s="75" t="s">
        <v>326</v>
      </c>
      <c r="C1018" s="174">
        <v>0</v>
      </c>
      <c r="D1018" s="155" t="s">
        <v>786</v>
      </c>
      <c r="E1018" s="75" t="s">
        <v>772</v>
      </c>
      <c r="F1018" s="75" t="s">
        <v>724</v>
      </c>
      <c r="G1018" s="75">
        <v>18</v>
      </c>
      <c r="H1018" s="158"/>
      <c r="I1018" s="152">
        <v>365</v>
      </c>
      <c r="J1018" s="216">
        <f t="shared" si="46"/>
        <v>0</v>
      </c>
      <c r="K1018" s="137"/>
    </row>
    <row r="1019" spans="1:11" ht="13.2">
      <c r="A1019" s="75" t="s">
        <v>783</v>
      </c>
      <c r="B1019" s="75" t="s">
        <v>326</v>
      </c>
      <c r="C1019" s="174">
        <v>0</v>
      </c>
      <c r="D1019" s="155" t="s">
        <v>787</v>
      </c>
      <c r="E1019" s="75" t="s">
        <v>386</v>
      </c>
      <c r="F1019" s="75" t="s">
        <v>724</v>
      </c>
      <c r="G1019" s="75">
        <v>20</v>
      </c>
      <c r="H1019" s="158"/>
      <c r="I1019" s="152">
        <v>365</v>
      </c>
      <c r="J1019" s="216">
        <f t="shared" si="46"/>
        <v>0</v>
      </c>
      <c r="K1019" s="137"/>
    </row>
    <row r="1020" spans="1:11" ht="13.2">
      <c r="A1020" s="75" t="s">
        <v>783</v>
      </c>
      <c r="B1020" s="75" t="s">
        <v>326</v>
      </c>
      <c r="C1020" s="174">
        <v>0</v>
      </c>
      <c r="D1020" s="155" t="s">
        <v>788</v>
      </c>
      <c r="E1020" s="75" t="s">
        <v>375</v>
      </c>
      <c r="F1020" s="75" t="s">
        <v>724</v>
      </c>
      <c r="G1020" s="75">
        <v>19</v>
      </c>
      <c r="H1020" s="158"/>
      <c r="I1020" s="152">
        <v>365</v>
      </c>
      <c r="J1020" s="216">
        <f t="shared" si="46"/>
        <v>0</v>
      </c>
      <c r="K1020" s="137"/>
    </row>
    <row r="1021" spans="1:11" ht="13.2">
      <c r="A1021" s="75" t="s">
        <v>783</v>
      </c>
      <c r="B1021" s="75" t="s">
        <v>326</v>
      </c>
      <c r="C1021" s="174">
        <v>0</v>
      </c>
      <c r="D1021" s="155" t="s">
        <v>789</v>
      </c>
      <c r="E1021" s="75" t="s">
        <v>772</v>
      </c>
      <c r="F1021" s="75" t="s">
        <v>366</v>
      </c>
      <c r="G1021" s="75">
        <v>10</v>
      </c>
      <c r="H1021" s="158"/>
      <c r="I1021" s="152">
        <v>365</v>
      </c>
      <c r="J1021" s="216">
        <f t="shared" si="46"/>
        <v>0</v>
      </c>
      <c r="K1021" s="137"/>
    </row>
    <row r="1022" spans="1:11" ht="13.2">
      <c r="A1022" s="75"/>
      <c r="B1022" s="75"/>
      <c r="C1022" s="174"/>
      <c r="D1022" s="155"/>
      <c r="E1022" s="75"/>
      <c r="F1022" s="75"/>
      <c r="G1022" s="75"/>
      <c r="H1022" s="168"/>
      <c r="I1022" s="152"/>
      <c r="J1022" s="169"/>
      <c r="K1022" s="137"/>
    </row>
    <row r="1023" spans="1:11" ht="13.2">
      <c r="A1023" s="75" t="s">
        <v>790</v>
      </c>
      <c r="B1023" s="75" t="s">
        <v>336</v>
      </c>
      <c r="C1023" s="174">
        <v>0</v>
      </c>
      <c r="D1023" s="155"/>
      <c r="E1023" s="75" t="s">
        <v>632</v>
      </c>
      <c r="F1023" s="75" t="s">
        <v>791</v>
      </c>
      <c r="G1023" s="75"/>
      <c r="H1023" s="158"/>
      <c r="I1023" s="152">
        <v>0</v>
      </c>
      <c r="J1023" s="216">
        <f>G1023*H1023*I1023</f>
        <v>0</v>
      </c>
      <c r="K1023" s="137"/>
    </row>
    <row r="1024" spans="1:11" ht="13.2">
      <c r="A1024" s="75" t="s">
        <v>790</v>
      </c>
      <c r="B1024" s="75" t="s">
        <v>336</v>
      </c>
      <c r="C1024" s="174">
        <v>1</v>
      </c>
      <c r="D1024" s="155"/>
      <c r="E1024" s="75" t="s">
        <v>792</v>
      </c>
      <c r="F1024" s="75" t="s">
        <v>793</v>
      </c>
      <c r="G1024" s="75"/>
      <c r="H1024" s="158"/>
      <c r="I1024" s="152">
        <v>0</v>
      </c>
      <c r="J1024" s="216">
        <f t="shared" ref="J1024:J1035" si="47">G1024*H1024*I1024</f>
        <v>0</v>
      </c>
      <c r="K1024" s="137"/>
    </row>
    <row r="1025" spans="1:11" ht="13.2">
      <c r="A1025" s="75" t="s">
        <v>790</v>
      </c>
      <c r="B1025" s="75" t="s">
        <v>336</v>
      </c>
      <c r="C1025" s="174">
        <v>0</v>
      </c>
      <c r="D1025" s="155"/>
      <c r="E1025" s="75" t="s">
        <v>794</v>
      </c>
      <c r="F1025" s="75" t="s">
        <v>103</v>
      </c>
      <c r="G1025" s="75">
        <v>52</v>
      </c>
      <c r="H1025" s="158"/>
      <c r="I1025" s="152">
        <v>52</v>
      </c>
      <c r="J1025" s="216">
        <f t="shared" si="47"/>
        <v>0</v>
      </c>
      <c r="K1025" s="137"/>
    </row>
    <row r="1026" spans="1:11" ht="13.2">
      <c r="A1026" s="75" t="s">
        <v>790</v>
      </c>
      <c r="B1026" s="75" t="s">
        <v>336</v>
      </c>
      <c r="C1026" s="174">
        <v>0</v>
      </c>
      <c r="D1026" s="155"/>
      <c r="E1026" s="75" t="s">
        <v>493</v>
      </c>
      <c r="F1026" s="75" t="s">
        <v>103</v>
      </c>
      <c r="G1026" s="75">
        <v>1.8</v>
      </c>
      <c r="H1026" s="158"/>
      <c r="I1026" s="152">
        <v>52</v>
      </c>
      <c r="J1026" s="216">
        <f t="shared" si="47"/>
        <v>0</v>
      </c>
      <c r="K1026" s="137"/>
    </row>
    <row r="1027" spans="1:11" ht="13.2">
      <c r="A1027" s="75" t="s">
        <v>790</v>
      </c>
      <c r="B1027" s="75" t="s">
        <v>336</v>
      </c>
      <c r="C1027" s="174">
        <v>0</v>
      </c>
      <c r="D1027" s="155"/>
      <c r="E1027" s="75" t="s">
        <v>795</v>
      </c>
      <c r="F1027" s="75" t="s">
        <v>103</v>
      </c>
      <c r="G1027" s="75">
        <v>1.8</v>
      </c>
      <c r="H1027" s="158"/>
      <c r="I1027" s="152">
        <v>52</v>
      </c>
      <c r="J1027" s="216">
        <f t="shared" si="47"/>
        <v>0</v>
      </c>
      <c r="K1027" s="137"/>
    </row>
    <row r="1028" spans="1:11" ht="13.2">
      <c r="A1028" s="75" t="s">
        <v>790</v>
      </c>
      <c r="B1028" s="75" t="s">
        <v>336</v>
      </c>
      <c r="C1028" s="174">
        <v>0</v>
      </c>
      <c r="D1028" s="155"/>
      <c r="E1028" s="75" t="s">
        <v>796</v>
      </c>
      <c r="F1028" s="75" t="s">
        <v>103</v>
      </c>
      <c r="G1028" s="75">
        <v>1.8</v>
      </c>
      <c r="H1028" s="158"/>
      <c r="I1028" s="152">
        <v>52</v>
      </c>
      <c r="J1028" s="216">
        <f t="shared" si="47"/>
        <v>0</v>
      </c>
      <c r="K1028" s="137"/>
    </row>
    <row r="1029" spans="1:11" ht="13.2">
      <c r="A1029" s="75" t="s">
        <v>790</v>
      </c>
      <c r="B1029" s="75" t="s">
        <v>336</v>
      </c>
      <c r="C1029" s="174">
        <v>0</v>
      </c>
      <c r="D1029" s="155"/>
      <c r="E1029" s="75" t="s">
        <v>797</v>
      </c>
      <c r="F1029" s="75" t="s">
        <v>103</v>
      </c>
      <c r="G1029" s="75">
        <v>1.8</v>
      </c>
      <c r="H1029" s="158"/>
      <c r="I1029" s="152">
        <v>52</v>
      </c>
      <c r="J1029" s="216">
        <f t="shared" si="47"/>
        <v>0</v>
      </c>
      <c r="K1029" s="137"/>
    </row>
    <row r="1030" spans="1:11" ht="13.2">
      <c r="A1030" s="75" t="s">
        <v>790</v>
      </c>
      <c r="B1030" s="75" t="s">
        <v>336</v>
      </c>
      <c r="C1030" s="174">
        <v>0</v>
      </c>
      <c r="D1030" s="155"/>
      <c r="E1030" s="75" t="s">
        <v>798</v>
      </c>
      <c r="F1030" s="75" t="s">
        <v>103</v>
      </c>
      <c r="G1030" s="75">
        <v>1.8</v>
      </c>
      <c r="H1030" s="158"/>
      <c r="I1030" s="152">
        <v>52</v>
      </c>
      <c r="J1030" s="216">
        <f t="shared" si="47"/>
        <v>0</v>
      </c>
      <c r="K1030" s="137"/>
    </row>
    <row r="1031" spans="1:11" ht="13.2">
      <c r="A1031" s="75" t="s">
        <v>790</v>
      </c>
      <c r="B1031" s="75" t="s">
        <v>336</v>
      </c>
      <c r="C1031" s="174">
        <v>0</v>
      </c>
      <c r="D1031" s="155"/>
      <c r="E1031" s="75" t="s">
        <v>135</v>
      </c>
      <c r="F1031" s="75" t="s">
        <v>103</v>
      </c>
      <c r="G1031" s="75">
        <v>7.3</v>
      </c>
      <c r="H1031" s="158"/>
      <c r="I1031" s="152">
        <v>52</v>
      </c>
      <c r="J1031" s="216">
        <f t="shared" si="47"/>
        <v>0</v>
      </c>
      <c r="K1031" s="137"/>
    </row>
    <row r="1032" spans="1:11" ht="13.2">
      <c r="A1032" s="75" t="s">
        <v>790</v>
      </c>
      <c r="B1032" s="75" t="s">
        <v>336</v>
      </c>
      <c r="C1032" s="174">
        <v>0</v>
      </c>
      <c r="D1032" s="155"/>
      <c r="E1032" s="75" t="s">
        <v>469</v>
      </c>
      <c r="F1032" s="75"/>
      <c r="G1032" s="75"/>
      <c r="H1032" s="158"/>
      <c r="I1032" s="152">
        <v>0</v>
      </c>
      <c r="J1032" s="216">
        <f t="shared" si="47"/>
        <v>0</v>
      </c>
      <c r="K1032" s="137"/>
    </row>
    <row r="1033" spans="1:11" ht="13.2">
      <c r="A1033" s="75" t="s">
        <v>790</v>
      </c>
      <c r="B1033" s="75" t="s">
        <v>336</v>
      </c>
      <c r="C1033" s="174">
        <v>0</v>
      </c>
      <c r="D1033" s="155"/>
      <c r="E1033" s="75" t="s">
        <v>799</v>
      </c>
      <c r="F1033" s="75"/>
      <c r="G1033" s="75"/>
      <c r="H1033" s="158"/>
      <c r="I1033" s="152">
        <v>0</v>
      </c>
      <c r="J1033" s="216">
        <f t="shared" si="47"/>
        <v>0</v>
      </c>
      <c r="K1033" s="137"/>
    </row>
    <row r="1034" spans="1:11" ht="13.2">
      <c r="A1034" s="75" t="s">
        <v>790</v>
      </c>
      <c r="B1034" s="75" t="s">
        <v>336</v>
      </c>
      <c r="C1034" s="174">
        <v>0</v>
      </c>
      <c r="D1034" s="155"/>
      <c r="E1034" s="75" t="s">
        <v>215</v>
      </c>
      <c r="F1034" s="75" t="s">
        <v>103</v>
      </c>
      <c r="G1034" s="75">
        <v>8.1999999999999993</v>
      </c>
      <c r="H1034" s="158"/>
      <c r="I1034" s="152">
        <v>52</v>
      </c>
      <c r="J1034" s="216">
        <f t="shared" si="47"/>
        <v>0</v>
      </c>
      <c r="K1034" s="137"/>
    </row>
    <row r="1035" spans="1:11" ht="13.2">
      <c r="A1035" s="75" t="s">
        <v>790</v>
      </c>
      <c r="B1035" s="75" t="s">
        <v>336</v>
      </c>
      <c r="C1035" s="174">
        <v>0</v>
      </c>
      <c r="D1035" s="155"/>
      <c r="E1035" s="75" t="s">
        <v>800</v>
      </c>
      <c r="F1035" s="75" t="s">
        <v>366</v>
      </c>
      <c r="G1035" s="75">
        <v>51.54</v>
      </c>
      <c r="H1035" s="158"/>
      <c r="I1035" s="152">
        <v>52</v>
      </c>
      <c r="J1035" s="216">
        <f t="shared" si="47"/>
        <v>0</v>
      </c>
      <c r="K1035" s="137"/>
    </row>
    <row r="1036" spans="1:11" ht="13.2">
      <c r="A1036" s="75"/>
      <c r="B1036" s="75"/>
      <c r="C1036" s="174"/>
      <c r="D1036" s="155"/>
      <c r="E1036" s="75"/>
      <c r="F1036" s="75"/>
      <c r="G1036" s="75"/>
      <c r="H1036" s="168"/>
      <c r="I1036" s="152"/>
      <c r="J1036" s="169"/>
      <c r="K1036" s="137"/>
    </row>
    <row r="1037" spans="1:11" ht="13.2">
      <c r="A1037" s="75" t="s">
        <v>801</v>
      </c>
      <c r="B1037" s="75" t="s">
        <v>336</v>
      </c>
      <c r="C1037" s="174">
        <v>0</v>
      </c>
      <c r="D1037" s="155"/>
      <c r="E1037" s="75" t="s">
        <v>157</v>
      </c>
      <c r="F1037" s="75" t="s">
        <v>92</v>
      </c>
      <c r="G1037" s="77">
        <v>4.1340000000000003</v>
      </c>
      <c r="H1037" s="158"/>
      <c r="I1037" s="152">
        <v>52</v>
      </c>
      <c r="J1037" s="216">
        <f>G1037*H1037*I1037</f>
        <v>0</v>
      </c>
      <c r="K1037" s="137"/>
    </row>
    <row r="1038" spans="1:11" ht="13.2">
      <c r="A1038" s="75" t="s">
        <v>801</v>
      </c>
      <c r="B1038" s="75" t="s">
        <v>336</v>
      </c>
      <c r="C1038" s="174">
        <v>0</v>
      </c>
      <c r="D1038" s="155"/>
      <c r="E1038" s="75" t="s">
        <v>137</v>
      </c>
      <c r="F1038" s="75" t="s">
        <v>103</v>
      </c>
      <c r="G1038" s="77">
        <v>12.595000000000001</v>
      </c>
      <c r="H1038" s="158"/>
      <c r="I1038" s="152">
        <v>52</v>
      </c>
      <c r="J1038" s="216">
        <f t="shared" ref="J1038:J1055" si="48">G1038*H1038*I1038</f>
        <v>0</v>
      </c>
      <c r="K1038" s="137"/>
    </row>
    <row r="1039" spans="1:11" ht="13.2">
      <c r="A1039" s="75" t="s">
        <v>801</v>
      </c>
      <c r="B1039" s="75" t="s">
        <v>336</v>
      </c>
      <c r="C1039" s="174">
        <v>0</v>
      </c>
      <c r="D1039" s="155"/>
      <c r="E1039" s="75" t="s">
        <v>136</v>
      </c>
      <c r="F1039" s="75" t="s">
        <v>103</v>
      </c>
      <c r="G1039" s="77">
        <v>26.711399999999998</v>
      </c>
      <c r="H1039" s="158"/>
      <c r="I1039" s="152">
        <v>52</v>
      </c>
      <c r="J1039" s="216">
        <f t="shared" si="48"/>
        <v>0</v>
      </c>
      <c r="K1039" s="137"/>
    </row>
    <row r="1040" spans="1:11" ht="13.2">
      <c r="A1040" s="75" t="s">
        <v>801</v>
      </c>
      <c r="B1040" s="75" t="s">
        <v>336</v>
      </c>
      <c r="C1040" s="174">
        <v>0</v>
      </c>
      <c r="D1040" s="155"/>
      <c r="E1040" s="75" t="s">
        <v>190</v>
      </c>
      <c r="F1040" s="75" t="s">
        <v>92</v>
      </c>
      <c r="G1040" s="77">
        <v>35.032199999999996</v>
      </c>
      <c r="H1040" s="158"/>
      <c r="I1040" s="152">
        <v>52</v>
      </c>
      <c r="J1040" s="216">
        <f t="shared" si="48"/>
        <v>0</v>
      </c>
      <c r="K1040" s="137"/>
    </row>
    <row r="1041" spans="1:11" ht="13.2">
      <c r="A1041" s="75" t="s">
        <v>801</v>
      </c>
      <c r="B1041" s="75" t="s">
        <v>336</v>
      </c>
      <c r="C1041" s="174">
        <v>0</v>
      </c>
      <c r="D1041" s="155"/>
      <c r="E1041" s="75" t="s">
        <v>190</v>
      </c>
      <c r="F1041" s="75" t="s">
        <v>802</v>
      </c>
      <c r="G1041" s="77">
        <v>14.890200000000002</v>
      </c>
      <c r="H1041" s="158"/>
      <c r="I1041" s="152">
        <v>52</v>
      </c>
      <c r="J1041" s="216">
        <f t="shared" si="48"/>
        <v>0</v>
      </c>
      <c r="K1041" s="137"/>
    </row>
    <row r="1042" spans="1:11" ht="13.2">
      <c r="A1042" s="75" t="s">
        <v>801</v>
      </c>
      <c r="B1042" s="75" t="s">
        <v>336</v>
      </c>
      <c r="C1042" s="174">
        <v>0</v>
      </c>
      <c r="D1042" s="155"/>
      <c r="E1042" s="75" t="s">
        <v>195</v>
      </c>
      <c r="F1042" s="75" t="s">
        <v>140</v>
      </c>
      <c r="G1042" s="77">
        <v>11.445699999999999</v>
      </c>
      <c r="H1042" s="158"/>
      <c r="I1042" s="152">
        <v>52</v>
      </c>
      <c r="J1042" s="216">
        <f t="shared" si="48"/>
        <v>0</v>
      </c>
      <c r="K1042" s="137"/>
    </row>
    <row r="1043" spans="1:11" ht="13.2">
      <c r="A1043" s="75" t="s">
        <v>801</v>
      </c>
      <c r="B1043" s="75" t="s">
        <v>336</v>
      </c>
      <c r="C1043" s="174">
        <v>1</v>
      </c>
      <c r="D1043" s="155"/>
      <c r="E1043" s="75" t="s">
        <v>213</v>
      </c>
      <c r="F1043" s="75" t="s">
        <v>364</v>
      </c>
      <c r="G1043" s="77">
        <v>57.191399999999994</v>
      </c>
      <c r="H1043" s="158"/>
      <c r="I1043" s="152">
        <v>52</v>
      </c>
      <c r="J1043" s="216">
        <f t="shared" si="48"/>
        <v>0</v>
      </c>
      <c r="K1043" s="137"/>
    </row>
    <row r="1044" spans="1:11" ht="13.2">
      <c r="A1044" s="75" t="s">
        <v>801</v>
      </c>
      <c r="B1044" s="75" t="s">
        <v>336</v>
      </c>
      <c r="C1044" s="174">
        <v>1</v>
      </c>
      <c r="D1044" s="155"/>
      <c r="E1044" s="75" t="s">
        <v>277</v>
      </c>
      <c r="F1044" s="75" t="s">
        <v>364</v>
      </c>
      <c r="G1044" s="77">
        <v>69.371280000000013</v>
      </c>
      <c r="H1044" s="158"/>
      <c r="I1044" s="152">
        <v>52</v>
      </c>
      <c r="J1044" s="216">
        <f t="shared" si="48"/>
        <v>0</v>
      </c>
      <c r="K1044" s="137"/>
    </row>
    <row r="1045" spans="1:11" ht="13.2">
      <c r="A1045" s="75" t="s">
        <v>801</v>
      </c>
      <c r="B1045" s="75" t="s">
        <v>336</v>
      </c>
      <c r="C1045" s="174">
        <v>1</v>
      </c>
      <c r="D1045" s="155"/>
      <c r="E1045" s="75" t="s">
        <v>105</v>
      </c>
      <c r="F1045" s="75" t="s">
        <v>103</v>
      </c>
      <c r="G1045" s="77">
        <v>4.6604999999999999</v>
      </c>
      <c r="H1045" s="158"/>
      <c r="I1045" s="152">
        <v>52</v>
      </c>
      <c r="J1045" s="216">
        <f t="shared" si="48"/>
        <v>0</v>
      </c>
      <c r="K1045" s="137"/>
    </row>
    <row r="1046" spans="1:11" ht="13.2">
      <c r="A1046" s="75" t="s">
        <v>801</v>
      </c>
      <c r="B1046" s="75" t="s">
        <v>336</v>
      </c>
      <c r="C1046" s="174">
        <v>1</v>
      </c>
      <c r="D1046" s="155"/>
      <c r="E1046" s="75" t="s">
        <v>136</v>
      </c>
      <c r="F1046" s="75" t="s">
        <v>103</v>
      </c>
      <c r="G1046" s="77">
        <v>18.6252</v>
      </c>
      <c r="H1046" s="158"/>
      <c r="I1046" s="152">
        <v>52</v>
      </c>
      <c r="J1046" s="216">
        <f t="shared" si="48"/>
        <v>0</v>
      </c>
      <c r="K1046" s="137"/>
    </row>
    <row r="1047" spans="1:11" ht="13.2">
      <c r="A1047" s="75" t="s">
        <v>801</v>
      </c>
      <c r="B1047" s="75" t="s">
        <v>336</v>
      </c>
      <c r="C1047" s="174">
        <v>1</v>
      </c>
      <c r="D1047" s="155"/>
      <c r="E1047" s="75" t="s">
        <v>159</v>
      </c>
      <c r="F1047" s="75" t="s">
        <v>103</v>
      </c>
      <c r="G1047" s="77">
        <v>5.1022999999999996</v>
      </c>
      <c r="H1047" s="158"/>
      <c r="I1047" s="152">
        <v>52</v>
      </c>
      <c r="J1047" s="216">
        <f t="shared" si="48"/>
        <v>0</v>
      </c>
      <c r="K1047" s="137"/>
    </row>
    <row r="1048" spans="1:11" ht="13.2">
      <c r="A1048" s="75" t="s">
        <v>801</v>
      </c>
      <c r="B1048" s="75" t="s">
        <v>336</v>
      </c>
      <c r="C1048" s="174">
        <v>1</v>
      </c>
      <c r="D1048" s="155"/>
      <c r="E1048" s="75" t="s">
        <v>169</v>
      </c>
      <c r="F1048" s="75" t="s">
        <v>103</v>
      </c>
      <c r="G1048" s="77">
        <v>5.9997999999999996</v>
      </c>
      <c r="H1048" s="158"/>
      <c r="I1048" s="152">
        <v>52</v>
      </c>
      <c r="J1048" s="216">
        <f t="shared" si="48"/>
        <v>0</v>
      </c>
      <c r="K1048" s="137"/>
    </row>
    <row r="1049" spans="1:11" ht="13.2">
      <c r="A1049" s="75" t="s">
        <v>801</v>
      </c>
      <c r="B1049" s="75" t="s">
        <v>336</v>
      </c>
      <c r="C1049" s="174">
        <v>1</v>
      </c>
      <c r="D1049" s="155"/>
      <c r="E1049" s="75" t="s">
        <v>803</v>
      </c>
      <c r="F1049" s="75" t="s">
        <v>103</v>
      </c>
      <c r="G1049" s="77">
        <v>9.7824000000000009</v>
      </c>
      <c r="H1049" s="158"/>
      <c r="I1049" s="152">
        <v>52</v>
      </c>
      <c r="J1049" s="216">
        <f t="shared" si="48"/>
        <v>0</v>
      </c>
      <c r="K1049" s="137"/>
    </row>
    <row r="1050" spans="1:11" ht="13.2">
      <c r="A1050" s="75" t="s">
        <v>801</v>
      </c>
      <c r="B1050" s="75" t="s">
        <v>336</v>
      </c>
      <c r="C1050" s="174">
        <v>1</v>
      </c>
      <c r="D1050" s="155"/>
      <c r="E1050" s="75" t="s">
        <v>804</v>
      </c>
      <c r="F1050" s="75" t="s">
        <v>103</v>
      </c>
      <c r="G1050" s="77">
        <v>25.70992</v>
      </c>
      <c r="H1050" s="158"/>
      <c r="I1050" s="152">
        <v>52</v>
      </c>
      <c r="J1050" s="216">
        <f t="shared" si="48"/>
        <v>0</v>
      </c>
      <c r="K1050" s="137"/>
    </row>
    <row r="1051" spans="1:11" ht="13.2">
      <c r="A1051" s="75" t="s">
        <v>801</v>
      </c>
      <c r="B1051" s="75" t="s">
        <v>336</v>
      </c>
      <c r="C1051" s="174">
        <v>1</v>
      </c>
      <c r="D1051" s="155"/>
      <c r="E1051" s="75" t="s">
        <v>169</v>
      </c>
      <c r="F1051" s="75" t="s">
        <v>103</v>
      </c>
      <c r="G1051" s="77">
        <v>1.1347499999999999</v>
      </c>
      <c r="H1051" s="158"/>
      <c r="I1051" s="152">
        <v>52</v>
      </c>
      <c r="J1051" s="216">
        <f t="shared" si="48"/>
        <v>0</v>
      </c>
      <c r="K1051" s="137"/>
    </row>
    <row r="1052" spans="1:11" ht="13.2">
      <c r="A1052" s="75" t="s">
        <v>801</v>
      </c>
      <c r="B1052" s="75" t="s">
        <v>336</v>
      </c>
      <c r="C1052" s="174">
        <v>1</v>
      </c>
      <c r="D1052" s="155"/>
      <c r="E1052" s="75" t="s">
        <v>169</v>
      </c>
      <c r="F1052" s="75" t="s">
        <v>103</v>
      </c>
      <c r="G1052" s="77">
        <v>1.1347499999999999</v>
      </c>
      <c r="H1052" s="158"/>
      <c r="I1052" s="152">
        <v>52</v>
      </c>
      <c r="J1052" s="216">
        <f t="shared" si="48"/>
        <v>0</v>
      </c>
      <c r="K1052" s="137"/>
    </row>
    <row r="1053" spans="1:11" ht="13.2">
      <c r="A1053" s="75" t="s">
        <v>801</v>
      </c>
      <c r="B1053" s="75" t="s">
        <v>336</v>
      </c>
      <c r="C1053" s="174">
        <v>1</v>
      </c>
      <c r="D1053" s="155"/>
      <c r="E1053" s="75" t="s">
        <v>804</v>
      </c>
      <c r="F1053" s="75" t="s">
        <v>103</v>
      </c>
      <c r="G1053" s="77">
        <v>9.6663999999999994</v>
      </c>
      <c r="H1053" s="158"/>
      <c r="I1053" s="152">
        <v>52</v>
      </c>
      <c r="J1053" s="216">
        <f t="shared" si="48"/>
        <v>0</v>
      </c>
      <c r="K1053" s="137"/>
    </row>
    <row r="1054" spans="1:11" ht="13.2">
      <c r="A1054" s="75" t="s">
        <v>801</v>
      </c>
      <c r="B1054" s="75" t="s">
        <v>336</v>
      </c>
      <c r="C1054" s="174">
        <v>1</v>
      </c>
      <c r="D1054" s="155"/>
      <c r="E1054" s="75" t="s">
        <v>169</v>
      </c>
      <c r="F1054" s="75" t="s">
        <v>103</v>
      </c>
      <c r="G1054" s="77">
        <v>1.1347499999999999</v>
      </c>
      <c r="H1054" s="158"/>
      <c r="I1054" s="152">
        <v>52</v>
      </c>
      <c r="J1054" s="216">
        <f t="shared" si="48"/>
        <v>0</v>
      </c>
      <c r="K1054" s="137"/>
    </row>
    <row r="1055" spans="1:11" ht="13.2">
      <c r="A1055" s="75" t="s">
        <v>801</v>
      </c>
      <c r="B1055" s="75" t="s">
        <v>336</v>
      </c>
      <c r="C1055" s="174">
        <v>1</v>
      </c>
      <c r="D1055" s="155"/>
      <c r="E1055" s="75" t="s">
        <v>467</v>
      </c>
      <c r="F1055" s="75" t="s">
        <v>103</v>
      </c>
      <c r="G1055" s="77">
        <v>1.1347499999999999</v>
      </c>
      <c r="H1055" s="158"/>
      <c r="I1055" s="152">
        <v>52</v>
      </c>
      <c r="J1055" s="216">
        <f t="shared" si="48"/>
        <v>0</v>
      </c>
      <c r="K1055" s="137"/>
    </row>
    <row r="1056" spans="1:11" ht="13.2">
      <c r="A1056" s="75"/>
      <c r="B1056" s="75"/>
      <c r="C1056" s="174"/>
      <c r="D1056" s="155"/>
      <c r="E1056" s="75"/>
      <c r="F1056" s="75"/>
      <c r="G1056" s="75"/>
      <c r="H1056" s="168"/>
      <c r="I1056" s="152"/>
      <c r="J1056" s="169"/>
      <c r="K1056" s="137"/>
    </row>
    <row r="1057" spans="1:11" ht="13.2">
      <c r="A1057" s="75" t="s">
        <v>805</v>
      </c>
      <c r="B1057" s="75" t="s">
        <v>336</v>
      </c>
      <c r="C1057" s="174">
        <v>0</v>
      </c>
      <c r="D1057" s="155"/>
      <c r="E1057" s="75" t="s">
        <v>806</v>
      </c>
      <c r="F1057" s="75"/>
      <c r="G1057" s="75">
        <v>1</v>
      </c>
      <c r="H1057" s="158"/>
      <c r="I1057" s="152">
        <v>52</v>
      </c>
      <c r="J1057" s="216">
        <f>G1057*H1057*I1057</f>
        <v>0</v>
      </c>
      <c r="K1057" s="137"/>
    </row>
    <row r="1058" spans="1:11" ht="13.2">
      <c r="A1058" s="75" t="s">
        <v>805</v>
      </c>
      <c r="B1058" s="75" t="s">
        <v>336</v>
      </c>
      <c r="C1058" s="174">
        <v>0</v>
      </c>
      <c r="D1058" s="155"/>
      <c r="E1058" s="75" t="s">
        <v>632</v>
      </c>
      <c r="F1058" s="75"/>
      <c r="G1058" s="75"/>
      <c r="H1058" s="158"/>
      <c r="I1058" s="152">
        <v>0</v>
      </c>
      <c r="J1058" s="216">
        <f t="shared" ref="J1058:J1067" si="49">G1058*H1058*I1058</f>
        <v>0</v>
      </c>
      <c r="K1058" s="137"/>
    </row>
    <row r="1059" spans="1:11" ht="13.2">
      <c r="A1059" s="75" t="s">
        <v>805</v>
      </c>
      <c r="B1059" s="75" t="s">
        <v>336</v>
      </c>
      <c r="C1059" s="174">
        <v>0</v>
      </c>
      <c r="D1059" s="155"/>
      <c r="E1059" s="75" t="s">
        <v>807</v>
      </c>
      <c r="F1059" s="75"/>
      <c r="G1059" s="75"/>
      <c r="H1059" s="158"/>
      <c r="I1059" s="152">
        <v>0</v>
      </c>
      <c r="J1059" s="216">
        <f t="shared" si="49"/>
        <v>0</v>
      </c>
      <c r="K1059" s="137"/>
    </row>
    <row r="1060" spans="1:11" ht="13.2">
      <c r="A1060" s="75" t="s">
        <v>805</v>
      </c>
      <c r="B1060" s="75" t="s">
        <v>336</v>
      </c>
      <c r="C1060" s="174">
        <v>0</v>
      </c>
      <c r="D1060" s="155"/>
      <c r="E1060" s="75" t="s">
        <v>794</v>
      </c>
      <c r="F1060" s="75" t="s">
        <v>808</v>
      </c>
      <c r="G1060" s="75">
        <v>20.7</v>
      </c>
      <c r="H1060" s="158"/>
      <c r="I1060" s="152">
        <v>52</v>
      </c>
      <c r="J1060" s="216">
        <f t="shared" si="49"/>
        <v>0</v>
      </c>
      <c r="K1060" s="137"/>
    </row>
    <row r="1061" spans="1:11" ht="13.2">
      <c r="A1061" s="75" t="s">
        <v>805</v>
      </c>
      <c r="B1061" s="75" t="s">
        <v>336</v>
      </c>
      <c r="C1061" s="174">
        <v>0</v>
      </c>
      <c r="D1061" s="155"/>
      <c r="E1061" s="75" t="s">
        <v>190</v>
      </c>
      <c r="F1061" s="75" t="s">
        <v>809</v>
      </c>
      <c r="G1061" s="75">
        <v>8.5</v>
      </c>
      <c r="H1061" s="158"/>
      <c r="I1061" s="152">
        <v>52</v>
      </c>
      <c r="J1061" s="216">
        <f t="shared" si="49"/>
        <v>0</v>
      </c>
      <c r="K1061" s="137"/>
    </row>
    <row r="1062" spans="1:11" ht="13.2">
      <c r="A1062" s="75" t="s">
        <v>805</v>
      </c>
      <c r="B1062" s="75" t="s">
        <v>336</v>
      </c>
      <c r="C1062" s="174">
        <v>0</v>
      </c>
      <c r="D1062" s="155"/>
      <c r="E1062" s="75" t="s">
        <v>396</v>
      </c>
      <c r="F1062" s="75"/>
      <c r="G1062" s="75"/>
      <c r="H1062" s="158"/>
      <c r="I1062" s="152">
        <v>0</v>
      </c>
      <c r="J1062" s="216">
        <f t="shared" si="49"/>
        <v>0</v>
      </c>
      <c r="K1062" s="137"/>
    </row>
    <row r="1063" spans="1:11" ht="13.2">
      <c r="A1063" s="75" t="s">
        <v>805</v>
      </c>
      <c r="B1063" s="75" t="s">
        <v>336</v>
      </c>
      <c r="C1063" s="174">
        <v>0</v>
      </c>
      <c r="D1063" s="155"/>
      <c r="E1063" s="75" t="s">
        <v>810</v>
      </c>
      <c r="F1063" s="75" t="s">
        <v>116</v>
      </c>
      <c r="G1063" s="75">
        <v>50</v>
      </c>
      <c r="H1063" s="158"/>
      <c r="I1063" s="152">
        <v>52</v>
      </c>
      <c r="J1063" s="216">
        <f t="shared" si="49"/>
        <v>0</v>
      </c>
      <c r="K1063" s="137"/>
    </row>
    <row r="1064" spans="1:11" ht="13.2">
      <c r="A1064" s="75" t="s">
        <v>805</v>
      </c>
      <c r="B1064" s="75" t="s">
        <v>336</v>
      </c>
      <c r="C1064" s="174">
        <v>0</v>
      </c>
      <c r="D1064" s="155"/>
      <c r="E1064" s="75" t="s">
        <v>811</v>
      </c>
      <c r="F1064" s="75"/>
      <c r="G1064" s="75"/>
      <c r="H1064" s="158"/>
      <c r="I1064" s="152">
        <v>0</v>
      </c>
      <c r="J1064" s="216">
        <f t="shared" si="49"/>
        <v>0</v>
      </c>
      <c r="K1064" s="137"/>
    </row>
    <row r="1065" spans="1:11" ht="13.2">
      <c r="A1065" s="75" t="s">
        <v>805</v>
      </c>
      <c r="B1065" s="75" t="s">
        <v>336</v>
      </c>
      <c r="C1065" s="174">
        <v>0</v>
      </c>
      <c r="D1065" s="155"/>
      <c r="E1065" s="75" t="s">
        <v>812</v>
      </c>
      <c r="F1065" s="75" t="s">
        <v>813</v>
      </c>
      <c r="G1065" s="75">
        <v>1.52</v>
      </c>
      <c r="H1065" s="158"/>
      <c r="I1065" s="152">
        <v>52</v>
      </c>
      <c r="J1065" s="216">
        <f t="shared" si="49"/>
        <v>0</v>
      </c>
      <c r="K1065" s="137"/>
    </row>
    <row r="1066" spans="1:11" ht="13.2">
      <c r="A1066" s="75" t="s">
        <v>805</v>
      </c>
      <c r="B1066" s="75" t="s">
        <v>336</v>
      </c>
      <c r="C1066" s="174">
        <v>0</v>
      </c>
      <c r="D1066" s="155"/>
      <c r="E1066" s="75" t="s">
        <v>380</v>
      </c>
      <c r="F1066" s="75" t="s">
        <v>813</v>
      </c>
      <c r="G1066" s="75">
        <v>1.34</v>
      </c>
      <c r="H1066" s="158"/>
      <c r="I1066" s="152">
        <v>52</v>
      </c>
      <c r="J1066" s="216">
        <f t="shared" si="49"/>
        <v>0</v>
      </c>
      <c r="K1066" s="137"/>
    </row>
    <row r="1067" spans="1:11" ht="13.2">
      <c r="A1067" s="75" t="s">
        <v>805</v>
      </c>
      <c r="B1067" s="75" t="s">
        <v>336</v>
      </c>
      <c r="C1067" s="174">
        <v>0</v>
      </c>
      <c r="D1067" s="155"/>
      <c r="E1067" s="75" t="s">
        <v>814</v>
      </c>
      <c r="F1067" s="75" t="s">
        <v>813</v>
      </c>
      <c r="G1067" s="75">
        <v>1.34</v>
      </c>
      <c r="H1067" s="158"/>
      <c r="I1067" s="152">
        <v>52</v>
      </c>
      <c r="J1067" s="216">
        <f t="shared" si="49"/>
        <v>0</v>
      </c>
      <c r="K1067" s="137"/>
    </row>
    <row r="1068" spans="1:11" ht="13.2">
      <c r="A1068" s="75"/>
      <c r="B1068" s="75"/>
      <c r="C1068" s="174"/>
      <c r="D1068" s="155"/>
      <c r="E1068" s="75"/>
      <c r="F1068" s="75"/>
      <c r="G1068" s="75"/>
      <c r="H1068" s="168"/>
      <c r="I1068" s="152"/>
      <c r="J1068" s="169"/>
      <c r="K1068" s="137"/>
    </row>
    <row r="1069" spans="1:11" ht="13.2">
      <c r="A1069" s="75" t="s">
        <v>815</v>
      </c>
      <c r="B1069" s="75" t="s">
        <v>132</v>
      </c>
      <c r="C1069" s="174">
        <v>0</v>
      </c>
      <c r="D1069" s="155"/>
      <c r="E1069" s="75" t="s">
        <v>816</v>
      </c>
      <c r="F1069" s="75" t="s">
        <v>103</v>
      </c>
      <c r="G1069" s="75">
        <v>25.21</v>
      </c>
      <c r="H1069" s="158"/>
      <c r="I1069" s="152">
        <v>255</v>
      </c>
      <c r="J1069" s="216">
        <f>G1069*H1069*I1069</f>
        <v>0</v>
      </c>
      <c r="K1069" s="137"/>
    </row>
    <row r="1070" spans="1:11" ht="13.2">
      <c r="A1070" s="75" t="s">
        <v>815</v>
      </c>
      <c r="B1070" s="75" t="s">
        <v>132</v>
      </c>
      <c r="C1070" s="174">
        <v>0</v>
      </c>
      <c r="D1070" s="155"/>
      <c r="E1070" s="75" t="s">
        <v>195</v>
      </c>
      <c r="F1070" s="75" t="s">
        <v>809</v>
      </c>
      <c r="G1070" s="75">
        <v>6</v>
      </c>
      <c r="H1070" s="158"/>
      <c r="I1070" s="152">
        <v>255</v>
      </c>
      <c r="J1070" s="216">
        <f t="shared" ref="J1070:J1084" si="50">G1070*H1070*I1070</f>
        <v>0</v>
      </c>
      <c r="K1070" s="137"/>
    </row>
    <row r="1071" spans="1:11" ht="13.2">
      <c r="A1071" s="75" t="s">
        <v>815</v>
      </c>
      <c r="B1071" s="75" t="s">
        <v>132</v>
      </c>
      <c r="C1071" s="174">
        <v>0</v>
      </c>
      <c r="D1071" s="155"/>
      <c r="E1071" s="75" t="s">
        <v>137</v>
      </c>
      <c r="F1071" s="75" t="s">
        <v>103</v>
      </c>
      <c r="G1071" s="75">
        <v>4.4000000000000004</v>
      </c>
      <c r="H1071" s="158"/>
      <c r="I1071" s="152">
        <v>255</v>
      </c>
      <c r="J1071" s="216">
        <f t="shared" si="50"/>
        <v>0</v>
      </c>
      <c r="K1071" s="137"/>
    </row>
    <row r="1072" spans="1:11" ht="13.2">
      <c r="A1072" s="75" t="s">
        <v>815</v>
      </c>
      <c r="B1072" s="75" t="s">
        <v>132</v>
      </c>
      <c r="C1072" s="174">
        <v>0</v>
      </c>
      <c r="D1072" s="155"/>
      <c r="E1072" s="75" t="s">
        <v>215</v>
      </c>
      <c r="F1072" s="75" t="s">
        <v>116</v>
      </c>
      <c r="G1072" s="75">
        <v>10.58</v>
      </c>
      <c r="H1072" s="158"/>
      <c r="I1072" s="152">
        <v>255</v>
      </c>
      <c r="J1072" s="216">
        <f t="shared" si="50"/>
        <v>0</v>
      </c>
      <c r="K1072" s="137"/>
    </row>
    <row r="1073" spans="1:11" ht="13.2">
      <c r="A1073" s="75" t="s">
        <v>815</v>
      </c>
      <c r="B1073" s="75" t="s">
        <v>132</v>
      </c>
      <c r="C1073" s="174">
        <v>0</v>
      </c>
      <c r="D1073" s="155"/>
      <c r="E1073" s="75" t="s">
        <v>817</v>
      </c>
      <c r="F1073" s="75" t="s">
        <v>74</v>
      </c>
      <c r="G1073" s="75">
        <v>13.6</v>
      </c>
      <c r="H1073" s="158"/>
      <c r="I1073" s="152">
        <v>255</v>
      </c>
      <c r="J1073" s="216">
        <f t="shared" si="50"/>
        <v>0</v>
      </c>
      <c r="K1073" s="137"/>
    </row>
    <row r="1074" spans="1:11" ht="13.2">
      <c r="A1074" s="75" t="s">
        <v>815</v>
      </c>
      <c r="B1074" s="75" t="s">
        <v>132</v>
      </c>
      <c r="C1074" s="174">
        <v>0</v>
      </c>
      <c r="D1074" s="155"/>
      <c r="E1074" s="75" t="s">
        <v>818</v>
      </c>
      <c r="F1074" s="75" t="s">
        <v>74</v>
      </c>
      <c r="G1074" s="75">
        <v>15</v>
      </c>
      <c r="H1074" s="158"/>
      <c r="I1074" s="152">
        <v>255</v>
      </c>
      <c r="J1074" s="216">
        <f t="shared" si="50"/>
        <v>0</v>
      </c>
      <c r="K1074" s="137"/>
    </row>
    <row r="1075" spans="1:11" ht="13.2">
      <c r="A1075" s="75" t="s">
        <v>815</v>
      </c>
      <c r="B1075" s="75" t="s">
        <v>132</v>
      </c>
      <c r="C1075" s="174">
        <v>0</v>
      </c>
      <c r="D1075" s="155"/>
      <c r="E1075" s="75" t="s">
        <v>819</v>
      </c>
      <c r="F1075" s="75" t="s">
        <v>74</v>
      </c>
      <c r="G1075" s="75">
        <v>87</v>
      </c>
      <c r="H1075" s="158"/>
      <c r="I1075" s="152">
        <v>255</v>
      </c>
      <c r="J1075" s="216">
        <f t="shared" si="50"/>
        <v>0</v>
      </c>
      <c r="K1075" s="137"/>
    </row>
    <row r="1076" spans="1:11" ht="13.2">
      <c r="A1076" s="75" t="s">
        <v>815</v>
      </c>
      <c r="B1076" s="75" t="s">
        <v>132</v>
      </c>
      <c r="C1076" s="174">
        <v>0</v>
      </c>
      <c r="D1076" s="155"/>
      <c r="E1076" s="75" t="s">
        <v>820</v>
      </c>
      <c r="F1076" s="75" t="s">
        <v>103</v>
      </c>
      <c r="G1076" s="75">
        <v>5.84</v>
      </c>
      <c r="H1076" s="158"/>
      <c r="I1076" s="152">
        <v>255</v>
      </c>
      <c r="J1076" s="216">
        <f t="shared" si="50"/>
        <v>0</v>
      </c>
      <c r="K1076" s="137"/>
    </row>
    <row r="1077" spans="1:11" ht="13.2">
      <c r="A1077" s="75" t="s">
        <v>815</v>
      </c>
      <c r="B1077" s="75" t="s">
        <v>132</v>
      </c>
      <c r="C1077" s="174">
        <v>0</v>
      </c>
      <c r="D1077" s="155"/>
      <c r="E1077" s="75" t="s">
        <v>821</v>
      </c>
      <c r="F1077" s="75" t="s">
        <v>145</v>
      </c>
      <c r="G1077" s="75">
        <v>1.5</v>
      </c>
      <c r="H1077" s="158"/>
      <c r="I1077" s="152">
        <v>255</v>
      </c>
      <c r="J1077" s="216">
        <f t="shared" si="50"/>
        <v>0</v>
      </c>
      <c r="K1077" s="137"/>
    </row>
    <row r="1078" spans="1:11" ht="13.2">
      <c r="A1078" s="75" t="s">
        <v>815</v>
      </c>
      <c r="B1078" s="75" t="s">
        <v>132</v>
      </c>
      <c r="C1078" s="174">
        <v>0</v>
      </c>
      <c r="D1078" s="155"/>
      <c r="E1078" s="75" t="s">
        <v>396</v>
      </c>
      <c r="F1078" s="75" t="s">
        <v>74</v>
      </c>
      <c r="G1078" s="75">
        <v>17.600000000000001</v>
      </c>
      <c r="H1078" s="158"/>
      <c r="I1078" s="152">
        <v>255</v>
      </c>
      <c r="J1078" s="216">
        <f t="shared" si="50"/>
        <v>0</v>
      </c>
      <c r="K1078" s="137"/>
    </row>
    <row r="1079" spans="1:11" ht="13.2">
      <c r="A1079" s="75" t="s">
        <v>815</v>
      </c>
      <c r="B1079" s="75" t="s">
        <v>132</v>
      </c>
      <c r="C1079" s="174">
        <v>0</v>
      </c>
      <c r="D1079" s="155"/>
      <c r="E1079" s="75" t="s">
        <v>822</v>
      </c>
      <c r="F1079" s="75" t="s">
        <v>74</v>
      </c>
      <c r="G1079" s="75">
        <v>16.399999999999999</v>
      </c>
      <c r="H1079" s="158"/>
      <c r="I1079" s="152">
        <v>255</v>
      </c>
      <c r="J1079" s="216">
        <f>G1079*H1079*I1079</f>
        <v>0</v>
      </c>
      <c r="K1079" s="137"/>
    </row>
    <row r="1080" spans="1:11" ht="13.2">
      <c r="A1080" s="75" t="s">
        <v>815</v>
      </c>
      <c r="B1080" s="75" t="s">
        <v>132</v>
      </c>
      <c r="C1080" s="174">
        <v>1</v>
      </c>
      <c r="D1080" s="155"/>
      <c r="E1080" s="75" t="s">
        <v>823</v>
      </c>
      <c r="F1080" s="75" t="s">
        <v>140</v>
      </c>
      <c r="G1080" s="75">
        <v>55.09</v>
      </c>
      <c r="H1080" s="158"/>
      <c r="I1080" s="152">
        <v>255</v>
      </c>
      <c r="J1080" s="216">
        <f t="shared" si="50"/>
        <v>0</v>
      </c>
      <c r="K1080" s="137"/>
    </row>
    <row r="1081" spans="1:11" ht="13.2">
      <c r="A1081" s="75" t="s">
        <v>815</v>
      </c>
      <c r="B1081" s="75" t="s">
        <v>132</v>
      </c>
      <c r="C1081" s="174">
        <v>1</v>
      </c>
      <c r="D1081" s="155"/>
      <c r="E1081" s="75" t="s">
        <v>824</v>
      </c>
      <c r="F1081" s="75"/>
      <c r="G1081" s="75"/>
      <c r="H1081" s="158"/>
      <c r="I1081" s="152">
        <v>0</v>
      </c>
      <c r="J1081" s="216">
        <f t="shared" si="50"/>
        <v>0</v>
      </c>
      <c r="K1081" s="137"/>
    </row>
    <row r="1082" spans="1:11" ht="13.2">
      <c r="A1082" s="75" t="s">
        <v>815</v>
      </c>
      <c r="B1082" s="75" t="s">
        <v>132</v>
      </c>
      <c r="C1082" s="174">
        <v>1</v>
      </c>
      <c r="D1082" s="155"/>
      <c r="E1082" s="75" t="s">
        <v>190</v>
      </c>
      <c r="F1082" s="75" t="s">
        <v>74</v>
      </c>
      <c r="G1082" s="75">
        <v>37.700000000000003</v>
      </c>
      <c r="H1082" s="158"/>
      <c r="I1082" s="152">
        <v>255</v>
      </c>
      <c r="J1082" s="216">
        <f t="shared" si="50"/>
        <v>0</v>
      </c>
      <c r="K1082" s="137"/>
    </row>
    <row r="1083" spans="1:11" ht="13.2">
      <c r="A1083" s="75" t="s">
        <v>815</v>
      </c>
      <c r="B1083" s="75" t="s">
        <v>132</v>
      </c>
      <c r="C1083" s="174">
        <v>1</v>
      </c>
      <c r="D1083" s="155"/>
      <c r="E1083" s="75" t="s">
        <v>825</v>
      </c>
      <c r="F1083" s="75" t="s">
        <v>74</v>
      </c>
      <c r="G1083" s="75">
        <v>50</v>
      </c>
      <c r="H1083" s="158"/>
      <c r="I1083" s="152">
        <v>255</v>
      </c>
      <c r="J1083" s="216">
        <f t="shared" si="50"/>
        <v>0</v>
      </c>
      <c r="K1083" s="137"/>
    </row>
    <row r="1084" spans="1:11" ht="13.2">
      <c r="A1084" s="75" t="s">
        <v>815</v>
      </c>
      <c r="B1084" s="75" t="s">
        <v>132</v>
      </c>
      <c r="C1084" s="174">
        <v>1</v>
      </c>
      <c r="D1084" s="155"/>
      <c r="E1084" s="75" t="s">
        <v>826</v>
      </c>
      <c r="F1084" s="75" t="s">
        <v>74</v>
      </c>
      <c r="G1084" s="75">
        <v>9.6999999999999993</v>
      </c>
      <c r="H1084" s="158"/>
      <c r="I1084" s="152">
        <v>255</v>
      </c>
      <c r="J1084" s="216">
        <f t="shared" si="50"/>
        <v>0</v>
      </c>
      <c r="K1084" s="137"/>
    </row>
    <row r="1085" spans="1:11" ht="13.2">
      <c r="A1085" s="75"/>
      <c r="B1085" s="75"/>
      <c r="C1085" s="174"/>
      <c r="D1085" s="155"/>
      <c r="E1085" s="75"/>
      <c r="F1085" s="75"/>
      <c r="G1085" s="75"/>
      <c r="H1085" s="168"/>
      <c r="I1085" s="152"/>
      <c r="J1085" s="169"/>
      <c r="K1085" s="137"/>
    </row>
    <row r="1086" spans="1:11" ht="13.2">
      <c r="A1086" s="75" t="s">
        <v>827</v>
      </c>
      <c r="B1086" s="75" t="s">
        <v>498</v>
      </c>
      <c r="C1086" s="174">
        <v>0</v>
      </c>
      <c r="D1086" s="155"/>
      <c r="E1086" s="75" t="s">
        <v>135</v>
      </c>
      <c r="F1086" s="75" t="s">
        <v>809</v>
      </c>
      <c r="G1086" s="75">
        <v>4.4000000000000004</v>
      </c>
      <c r="H1086" s="158"/>
      <c r="I1086" s="152">
        <v>255</v>
      </c>
      <c r="J1086" s="216">
        <f>G1086*H1086*I1086</f>
        <v>0</v>
      </c>
      <c r="K1086" s="137"/>
    </row>
    <row r="1087" spans="1:11" ht="13.2">
      <c r="A1087" s="75" t="s">
        <v>827</v>
      </c>
      <c r="B1087" s="75" t="s">
        <v>498</v>
      </c>
      <c r="C1087" s="174">
        <v>0</v>
      </c>
      <c r="D1087" s="155"/>
      <c r="E1087" s="75" t="s">
        <v>499</v>
      </c>
      <c r="F1087" s="75" t="s">
        <v>74</v>
      </c>
      <c r="G1087" s="75">
        <v>7.8</v>
      </c>
      <c r="H1087" s="158"/>
      <c r="I1087" s="152">
        <v>52</v>
      </c>
      <c r="J1087" s="216">
        <f t="shared" ref="J1087:J1093" si="51">G1087*H1087*I1087</f>
        <v>0</v>
      </c>
      <c r="K1087" s="137"/>
    </row>
    <row r="1088" spans="1:11" ht="13.2">
      <c r="A1088" s="75" t="s">
        <v>827</v>
      </c>
      <c r="B1088" s="75" t="s">
        <v>498</v>
      </c>
      <c r="C1088" s="174">
        <v>0</v>
      </c>
      <c r="D1088" s="155"/>
      <c r="E1088" s="75" t="s">
        <v>682</v>
      </c>
      <c r="F1088" s="75" t="s">
        <v>74</v>
      </c>
      <c r="G1088" s="75">
        <v>15.7</v>
      </c>
      <c r="H1088" s="158"/>
      <c r="I1088" s="152">
        <v>255</v>
      </c>
      <c r="J1088" s="216">
        <f t="shared" si="51"/>
        <v>0</v>
      </c>
      <c r="K1088" s="137"/>
    </row>
    <row r="1089" spans="1:11" ht="13.2">
      <c r="A1089" s="75" t="s">
        <v>827</v>
      </c>
      <c r="B1089" s="75" t="s">
        <v>498</v>
      </c>
      <c r="C1089" s="174">
        <v>0</v>
      </c>
      <c r="D1089" s="155"/>
      <c r="E1089" s="75" t="s">
        <v>500</v>
      </c>
      <c r="F1089" s="75" t="s">
        <v>74</v>
      </c>
      <c r="G1089" s="75">
        <v>3.9</v>
      </c>
      <c r="H1089" s="158"/>
      <c r="I1089" s="152">
        <v>255</v>
      </c>
      <c r="J1089" s="216">
        <f t="shared" si="51"/>
        <v>0</v>
      </c>
      <c r="K1089" s="137"/>
    </row>
    <row r="1090" spans="1:11" ht="13.2">
      <c r="A1090" s="75" t="s">
        <v>827</v>
      </c>
      <c r="B1090" s="75" t="s">
        <v>498</v>
      </c>
      <c r="C1090" s="174">
        <v>0</v>
      </c>
      <c r="D1090" s="155"/>
      <c r="E1090" s="75" t="s">
        <v>501</v>
      </c>
      <c r="F1090" s="75" t="s">
        <v>103</v>
      </c>
      <c r="G1090" s="75">
        <v>1.9</v>
      </c>
      <c r="H1090" s="158"/>
      <c r="I1090" s="152">
        <v>255</v>
      </c>
      <c r="J1090" s="216">
        <f t="shared" si="51"/>
        <v>0</v>
      </c>
      <c r="K1090" s="137"/>
    </row>
    <row r="1091" spans="1:11" ht="13.2">
      <c r="A1091" s="75" t="s">
        <v>827</v>
      </c>
      <c r="B1091" s="75" t="s">
        <v>498</v>
      </c>
      <c r="C1091" s="174">
        <v>0</v>
      </c>
      <c r="D1091" s="155"/>
      <c r="E1091" s="75" t="s">
        <v>682</v>
      </c>
      <c r="F1091" s="75" t="s">
        <v>74</v>
      </c>
      <c r="G1091" s="75">
        <v>16</v>
      </c>
      <c r="H1091" s="158"/>
      <c r="I1091" s="152">
        <v>255</v>
      </c>
      <c r="J1091" s="216">
        <f t="shared" si="51"/>
        <v>0</v>
      </c>
      <c r="K1091" s="137"/>
    </row>
    <row r="1092" spans="1:11" ht="13.2">
      <c r="A1092" s="75" t="s">
        <v>827</v>
      </c>
      <c r="B1092" s="75" t="s">
        <v>498</v>
      </c>
      <c r="C1092" s="174">
        <v>0</v>
      </c>
      <c r="D1092" s="155"/>
      <c r="E1092" s="75" t="s">
        <v>828</v>
      </c>
      <c r="F1092" s="75" t="s">
        <v>116</v>
      </c>
      <c r="G1092" s="75">
        <v>50</v>
      </c>
      <c r="H1092" s="158"/>
      <c r="I1092" s="152">
        <v>255</v>
      </c>
      <c r="J1092" s="216">
        <f t="shared" si="51"/>
        <v>0</v>
      </c>
      <c r="K1092" s="137"/>
    </row>
    <row r="1093" spans="1:11" ht="13.2">
      <c r="A1093" s="75" t="s">
        <v>827</v>
      </c>
      <c r="B1093" s="75" t="s">
        <v>498</v>
      </c>
      <c r="C1093" s="174">
        <v>0</v>
      </c>
      <c r="D1093" s="155"/>
      <c r="E1093" s="75" t="s">
        <v>829</v>
      </c>
      <c r="F1093" s="75" t="s">
        <v>364</v>
      </c>
      <c r="G1093" s="75">
        <v>13</v>
      </c>
      <c r="H1093" s="158"/>
      <c r="I1093" s="152">
        <v>255</v>
      </c>
      <c r="J1093" s="216">
        <f t="shared" si="51"/>
        <v>0</v>
      </c>
      <c r="K1093" s="137"/>
    </row>
  </sheetData>
  <sheetProtection algorithmName="SHA-512" hashValue="0UWIJPdees3rup8OCmiUDEZXk42NXNwJCq2mTfTychKb4lXPXCtjULP31mzr8Dh/ATb17XO/v3OE1x+l+yKCdQ==" saltValue="jLCnKUSkip1CJiaNsbabxQ==" spinCount="100000" sheet="1" objects="1" scenarios="1"/>
  <protectedRanges>
    <protectedRange sqref="H2:H1093" name="Bereik1"/>
  </protectedRanges>
  <autoFilter ref="A1:K94" xr:uid="{6B761942-B963-4CA1-A08F-505E247FEE19}"/>
  <phoneticPr fontId="3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CC"/>
  </sheetPr>
  <dimension ref="A1:E20"/>
  <sheetViews>
    <sheetView showGridLines="0" zoomScaleNormal="100" workbookViewId="0">
      <selection activeCell="B28" sqref="B28:B29"/>
    </sheetView>
  </sheetViews>
  <sheetFormatPr defaultColWidth="9.109375" defaultRowHeight="13.2"/>
  <cols>
    <col min="1" max="1" width="60.33203125" style="1" bestFit="1" customWidth="1"/>
    <col min="2" max="2" width="144.6640625" style="1" customWidth="1"/>
    <col min="3" max="4" width="9.109375" style="1"/>
    <col min="5" max="5" width="12" style="1" customWidth="1"/>
    <col min="6" max="16384" width="9.109375" style="1"/>
  </cols>
  <sheetData>
    <row r="1" spans="1:5">
      <c r="A1" s="73" t="s">
        <v>830</v>
      </c>
    </row>
    <row r="3" spans="1:5">
      <c r="A3" s="109" t="s">
        <v>61</v>
      </c>
      <c r="B3" s="109" t="s">
        <v>831</v>
      </c>
      <c r="C3" s="109" t="s">
        <v>832</v>
      </c>
      <c r="D3" s="109" t="s">
        <v>17</v>
      </c>
      <c r="E3" s="109" t="s">
        <v>833</v>
      </c>
    </row>
    <row r="4" spans="1:5">
      <c r="A4" s="75" t="s">
        <v>834</v>
      </c>
      <c r="B4" s="75" t="s">
        <v>835</v>
      </c>
      <c r="C4" s="75">
        <v>1</v>
      </c>
      <c r="D4" s="75">
        <v>255</v>
      </c>
      <c r="E4" s="246"/>
    </row>
    <row r="5" spans="1:5">
      <c r="A5" s="75" t="s">
        <v>836</v>
      </c>
      <c r="B5" s="75" t="s">
        <v>835</v>
      </c>
      <c r="C5" s="75">
        <v>1</v>
      </c>
      <c r="D5" s="75">
        <v>255</v>
      </c>
      <c r="E5" s="158"/>
    </row>
    <row r="6" spans="1:5">
      <c r="A6" s="75" t="s">
        <v>836</v>
      </c>
      <c r="B6" s="75" t="s">
        <v>837</v>
      </c>
      <c r="C6" s="75">
        <v>3</v>
      </c>
      <c r="D6" s="75">
        <v>4</v>
      </c>
      <c r="E6" s="158"/>
    </row>
    <row r="7" spans="1:5">
      <c r="A7" s="75" t="s">
        <v>836</v>
      </c>
      <c r="B7" s="75" t="s">
        <v>838</v>
      </c>
      <c r="C7" s="75">
        <v>1</v>
      </c>
      <c r="D7" s="75">
        <v>7</v>
      </c>
      <c r="E7" s="158"/>
    </row>
    <row r="8" spans="1:5">
      <c r="A8" s="75" t="s">
        <v>836</v>
      </c>
      <c r="B8" s="75" t="s">
        <v>839</v>
      </c>
      <c r="C8" s="75">
        <v>2</v>
      </c>
      <c r="D8" s="75">
        <v>255</v>
      </c>
      <c r="E8" s="158"/>
    </row>
    <row r="9" spans="1:5">
      <c r="A9" s="75" t="s">
        <v>840</v>
      </c>
      <c r="B9" s="75" t="s">
        <v>839</v>
      </c>
      <c r="C9" s="75">
        <v>2</v>
      </c>
      <c r="D9" s="75">
        <v>255</v>
      </c>
      <c r="E9" s="158"/>
    </row>
    <row r="10" spans="1:5">
      <c r="A10" s="75" t="s">
        <v>841</v>
      </c>
      <c r="B10" s="75" t="s">
        <v>839</v>
      </c>
      <c r="C10" s="75">
        <v>3</v>
      </c>
      <c r="D10" s="75">
        <v>255</v>
      </c>
      <c r="E10" s="158"/>
    </row>
    <row r="11" spans="1:5">
      <c r="A11" s="75" t="s">
        <v>841</v>
      </c>
      <c r="B11" s="75" t="s">
        <v>837</v>
      </c>
      <c r="C11" s="75">
        <v>3</v>
      </c>
      <c r="D11" s="75">
        <v>4</v>
      </c>
      <c r="E11" s="158"/>
    </row>
    <row r="12" spans="1:5">
      <c r="A12" s="75" t="s">
        <v>842</v>
      </c>
      <c r="B12" s="75" t="s">
        <v>837</v>
      </c>
      <c r="C12" s="75">
        <v>1</v>
      </c>
      <c r="D12" s="75">
        <v>4</v>
      </c>
      <c r="E12" s="158"/>
    </row>
    <row r="13" spans="1:5">
      <c r="A13" s="75" t="s">
        <v>843</v>
      </c>
      <c r="B13" s="75" t="s">
        <v>837</v>
      </c>
      <c r="C13" s="75">
        <v>2</v>
      </c>
      <c r="D13" s="75">
        <v>4</v>
      </c>
      <c r="E13" s="158"/>
    </row>
    <row r="14" spans="1:5">
      <c r="A14" s="75" t="s">
        <v>844</v>
      </c>
      <c r="B14" s="75" t="s">
        <v>837</v>
      </c>
      <c r="C14" s="75">
        <v>1</v>
      </c>
      <c r="D14" s="75">
        <v>4</v>
      </c>
      <c r="E14" s="158"/>
    </row>
    <row r="15" spans="1:5">
      <c r="A15" s="75" t="s">
        <v>845</v>
      </c>
      <c r="B15" s="75" t="s">
        <v>837</v>
      </c>
      <c r="C15" s="75">
        <v>2</v>
      </c>
      <c r="D15" s="75">
        <v>4</v>
      </c>
      <c r="E15" s="158"/>
    </row>
    <row r="16" spans="1:5">
      <c r="A16" s="75" t="s">
        <v>846</v>
      </c>
      <c r="B16" s="75" t="s">
        <v>837</v>
      </c>
      <c r="C16" s="75">
        <v>2</v>
      </c>
      <c r="D16" s="75">
        <v>4</v>
      </c>
      <c r="E16" s="158"/>
    </row>
    <row r="17" spans="1:5">
      <c r="A17" s="75" t="s">
        <v>847</v>
      </c>
      <c r="B17" s="75" t="s">
        <v>837</v>
      </c>
      <c r="C17" s="75">
        <v>2</v>
      </c>
      <c r="D17" s="75">
        <v>4</v>
      </c>
      <c r="E17" s="158"/>
    </row>
    <row r="18" spans="1:5">
      <c r="A18" s="75" t="s">
        <v>848</v>
      </c>
      <c r="B18" s="75" t="s">
        <v>837</v>
      </c>
      <c r="C18" s="75">
        <v>2</v>
      </c>
      <c r="D18" s="75">
        <v>4</v>
      </c>
      <c r="E18" s="158"/>
    </row>
    <row r="19" spans="1:5">
      <c r="A19" s="75" t="s">
        <v>849</v>
      </c>
      <c r="B19" s="75" t="s">
        <v>837</v>
      </c>
      <c r="C19" s="75">
        <v>1</v>
      </c>
      <c r="D19" s="75">
        <v>4</v>
      </c>
      <c r="E19" s="158"/>
    </row>
    <row r="20" spans="1:5" s="50" customFormat="1"/>
  </sheetData>
  <sheetProtection algorithmName="SHA-512" hashValue="SQ02H7fNRirqup5yqVYYjiU4t6RxLQICLJtT0HBaZRxrbrCx6rV+i6ce/KohznfvFzYDyhuEMEI4SZLswTrTnQ==" saltValue="10+Wku2jvej5Wn6G9TtyvQ==" spinCount="100000" sheet="1" objects="1" scenarios="1"/>
  <protectedRanges>
    <protectedRange sqref="E4:E19" name="Bereik1"/>
  </protectedRanges>
  <pageMargins left="0.7" right="0.7" top="0.75" bottom="0.75" header="0.3" footer="0.3"/>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FFCC"/>
  </sheetPr>
  <dimension ref="A1:L133"/>
  <sheetViews>
    <sheetView showGridLines="0" topLeftCell="B1" zoomScale="90" zoomScaleNormal="90" zoomScaleSheetLayoutView="100" workbookViewId="0">
      <selection activeCell="J32" sqref="J32"/>
    </sheetView>
  </sheetViews>
  <sheetFormatPr defaultColWidth="9.109375" defaultRowHeight="13.2"/>
  <cols>
    <col min="1" max="1" width="64.88671875" style="1" bestFit="1" customWidth="1"/>
    <col min="2" max="2" width="43.33203125" style="1" customWidth="1"/>
    <col min="3" max="4" width="9.109375" style="1"/>
    <col min="5" max="5" width="9.109375" style="187"/>
    <col min="6" max="6" width="23.109375" style="1" customWidth="1"/>
    <col min="7" max="7" width="11.88671875" style="1" bestFit="1" customWidth="1"/>
    <col min="8" max="16384" width="9.109375" style="1"/>
  </cols>
  <sheetData>
    <row r="1" spans="1:7">
      <c r="A1" s="73" t="s">
        <v>830</v>
      </c>
    </row>
    <row r="2" spans="1:7" ht="40.799999999999997">
      <c r="A2" s="109" t="s">
        <v>61</v>
      </c>
      <c r="B2" s="109" t="s">
        <v>831</v>
      </c>
      <c r="C2" s="109" t="s">
        <v>850</v>
      </c>
      <c r="D2" s="109" t="s">
        <v>851</v>
      </c>
      <c r="E2" s="109" t="s">
        <v>852</v>
      </c>
      <c r="F2" s="109" t="s">
        <v>853</v>
      </c>
      <c r="G2" s="109" t="s">
        <v>854</v>
      </c>
    </row>
    <row r="3" spans="1:7">
      <c r="A3" s="183" t="s">
        <v>841</v>
      </c>
      <c r="B3" s="183" t="s">
        <v>855</v>
      </c>
      <c r="C3" s="77">
        <v>498.13</v>
      </c>
      <c r="D3" s="75">
        <v>2</v>
      </c>
      <c r="E3" s="188"/>
      <c r="F3" s="110"/>
      <c r="G3" s="157">
        <f>D3*F3</f>
        <v>0</v>
      </c>
    </row>
    <row r="4" spans="1:7">
      <c r="A4" s="183" t="s">
        <v>841</v>
      </c>
      <c r="B4" s="183" t="s">
        <v>856</v>
      </c>
      <c r="C4" s="77">
        <v>498.13</v>
      </c>
      <c r="D4" s="75">
        <v>2</v>
      </c>
      <c r="E4" s="188"/>
      <c r="F4" s="110"/>
      <c r="G4" s="157">
        <f t="shared" ref="G4:G67" si="0">D4*F4</f>
        <v>0</v>
      </c>
    </row>
    <row r="5" spans="1:7">
      <c r="A5" s="183" t="s">
        <v>841</v>
      </c>
      <c r="B5" s="183" t="s">
        <v>857</v>
      </c>
      <c r="C5" s="77">
        <v>93.3</v>
      </c>
      <c r="D5" s="75">
        <v>2</v>
      </c>
      <c r="E5" s="188"/>
      <c r="F5" s="110"/>
      <c r="G5" s="157">
        <f t="shared" si="0"/>
        <v>0</v>
      </c>
    </row>
    <row r="6" spans="1:7">
      <c r="A6" s="183" t="s">
        <v>841</v>
      </c>
      <c r="B6" s="183" t="s">
        <v>858</v>
      </c>
      <c r="C6" s="77">
        <v>82.68</v>
      </c>
      <c r="D6" s="75">
        <v>2</v>
      </c>
      <c r="E6" s="188"/>
      <c r="F6" s="110"/>
      <c r="G6" s="157">
        <f t="shared" si="0"/>
        <v>0</v>
      </c>
    </row>
    <row r="7" spans="1:7">
      <c r="A7" s="183" t="s">
        <v>859</v>
      </c>
      <c r="B7" s="183" t="s">
        <v>860</v>
      </c>
      <c r="C7" s="77">
        <v>49.58</v>
      </c>
      <c r="D7" s="75">
        <v>2</v>
      </c>
      <c r="E7" s="188"/>
      <c r="F7" s="110"/>
      <c r="G7" s="157">
        <f t="shared" si="0"/>
        <v>0</v>
      </c>
    </row>
    <row r="8" spans="1:7">
      <c r="A8" s="183" t="s">
        <v>859</v>
      </c>
      <c r="B8" s="183" t="s">
        <v>861</v>
      </c>
      <c r="C8" s="77">
        <v>49.58</v>
      </c>
      <c r="D8" s="75">
        <v>2</v>
      </c>
      <c r="E8" s="188"/>
      <c r="F8" s="110"/>
      <c r="G8" s="157">
        <f t="shared" si="0"/>
        <v>0</v>
      </c>
    </row>
    <row r="9" spans="1:7">
      <c r="A9" s="183" t="s">
        <v>859</v>
      </c>
      <c r="B9" s="183" t="s">
        <v>862</v>
      </c>
      <c r="C9" s="77">
        <v>16.670000000000002</v>
      </c>
      <c r="D9" s="75">
        <v>2</v>
      </c>
      <c r="E9" s="188"/>
      <c r="F9" s="110"/>
      <c r="G9" s="157">
        <f t="shared" si="0"/>
        <v>0</v>
      </c>
    </row>
    <row r="10" spans="1:7">
      <c r="A10" s="183" t="s">
        <v>863</v>
      </c>
      <c r="B10" s="183" t="s">
        <v>864</v>
      </c>
      <c r="C10" s="77">
        <v>109.7</v>
      </c>
      <c r="D10" s="75">
        <v>2</v>
      </c>
      <c r="E10" s="188"/>
      <c r="F10" s="110"/>
      <c r="G10" s="157">
        <f t="shared" si="0"/>
        <v>0</v>
      </c>
    </row>
    <row r="11" spans="1:7">
      <c r="A11" s="183" t="s">
        <v>863</v>
      </c>
      <c r="B11" s="183" t="s">
        <v>856</v>
      </c>
      <c r="C11" s="77">
        <v>109.7</v>
      </c>
      <c r="D11" s="75">
        <v>2</v>
      </c>
      <c r="E11" s="188"/>
      <c r="F11" s="110"/>
      <c r="G11" s="157">
        <f t="shared" si="0"/>
        <v>0</v>
      </c>
    </row>
    <row r="12" spans="1:7">
      <c r="A12" s="183" t="s">
        <v>863</v>
      </c>
      <c r="B12" s="183" t="s">
        <v>857</v>
      </c>
      <c r="C12" s="77">
        <v>29.61</v>
      </c>
      <c r="D12" s="75">
        <v>2</v>
      </c>
      <c r="E12" s="188"/>
      <c r="F12" s="110"/>
      <c r="G12" s="157">
        <f t="shared" si="0"/>
        <v>0</v>
      </c>
    </row>
    <row r="13" spans="1:7">
      <c r="A13" s="183" t="s">
        <v>863</v>
      </c>
      <c r="B13" s="183" t="s">
        <v>858</v>
      </c>
      <c r="C13" s="77">
        <v>11.86</v>
      </c>
      <c r="D13" s="75">
        <v>2</v>
      </c>
      <c r="E13" s="188"/>
      <c r="F13" s="110"/>
      <c r="G13" s="157">
        <f t="shared" si="0"/>
        <v>0</v>
      </c>
    </row>
    <row r="14" spans="1:7" ht="13.8" thickBot="1">
      <c r="A14" s="183" t="s">
        <v>865</v>
      </c>
      <c r="B14" s="183" t="s">
        <v>855</v>
      </c>
      <c r="C14" s="77">
        <v>806.49</v>
      </c>
      <c r="D14" s="75">
        <v>2</v>
      </c>
      <c r="E14" s="192">
        <v>23</v>
      </c>
      <c r="F14" s="110"/>
      <c r="G14" s="157">
        <f t="shared" si="0"/>
        <v>0</v>
      </c>
    </row>
    <row r="15" spans="1:7">
      <c r="A15" s="183" t="s">
        <v>865</v>
      </c>
      <c r="B15" s="183" t="s">
        <v>856</v>
      </c>
      <c r="C15" s="77">
        <v>806.49</v>
      </c>
      <c r="D15" s="75">
        <v>2</v>
      </c>
      <c r="E15" s="191"/>
      <c r="F15" s="110"/>
      <c r="G15" s="157">
        <f t="shared" si="0"/>
        <v>0</v>
      </c>
    </row>
    <row r="16" spans="1:7">
      <c r="A16" s="183" t="s">
        <v>865</v>
      </c>
      <c r="B16" s="183" t="s">
        <v>857</v>
      </c>
      <c r="C16" s="77">
        <v>766.52</v>
      </c>
      <c r="D16" s="75">
        <v>2</v>
      </c>
      <c r="E16" s="188"/>
      <c r="F16" s="110"/>
      <c r="G16" s="157">
        <f t="shared" si="0"/>
        <v>0</v>
      </c>
    </row>
    <row r="17" spans="1:7" ht="13.8" thickBot="1">
      <c r="A17" s="183" t="s">
        <v>866</v>
      </c>
      <c r="B17" s="183" t="s">
        <v>864</v>
      </c>
      <c r="C17" s="77">
        <v>124.67</v>
      </c>
      <c r="D17" s="75">
        <v>2</v>
      </c>
      <c r="E17" s="192">
        <v>8</v>
      </c>
      <c r="F17" s="110"/>
      <c r="G17" s="157">
        <f t="shared" si="0"/>
        <v>0</v>
      </c>
    </row>
    <row r="18" spans="1:7">
      <c r="A18" s="183" t="s">
        <v>866</v>
      </c>
      <c r="B18" s="183" t="s">
        <v>856</v>
      </c>
      <c r="C18" s="77">
        <v>124.67</v>
      </c>
      <c r="D18" s="75">
        <v>2</v>
      </c>
      <c r="E18" s="191"/>
      <c r="F18" s="110"/>
      <c r="G18" s="157">
        <f t="shared" si="0"/>
        <v>0</v>
      </c>
    </row>
    <row r="19" spans="1:7">
      <c r="A19" s="183" t="s">
        <v>866</v>
      </c>
      <c r="B19" s="183" t="s">
        <v>857</v>
      </c>
      <c r="C19" s="77">
        <v>8.9499999999999993</v>
      </c>
      <c r="D19" s="75">
        <v>2</v>
      </c>
      <c r="E19" s="188"/>
      <c r="F19" s="110"/>
      <c r="G19" s="157">
        <f t="shared" si="0"/>
        <v>0</v>
      </c>
    </row>
    <row r="20" spans="1:7">
      <c r="A20" s="183" t="s">
        <v>866</v>
      </c>
      <c r="B20" s="183" t="s">
        <v>867</v>
      </c>
      <c r="C20" s="77">
        <v>118.74</v>
      </c>
      <c r="D20" s="75">
        <v>2</v>
      </c>
      <c r="E20" s="188"/>
      <c r="F20" s="110"/>
      <c r="G20" s="157">
        <f t="shared" si="0"/>
        <v>0</v>
      </c>
    </row>
    <row r="21" spans="1:7" ht="13.8" thickBot="1">
      <c r="A21" s="183" t="s">
        <v>868</v>
      </c>
      <c r="B21" s="183" t="s">
        <v>864</v>
      </c>
      <c r="C21" s="77">
        <v>86.54</v>
      </c>
      <c r="D21" s="75">
        <v>2</v>
      </c>
      <c r="E21" s="192">
        <v>7</v>
      </c>
      <c r="F21" s="110"/>
      <c r="G21" s="157">
        <f t="shared" si="0"/>
        <v>0</v>
      </c>
    </row>
    <row r="22" spans="1:7">
      <c r="A22" s="183" t="s">
        <v>868</v>
      </c>
      <c r="B22" s="183" t="s">
        <v>856</v>
      </c>
      <c r="C22" s="77">
        <v>86.54</v>
      </c>
      <c r="D22" s="75">
        <v>2</v>
      </c>
      <c r="E22" s="191"/>
      <c r="F22" s="110"/>
      <c r="G22" s="157">
        <f t="shared" si="0"/>
        <v>0</v>
      </c>
    </row>
    <row r="23" spans="1:7">
      <c r="A23" s="183" t="s">
        <v>868</v>
      </c>
      <c r="B23" s="183" t="s">
        <v>857</v>
      </c>
      <c r="C23" s="77">
        <v>25.42</v>
      </c>
      <c r="D23" s="75">
        <v>2</v>
      </c>
      <c r="E23" s="188"/>
      <c r="F23" s="110"/>
      <c r="G23" s="157">
        <f t="shared" si="0"/>
        <v>0</v>
      </c>
    </row>
    <row r="24" spans="1:7">
      <c r="A24" s="183" t="s">
        <v>868</v>
      </c>
      <c r="B24" s="183" t="s">
        <v>867</v>
      </c>
      <c r="C24" s="77">
        <v>197.57</v>
      </c>
      <c r="D24" s="75">
        <v>2</v>
      </c>
      <c r="E24" s="188"/>
      <c r="F24" s="110"/>
      <c r="G24" s="157">
        <f t="shared" si="0"/>
        <v>0</v>
      </c>
    </row>
    <row r="25" spans="1:7" ht="13.8" thickBot="1">
      <c r="A25" s="183" t="s">
        <v>869</v>
      </c>
      <c r="B25" s="183" t="s">
        <v>864</v>
      </c>
      <c r="C25" s="77">
        <v>190</v>
      </c>
      <c r="D25" s="75">
        <v>2</v>
      </c>
      <c r="E25" s="192">
        <v>5</v>
      </c>
      <c r="F25" s="110"/>
      <c r="G25" s="157">
        <f t="shared" si="0"/>
        <v>0</v>
      </c>
    </row>
    <row r="26" spans="1:7">
      <c r="A26" s="183" t="s">
        <v>869</v>
      </c>
      <c r="B26" s="183" t="s">
        <v>856</v>
      </c>
      <c r="C26" s="77">
        <v>190</v>
      </c>
      <c r="D26" s="75">
        <v>2</v>
      </c>
      <c r="E26" s="191"/>
      <c r="F26" s="110"/>
      <c r="G26" s="157">
        <f t="shared" si="0"/>
        <v>0</v>
      </c>
    </row>
    <row r="27" spans="1:7">
      <c r="A27" s="183" t="s">
        <v>869</v>
      </c>
      <c r="B27" s="183" t="s">
        <v>857</v>
      </c>
      <c r="C27" s="77">
        <v>196</v>
      </c>
      <c r="D27" s="75">
        <v>2</v>
      </c>
      <c r="E27" s="188"/>
      <c r="F27" s="110"/>
      <c r="G27" s="157">
        <f t="shared" si="0"/>
        <v>0</v>
      </c>
    </row>
    <row r="28" spans="1:7">
      <c r="A28" s="183" t="s">
        <v>869</v>
      </c>
      <c r="B28" s="183" t="s">
        <v>867</v>
      </c>
      <c r="C28" s="77">
        <v>96</v>
      </c>
      <c r="D28" s="75">
        <v>2</v>
      </c>
      <c r="E28" s="188"/>
      <c r="F28" s="110"/>
      <c r="G28" s="157">
        <f t="shared" si="0"/>
        <v>0</v>
      </c>
    </row>
    <row r="29" spans="1:7" ht="13.8" thickBot="1">
      <c r="A29" s="183" t="s">
        <v>870</v>
      </c>
      <c r="B29" s="183" t="s">
        <v>864</v>
      </c>
      <c r="C29" s="77">
        <v>28.494212999999998</v>
      </c>
      <c r="D29" s="75">
        <v>2</v>
      </c>
      <c r="E29" s="192">
        <v>2</v>
      </c>
      <c r="F29" s="110"/>
      <c r="G29" s="157">
        <f t="shared" si="0"/>
        <v>0</v>
      </c>
    </row>
    <row r="30" spans="1:7">
      <c r="A30" s="183" t="s">
        <v>870</v>
      </c>
      <c r="B30" s="183" t="s">
        <v>856</v>
      </c>
      <c r="C30" s="77">
        <v>28.494212999999998</v>
      </c>
      <c r="D30" s="75">
        <v>2</v>
      </c>
      <c r="E30" s="191"/>
      <c r="F30" s="110"/>
      <c r="G30" s="157">
        <f t="shared" si="0"/>
        <v>0</v>
      </c>
    </row>
    <row r="31" spans="1:7">
      <c r="A31" s="183" t="s">
        <v>870</v>
      </c>
      <c r="B31" s="183" t="s">
        <v>857</v>
      </c>
      <c r="C31" s="77">
        <v>19.515023999999997</v>
      </c>
      <c r="D31" s="75">
        <v>2</v>
      </c>
      <c r="E31" s="188"/>
      <c r="F31" s="110"/>
      <c r="G31" s="157">
        <f t="shared" si="0"/>
        <v>0</v>
      </c>
    </row>
    <row r="32" spans="1:7" ht="13.8" thickBot="1">
      <c r="A32" s="183" t="s">
        <v>871</v>
      </c>
      <c r="B32" s="183" t="s">
        <v>864</v>
      </c>
      <c r="C32" s="77">
        <v>10.54</v>
      </c>
      <c r="D32" s="75">
        <v>2</v>
      </c>
      <c r="E32" s="192">
        <v>2</v>
      </c>
      <c r="F32" s="110"/>
      <c r="G32" s="157">
        <f t="shared" si="0"/>
        <v>0</v>
      </c>
    </row>
    <row r="33" spans="1:7">
      <c r="A33" s="183" t="s">
        <v>871</v>
      </c>
      <c r="B33" s="183" t="s">
        <v>856</v>
      </c>
      <c r="C33" s="77">
        <v>10.54</v>
      </c>
      <c r="D33" s="75">
        <v>2</v>
      </c>
      <c r="E33" s="191"/>
      <c r="F33" s="110"/>
      <c r="G33" s="157">
        <f t="shared" si="0"/>
        <v>0</v>
      </c>
    </row>
    <row r="34" spans="1:7">
      <c r="A34" s="183" t="s">
        <v>871</v>
      </c>
      <c r="B34" s="183" t="s">
        <v>857</v>
      </c>
      <c r="C34" s="77">
        <v>0.37</v>
      </c>
      <c r="D34" s="75">
        <v>2</v>
      </c>
      <c r="E34" s="188"/>
      <c r="F34" s="110"/>
      <c r="G34" s="157">
        <f t="shared" si="0"/>
        <v>0</v>
      </c>
    </row>
    <row r="35" spans="1:7">
      <c r="A35" s="183" t="s">
        <v>871</v>
      </c>
      <c r="B35" s="183" t="s">
        <v>867</v>
      </c>
      <c r="C35" s="77">
        <v>19.29</v>
      </c>
      <c r="D35" s="75">
        <v>2</v>
      </c>
      <c r="E35" s="188"/>
      <c r="F35" s="110"/>
      <c r="G35" s="157">
        <f t="shared" si="0"/>
        <v>0</v>
      </c>
    </row>
    <row r="36" spans="1:7" ht="13.8" thickBot="1">
      <c r="A36" s="183" t="s">
        <v>872</v>
      </c>
      <c r="B36" s="183" t="s">
        <v>864</v>
      </c>
      <c r="C36" s="77">
        <v>27.2</v>
      </c>
      <c r="D36" s="75">
        <v>2</v>
      </c>
      <c r="E36" s="192">
        <v>2</v>
      </c>
      <c r="F36" s="110"/>
      <c r="G36" s="157">
        <f t="shared" si="0"/>
        <v>0</v>
      </c>
    </row>
    <row r="37" spans="1:7">
      <c r="A37" s="183" t="s">
        <v>872</v>
      </c>
      <c r="B37" s="183" t="s">
        <v>856</v>
      </c>
      <c r="C37" s="77">
        <v>27.2</v>
      </c>
      <c r="D37" s="75">
        <v>2</v>
      </c>
      <c r="E37" s="191"/>
      <c r="F37" s="110"/>
      <c r="G37" s="157">
        <f t="shared" si="0"/>
        <v>0</v>
      </c>
    </row>
    <row r="38" spans="1:7" ht="13.8" thickBot="1">
      <c r="A38" s="183" t="s">
        <v>873</v>
      </c>
      <c r="B38" s="183" t="s">
        <v>864</v>
      </c>
      <c r="C38" s="77">
        <v>17</v>
      </c>
      <c r="D38" s="75">
        <v>2</v>
      </c>
      <c r="E38" s="192">
        <v>2</v>
      </c>
      <c r="F38" s="110"/>
      <c r="G38" s="157">
        <f t="shared" si="0"/>
        <v>0</v>
      </c>
    </row>
    <row r="39" spans="1:7">
      <c r="A39" s="183" t="s">
        <v>873</v>
      </c>
      <c r="B39" s="183" t="s">
        <v>856</v>
      </c>
      <c r="C39" s="77">
        <v>17</v>
      </c>
      <c r="D39" s="75">
        <v>2</v>
      </c>
      <c r="E39" s="191"/>
      <c r="F39" s="110"/>
      <c r="G39" s="157">
        <f t="shared" si="0"/>
        <v>0</v>
      </c>
    </row>
    <row r="40" spans="1:7">
      <c r="A40" s="183" t="s">
        <v>873</v>
      </c>
      <c r="B40" s="183" t="s">
        <v>857</v>
      </c>
      <c r="C40" s="77">
        <v>4</v>
      </c>
      <c r="D40" s="75">
        <v>2</v>
      </c>
      <c r="E40" s="188"/>
      <c r="F40" s="110"/>
      <c r="G40" s="157">
        <f t="shared" si="0"/>
        <v>0</v>
      </c>
    </row>
    <row r="41" spans="1:7" s="186" customFormat="1">
      <c r="A41" s="183" t="s">
        <v>874</v>
      </c>
      <c r="B41" s="183" t="s">
        <v>864</v>
      </c>
      <c r="C41" s="77">
        <v>44.9</v>
      </c>
      <c r="D41" s="75">
        <v>2</v>
      </c>
      <c r="E41" s="188">
        <v>4</v>
      </c>
      <c r="F41" s="110"/>
      <c r="G41" s="157">
        <f t="shared" si="0"/>
        <v>0</v>
      </c>
    </row>
    <row r="42" spans="1:7" s="186" customFormat="1">
      <c r="A42" s="183" t="s">
        <v>874</v>
      </c>
      <c r="B42" s="183" t="s">
        <v>856</v>
      </c>
      <c r="C42" s="77">
        <v>44.9</v>
      </c>
      <c r="D42" s="75">
        <v>2</v>
      </c>
      <c r="E42" s="188"/>
      <c r="F42" s="110"/>
      <c r="G42" s="157">
        <f t="shared" si="0"/>
        <v>0</v>
      </c>
    </row>
    <row r="43" spans="1:7" s="186" customFormat="1">
      <c r="A43" s="183" t="s">
        <v>874</v>
      </c>
      <c r="B43" s="183" t="s">
        <v>857</v>
      </c>
      <c r="C43" s="77">
        <v>5.62</v>
      </c>
      <c r="D43" s="75">
        <v>2</v>
      </c>
      <c r="E43" s="188"/>
      <c r="F43" s="110"/>
      <c r="G43" s="157">
        <f t="shared" si="0"/>
        <v>0</v>
      </c>
    </row>
    <row r="44" spans="1:7" ht="13.8" thickBot="1">
      <c r="A44" s="183" t="s">
        <v>875</v>
      </c>
      <c r="B44" s="183" t="s">
        <v>864</v>
      </c>
      <c r="C44" s="77">
        <v>25</v>
      </c>
      <c r="D44" s="75">
        <v>2</v>
      </c>
      <c r="E44" s="192">
        <v>2</v>
      </c>
      <c r="F44" s="110"/>
      <c r="G44" s="157">
        <f t="shared" si="0"/>
        <v>0</v>
      </c>
    </row>
    <row r="45" spans="1:7">
      <c r="A45" s="183" t="s">
        <v>875</v>
      </c>
      <c r="B45" s="183" t="s">
        <v>856</v>
      </c>
      <c r="C45" s="77">
        <v>25</v>
      </c>
      <c r="D45" s="75">
        <v>2</v>
      </c>
      <c r="E45" s="191"/>
      <c r="F45" s="110"/>
      <c r="G45" s="157">
        <f t="shared" si="0"/>
        <v>0</v>
      </c>
    </row>
    <row r="46" spans="1:7">
      <c r="A46" s="183" t="s">
        <v>875</v>
      </c>
      <c r="B46" s="183" t="s">
        <v>857</v>
      </c>
      <c r="C46" s="77">
        <v>4</v>
      </c>
      <c r="D46" s="75">
        <v>2</v>
      </c>
      <c r="E46" s="188"/>
      <c r="F46" s="110"/>
      <c r="G46" s="157">
        <f t="shared" si="0"/>
        <v>0</v>
      </c>
    </row>
    <row r="47" spans="1:7">
      <c r="A47" s="183" t="s">
        <v>876</v>
      </c>
      <c r="B47" s="183" t="s">
        <v>864</v>
      </c>
      <c r="C47" s="77">
        <v>20</v>
      </c>
      <c r="D47" s="75">
        <v>2</v>
      </c>
      <c r="E47" s="188">
        <v>3</v>
      </c>
      <c r="F47" s="110"/>
      <c r="G47" s="157">
        <f t="shared" si="0"/>
        <v>0</v>
      </c>
    </row>
    <row r="48" spans="1:7">
      <c r="A48" s="183" t="s">
        <v>876</v>
      </c>
      <c r="B48" s="183" t="s">
        <v>856</v>
      </c>
      <c r="C48" s="77">
        <v>20</v>
      </c>
      <c r="D48" s="75">
        <v>2</v>
      </c>
      <c r="E48" s="188"/>
      <c r="F48" s="110"/>
      <c r="G48" s="157">
        <f t="shared" si="0"/>
        <v>0</v>
      </c>
    </row>
    <row r="49" spans="1:7">
      <c r="A49" s="183" t="s">
        <v>876</v>
      </c>
      <c r="B49" s="183" t="s">
        <v>857</v>
      </c>
      <c r="C49" s="77">
        <v>8</v>
      </c>
      <c r="D49" s="75">
        <v>2</v>
      </c>
      <c r="E49" s="188"/>
      <c r="F49" s="110"/>
      <c r="G49" s="157">
        <f t="shared" si="0"/>
        <v>0</v>
      </c>
    </row>
    <row r="50" spans="1:7" ht="13.8" thickBot="1">
      <c r="A50" s="183" t="s">
        <v>877</v>
      </c>
      <c r="B50" s="183" t="s">
        <v>864</v>
      </c>
      <c r="C50" s="77">
        <v>231</v>
      </c>
      <c r="D50" s="75">
        <v>2</v>
      </c>
      <c r="E50" s="192">
        <v>8</v>
      </c>
      <c r="F50" s="110"/>
      <c r="G50" s="157">
        <f t="shared" si="0"/>
        <v>0</v>
      </c>
    </row>
    <row r="51" spans="1:7">
      <c r="A51" s="183" t="s">
        <v>877</v>
      </c>
      <c r="B51" s="183" t="s">
        <v>856</v>
      </c>
      <c r="C51" s="77">
        <v>231</v>
      </c>
      <c r="D51" s="75">
        <v>2</v>
      </c>
      <c r="E51" s="191"/>
      <c r="F51" s="110"/>
      <c r="G51" s="157">
        <f t="shared" si="0"/>
        <v>0</v>
      </c>
    </row>
    <row r="52" spans="1:7">
      <c r="A52" s="183" t="s">
        <v>877</v>
      </c>
      <c r="B52" s="183" t="s">
        <v>857</v>
      </c>
      <c r="C52" s="77">
        <v>112</v>
      </c>
      <c r="D52" s="75">
        <v>2</v>
      </c>
      <c r="E52" s="188"/>
      <c r="F52" s="110"/>
      <c r="G52" s="157">
        <f t="shared" si="0"/>
        <v>0</v>
      </c>
    </row>
    <row r="53" spans="1:7" ht="13.8" thickBot="1">
      <c r="A53" s="183" t="s">
        <v>878</v>
      </c>
      <c r="B53" s="183" t="s">
        <v>864</v>
      </c>
      <c r="C53" s="77">
        <v>41</v>
      </c>
      <c r="D53" s="75">
        <v>2</v>
      </c>
      <c r="E53" s="192">
        <v>4</v>
      </c>
      <c r="F53" s="110"/>
      <c r="G53" s="157">
        <f t="shared" si="0"/>
        <v>0</v>
      </c>
    </row>
    <row r="54" spans="1:7">
      <c r="A54" s="183" t="s">
        <v>878</v>
      </c>
      <c r="B54" s="183" t="s">
        <v>856</v>
      </c>
      <c r="C54" s="77">
        <v>41</v>
      </c>
      <c r="D54" s="75">
        <v>2</v>
      </c>
      <c r="E54" s="191"/>
      <c r="F54" s="110"/>
      <c r="G54" s="157">
        <f t="shared" si="0"/>
        <v>0</v>
      </c>
    </row>
    <row r="55" spans="1:7">
      <c r="A55" s="183" t="s">
        <v>878</v>
      </c>
      <c r="B55" s="183" t="s">
        <v>857</v>
      </c>
      <c r="C55" s="77">
        <v>2</v>
      </c>
      <c r="D55" s="75">
        <v>2</v>
      </c>
      <c r="E55" s="188"/>
      <c r="F55" s="110"/>
      <c r="G55" s="157">
        <f t="shared" si="0"/>
        <v>0</v>
      </c>
    </row>
    <row r="56" spans="1:7" ht="13.8" thickBot="1">
      <c r="A56" s="183" t="s">
        <v>879</v>
      </c>
      <c r="B56" s="183" t="s">
        <v>864</v>
      </c>
      <c r="C56" s="77">
        <v>78.994460000000004</v>
      </c>
      <c r="D56" s="75">
        <v>2</v>
      </c>
      <c r="E56" s="192">
        <v>5</v>
      </c>
      <c r="F56" s="110"/>
      <c r="G56" s="157">
        <f t="shared" si="0"/>
        <v>0</v>
      </c>
    </row>
    <row r="57" spans="1:7">
      <c r="A57" s="183" t="s">
        <v>879</v>
      </c>
      <c r="B57" s="183" t="s">
        <v>856</v>
      </c>
      <c r="C57" s="77">
        <v>78.994460000000004</v>
      </c>
      <c r="D57" s="75">
        <v>2</v>
      </c>
      <c r="E57" s="191"/>
      <c r="F57" s="110"/>
      <c r="G57" s="157">
        <f t="shared" si="0"/>
        <v>0</v>
      </c>
    </row>
    <row r="58" spans="1:7">
      <c r="A58" s="183" t="s">
        <v>879</v>
      </c>
      <c r="B58" s="183" t="s">
        <v>857</v>
      </c>
      <c r="C58" s="77">
        <v>2.4601500000000001</v>
      </c>
      <c r="D58" s="75">
        <v>2</v>
      </c>
      <c r="E58" s="188"/>
      <c r="F58" s="110"/>
      <c r="G58" s="157">
        <f t="shared" si="0"/>
        <v>0</v>
      </c>
    </row>
    <row r="59" spans="1:7" ht="13.8" thickBot="1">
      <c r="A59" s="183" t="s">
        <v>880</v>
      </c>
      <c r="B59" s="183" t="s">
        <v>864</v>
      </c>
      <c r="C59" s="77">
        <v>229.8032</v>
      </c>
      <c r="D59" s="75">
        <v>2</v>
      </c>
      <c r="E59" s="192">
        <v>5</v>
      </c>
      <c r="F59" s="110"/>
      <c r="G59" s="157">
        <f t="shared" si="0"/>
        <v>0</v>
      </c>
    </row>
    <row r="60" spans="1:7">
      <c r="A60" s="183" t="s">
        <v>880</v>
      </c>
      <c r="B60" s="183" t="s">
        <v>856</v>
      </c>
      <c r="C60" s="77">
        <v>229.8032</v>
      </c>
      <c r="D60" s="75">
        <v>2</v>
      </c>
      <c r="E60" s="191"/>
      <c r="F60" s="110"/>
      <c r="G60" s="157">
        <f t="shared" si="0"/>
        <v>0</v>
      </c>
    </row>
    <row r="61" spans="1:7">
      <c r="A61" s="183" t="s">
        <v>880</v>
      </c>
      <c r="B61" s="183" t="s">
        <v>857</v>
      </c>
      <c r="C61" s="77">
        <v>30.950120000000002</v>
      </c>
      <c r="D61" s="75">
        <v>2</v>
      </c>
      <c r="E61" s="188"/>
      <c r="F61" s="110"/>
      <c r="G61" s="157">
        <f t="shared" si="0"/>
        <v>0</v>
      </c>
    </row>
    <row r="62" spans="1:7" ht="13.8" thickBot="1">
      <c r="A62" s="183" t="s">
        <v>881</v>
      </c>
      <c r="B62" s="183" t="s">
        <v>864</v>
      </c>
      <c r="C62" s="77">
        <v>135.78630000000001</v>
      </c>
      <c r="D62" s="75">
        <v>2</v>
      </c>
      <c r="E62" s="192">
        <v>5</v>
      </c>
      <c r="F62" s="110"/>
      <c r="G62" s="157">
        <f t="shared" si="0"/>
        <v>0</v>
      </c>
    </row>
    <row r="63" spans="1:7">
      <c r="A63" s="183" t="s">
        <v>881</v>
      </c>
      <c r="B63" s="183" t="s">
        <v>856</v>
      </c>
      <c r="C63" s="77">
        <v>135.78630000000001</v>
      </c>
      <c r="D63" s="75">
        <v>2</v>
      </c>
      <c r="E63" s="191"/>
      <c r="F63" s="110"/>
      <c r="G63" s="157">
        <f t="shared" si="0"/>
        <v>0</v>
      </c>
    </row>
    <row r="64" spans="1:7">
      <c r="A64" s="183" t="s">
        <v>881</v>
      </c>
      <c r="B64" s="183" t="s">
        <v>857</v>
      </c>
      <c r="C64" s="77">
        <v>27.883400000000005</v>
      </c>
      <c r="D64" s="75">
        <v>2</v>
      </c>
      <c r="E64" s="188"/>
      <c r="F64" s="110"/>
      <c r="G64" s="157">
        <f t="shared" si="0"/>
        <v>0</v>
      </c>
    </row>
    <row r="65" spans="1:12">
      <c r="A65" s="183" t="s">
        <v>882</v>
      </c>
      <c r="B65" s="183" t="s">
        <v>864</v>
      </c>
      <c r="C65" s="77">
        <v>25.025000000000002</v>
      </c>
      <c r="D65" s="75">
        <v>2</v>
      </c>
      <c r="E65" s="188">
        <v>1</v>
      </c>
      <c r="F65" s="110"/>
      <c r="G65" s="157">
        <f t="shared" si="0"/>
        <v>0</v>
      </c>
    </row>
    <row r="66" spans="1:12">
      <c r="A66" s="183" t="s">
        <v>882</v>
      </c>
      <c r="B66" s="183" t="s">
        <v>856</v>
      </c>
      <c r="C66" s="77">
        <v>25.025000000000002</v>
      </c>
      <c r="D66" s="75">
        <v>2</v>
      </c>
      <c r="E66" s="188"/>
      <c r="F66" s="110"/>
      <c r="G66" s="157">
        <f t="shared" si="0"/>
        <v>0</v>
      </c>
    </row>
    <row r="67" spans="1:12">
      <c r="A67" s="183" t="s">
        <v>882</v>
      </c>
      <c r="B67" s="183" t="s">
        <v>857</v>
      </c>
      <c r="C67" s="77">
        <v>2.2399999999999998</v>
      </c>
      <c r="D67" s="75">
        <v>2</v>
      </c>
      <c r="E67" s="188"/>
      <c r="F67" s="110"/>
      <c r="G67" s="157">
        <f t="shared" si="0"/>
        <v>0</v>
      </c>
    </row>
    <row r="68" spans="1:12" ht="13.8" thickBot="1">
      <c r="A68" s="183" t="s">
        <v>883</v>
      </c>
      <c r="B68" s="183" t="s">
        <v>864</v>
      </c>
      <c r="C68" s="77">
        <v>225</v>
      </c>
      <c r="D68" s="75">
        <v>2</v>
      </c>
      <c r="E68" s="192">
        <v>7</v>
      </c>
      <c r="F68" s="110"/>
      <c r="G68" s="157">
        <f t="shared" ref="G68:G133" si="1">D68*F68</f>
        <v>0</v>
      </c>
    </row>
    <row r="69" spans="1:12">
      <c r="A69" s="183" t="s">
        <v>883</v>
      </c>
      <c r="B69" s="183" t="s">
        <v>856</v>
      </c>
      <c r="C69" s="77">
        <v>225</v>
      </c>
      <c r="D69" s="75">
        <v>2</v>
      </c>
      <c r="E69" s="191"/>
      <c r="F69" s="110"/>
      <c r="G69" s="157">
        <f t="shared" si="1"/>
        <v>0</v>
      </c>
    </row>
    <row r="70" spans="1:12" ht="13.8" thickBot="1">
      <c r="A70" s="183" t="s">
        <v>884</v>
      </c>
      <c r="B70" s="183" t="s">
        <v>864</v>
      </c>
      <c r="C70" s="77">
        <v>51.92</v>
      </c>
      <c r="D70" s="75">
        <v>2</v>
      </c>
      <c r="E70" s="192">
        <v>2</v>
      </c>
      <c r="F70" s="110"/>
      <c r="G70" s="157">
        <f t="shared" si="1"/>
        <v>0</v>
      </c>
    </row>
    <row r="71" spans="1:12">
      <c r="A71" s="183" t="s">
        <v>884</v>
      </c>
      <c r="B71" s="183" t="s">
        <v>856</v>
      </c>
      <c r="C71" s="77">
        <v>51.92</v>
      </c>
      <c r="D71" s="75">
        <v>2</v>
      </c>
      <c r="E71" s="191"/>
      <c r="F71" s="110"/>
      <c r="G71" s="157">
        <f t="shared" si="1"/>
        <v>0</v>
      </c>
    </row>
    <row r="72" spans="1:12" ht="13.8" thickBot="1">
      <c r="A72" s="183" t="s">
        <v>885</v>
      </c>
      <c r="B72" s="183" t="s">
        <v>864</v>
      </c>
      <c r="C72" s="77">
        <v>75.877052000000006</v>
      </c>
      <c r="D72" s="75">
        <v>2</v>
      </c>
      <c r="E72" s="204">
        <v>2</v>
      </c>
      <c r="F72" s="110"/>
      <c r="G72" s="157">
        <f t="shared" si="1"/>
        <v>0</v>
      </c>
    </row>
    <row r="73" spans="1:12">
      <c r="A73" s="183" t="s">
        <v>885</v>
      </c>
      <c r="B73" s="183" t="s">
        <v>856</v>
      </c>
      <c r="C73" s="77">
        <v>75.877052000000006</v>
      </c>
      <c r="D73" s="75">
        <v>2</v>
      </c>
      <c r="E73" s="191"/>
      <c r="F73" s="110"/>
      <c r="G73" s="157">
        <f t="shared" si="1"/>
        <v>0</v>
      </c>
    </row>
    <row r="74" spans="1:12">
      <c r="A74" s="183" t="s">
        <v>885</v>
      </c>
      <c r="B74" s="183" t="s">
        <v>857</v>
      </c>
      <c r="C74" s="77">
        <v>86.554130000000001</v>
      </c>
      <c r="D74" s="75">
        <v>2</v>
      </c>
      <c r="E74" s="188"/>
      <c r="F74" s="110"/>
      <c r="G74" s="157">
        <f t="shared" si="1"/>
        <v>0</v>
      </c>
    </row>
    <row r="75" spans="1:12">
      <c r="A75" s="183" t="s">
        <v>886</v>
      </c>
      <c r="B75" s="183" t="s">
        <v>864</v>
      </c>
      <c r="C75" s="77">
        <v>115</v>
      </c>
      <c r="D75" s="75">
        <v>2</v>
      </c>
      <c r="E75" s="188"/>
      <c r="F75" s="110"/>
      <c r="G75" s="157">
        <f t="shared" si="1"/>
        <v>0</v>
      </c>
    </row>
    <row r="76" spans="1:12" ht="13.8" thickBot="1">
      <c r="A76" s="183" t="s">
        <v>886</v>
      </c>
      <c r="B76" s="183" t="s">
        <v>856</v>
      </c>
      <c r="C76" s="77">
        <v>115</v>
      </c>
      <c r="D76" s="75">
        <v>2</v>
      </c>
      <c r="E76" s="204">
        <v>8</v>
      </c>
      <c r="F76" s="110"/>
      <c r="G76" s="157">
        <f t="shared" si="1"/>
        <v>0</v>
      </c>
    </row>
    <row r="77" spans="1:12">
      <c r="A77" s="183" t="s">
        <v>886</v>
      </c>
      <c r="B77" s="183" t="s">
        <v>857</v>
      </c>
      <c r="C77" s="77">
        <v>26</v>
      </c>
      <c r="D77" s="75">
        <v>2</v>
      </c>
      <c r="E77" s="191"/>
      <c r="F77" s="110"/>
      <c r="G77" s="157">
        <f t="shared" si="1"/>
        <v>0</v>
      </c>
    </row>
    <row r="78" spans="1:12">
      <c r="A78" s="183" t="s">
        <v>887</v>
      </c>
      <c r="B78" s="183" t="s">
        <v>888</v>
      </c>
      <c r="C78" s="77">
        <v>14.134699999999999</v>
      </c>
      <c r="D78" s="75">
        <v>2</v>
      </c>
      <c r="E78" s="188"/>
      <c r="F78" s="110"/>
      <c r="G78" s="157">
        <f t="shared" si="1"/>
        <v>0</v>
      </c>
    </row>
    <row r="79" spans="1:12" s="50" customFormat="1" ht="13.8" thickBot="1">
      <c r="A79" s="183" t="s">
        <v>887</v>
      </c>
      <c r="B79" s="183" t="s">
        <v>856</v>
      </c>
      <c r="C79" s="77">
        <v>14.134699999999999</v>
      </c>
      <c r="D79" s="75">
        <v>2</v>
      </c>
      <c r="E79" s="188"/>
      <c r="F79" s="110"/>
      <c r="G79" s="157">
        <f t="shared" si="1"/>
        <v>0</v>
      </c>
      <c r="L79" s="193"/>
    </row>
    <row r="80" spans="1:12">
      <c r="A80" s="183" t="s">
        <v>887</v>
      </c>
      <c r="B80" s="183" t="s">
        <v>857</v>
      </c>
      <c r="C80" s="77">
        <v>2.5542000000000002</v>
      </c>
      <c r="D80" s="75">
        <v>2</v>
      </c>
      <c r="E80" s="188"/>
      <c r="F80" s="110"/>
      <c r="G80" s="157">
        <f t="shared" si="1"/>
        <v>0</v>
      </c>
    </row>
    <row r="81" spans="1:7">
      <c r="A81" s="183" t="s">
        <v>889</v>
      </c>
      <c r="B81" s="183" t="s">
        <v>864</v>
      </c>
      <c r="C81" s="77">
        <v>14.3</v>
      </c>
      <c r="D81" s="75">
        <v>2</v>
      </c>
      <c r="E81" s="188"/>
      <c r="F81" s="110"/>
      <c r="G81" s="157">
        <f t="shared" si="1"/>
        <v>0</v>
      </c>
    </row>
    <row r="82" spans="1:7">
      <c r="A82" s="183" t="s">
        <v>889</v>
      </c>
      <c r="B82" s="183" t="s">
        <v>856</v>
      </c>
      <c r="C82" s="77">
        <v>14.3</v>
      </c>
      <c r="D82" s="75">
        <v>2</v>
      </c>
      <c r="E82" s="188"/>
      <c r="F82" s="110"/>
      <c r="G82" s="157">
        <f t="shared" si="1"/>
        <v>0</v>
      </c>
    </row>
    <row r="83" spans="1:7" ht="13.8" thickBot="1">
      <c r="A83" s="183" t="s">
        <v>890</v>
      </c>
      <c r="B83" s="183" t="s">
        <v>855</v>
      </c>
      <c r="C83" s="77">
        <v>587.21</v>
      </c>
      <c r="D83" s="75">
        <v>2</v>
      </c>
      <c r="E83" s="204">
        <v>26</v>
      </c>
      <c r="F83" s="110"/>
      <c r="G83" s="157">
        <f t="shared" si="1"/>
        <v>0</v>
      </c>
    </row>
    <row r="84" spans="1:7">
      <c r="A84" s="183" t="s">
        <v>890</v>
      </c>
      <c r="B84" s="183" t="s">
        <v>856</v>
      </c>
      <c r="C84" s="77">
        <v>587.21</v>
      </c>
      <c r="D84" s="75">
        <v>2</v>
      </c>
      <c r="E84" s="191"/>
      <c r="F84" s="110"/>
      <c r="G84" s="157">
        <f t="shared" si="1"/>
        <v>0</v>
      </c>
    </row>
    <row r="85" spans="1:7">
      <c r="A85" s="183" t="s">
        <v>890</v>
      </c>
      <c r="B85" s="183" t="s">
        <v>857</v>
      </c>
      <c r="C85" s="77">
        <v>88.98</v>
      </c>
      <c r="D85" s="75">
        <v>2</v>
      </c>
      <c r="E85" s="188"/>
      <c r="F85" s="110"/>
      <c r="G85" s="157">
        <f t="shared" si="1"/>
        <v>0</v>
      </c>
    </row>
    <row r="86" spans="1:7">
      <c r="A86" s="183" t="s">
        <v>891</v>
      </c>
      <c r="B86" s="183" t="s">
        <v>864</v>
      </c>
      <c r="C86" s="123">
        <v>25</v>
      </c>
      <c r="D86" s="75">
        <v>2</v>
      </c>
      <c r="E86" s="189"/>
      <c r="F86" s="110"/>
      <c r="G86" s="157">
        <f t="shared" si="1"/>
        <v>0</v>
      </c>
    </row>
    <row r="87" spans="1:7">
      <c r="A87" s="183" t="s">
        <v>891</v>
      </c>
      <c r="B87" s="183" t="s">
        <v>856</v>
      </c>
      <c r="C87" s="123">
        <v>25</v>
      </c>
      <c r="D87" s="75">
        <v>2</v>
      </c>
      <c r="E87" s="189"/>
      <c r="F87" s="110"/>
      <c r="G87" s="157">
        <f t="shared" si="1"/>
        <v>0</v>
      </c>
    </row>
    <row r="88" spans="1:7">
      <c r="A88" s="183" t="s">
        <v>891</v>
      </c>
      <c r="B88" s="183" t="s">
        <v>857</v>
      </c>
      <c r="C88" s="123">
        <v>20</v>
      </c>
      <c r="D88" s="75">
        <v>2</v>
      </c>
      <c r="E88" s="189"/>
      <c r="F88" s="110"/>
      <c r="G88" s="157">
        <f t="shared" si="1"/>
        <v>0</v>
      </c>
    </row>
    <row r="89" spans="1:7">
      <c r="A89" s="183" t="s">
        <v>892</v>
      </c>
      <c r="B89" s="183" t="s">
        <v>856</v>
      </c>
      <c r="C89" s="77">
        <v>52.214020000000005</v>
      </c>
      <c r="D89" s="75">
        <v>2</v>
      </c>
      <c r="E89" s="188"/>
      <c r="F89" s="110"/>
      <c r="G89" s="157">
        <f t="shared" si="1"/>
        <v>0</v>
      </c>
    </row>
    <row r="90" spans="1:7">
      <c r="A90" s="183" t="s">
        <v>892</v>
      </c>
      <c r="B90" s="183" t="s">
        <v>857</v>
      </c>
      <c r="C90" s="77">
        <v>3.8128319999999998</v>
      </c>
      <c r="D90" s="75">
        <v>2</v>
      </c>
      <c r="E90" s="188"/>
      <c r="F90" s="110"/>
      <c r="G90" s="157">
        <f t="shared" si="1"/>
        <v>0</v>
      </c>
    </row>
    <row r="91" spans="1:7">
      <c r="A91" s="183" t="s">
        <v>893</v>
      </c>
      <c r="B91" s="183" t="s">
        <v>888</v>
      </c>
      <c r="C91" s="123">
        <v>93.72</v>
      </c>
      <c r="D91" s="75">
        <v>2</v>
      </c>
      <c r="E91" s="189"/>
      <c r="F91" s="110"/>
      <c r="G91" s="157">
        <f t="shared" si="1"/>
        <v>0</v>
      </c>
    </row>
    <row r="92" spans="1:7">
      <c r="A92" s="183" t="s">
        <v>893</v>
      </c>
      <c r="B92" s="183" t="s">
        <v>856</v>
      </c>
      <c r="C92" s="123">
        <v>93.72</v>
      </c>
      <c r="D92" s="75">
        <v>2</v>
      </c>
      <c r="E92" s="189"/>
      <c r="F92" s="110"/>
      <c r="G92" s="157">
        <f t="shared" si="1"/>
        <v>0</v>
      </c>
    </row>
    <row r="93" spans="1:7">
      <c r="A93" s="183" t="s">
        <v>893</v>
      </c>
      <c r="B93" s="183" t="s">
        <v>857</v>
      </c>
      <c r="C93" s="123">
        <v>27.8</v>
      </c>
      <c r="D93" s="75">
        <v>2</v>
      </c>
      <c r="E93" s="189"/>
      <c r="F93" s="110"/>
      <c r="G93" s="157">
        <f t="shared" si="1"/>
        <v>0</v>
      </c>
    </row>
    <row r="94" spans="1:7">
      <c r="A94" s="183" t="s">
        <v>894</v>
      </c>
      <c r="B94" s="183" t="s">
        <v>864</v>
      </c>
      <c r="C94" s="77">
        <f>47.88+1</f>
        <v>48.88</v>
      </c>
      <c r="D94" s="75">
        <v>2</v>
      </c>
      <c r="E94" s="188">
        <v>3</v>
      </c>
      <c r="F94" s="110"/>
      <c r="G94" s="157">
        <f t="shared" si="1"/>
        <v>0</v>
      </c>
    </row>
    <row r="95" spans="1:7">
      <c r="A95" s="183" t="s">
        <v>894</v>
      </c>
      <c r="B95" s="183" t="s">
        <v>856</v>
      </c>
      <c r="C95" s="77">
        <v>42</v>
      </c>
      <c r="D95" s="75">
        <v>2</v>
      </c>
      <c r="E95" s="188"/>
      <c r="F95" s="110"/>
      <c r="G95" s="157">
        <f t="shared" si="1"/>
        <v>0</v>
      </c>
    </row>
    <row r="96" spans="1:7">
      <c r="A96" s="183" t="s">
        <v>894</v>
      </c>
      <c r="B96" s="183" t="s">
        <v>857</v>
      </c>
      <c r="C96" s="77">
        <v>21.66</v>
      </c>
      <c r="D96" s="75">
        <v>2</v>
      </c>
      <c r="E96" s="188"/>
      <c r="F96" s="110"/>
      <c r="G96" s="157">
        <f t="shared" si="1"/>
        <v>0</v>
      </c>
    </row>
    <row r="97" spans="1:7">
      <c r="A97" s="183" t="s">
        <v>894</v>
      </c>
      <c r="B97" s="183" t="s">
        <v>867</v>
      </c>
      <c r="C97" s="77">
        <v>74.12</v>
      </c>
      <c r="D97" s="75">
        <v>2</v>
      </c>
      <c r="E97" s="188"/>
      <c r="F97" s="110"/>
      <c r="G97" s="157">
        <f t="shared" si="1"/>
        <v>0</v>
      </c>
    </row>
    <row r="98" spans="1:7">
      <c r="A98" s="183" t="s">
        <v>895</v>
      </c>
      <c r="B98" s="183" t="s">
        <v>864</v>
      </c>
      <c r="C98" s="77">
        <v>2.5783999999999998</v>
      </c>
      <c r="D98" s="75">
        <v>2</v>
      </c>
      <c r="E98" s="188">
        <v>3</v>
      </c>
      <c r="F98" s="110"/>
      <c r="G98" s="157">
        <f t="shared" si="1"/>
        <v>0</v>
      </c>
    </row>
    <row r="99" spans="1:7">
      <c r="A99" s="183" t="s">
        <v>895</v>
      </c>
      <c r="B99" s="183" t="s">
        <v>856</v>
      </c>
      <c r="C99" s="77">
        <v>2.5783999999999998</v>
      </c>
      <c r="D99" s="75">
        <v>2</v>
      </c>
      <c r="E99" s="188"/>
      <c r="F99" s="110"/>
      <c r="G99" s="157">
        <f t="shared" si="1"/>
        <v>0</v>
      </c>
    </row>
    <row r="100" spans="1:7">
      <c r="A100" s="183" t="s">
        <v>895</v>
      </c>
      <c r="B100" s="183" t="s">
        <v>857</v>
      </c>
      <c r="C100" s="77">
        <v>24.811999999999998</v>
      </c>
      <c r="D100" s="75">
        <v>2</v>
      </c>
      <c r="E100" s="188"/>
      <c r="F100" s="110"/>
      <c r="G100" s="157">
        <f t="shared" si="1"/>
        <v>0</v>
      </c>
    </row>
    <row r="101" spans="1:7">
      <c r="A101" s="183" t="s">
        <v>896</v>
      </c>
      <c r="B101" s="183" t="s">
        <v>864</v>
      </c>
      <c r="C101" s="77">
        <f>((0.66*2.54)*6)+((3.02*4.95)*2)+(1*1.5)+((0.64*0.61)*4)+((0.67*4.39)*4)+((2.21*4.35)*2)+(0.5*1.35)+(0.37*1.04)</f>
        <v>75.069999999999993</v>
      </c>
      <c r="D101" s="75">
        <v>2</v>
      </c>
      <c r="E101" s="188">
        <v>2</v>
      </c>
      <c r="F101" s="110"/>
      <c r="G101" s="157">
        <f t="shared" si="1"/>
        <v>0</v>
      </c>
    </row>
    <row r="102" spans="1:7">
      <c r="A102" s="183" t="s">
        <v>896</v>
      </c>
      <c r="B102" s="183" t="s">
        <v>856</v>
      </c>
      <c r="C102" s="77">
        <f>((0.66*2.54)*6)+((3.02*4.95)*2)+(1*1.5)+((0.64*0.61)*4)+((0.67*4.39)*4)+((2.21*4.35)*2)+(0.5*1.35)+(0.37*1.04)</f>
        <v>75.069999999999993</v>
      </c>
      <c r="D102" s="75">
        <v>2</v>
      </c>
      <c r="E102" s="188"/>
      <c r="F102" s="110"/>
      <c r="G102" s="157">
        <f t="shared" si="1"/>
        <v>0</v>
      </c>
    </row>
    <row r="103" spans="1:7">
      <c r="A103" s="183" t="s">
        <v>896</v>
      </c>
      <c r="B103" s="183" t="s">
        <v>867</v>
      </c>
      <c r="C103" s="77">
        <f>(4*1.5)*2*2</f>
        <v>24</v>
      </c>
      <c r="D103" s="75">
        <v>2</v>
      </c>
      <c r="E103" s="188"/>
      <c r="F103" s="110"/>
      <c r="G103" s="157">
        <f t="shared" si="1"/>
        <v>0</v>
      </c>
    </row>
    <row r="104" spans="1:7">
      <c r="A104" s="183" t="s">
        <v>897</v>
      </c>
      <c r="B104" s="183" t="s">
        <v>864</v>
      </c>
      <c r="C104" s="77">
        <v>20.229300000000002</v>
      </c>
      <c r="D104" s="75">
        <v>2</v>
      </c>
      <c r="E104" s="188">
        <v>3</v>
      </c>
      <c r="F104" s="110"/>
      <c r="G104" s="157">
        <f t="shared" si="1"/>
        <v>0</v>
      </c>
    </row>
    <row r="105" spans="1:7">
      <c r="A105" s="183" t="s">
        <v>897</v>
      </c>
      <c r="B105" s="183" t="s">
        <v>856</v>
      </c>
      <c r="C105" s="77">
        <v>20.229300000000002</v>
      </c>
      <c r="D105" s="75">
        <v>2</v>
      </c>
      <c r="E105" s="188"/>
      <c r="F105" s="110"/>
      <c r="G105" s="157">
        <f t="shared" si="1"/>
        <v>0</v>
      </c>
    </row>
    <row r="106" spans="1:7">
      <c r="A106" s="183" t="s">
        <v>897</v>
      </c>
      <c r="B106" s="183" t="s">
        <v>857</v>
      </c>
      <c r="C106" s="77">
        <v>28.241599999999998</v>
      </c>
      <c r="D106" s="75">
        <v>2</v>
      </c>
      <c r="E106" s="188"/>
      <c r="F106" s="110"/>
      <c r="G106" s="157">
        <f t="shared" si="1"/>
        <v>0</v>
      </c>
    </row>
    <row r="107" spans="1:7">
      <c r="A107" s="183" t="s">
        <v>897</v>
      </c>
      <c r="B107" s="183" t="s">
        <v>867</v>
      </c>
      <c r="C107" s="77">
        <v>8.8452000000000002</v>
      </c>
      <c r="D107" s="75">
        <v>2</v>
      </c>
      <c r="E107" s="188"/>
      <c r="F107" s="110"/>
      <c r="G107" s="157">
        <f t="shared" si="1"/>
        <v>0</v>
      </c>
    </row>
    <row r="108" spans="1:7">
      <c r="A108" s="183" t="s">
        <v>898</v>
      </c>
      <c r="B108" s="183" t="s">
        <v>864</v>
      </c>
      <c r="C108" s="77">
        <f>(4*0.5)*5</f>
        <v>10</v>
      </c>
      <c r="D108" s="75">
        <v>2</v>
      </c>
      <c r="E108" s="188">
        <v>1</v>
      </c>
      <c r="F108" s="110"/>
      <c r="G108" s="157">
        <f t="shared" si="1"/>
        <v>0</v>
      </c>
    </row>
    <row r="109" spans="1:7">
      <c r="A109" s="183" t="s">
        <v>898</v>
      </c>
      <c r="B109" s="183" t="s">
        <v>856</v>
      </c>
      <c r="C109" s="77">
        <f>C108</f>
        <v>10</v>
      </c>
      <c r="D109" s="75">
        <v>2</v>
      </c>
      <c r="E109" s="188"/>
      <c r="F109" s="110"/>
      <c r="G109" s="157">
        <f t="shared" si="1"/>
        <v>0</v>
      </c>
    </row>
    <row r="110" spans="1:7">
      <c r="A110" s="183" t="s">
        <v>898</v>
      </c>
      <c r="B110" s="183" t="s">
        <v>857</v>
      </c>
      <c r="C110" s="77">
        <f>(((2.55*0.873)*2)+(0.886*0.3))*2</f>
        <v>9.4361999999999977</v>
      </c>
      <c r="D110" s="75">
        <v>2</v>
      </c>
      <c r="E110" s="188"/>
      <c r="F110" s="110"/>
      <c r="G110" s="157">
        <f t="shared" si="1"/>
        <v>0</v>
      </c>
    </row>
    <row r="111" spans="1:7">
      <c r="A111" s="183" t="s">
        <v>899</v>
      </c>
      <c r="B111" s="183" t="s">
        <v>856</v>
      </c>
      <c r="C111" s="77">
        <v>14.887124999999999</v>
      </c>
      <c r="D111" s="75">
        <v>2</v>
      </c>
      <c r="E111" s="188"/>
      <c r="F111" s="110"/>
      <c r="G111" s="157">
        <f t="shared" si="1"/>
        <v>0</v>
      </c>
    </row>
    <row r="112" spans="1:7">
      <c r="A112" s="183" t="s">
        <v>899</v>
      </c>
      <c r="B112" s="183" t="s">
        <v>857</v>
      </c>
      <c r="C112" s="77">
        <v>3.881964</v>
      </c>
      <c r="D112" s="75">
        <v>2</v>
      </c>
      <c r="E112" s="188"/>
      <c r="F112" s="110"/>
      <c r="G112" s="157">
        <f t="shared" si="1"/>
        <v>0</v>
      </c>
    </row>
    <row r="113" spans="1:7">
      <c r="A113" s="183" t="s">
        <v>900</v>
      </c>
      <c r="B113" s="183" t="s">
        <v>864</v>
      </c>
      <c r="C113" s="77">
        <v>17.32</v>
      </c>
      <c r="D113" s="75">
        <v>2</v>
      </c>
      <c r="E113" s="188">
        <v>1</v>
      </c>
      <c r="F113" s="110"/>
      <c r="G113" s="157">
        <f t="shared" si="1"/>
        <v>0</v>
      </c>
    </row>
    <row r="114" spans="1:7">
      <c r="A114" s="183" t="s">
        <v>900</v>
      </c>
      <c r="B114" s="183" t="s">
        <v>856</v>
      </c>
      <c r="C114" s="77">
        <v>17.32</v>
      </c>
      <c r="D114" s="75">
        <v>2</v>
      </c>
      <c r="E114" s="188"/>
      <c r="F114" s="110"/>
      <c r="G114" s="157">
        <f t="shared" si="1"/>
        <v>0</v>
      </c>
    </row>
    <row r="115" spans="1:7">
      <c r="A115" s="183" t="s">
        <v>900</v>
      </c>
      <c r="B115" s="183" t="s">
        <v>857</v>
      </c>
      <c r="C115" s="77">
        <v>2.99</v>
      </c>
      <c r="D115" s="75">
        <v>2</v>
      </c>
      <c r="E115" s="188"/>
      <c r="F115" s="110"/>
      <c r="G115" s="157">
        <f t="shared" si="1"/>
        <v>0</v>
      </c>
    </row>
    <row r="116" spans="1:7">
      <c r="A116" s="184" t="s">
        <v>901</v>
      </c>
      <c r="B116" s="184" t="s">
        <v>856</v>
      </c>
      <c r="C116" s="125">
        <v>134.89793600000002</v>
      </c>
      <c r="D116" s="124">
        <v>2</v>
      </c>
      <c r="E116" s="190"/>
      <c r="F116" s="110"/>
      <c r="G116" s="157">
        <f t="shared" si="1"/>
        <v>0</v>
      </c>
    </row>
    <row r="117" spans="1:7">
      <c r="A117" s="184" t="s">
        <v>901</v>
      </c>
      <c r="B117" s="184" t="s">
        <v>857</v>
      </c>
      <c r="C117" s="125">
        <v>224.83569399999999</v>
      </c>
      <c r="D117" s="124">
        <v>2</v>
      </c>
      <c r="E117" s="190"/>
      <c r="F117" s="110"/>
      <c r="G117" s="157">
        <f t="shared" si="1"/>
        <v>0</v>
      </c>
    </row>
    <row r="118" spans="1:7">
      <c r="A118" s="184" t="s">
        <v>902</v>
      </c>
      <c r="B118" s="184" t="s">
        <v>857</v>
      </c>
      <c r="C118" s="125">
        <v>8.6999999999999993</v>
      </c>
      <c r="D118" s="124">
        <v>2</v>
      </c>
      <c r="E118" s="190">
        <v>14</v>
      </c>
      <c r="F118" s="110"/>
      <c r="G118" s="157">
        <f t="shared" si="1"/>
        <v>0</v>
      </c>
    </row>
    <row r="119" spans="1:7">
      <c r="A119" s="184" t="s">
        <v>902</v>
      </c>
      <c r="B119" s="184" t="s">
        <v>857</v>
      </c>
      <c r="C119" s="125">
        <v>8.6999999999999993</v>
      </c>
      <c r="D119" s="124">
        <v>2</v>
      </c>
      <c r="E119" s="190"/>
      <c r="F119" s="110"/>
      <c r="G119" s="157">
        <f t="shared" si="1"/>
        <v>0</v>
      </c>
    </row>
    <row r="120" spans="1:7">
      <c r="A120" s="184" t="s">
        <v>903</v>
      </c>
      <c r="B120" s="184" t="s">
        <v>888</v>
      </c>
      <c r="C120" s="125">
        <v>159.6</v>
      </c>
      <c r="D120" s="124">
        <v>2</v>
      </c>
      <c r="E120" s="190"/>
      <c r="F120" s="110"/>
      <c r="G120" s="157">
        <f t="shared" si="1"/>
        <v>0</v>
      </c>
    </row>
    <row r="121" spans="1:7">
      <c r="A121" s="184" t="s">
        <v>903</v>
      </c>
      <c r="B121" s="184" t="s">
        <v>904</v>
      </c>
      <c r="C121" s="125">
        <v>159.6</v>
      </c>
      <c r="D121" s="124">
        <v>2</v>
      </c>
      <c r="E121" s="190"/>
      <c r="F121" s="110"/>
      <c r="G121" s="157">
        <f t="shared" si="1"/>
        <v>0</v>
      </c>
    </row>
    <row r="122" spans="1:7">
      <c r="A122" s="184" t="s">
        <v>903</v>
      </c>
      <c r="B122" s="184" t="s">
        <v>857</v>
      </c>
      <c r="C122" s="125">
        <v>451</v>
      </c>
      <c r="D122" s="124">
        <v>2</v>
      </c>
      <c r="E122" s="190"/>
      <c r="F122" s="110"/>
      <c r="G122" s="157">
        <f t="shared" si="1"/>
        <v>0</v>
      </c>
    </row>
    <row r="123" spans="1:7">
      <c r="A123" s="184" t="s">
        <v>905</v>
      </c>
      <c r="B123" s="184" t="s">
        <v>857</v>
      </c>
      <c r="C123" s="125">
        <v>10.09</v>
      </c>
      <c r="D123" s="124">
        <v>2</v>
      </c>
      <c r="E123" s="190">
        <v>2</v>
      </c>
      <c r="F123" s="110"/>
      <c r="G123" s="157">
        <f t="shared" si="1"/>
        <v>0</v>
      </c>
    </row>
    <row r="124" spans="1:7">
      <c r="A124" s="184" t="s">
        <v>905</v>
      </c>
      <c r="B124" s="184" t="s">
        <v>857</v>
      </c>
      <c r="C124" s="125">
        <v>10.09</v>
      </c>
      <c r="D124" s="124">
        <v>2</v>
      </c>
      <c r="E124" s="190"/>
      <c r="F124" s="110"/>
      <c r="G124" s="157">
        <f t="shared" si="1"/>
        <v>0</v>
      </c>
    </row>
    <row r="125" spans="1:7">
      <c r="A125" s="184" t="s">
        <v>905</v>
      </c>
      <c r="B125" s="184" t="s">
        <v>857</v>
      </c>
      <c r="C125" s="125">
        <v>16.600000000000001</v>
      </c>
      <c r="D125" s="124">
        <v>2</v>
      </c>
      <c r="E125" s="190"/>
      <c r="F125" s="110"/>
      <c r="G125" s="157">
        <f t="shared" si="1"/>
        <v>0</v>
      </c>
    </row>
    <row r="126" spans="1:7">
      <c r="A126" s="184" t="s">
        <v>906</v>
      </c>
      <c r="B126" s="184" t="s">
        <v>864</v>
      </c>
      <c r="C126" s="125">
        <v>21.9</v>
      </c>
      <c r="D126" s="124">
        <v>2</v>
      </c>
      <c r="E126" s="190">
        <v>1</v>
      </c>
      <c r="F126" s="110"/>
      <c r="G126" s="157">
        <f t="shared" si="1"/>
        <v>0</v>
      </c>
    </row>
    <row r="127" spans="1:7">
      <c r="A127" s="184" t="s">
        <v>906</v>
      </c>
      <c r="B127" s="184" t="s">
        <v>856</v>
      </c>
      <c r="C127" s="125">
        <v>23.28</v>
      </c>
      <c r="D127" s="124">
        <v>2</v>
      </c>
      <c r="E127" s="190"/>
      <c r="F127" s="110"/>
      <c r="G127" s="157">
        <f t="shared" si="1"/>
        <v>0</v>
      </c>
    </row>
    <row r="128" spans="1:7">
      <c r="A128" s="184" t="s">
        <v>906</v>
      </c>
      <c r="B128" s="184" t="s">
        <v>857</v>
      </c>
      <c r="C128" s="125">
        <v>4.0999999999999996</v>
      </c>
      <c r="D128" s="124">
        <v>2</v>
      </c>
      <c r="E128" s="190"/>
      <c r="F128" s="110"/>
      <c r="G128" s="157">
        <f t="shared" si="1"/>
        <v>0</v>
      </c>
    </row>
    <row r="129" spans="1:7">
      <c r="A129" s="183" t="s">
        <v>907</v>
      </c>
      <c r="B129" s="184" t="s">
        <v>864</v>
      </c>
      <c r="C129" s="125">
        <v>1.65</v>
      </c>
      <c r="D129" s="124">
        <v>2</v>
      </c>
      <c r="E129" s="190">
        <v>1</v>
      </c>
      <c r="F129" s="110"/>
      <c r="G129" s="157">
        <f t="shared" ref="G129:G130" si="2">D129*F129</f>
        <v>0</v>
      </c>
    </row>
    <row r="130" spans="1:7">
      <c r="A130" s="183" t="s">
        <v>908</v>
      </c>
      <c r="B130" s="184" t="s">
        <v>856</v>
      </c>
      <c r="C130" s="125">
        <v>1.65</v>
      </c>
      <c r="D130" s="124">
        <v>2</v>
      </c>
      <c r="E130" s="190"/>
      <c r="F130" s="110"/>
      <c r="G130" s="157">
        <f t="shared" si="2"/>
        <v>0</v>
      </c>
    </row>
    <row r="131" spans="1:7">
      <c r="A131" s="184" t="s">
        <v>909</v>
      </c>
      <c r="B131" s="184" t="s">
        <v>864</v>
      </c>
      <c r="C131" s="125">
        <v>10.56</v>
      </c>
      <c r="D131" s="124">
        <v>2</v>
      </c>
      <c r="E131" s="190"/>
      <c r="F131" s="110"/>
      <c r="G131" s="157">
        <f t="shared" si="1"/>
        <v>0</v>
      </c>
    </row>
    <row r="132" spans="1:7">
      <c r="A132" s="184" t="s">
        <v>909</v>
      </c>
      <c r="B132" s="184" t="s">
        <v>856</v>
      </c>
      <c r="C132" s="125">
        <v>10.56</v>
      </c>
      <c r="D132" s="124">
        <v>2</v>
      </c>
      <c r="E132" s="190"/>
      <c r="F132" s="110"/>
      <c r="G132" s="157">
        <f t="shared" si="1"/>
        <v>0</v>
      </c>
    </row>
    <row r="133" spans="1:7">
      <c r="A133" s="184" t="s">
        <v>909</v>
      </c>
      <c r="B133" s="184" t="s">
        <v>857</v>
      </c>
      <c r="C133" s="125">
        <v>5.6</v>
      </c>
      <c r="D133" s="124">
        <v>2</v>
      </c>
      <c r="E133" s="190"/>
      <c r="F133" s="110"/>
      <c r="G133" s="157">
        <f t="shared" si="1"/>
        <v>0</v>
      </c>
    </row>
  </sheetData>
  <sheetProtection algorithmName="SHA-512" hashValue="RTrOj/mCqc9Iz6iwTFu5qn4tXTdUiPYrOOg6A26fz8LhSdCtlRNchIhFPA+tcdqFq5Jqj7RpRQ2XepSxdA7xJA==" saltValue="I+yISMQ2Dv4HzXO4+eSUEg==" spinCount="100000" sheet="1" objects="1" scenarios="1"/>
  <protectedRanges>
    <protectedRange sqref="F3:F133" name="Bereik1"/>
  </protectedRanges>
  <autoFilter ref="A2:G79" xr:uid="{00000000-0009-0000-0000-00000C000000}"/>
  <phoneticPr fontId="38" type="noConversion"/>
  <pageMargins left="0.7" right="0.7" top="0.75" bottom="0.75" header="0.3" footer="0.3"/>
  <pageSetup paperSize="9" scale="60"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CFFCC"/>
  </sheetPr>
  <dimension ref="A1:S51"/>
  <sheetViews>
    <sheetView showGridLines="0" topLeftCell="A8" zoomScale="90" zoomScaleNormal="90" zoomScaleSheetLayoutView="110" workbookViewId="0">
      <selection activeCell="A47" sqref="A47"/>
    </sheetView>
  </sheetViews>
  <sheetFormatPr defaultColWidth="9.109375" defaultRowHeight="13.2"/>
  <cols>
    <col min="1" max="1" width="54" style="1" bestFit="1" customWidth="1"/>
    <col min="2" max="2" width="50" style="1" customWidth="1"/>
    <col min="3" max="3" width="36.33203125" style="1" customWidth="1"/>
    <col min="4" max="4" width="30.88671875" style="1" customWidth="1"/>
    <col min="5" max="5" width="11.5546875" style="1" bestFit="1" customWidth="1"/>
    <col min="6" max="6" width="13.33203125" style="1" customWidth="1"/>
    <col min="7" max="7" width="29.88671875" style="1" customWidth="1"/>
    <col min="8" max="8" width="21.5546875" style="1" customWidth="1"/>
    <col min="9" max="11" width="9.109375" style="1"/>
    <col min="12" max="12" width="18" style="1" customWidth="1"/>
    <col min="13" max="13" width="12.109375" style="1" customWidth="1"/>
    <col min="14" max="16384" width="9.109375" style="1"/>
  </cols>
  <sheetData>
    <row r="1" spans="1:19">
      <c r="A1" s="73" t="s">
        <v>830</v>
      </c>
    </row>
    <row r="2" spans="1:19" ht="15">
      <c r="A2" s="283" t="s">
        <v>910</v>
      </c>
      <c r="B2" s="284"/>
      <c r="C2" s="284"/>
      <c r="D2" s="284"/>
      <c r="E2" s="284"/>
      <c r="F2" s="284"/>
      <c r="G2" s="284"/>
      <c r="H2" s="284"/>
      <c r="I2" s="284"/>
      <c r="J2" s="284"/>
      <c r="K2" s="284"/>
      <c r="L2" s="284"/>
      <c r="M2" s="284"/>
      <c r="N2" s="284"/>
      <c r="O2" s="284"/>
      <c r="P2" s="284"/>
      <c r="Q2" s="284"/>
      <c r="R2" s="284"/>
      <c r="S2" s="284"/>
    </row>
    <row r="3" spans="1:19" ht="26.4">
      <c r="A3" s="109" t="s">
        <v>911</v>
      </c>
      <c r="B3" s="109" t="s">
        <v>912</v>
      </c>
      <c r="C3" s="109" t="s">
        <v>1090</v>
      </c>
      <c r="D3" s="109" t="s">
        <v>913</v>
      </c>
      <c r="E3" s="109" t="s">
        <v>914</v>
      </c>
      <c r="F3" s="109" t="s">
        <v>915</v>
      </c>
      <c r="G3" s="109" t="s">
        <v>916</v>
      </c>
      <c r="H3" s="277" t="s">
        <v>917</v>
      </c>
      <c r="I3" s="278"/>
      <c r="J3" s="278"/>
      <c r="K3" s="278"/>
      <c r="L3" s="278"/>
      <c r="M3" s="279"/>
      <c r="N3" s="277" t="s">
        <v>1091</v>
      </c>
      <c r="O3" s="278"/>
      <c r="P3" s="278"/>
      <c r="Q3" s="278"/>
      <c r="R3" s="278"/>
      <c r="S3" s="279"/>
    </row>
    <row r="4" spans="1:19">
      <c r="A4" s="78">
        <v>110767</v>
      </c>
      <c r="B4" s="75" t="s">
        <v>918</v>
      </c>
      <c r="C4" s="197"/>
      <c r="D4" s="75" t="s">
        <v>919</v>
      </c>
      <c r="E4" s="197"/>
      <c r="F4" s="75">
        <v>82</v>
      </c>
      <c r="G4" s="157">
        <f>+E4*F4</f>
        <v>0</v>
      </c>
      <c r="H4" s="280" t="s">
        <v>920</v>
      </c>
      <c r="I4" s="281"/>
      <c r="J4" s="281"/>
      <c r="K4" s="281"/>
      <c r="L4" s="281"/>
      <c r="M4" s="282"/>
      <c r="N4" s="274"/>
      <c r="O4" s="275"/>
      <c r="P4" s="275"/>
      <c r="Q4" s="275"/>
      <c r="R4" s="275"/>
      <c r="S4" s="276"/>
    </row>
    <row r="5" spans="1:19">
      <c r="A5" s="78">
        <v>110253</v>
      </c>
      <c r="B5" s="75" t="s">
        <v>921</v>
      </c>
      <c r="C5" s="197"/>
      <c r="D5" s="75" t="s">
        <v>919</v>
      </c>
      <c r="E5" s="197"/>
      <c r="F5" s="120">
        <v>112</v>
      </c>
      <c r="G5" s="157">
        <f>+E5*F5</f>
        <v>0</v>
      </c>
      <c r="H5" s="252" t="s">
        <v>922</v>
      </c>
      <c r="I5" s="253"/>
      <c r="J5" s="253"/>
      <c r="K5" s="253"/>
      <c r="L5" s="253"/>
      <c r="M5" s="254"/>
      <c r="N5" s="274"/>
      <c r="O5" s="275"/>
      <c r="P5" s="275"/>
      <c r="Q5" s="275"/>
      <c r="R5" s="275"/>
      <c r="S5" s="276"/>
    </row>
    <row r="6" spans="1:19">
      <c r="A6" s="78" t="s">
        <v>923</v>
      </c>
      <c r="B6" s="75" t="s">
        <v>924</v>
      </c>
      <c r="C6" s="197"/>
      <c r="D6" s="75" t="s">
        <v>925</v>
      </c>
      <c r="E6" s="197"/>
      <c r="F6" s="75">
        <v>14</v>
      </c>
      <c r="G6" s="157">
        <f>+E6*F6</f>
        <v>0</v>
      </c>
      <c r="H6" s="252" t="s">
        <v>926</v>
      </c>
      <c r="I6" s="253"/>
      <c r="J6" s="253"/>
      <c r="K6" s="253"/>
      <c r="L6" s="253"/>
      <c r="M6" s="254"/>
      <c r="N6" s="274"/>
      <c r="O6" s="275"/>
      <c r="P6" s="275"/>
      <c r="Q6" s="275"/>
      <c r="R6" s="275"/>
      <c r="S6" s="276"/>
    </row>
    <row r="7" spans="1:19">
      <c r="A7" s="78">
        <v>520501</v>
      </c>
      <c r="B7" s="75" t="s">
        <v>927</v>
      </c>
      <c r="C7" s="197"/>
      <c r="D7" s="75" t="s">
        <v>925</v>
      </c>
      <c r="E7" s="197"/>
      <c r="F7" s="75">
        <v>10</v>
      </c>
      <c r="G7" s="157">
        <f>+E7*F7</f>
        <v>0</v>
      </c>
      <c r="H7" s="252" t="s">
        <v>926</v>
      </c>
      <c r="I7" s="253"/>
      <c r="J7" s="253"/>
      <c r="K7" s="253"/>
      <c r="L7" s="253"/>
      <c r="M7" s="254"/>
      <c r="N7" s="274"/>
      <c r="O7" s="275"/>
      <c r="P7" s="275"/>
      <c r="Q7" s="275"/>
      <c r="R7" s="275"/>
      <c r="S7" s="276"/>
    </row>
    <row r="8" spans="1:19">
      <c r="A8" s="78">
        <v>100297</v>
      </c>
      <c r="B8" s="75" t="s">
        <v>928</v>
      </c>
      <c r="C8" s="197"/>
      <c r="D8" s="75" t="s">
        <v>925</v>
      </c>
      <c r="E8" s="197"/>
      <c r="F8" s="75">
        <v>395</v>
      </c>
      <c r="G8" s="157">
        <f>+E8*F8</f>
        <v>0</v>
      </c>
      <c r="H8" s="252" t="s">
        <v>929</v>
      </c>
      <c r="I8" s="253"/>
      <c r="J8" s="253"/>
      <c r="K8" s="253"/>
      <c r="L8" s="253"/>
      <c r="M8" s="254"/>
      <c r="N8" s="274"/>
      <c r="O8" s="275"/>
      <c r="P8" s="275"/>
      <c r="Q8" s="275"/>
      <c r="R8" s="275"/>
      <c r="S8" s="276"/>
    </row>
    <row r="9" spans="1:19">
      <c r="A9" s="78">
        <v>420502</v>
      </c>
      <c r="B9" s="75" t="s">
        <v>930</v>
      </c>
      <c r="C9" s="197"/>
      <c r="D9" s="75" t="s">
        <v>925</v>
      </c>
      <c r="E9" s="197"/>
      <c r="F9" s="75">
        <v>10</v>
      </c>
      <c r="G9" s="157">
        <f>F9*E9</f>
        <v>0</v>
      </c>
      <c r="H9" s="252" t="s">
        <v>931</v>
      </c>
      <c r="I9" s="253"/>
      <c r="J9" s="253"/>
      <c r="K9" s="253"/>
      <c r="L9" s="253"/>
      <c r="M9" s="254"/>
      <c r="N9" s="274"/>
      <c r="O9" s="275"/>
      <c r="P9" s="275"/>
      <c r="Q9" s="275"/>
      <c r="R9" s="275"/>
      <c r="S9" s="276"/>
    </row>
    <row r="10" spans="1:19">
      <c r="A10" s="78">
        <v>290016</v>
      </c>
      <c r="B10" s="75" t="s">
        <v>932</v>
      </c>
      <c r="C10" s="197"/>
      <c r="D10" s="75" t="s">
        <v>925</v>
      </c>
      <c r="E10" s="197"/>
      <c r="F10" s="120">
        <v>2</v>
      </c>
      <c r="G10" s="157">
        <f>+E10*F10</f>
        <v>0</v>
      </c>
      <c r="H10" s="252" t="s">
        <v>933</v>
      </c>
      <c r="I10" s="253"/>
      <c r="J10" s="253"/>
      <c r="K10" s="253"/>
      <c r="L10" s="253"/>
      <c r="M10" s="254"/>
      <c r="N10" s="274"/>
      <c r="O10" s="275"/>
      <c r="P10" s="275"/>
      <c r="Q10" s="275"/>
      <c r="R10" s="275"/>
      <c r="S10" s="276"/>
    </row>
    <row r="11" spans="1:19">
      <c r="A11" s="78">
        <v>236052</v>
      </c>
      <c r="B11" s="75" t="s">
        <v>934</v>
      </c>
      <c r="C11" s="197"/>
      <c r="D11" s="75" t="s">
        <v>925</v>
      </c>
      <c r="E11" s="197"/>
      <c r="F11" s="120">
        <v>5</v>
      </c>
      <c r="G11" s="157">
        <f>+E11*F11</f>
        <v>0</v>
      </c>
      <c r="H11" s="252" t="s">
        <v>935</v>
      </c>
      <c r="I11" s="253"/>
      <c r="J11" s="253"/>
      <c r="K11" s="253"/>
      <c r="L11" s="253"/>
      <c r="M11" s="254"/>
      <c r="N11" s="274"/>
      <c r="O11" s="275"/>
      <c r="P11" s="275"/>
      <c r="Q11" s="275"/>
      <c r="R11" s="275"/>
      <c r="S11" s="276"/>
    </row>
    <row r="12" spans="1:19">
      <c r="A12" s="78">
        <v>290163</v>
      </c>
      <c r="B12" s="75" t="s">
        <v>936</v>
      </c>
      <c r="C12" s="197"/>
      <c r="D12" s="75" t="s">
        <v>925</v>
      </c>
      <c r="E12" s="197"/>
      <c r="F12" s="120">
        <v>3</v>
      </c>
      <c r="G12" s="157">
        <f>+E12*F12</f>
        <v>0</v>
      </c>
      <c r="H12" s="252" t="s">
        <v>937</v>
      </c>
      <c r="I12" s="253"/>
      <c r="J12" s="253"/>
      <c r="K12" s="253"/>
      <c r="L12" s="253"/>
      <c r="M12" s="254"/>
      <c r="N12" s="274"/>
      <c r="O12" s="275"/>
      <c r="P12" s="275"/>
      <c r="Q12" s="275"/>
      <c r="R12" s="275"/>
      <c r="S12" s="276"/>
    </row>
    <row r="13" spans="1:19">
      <c r="A13" s="78" t="s">
        <v>938</v>
      </c>
      <c r="B13" s="75" t="s">
        <v>939</v>
      </c>
      <c r="C13" s="197"/>
      <c r="D13" s="75" t="s">
        <v>925</v>
      </c>
      <c r="E13" s="197"/>
      <c r="F13" s="120">
        <v>1</v>
      </c>
      <c r="G13" s="157">
        <f t="shared" ref="G13:G18" si="0">+E13*F13</f>
        <v>0</v>
      </c>
      <c r="H13" s="280" t="s">
        <v>940</v>
      </c>
      <c r="I13" s="281"/>
      <c r="J13" s="281"/>
      <c r="K13" s="281"/>
      <c r="L13" s="281"/>
      <c r="M13" s="282"/>
      <c r="N13" s="274"/>
      <c r="O13" s="275"/>
      <c r="P13" s="275"/>
      <c r="Q13" s="275"/>
      <c r="R13" s="275"/>
      <c r="S13" s="276"/>
    </row>
    <row r="14" spans="1:19">
      <c r="A14" s="78" t="s">
        <v>941</v>
      </c>
      <c r="B14" s="75" t="s">
        <v>942</v>
      </c>
      <c r="C14" s="197"/>
      <c r="D14" s="75" t="s">
        <v>925</v>
      </c>
      <c r="E14" s="197"/>
      <c r="F14" s="120">
        <v>6</v>
      </c>
      <c r="G14" s="157">
        <f t="shared" si="0"/>
        <v>0</v>
      </c>
      <c r="H14" s="252" t="s">
        <v>943</v>
      </c>
      <c r="I14" s="253"/>
      <c r="J14" s="253"/>
      <c r="K14" s="253"/>
      <c r="L14" s="253"/>
      <c r="M14" s="254"/>
      <c r="N14" s="274"/>
      <c r="O14" s="275"/>
      <c r="P14" s="275"/>
      <c r="Q14" s="275"/>
      <c r="R14" s="275"/>
      <c r="S14" s="276"/>
    </row>
    <row r="15" spans="1:19">
      <c r="A15" s="78" t="s">
        <v>944</v>
      </c>
      <c r="B15" s="75" t="s">
        <v>945</v>
      </c>
      <c r="C15" s="197"/>
      <c r="D15" s="75" t="s">
        <v>925</v>
      </c>
      <c r="E15" s="197"/>
      <c r="F15" s="120">
        <v>18</v>
      </c>
      <c r="G15" s="157">
        <f t="shared" si="0"/>
        <v>0</v>
      </c>
      <c r="H15" s="252" t="s">
        <v>946</v>
      </c>
      <c r="I15" s="253"/>
      <c r="J15" s="253"/>
      <c r="K15" s="253"/>
      <c r="L15" s="253"/>
      <c r="M15" s="254"/>
      <c r="N15" s="274"/>
      <c r="O15" s="275"/>
      <c r="P15" s="275"/>
      <c r="Q15" s="275"/>
      <c r="R15" s="275"/>
      <c r="S15" s="276"/>
    </row>
    <row r="16" spans="1:19">
      <c r="A16" s="78" t="s">
        <v>947</v>
      </c>
      <c r="B16" s="75" t="s">
        <v>948</v>
      </c>
      <c r="C16" s="197"/>
      <c r="D16" s="75" t="s">
        <v>925</v>
      </c>
      <c r="E16" s="197"/>
      <c r="F16" s="120">
        <v>3</v>
      </c>
      <c r="G16" s="157">
        <f t="shared" si="0"/>
        <v>0</v>
      </c>
      <c r="H16" s="252" t="s">
        <v>926</v>
      </c>
      <c r="I16" s="253"/>
      <c r="J16" s="253"/>
      <c r="K16" s="253"/>
      <c r="L16" s="253"/>
      <c r="M16" s="254"/>
      <c r="N16" s="274"/>
      <c r="O16" s="275"/>
      <c r="P16" s="275"/>
      <c r="Q16" s="275"/>
      <c r="R16" s="275"/>
      <c r="S16" s="276"/>
    </row>
    <row r="17" spans="1:19">
      <c r="A17" s="78" t="s">
        <v>949</v>
      </c>
      <c r="B17" s="75" t="s">
        <v>950</v>
      </c>
      <c r="C17" s="197"/>
      <c r="D17" s="75" t="s">
        <v>925</v>
      </c>
      <c r="E17" s="197"/>
      <c r="F17" s="120">
        <v>16</v>
      </c>
      <c r="G17" s="157">
        <f t="shared" si="0"/>
        <v>0</v>
      </c>
      <c r="H17" s="252" t="s">
        <v>951</v>
      </c>
      <c r="I17" s="253"/>
      <c r="J17" s="253"/>
      <c r="K17" s="253"/>
      <c r="L17" s="253"/>
      <c r="M17" s="254"/>
      <c r="N17" s="274"/>
      <c r="O17" s="275"/>
      <c r="P17" s="275"/>
      <c r="Q17" s="275"/>
      <c r="R17" s="275"/>
      <c r="S17" s="276"/>
    </row>
    <row r="18" spans="1:19">
      <c r="A18" s="78" t="s">
        <v>952</v>
      </c>
      <c r="B18" s="75" t="s">
        <v>953</v>
      </c>
      <c r="C18" s="197"/>
      <c r="D18" s="75" t="s">
        <v>925</v>
      </c>
      <c r="E18" s="197"/>
      <c r="F18" s="120">
        <v>12</v>
      </c>
      <c r="G18" s="157">
        <f t="shared" si="0"/>
        <v>0</v>
      </c>
      <c r="H18" s="252" t="s">
        <v>954</v>
      </c>
      <c r="I18" s="253"/>
      <c r="J18" s="253"/>
      <c r="K18" s="253"/>
      <c r="L18" s="253"/>
      <c r="M18" s="254"/>
      <c r="N18" s="274"/>
      <c r="O18" s="275"/>
      <c r="P18" s="275"/>
      <c r="Q18" s="275"/>
      <c r="R18" s="275"/>
      <c r="S18" s="276"/>
    </row>
    <row r="19" spans="1:19">
      <c r="A19" s="161" t="s">
        <v>955</v>
      </c>
      <c r="G19" s="112">
        <f>SUM(G4:G18)</f>
        <v>0</v>
      </c>
    </row>
    <row r="21" spans="1:19" ht="15">
      <c r="A21" s="283" t="s">
        <v>956</v>
      </c>
      <c r="B21" s="284"/>
      <c r="C21" s="284"/>
      <c r="D21" s="284"/>
      <c r="E21" s="284"/>
      <c r="F21" s="284"/>
      <c r="G21" s="284"/>
      <c r="H21" s="284"/>
    </row>
    <row r="22" spans="1:19" ht="26.4">
      <c r="A22" s="109" t="s">
        <v>957</v>
      </c>
      <c r="B22" s="109" t="s">
        <v>912</v>
      </c>
      <c r="C22" s="109" t="s">
        <v>1090</v>
      </c>
      <c r="D22" s="109" t="s">
        <v>1092</v>
      </c>
      <c r="E22" s="109" t="s">
        <v>958</v>
      </c>
      <c r="F22" s="109" t="s">
        <v>959</v>
      </c>
      <c r="G22" s="109" t="s">
        <v>960</v>
      </c>
      <c r="H22" s="109" t="s">
        <v>916</v>
      </c>
    </row>
    <row r="23" spans="1:19">
      <c r="A23" s="120" t="s">
        <v>961</v>
      </c>
      <c r="B23" s="75" t="s">
        <v>962</v>
      </c>
      <c r="C23" s="255"/>
      <c r="D23" s="255"/>
      <c r="E23" s="120">
        <v>6</v>
      </c>
      <c r="F23" s="197"/>
      <c r="G23" s="157">
        <f>+E23*F23</f>
        <v>0</v>
      </c>
      <c r="H23" s="157">
        <f t="shared" ref="H23:H49" si="1">+G23*52</f>
        <v>0</v>
      </c>
    </row>
    <row r="24" spans="1:19">
      <c r="A24" s="120" t="s">
        <v>961</v>
      </c>
      <c r="B24" s="75" t="s">
        <v>963</v>
      </c>
      <c r="C24" s="255"/>
      <c r="D24" s="255"/>
      <c r="E24" s="120">
        <v>2</v>
      </c>
      <c r="F24" s="197"/>
      <c r="G24" s="157">
        <f t="shared" ref="G24:G31" si="2">+E24*F24</f>
        <v>0</v>
      </c>
      <c r="H24" s="157">
        <f t="shared" si="1"/>
        <v>0</v>
      </c>
    </row>
    <row r="25" spans="1:19">
      <c r="A25" s="120" t="s">
        <v>961</v>
      </c>
      <c r="B25" s="75" t="s">
        <v>964</v>
      </c>
      <c r="C25" s="255"/>
      <c r="D25" s="255"/>
      <c r="E25" s="120">
        <v>8</v>
      </c>
      <c r="F25" s="197"/>
      <c r="G25" s="157">
        <f t="shared" si="2"/>
        <v>0</v>
      </c>
      <c r="H25" s="157">
        <f t="shared" si="1"/>
        <v>0</v>
      </c>
    </row>
    <row r="26" spans="1:19">
      <c r="A26" s="120" t="s">
        <v>961</v>
      </c>
      <c r="B26" s="75" t="s">
        <v>965</v>
      </c>
      <c r="C26" s="255"/>
      <c r="D26" s="255"/>
      <c r="E26" s="120">
        <v>7</v>
      </c>
      <c r="F26" s="197"/>
      <c r="G26" s="157">
        <f t="shared" si="2"/>
        <v>0</v>
      </c>
      <c r="H26" s="157">
        <f t="shared" si="1"/>
        <v>0</v>
      </c>
    </row>
    <row r="27" spans="1:19">
      <c r="A27" s="120" t="s">
        <v>961</v>
      </c>
      <c r="B27" s="75" t="s">
        <v>966</v>
      </c>
      <c r="C27" s="255"/>
      <c r="D27" s="255"/>
      <c r="E27" s="120">
        <v>8</v>
      </c>
      <c r="F27" s="197"/>
      <c r="G27" s="157">
        <f t="shared" si="2"/>
        <v>0</v>
      </c>
      <c r="H27" s="157">
        <f t="shared" si="1"/>
        <v>0</v>
      </c>
    </row>
    <row r="28" spans="1:19" s="50" customFormat="1">
      <c r="A28" s="120" t="s">
        <v>961</v>
      </c>
      <c r="B28" s="75" t="s">
        <v>967</v>
      </c>
      <c r="C28" s="255"/>
      <c r="D28" s="255"/>
      <c r="E28" s="120">
        <v>7</v>
      </c>
      <c r="F28" s="197"/>
      <c r="G28" s="157">
        <f t="shared" si="2"/>
        <v>0</v>
      </c>
      <c r="H28" s="157">
        <f t="shared" si="1"/>
        <v>0</v>
      </c>
      <c r="I28" s="1"/>
      <c r="J28" s="1"/>
      <c r="K28" s="1"/>
      <c r="L28" s="1"/>
    </row>
    <row r="29" spans="1:19">
      <c r="A29" s="120" t="s">
        <v>968</v>
      </c>
      <c r="B29" s="120" t="s">
        <v>969</v>
      </c>
      <c r="C29" s="255"/>
      <c r="D29" s="255"/>
      <c r="E29" s="120">
        <v>12</v>
      </c>
      <c r="F29" s="197"/>
      <c r="G29" s="157">
        <f t="shared" si="2"/>
        <v>0</v>
      </c>
      <c r="H29" s="157">
        <f t="shared" si="1"/>
        <v>0</v>
      </c>
    </row>
    <row r="30" spans="1:19">
      <c r="A30" s="120" t="s">
        <v>891</v>
      </c>
      <c r="B30" s="75" t="s">
        <v>970</v>
      </c>
      <c r="C30" s="255"/>
      <c r="D30" s="255"/>
      <c r="E30" s="120">
        <v>2</v>
      </c>
      <c r="F30" s="197"/>
      <c r="G30" s="157">
        <f t="shared" si="2"/>
        <v>0</v>
      </c>
      <c r="H30" s="157">
        <f t="shared" si="1"/>
        <v>0</v>
      </c>
    </row>
    <row r="31" spans="1:19">
      <c r="A31" s="120" t="s">
        <v>891</v>
      </c>
      <c r="B31" s="75" t="s">
        <v>971</v>
      </c>
      <c r="C31" s="255"/>
      <c r="D31" s="255"/>
      <c r="E31" s="120">
        <v>2</v>
      </c>
      <c r="F31" s="197"/>
      <c r="G31" s="157">
        <f t="shared" si="2"/>
        <v>0</v>
      </c>
      <c r="H31" s="157">
        <f t="shared" si="1"/>
        <v>0</v>
      </c>
    </row>
    <row r="32" spans="1:19">
      <c r="A32" s="120" t="s">
        <v>972</v>
      </c>
      <c r="B32" s="198" t="s">
        <v>971</v>
      </c>
      <c r="C32" s="255"/>
      <c r="D32" s="255"/>
      <c r="E32" s="120">
        <v>10</v>
      </c>
      <c r="F32" s="197"/>
      <c r="G32" s="157">
        <f t="shared" ref="G32:G39" si="3">+E32*F32</f>
        <v>0</v>
      </c>
      <c r="H32" s="157">
        <f t="shared" si="1"/>
        <v>0</v>
      </c>
    </row>
    <row r="33" spans="1:8">
      <c r="A33" s="120" t="s">
        <v>972</v>
      </c>
      <c r="B33" s="75" t="s">
        <v>973</v>
      </c>
      <c r="C33" s="255"/>
      <c r="D33" s="255"/>
      <c r="E33" s="120">
        <v>10</v>
      </c>
      <c r="F33" s="197"/>
      <c r="G33" s="157">
        <f t="shared" si="3"/>
        <v>0</v>
      </c>
      <c r="H33" s="157">
        <f t="shared" si="1"/>
        <v>0</v>
      </c>
    </row>
    <row r="34" spans="1:8">
      <c r="A34" s="120" t="s">
        <v>974</v>
      </c>
      <c r="B34" s="75" t="s">
        <v>970</v>
      </c>
      <c r="C34" s="255"/>
      <c r="D34" s="255"/>
      <c r="E34" s="120">
        <v>3</v>
      </c>
      <c r="F34" s="197"/>
      <c r="G34" s="157">
        <f t="shared" si="3"/>
        <v>0</v>
      </c>
      <c r="H34" s="157">
        <f t="shared" si="1"/>
        <v>0</v>
      </c>
    </row>
    <row r="35" spans="1:8">
      <c r="A35" s="120" t="s">
        <v>974</v>
      </c>
      <c r="B35" s="75" t="s">
        <v>975</v>
      </c>
      <c r="C35" s="255"/>
      <c r="D35" s="255"/>
      <c r="E35" s="120">
        <v>3</v>
      </c>
      <c r="F35" s="197"/>
      <c r="G35" s="157">
        <f t="shared" si="3"/>
        <v>0</v>
      </c>
      <c r="H35" s="157">
        <f t="shared" si="1"/>
        <v>0</v>
      </c>
    </row>
    <row r="36" spans="1:8">
      <c r="A36" s="120" t="s">
        <v>976</v>
      </c>
      <c r="B36" s="75" t="s">
        <v>975</v>
      </c>
      <c r="C36" s="255"/>
      <c r="D36" s="255"/>
      <c r="E36" s="120">
        <v>1</v>
      </c>
      <c r="F36" s="197"/>
      <c r="G36" s="157">
        <f t="shared" si="3"/>
        <v>0</v>
      </c>
      <c r="H36" s="157">
        <f t="shared" si="1"/>
        <v>0</v>
      </c>
    </row>
    <row r="37" spans="1:8">
      <c r="A37" s="120" t="s">
        <v>976</v>
      </c>
      <c r="B37" s="75" t="s">
        <v>973</v>
      </c>
      <c r="C37" s="255"/>
      <c r="D37" s="255"/>
      <c r="E37" s="120">
        <v>1</v>
      </c>
      <c r="F37" s="197"/>
      <c r="G37" s="157">
        <f t="shared" si="3"/>
        <v>0</v>
      </c>
      <c r="H37" s="157">
        <f t="shared" si="1"/>
        <v>0</v>
      </c>
    </row>
    <row r="38" spans="1:8">
      <c r="A38" s="120" t="s">
        <v>977</v>
      </c>
      <c r="B38" s="75" t="s">
        <v>975</v>
      </c>
      <c r="C38" s="255"/>
      <c r="D38" s="255"/>
      <c r="E38" s="120">
        <v>10</v>
      </c>
      <c r="F38" s="197"/>
      <c r="G38" s="157">
        <f t="shared" si="3"/>
        <v>0</v>
      </c>
      <c r="H38" s="157">
        <f t="shared" si="1"/>
        <v>0</v>
      </c>
    </row>
    <row r="39" spans="1:8">
      <c r="A39" s="120" t="s">
        <v>977</v>
      </c>
      <c r="B39" s="75" t="s">
        <v>970</v>
      </c>
      <c r="C39" s="255"/>
      <c r="D39" s="255"/>
      <c r="E39" s="120">
        <v>10</v>
      </c>
      <c r="F39" s="197"/>
      <c r="G39" s="157">
        <f t="shared" si="3"/>
        <v>0</v>
      </c>
      <c r="H39" s="157">
        <f t="shared" si="1"/>
        <v>0</v>
      </c>
    </row>
    <row r="40" spans="1:8">
      <c r="A40" s="120" t="s">
        <v>978</v>
      </c>
      <c r="B40" s="75" t="s">
        <v>979</v>
      </c>
      <c r="C40" s="255"/>
      <c r="D40" s="255"/>
      <c r="E40" s="120">
        <v>1</v>
      </c>
      <c r="F40" s="197"/>
      <c r="G40" s="157">
        <f t="shared" ref="G40:G41" si="4">+E40*F40</f>
        <v>0</v>
      </c>
      <c r="H40" s="157">
        <f t="shared" si="1"/>
        <v>0</v>
      </c>
    </row>
    <row r="41" spans="1:8">
      <c r="A41" s="120" t="s">
        <v>980</v>
      </c>
      <c r="B41" s="75" t="s">
        <v>975</v>
      </c>
      <c r="C41" s="255"/>
      <c r="D41" s="255"/>
      <c r="E41" s="120">
        <v>2</v>
      </c>
      <c r="F41" s="197"/>
      <c r="G41" s="157">
        <f t="shared" si="4"/>
        <v>0</v>
      </c>
      <c r="H41" s="157">
        <f t="shared" si="1"/>
        <v>0</v>
      </c>
    </row>
    <row r="42" spans="1:8">
      <c r="A42" s="120" t="s">
        <v>980</v>
      </c>
      <c r="B42" s="75" t="s">
        <v>970</v>
      </c>
      <c r="C42" s="255"/>
      <c r="D42" s="255"/>
      <c r="E42" s="120">
        <v>2</v>
      </c>
      <c r="F42" s="197"/>
      <c r="G42" s="157">
        <f t="shared" ref="G42:G49" si="5">+E42*F42</f>
        <v>0</v>
      </c>
      <c r="H42" s="157">
        <f t="shared" si="1"/>
        <v>0</v>
      </c>
    </row>
    <row r="43" spans="1:8">
      <c r="A43" s="120" t="s">
        <v>981</v>
      </c>
      <c r="B43" s="75" t="s">
        <v>970</v>
      </c>
      <c r="C43" s="255"/>
      <c r="D43" s="255"/>
      <c r="E43" s="120">
        <v>2</v>
      </c>
      <c r="F43" s="197"/>
      <c r="G43" s="157">
        <f t="shared" si="5"/>
        <v>0</v>
      </c>
      <c r="H43" s="157">
        <f t="shared" si="1"/>
        <v>0</v>
      </c>
    </row>
    <row r="44" spans="1:8">
      <c r="A44" s="120" t="s">
        <v>982</v>
      </c>
      <c r="B44" s="75" t="s">
        <v>975</v>
      </c>
      <c r="C44" s="255"/>
      <c r="D44" s="255"/>
      <c r="E44" s="120">
        <v>5</v>
      </c>
      <c r="F44" s="197"/>
      <c r="G44" s="157">
        <f t="shared" si="5"/>
        <v>0</v>
      </c>
      <c r="H44" s="157">
        <f t="shared" si="1"/>
        <v>0</v>
      </c>
    </row>
    <row r="45" spans="1:8">
      <c r="A45" s="120" t="s">
        <v>982</v>
      </c>
      <c r="B45" s="75" t="s">
        <v>970</v>
      </c>
      <c r="C45" s="255"/>
      <c r="D45" s="255"/>
      <c r="E45" s="120">
        <v>5</v>
      </c>
      <c r="F45" s="197"/>
      <c r="G45" s="157">
        <f t="shared" si="5"/>
        <v>0</v>
      </c>
      <c r="H45" s="157">
        <f t="shared" si="1"/>
        <v>0</v>
      </c>
    </row>
    <row r="46" spans="1:8">
      <c r="A46" s="120" t="s">
        <v>983</v>
      </c>
      <c r="B46" s="75" t="s">
        <v>970</v>
      </c>
      <c r="C46" s="255"/>
      <c r="D46" s="255"/>
      <c r="E46" s="120">
        <v>1</v>
      </c>
      <c r="F46" s="197"/>
      <c r="G46" s="157">
        <f t="shared" si="5"/>
        <v>0</v>
      </c>
      <c r="H46" s="157">
        <f t="shared" si="1"/>
        <v>0</v>
      </c>
    </row>
    <row r="47" spans="1:8">
      <c r="A47" s="120" t="s">
        <v>984</v>
      </c>
      <c r="B47" s="75" t="s">
        <v>975</v>
      </c>
      <c r="C47" s="255"/>
      <c r="D47" s="255"/>
      <c r="E47" s="120">
        <v>1</v>
      </c>
      <c r="F47" s="197"/>
      <c r="G47" s="157">
        <f t="shared" si="5"/>
        <v>0</v>
      </c>
      <c r="H47" s="157">
        <f t="shared" si="1"/>
        <v>0</v>
      </c>
    </row>
    <row r="48" spans="1:8">
      <c r="A48" s="120" t="s">
        <v>984</v>
      </c>
      <c r="B48" s="75" t="s">
        <v>970</v>
      </c>
      <c r="C48" s="255"/>
      <c r="D48" s="255"/>
      <c r="E48" s="120">
        <v>1</v>
      </c>
      <c r="F48" s="197"/>
      <c r="G48" s="157">
        <f t="shared" si="5"/>
        <v>0</v>
      </c>
      <c r="H48" s="157">
        <f t="shared" si="1"/>
        <v>0</v>
      </c>
    </row>
    <row r="49" spans="1:12">
      <c r="A49" s="120" t="s">
        <v>985</v>
      </c>
      <c r="B49" s="75" t="s">
        <v>970</v>
      </c>
      <c r="C49" s="255"/>
      <c r="D49" s="255"/>
      <c r="E49" s="120">
        <v>2</v>
      </c>
      <c r="F49" s="197"/>
      <c r="G49" s="157">
        <f t="shared" si="5"/>
        <v>0</v>
      </c>
      <c r="H49" s="157">
        <f t="shared" si="1"/>
        <v>0</v>
      </c>
    </row>
    <row r="50" spans="1:12">
      <c r="A50" s="119" t="s">
        <v>955</v>
      </c>
      <c r="B50" s="50"/>
      <c r="C50" s="50"/>
      <c r="E50" s="50"/>
      <c r="F50" s="50"/>
      <c r="G50" s="112">
        <f>+SUM(H23:H49)</f>
        <v>0</v>
      </c>
      <c r="H50" s="50"/>
      <c r="I50" s="50"/>
      <c r="J50" s="50"/>
      <c r="K50" s="50"/>
      <c r="L50" s="50"/>
    </row>
    <row r="51" spans="1:12">
      <c r="A51" s="50" t="s">
        <v>986</v>
      </c>
      <c r="G51" s="112">
        <f>G19+G50</f>
        <v>0</v>
      </c>
    </row>
  </sheetData>
  <sheetProtection algorithmName="SHA-512" hashValue="mX06wrYHhHYE1axovemNw2O93/l/Q6HiWvZUUq73kVMi6ehPQrMaRhPM/bHFv1vlrXaP9s8TlB6iMDbFLwB3TQ==" saltValue="9loli5bX77J4L4EzYcpR6Q==" spinCount="100000" sheet="1" objects="1" scenarios="1"/>
  <protectedRanges>
    <protectedRange sqref="F23:F49 E4:E18" name="Bereik1"/>
  </protectedRanges>
  <mergeCells count="21">
    <mergeCell ref="H3:M3"/>
    <mergeCell ref="H4:M4"/>
    <mergeCell ref="H13:M13"/>
    <mergeCell ref="A2:S2"/>
    <mergeCell ref="A21:H21"/>
    <mergeCell ref="N3:S3"/>
    <mergeCell ref="N4:S4"/>
    <mergeCell ref="N13:S13"/>
    <mergeCell ref="N5:S5"/>
    <mergeCell ref="N6:S6"/>
    <mergeCell ref="N7:S7"/>
    <mergeCell ref="N8:S8"/>
    <mergeCell ref="N9:S9"/>
    <mergeCell ref="N10:S10"/>
    <mergeCell ref="N11:S11"/>
    <mergeCell ref="N12:S12"/>
    <mergeCell ref="N14:S14"/>
    <mergeCell ref="N15:S15"/>
    <mergeCell ref="N16:S16"/>
    <mergeCell ref="N17:S17"/>
    <mergeCell ref="N18:S18"/>
  </mergeCells>
  <phoneticPr fontId="38" type="noConversion"/>
  <pageMargins left="0.7" right="0.7" top="0.75" bottom="0.75" header="0.3" footer="0.3"/>
  <pageSetup paperSize="9" scale="42"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E1A49-7790-420A-AF05-211E38F0EB9F}">
  <sheetPr>
    <tabColor rgb="FFCCFFCC"/>
  </sheetPr>
  <dimension ref="A1:E9"/>
  <sheetViews>
    <sheetView showGridLines="0" zoomScale="90" zoomScaleNormal="90" zoomScaleSheetLayoutView="100" workbookViewId="0">
      <selection activeCell="B9" sqref="B9"/>
    </sheetView>
  </sheetViews>
  <sheetFormatPr defaultColWidth="9.109375" defaultRowHeight="13.2"/>
  <cols>
    <col min="1" max="1" width="64.88671875" style="1" bestFit="1" customWidth="1"/>
    <col min="2" max="2" width="43.33203125" style="1" customWidth="1"/>
    <col min="3" max="3" width="23.5546875" style="1" customWidth="1"/>
    <col min="4" max="4" width="9.109375" style="187" bestFit="1" customWidth="1"/>
    <col min="5" max="5" width="23.109375" style="1" customWidth="1"/>
    <col min="6" max="16384" width="9.109375" style="1"/>
  </cols>
  <sheetData>
    <row r="1" spans="1:5">
      <c r="A1" s="73" t="s">
        <v>830</v>
      </c>
    </row>
    <row r="2" spans="1:5" ht="26.4">
      <c r="A2" s="219" t="s">
        <v>831</v>
      </c>
      <c r="B2" s="220" t="s">
        <v>987</v>
      </c>
      <c r="C2" s="219" t="s">
        <v>851</v>
      </c>
      <c r="D2" s="219" t="s">
        <v>988</v>
      </c>
      <c r="E2" s="219" t="s">
        <v>916</v>
      </c>
    </row>
    <row r="3" spans="1:5">
      <c r="A3" s="218" t="s">
        <v>989</v>
      </c>
      <c r="B3" s="221">
        <v>7000</v>
      </c>
      <c r="C3" s="221">
        <v>2</v>
      </c>
      <c r="D3" s="225"/>
      <c r="E3" s="224">
        <f>D3*B3*C3</f>
        <v>0</v>
      </c>
    </row>
    <row r="4" spans="1:5">
      <c r="B4" s="186"/>
      <c r="C4" s="186"/>
      <c r="D4" s="222"/>
    </row>
    <row r="5" spans="1:5" ht="26.4">
      <c r="A5" s="219" t="s">
        <v>831</v>
      </c>
      <c r="B5" s="223" t="s">
        <v>990</v>
      </c>
      <c r="C5" s="219" t="s">
        <v>991</v>
      </c>
      <c r="D5" s="219" t="s">
        <v>916</v>
      </c>
    </row>
    <row r="6" spans="1:5">
      <c r="A6" s="218" t="s">
        <v>992</v>
      </c>
      <c r="B6" s="221">
        <v>75</v>
      </c>
      <c r="C6" s="225"/>
      <c r="D6" s="224">
        <f>C6*B6</f>
        <v>0</v>
      </c>
    </row>
    <row r="7" spans="1:5">
      <c r="D7" s="226"/>
    </row>
    <row r="8" spans="1:5" ht="26.4">
      <c r="A8" s="219" t="s">
        <v>831</v>
      </c>
      <c r="B8" s="219" t="s">
        <v>851</v>
      </c>
      <c r="C8" s="219" t="s">
        <v>993</v>
      </c>
      <c r="D8" s="1"/>
    </row>
    <row r="9" spans="1:5">
      <c r="A9" s="218" t="s">
        <v>994</v>
      </c>
      <c r="B9" s="221">
        <v>1</v>
      </c>
      <c r="C9" s="225"/>
      <c r="D9" s="1"/>
    </row>
  </sheetData>
  <sheetProtection algorithmName="SHA-512" hashValue="OzAr28G+1LbVvI0vYZX9zdNRBzOMRwUAYv9wFHCpwFM+kHq8h8zogvAEPAfcDU7kbpSB16Gt/QjQOW0rffgvMA==" saltValue="K+ZYJn8QAzkKFhS8a/aAtA==" spinCount="100000" sheet="1" objects="1" scenarios="1"/>
  <protectedRanges>
    <protectedRange sqref="D3 C6 C9" name="Bereik1"/>
  </protectedRanges>
  <autoFilter ref="A2:E2" xr:uid="{00000000-0009-0000-0000-00000C000000}"/>
  <phoneticPr fontId="38" type="noConversion"/>
  <pageMargins left="0.7" right="0.7" top="0.75" bottom="0.75" header="0.3" footer="0.3"/>
  <pageSetup paperSize="9" scale="60" orientation="portrait" horizontalDpi="4294967293" verticalDpi="429496729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sheetPr>
  <dimension ref="A1:F40"/>
  <sheetViews>
    <sheetView showGridLines="0" showZeros="0" topLeftCell="F1" zoomScaleNormal="100" zoomScaleSheetLayoutView="140" workbookViewId="0">
      <pane ySplit="3" topLeftCell="A4" activePane="bottomLeft" state="frozen"/>
      <selection sqref="A1:XFD1048576"/>
      <selection pane="bottomLeft" activeCell="B9" sqref="B9"/>
    </sheetView>
  </sheetViews>
  <sheetFormatPr defaultColWidth="11.44140625" defaultRowHeight="13.2"/>
  <cols>
    <col min="1" max="1" width="33.88671875" style="1" customWidth="1"/>
    <col min="2" max="6" width="17.5546875" style="1" customWidth="1"/>
    <col min="7" max="16384" width="11.44140625" style="1"/>
  </cols>
  <sheetData>
    <row r="1" spans="1:6">
      <c r="A1" s="73" t="s">
        <v>830</v>
      </c>
      <c r="B1" s="41"/>
      <c r="C1" s="41"/>
      <c r="D1" s="74"/>
    </row>
    <row r="3" spans="1:6" ht="48" customHeight="1">
      <c r="A3" s="288" t="s">
        <v>995</v>
      </c>
      <c r="B3" s="289"/>
      <c r="C3" s="289"/>
      <c r="D3" s="289"/>
      <c r="E3" s="289"/>
      <c r="F3" s="290"/>
    </row>
    <row r="5" spans="1:6">
      <c r="A5" s="31"/>
      <c r="B5" s="32"/>
      <c r="C5" s="285" t="s">
        <v>996</v>
      </c>
      <c r="D5" s="286"/>
      <c r="E5" s="286"/>
      <c r="F5" s="287"/>
    </row>
    <row r="6" spans="1:6">
      <c r="A6" s="33" t="s">
        <v>997</v>
      </c>
      <c r="B6" s="33" t="s">
        <v>998</v>
      </c>
      <c r="C6" s="34" t="s">
        <v>999</v>
      </c>
      <c r="D6" s="35" t="s">
        <v>1000</v>
      </c>
      <c r="E6" s="35" t="s">
        <v>1001</v>
      </c>
      <c r="F6" s="35" t="s">
        <v>1002</v>
      </c>
    </row>
    <row r="7" spans="1:6">
      <c r="A7" s="36" t="s">
        <v>1003</v>
      </c>
      <c r="B7" s="37" t="s">
        <v>1004</v>
      </c>
      <c r="C7" s="38">
        <v>0</v>
      </c>
      <c r="D7" s="38">
        <v>0</v>
      </c>
      <c r="E7" s="38">
        <v>0</v>
      </c>
      <c r="F7" s="38">
        <v>0</v>
      </c>
    </row>
    <row r="8" spans="1:6">
      <c r="A8" s="36" t="s">
        <v>1005</v>
      </c>
      <c r="B8" s="37" t="s">
        <v>1006</v>
      </c>
      <c r="C8" s="38">
        <v>0</v>
      </c>
      <c r="D8" s="38">
        <v>0</v>
      </c>
      <c r="E8" s="38">
        <v>0</v>
      </c>
      <c r="F8" s="38">
        <v>0</v>
      </c>
    </row>
    <row r="9" spans="1:6">
      <c r="A9" s="39" t="s">
        <v>1007</v>
      </c>
      <c r="B9" s="37"/>
      <c r="C9" s="38">
        <v>0</v>
      </c>
      <c r="D9" s="38">
        <v>0</v>
      </c>
      <c r="E9" s="38">
        <v>0</v>
      </c>
      <c r="F9" s="38">
        <v>0</v>
      </c>
    </row>
    <row r="10" spans="1:6">
      <c r="A10" s="39" t="s">
        <v>1008</v>
      </c>
      <c r="B10" s="37"/>
      <c r="C10" s="38">
        <v>0</v>
      </c>
      <c r="D10" s="38">
        <v>0</v>
      </c>
      <c r="E10" s="38">
        <v>0</v>
      </c>
      <c r="F10" s="38">
        <v>0</v>
      </c>
    </row>
    <row r="11" spans="1:6" ht="12" customHeight="1">
      <c r="A11" s="36" t="s">
        <v>1009</v>
      </c>
      <c r="B11" s="37"/>
      <c r="C11" s="38">
        <v>0</v>
      </c>
      <c r="D11" s="38">
        <v>0</v>
      </c>
      <c r="E11" s="38">
        <v>0</v>
      </c>
      <c r="F11" s="38">
        <v>0</v>
      </c>
    </row>
    <row r="12" spans="1:6">
      <c r="A12" s="36" t="s">
        <v>1010</v>
      </c>
      <c r="B12" s="37"/>
      <c r="C12" s="38">
        <v>0</v>
      </c>
      <c r="D12" s="38">
        <v>0</v>
      </c>
      <c r="E12" s="38">
        <v>0</v>
      </c>
      <c r="F12" s="38">
        <v>0</v>
      </c>
    </row>
    <row r="13" spans="1:6">
      <c r="A13" s="40"/>
      <c r="B13" s="40"/>
      <c r="C13" s="40"/>
      <c r="D13" s="41"/>
    </row>
    <row r="14" spans="1:6" ht="15">
      <c r="A14" s="42" t="s">
        <v>1011</v>
      </c>
      <c r="B14" s="43"/>
      <c r="C14" s="43"/>
      <c r="D14" s="44"/>
      <c r="E14" s="44"/>
      <c r="F14" s="45"/>
    </row>
    <row r="15" spans="1:6">
      <c r="A15" s="46" t="s">
        <v>1012</v>
      </c>
      <c r="B15" s="47"/>
      <c r="C15" s="47"/>
      <c r="D15" s="48"/>
      <c r="E15" s="48"/>
      <c r="F15" s="49"/>
    </row>
    <row r="16" spans="1:6">
      <c r="A16" s="51"/>
      <c r="B16" s="52"/>
      <c r="C16" s="285" t="s">
        <v>1013</v>
      </c>
      <c r="D16" s="286"/>
      <c r="E16" s="286"/>
      <c r="F16" s="287"/>
    </row>
    <row r="17" spans="1:6" s="53" customFormat="1">
      <c r="A17" s="33" t="s">
        <v>997</v>
      </c>
      <c r="B17" s="33" t="s">
        <v>998</v>
      </c>
      <c r="C17" s="34" t="s">
        <v>1014</v>
      </c>
      <c r="D17" s="34" t="s">
        <v>1015</v>
      </c>
      <c r="E17" s="34" t="s">
        <v>1016</v>
      </c>
      <c r="F17" s="34" t="s">
        <v>1017</v>
      </c>
    </row>
    <row r="18" spans="1:6">
      <c r="A18" s="54" t="s">
        <v>1018</v>
      </c>
      <c r="B18" s="55"/>
      <c r="C18" s="38">
        <v>0</v>
      </c>
      <c r="D18" s="38">
        <v>0</v>
      </c>
      <c r="E18" s="38">
        <v>0</v>
      </c>
      <c r="F18" s="38">
        <v>0</v>
      </c>
    </row>
    <row r="19" spans="1:6">
      <c r="A19" s="54" t="s">
        <v>1019</v>
      </c>
      <c r="B19" s="55"/>
      <c r="C19" s="38">
        <v>0</v>
      </c>
      <c r="D19" s="38">
        <v>0</v>
      </c>
      <c r="E19" s="38">
        <v>0</v>
      </c>
      <c r="F19" s="38">
        <v>0</v>
      </c>
    </row>
    <row r="20" spans="1:6">
      <c r="A20" s="54" t="s">
        <v>1020</v>
      </c>
      <c r="B20" s="56"/>
      <c r="C20" s="38">
        <v>0</v>
      </c>
      <c r="D20" s="38">
        <v>0</v>
      </c>
      <c r="E20" s="38">
        <v>0</v>
      </c>
      <c r="F20" s="38">
        <v>0</v>
      </c>
    </row>
    <row r="21" spans="1:6">
      <c r="A21" s="57"/>
      <c r="B21" s="58"/>
      <c r="C21" s="58"/>
      <c r="D21" s="57"/>
    </row>
    <row r="22" spans="1:6" ht="15">
      <c r="A22" s="29" t="s">
        <v>1021</v>
      </c>
      <c r="B22" s="30"/>
      <c r="C22" s="30"/>
      <c r="D22" s="30"/>
      <c r="E22" s="30"/>
      <c r="F22" s="59"/>
    </row>
    <row r="23" spans="1:6">
      <c r="A23" s="60"/>
      <c r="B23" s="40"/>
      <c r="C23" s="40"/>
      <c r="D23" s="41"/>
    </row>
    <row r="24" spans="1:6">
      <c r="A24" s="61" t="s">
        <v>997</v>
      </c>
      <c r="B24" s="31" t="s">
        <v>998</v>
      </c>
      <c r="C24" s="62"/>
      <c r="D24" s="62"/>
      <c r="E24" s="62"/>
      <c r="F24" s="63" t="s">
        <v>1022</v>
      </c>
    </row>
    <row r="25" spans="1:6">
      <c r="A25" s="36" t="s">
        <v>1023</v>
      </c>
      <c r="B25" s="64"/>
      <c r="C25" s="64"/>
      <c r="D25" s="64"/>
      <c r="E25" s="64"/>
      <c r="F25" s="38">
        <v>0</v>
      </c>
    </row>
    <row r="26" spans="1:6">
      <c r="A26" s="36" t="s">
        <v>1024</v>
      </c>
      <c r="B26" s="65"/>
      <c r="C26" s="65"/>
      <c r="D26" s="65"/>
      <c r="E26" s="65"/>
      <c r="F26" s="38">
        <v>0</v>
      </c>
    </row>
    <row r="27" spans="1:6">
      <c r="A27" s="62"/>
      <c r="B27" s="62"/>
      <c r="C27" s="62"/>
      <c r="D27" s="62"/>
    </row>
    <row r="28" spans="1:6" ht="26.4">
      <c r="A28" s="61" t="s">
        <v>997</v>
      </c>
      <c r="B28" s="66" t="s">
        <v>998</v>
      </c>
      <c r="C28" s="67"/>
      <c r="D28" s="68"/>
      <c r="E28" s="69" t="s">
        <v>1025</v>
      </c>
      <c r="F28" s="70" t="s">
        <v>1026</v>
      </c>
    </row>
    <row r="29" spans="1:6">
      <c r="A29" s="36" t="s">
        <v>1027</v>
      </c>
      <c r="B29" s="37" t="s">
        <v>1028</v>
      </c>
      <c r="C29" s="71"/>
      <c r="D29" s="65"/>
      <c r="E29" s="38">
        <v>0</v>
      </c>
      <c r="F29" s="38">
        <v>0</v>
      </c>
    </row>
    <row r="30" spans="1:6">
      <c r="A30" s="36" t="s">
        <v>1029</v>
      </c>
      <c r="B30" s="37" t="s">
        <v>1028</v>
      </c>
      <c r="C30" s="71"/>
      <c r="D30" s="65"/>
      <c r="E30" s="38">
        <v>0</v>
      </c>
      <c r="F30" s="38">
        <v>0</v>
      </c>
    </row>
    <row r="31" spans="1:6">
      <c r="A31" s="62"/>
      <c r="B31" s="62"/>
      <c r="C31" s="62"/>
      <c r="D31" s="62"/>
    </row>
    <row r="32" spans="1:6" ht="26.4">
      <c r="A32" s="61" t="s">
        <v>997</v>
      </c>
      <c r="B32" s="66" t="s">
        <v>998</v>
      </c>
      <c r="C32" s="67"/>
      <c r="D32" s="68"/>
      <c r="E32" s="69" t="s">
        <v>1030</v>
      </c>
      <c r="F32" s="70" t="s">
        <v>1031</v>
      </c>
    </row>
    <row r="33" spans="1:6">
      <c r="A33" s="36" t="s">
        <v>1032</v>
      </c>
      <c r="B33" s="37" t="s">
        <v>1028</v>
      </c>
      <c r="C33" s="71"/>
      <c r="D33" s="65"/>
      <c r="E33" s="38">
        <v>0</v>
      </c>
      <c r="F33" s="38">
        <v>0</v>
      </c>
    </row>
    <row r="34" spans="1:6">
      <c r="A34" s="40"/>
      <c r="B34" s="41"/>
      <c r="C34" s="41"/>
      <c r="D34" s="40"/>
    </row>
    <row r="35" spans="1:6" ht="15">
      <c r="A35" s="72" t="s">
        <v>1033</v>
      </c>
      <c r="B35" s="41"/>
      <c r="C35" s="41"/>
      <c r="D35" s="40"/>
    </row>
    <row r="36" spans="1:6">
      <c r="A36" s="40" t="s">
        <v>1034</v>
      </c>
      <c r="B36" s="41"/>
      <c r="C36" s="41"/>
      <c r="D36" s="40"/>
    </row>
    <row r="37" spans="1:6">
      <c r="A37" s="40" t="s">
        <v>1035</v>
      </c>
      <c r="B37" s="41"/>
      <c r="C37" s="41"/>
      <c r="D37" s="40"/>
    </row>
    <row r="38" spans="1:6">
      <c r="A38" s="40"/>
      <c r="B38" s="41"/>
      <c r="C38" s="41"/>
      <c r="D38" s="40"/>
    </row>
    <row r="40" spans="1:6">
      <c r="A40" s="41"/>
      <c r="B40" s="41"/>
      <c r="C40" s="41"/>
      <c r="D40" s="41"/>
    </row>
  </sheetData>
  <sheetProtection algorithmName="SHA-512" hashValue="ZsDM9R6a3dlim/QzDtg/JMgo6wGeWt3PAndCootTYmPi3OM34i2sq6GtY2tUTzskXPudqQKijeENFg1GowLWJQ==" saltValue="0aszDNACxbEx1aJJyKBa7w==" spinCount="100000" sheet="1" objects="1" scenarios="1"/>
  <protectedRanges>
    <protectedRange sqref="B7:F12 B18:F20 B25:F26 B29:F30 C33:F33 B33" name="Bereik1"/>
  </protectedRanges>
  <mergeCells count="3">
    <mergeCell ref="C16:F16"/>
    <mergeCell ref="C5:F5"/>
    <mergeCell ref="A3:F3"/>
  </mergeCells>
  <phoneticPr fontId="8"/>
  <conditionalFormatting sqref="C18:F20 F25:F26 E29:F30 E33:F33">
    <cfRule type="cellIs" dxfId="0" priority="1" stopIfTrue="1" operator="equal">
      <formula>"nvt"</formula>
    </cfRule>
  </conditionalFormatting>
  <printOptions horizontalCentered="1"/>
  <pageMargins left="0.59055118110236227" right="0.59055118110236227" top="0.59055118110236227" bottom="0.78740157480314965" header="0.39370078740157483" footer="0.19685039370078741"/>
  <pageSetup paperSize="9" scale="75" orientation="portrait" r:id="rId1"/>
  <headerFooter alignWithMargins="0">
    <oddFooter>&amp;L&amp;"Verdana,Regular"&amp;F-&amp;A
Atir b.v. ©&amp;C&amp;R&amp;"Verdana,Regular"printversie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83C23-CF3D-4FD3-A905-88C72E87E95D}">
  <sheetPr>
    <tabColor rgb="FFCCFFCC"/>
  </sheetPr>
  <dimension ref="A1:E11"/>
  <sheetViews>
    <sheetView workbookViewId="0">
      <selection activeCell="B7" sqref="B7"/>
    </sheetView>
  </sheetViews>
  <sheetFormatPr defaultRowHeight="12.6"/>
  <cols>
    <col min="1" max="1" width="41.109375" bestFit="1" customWidth="1"/>
    <col min="2" max="2" width="34.5546875" customWidth="1"/>
    <col min="3" max="3" width="37.44140625" customWidth="1"/>
    <col min="4" max="4" width="39.109375" customWidth="1"/>
    <col min="5" max="5" width="39" customWidth="1"/>
  </cols>
  <sheetData>
    <row r="1" spans="1:5" ht="14.4">
      <c r="A1" s="291" t="s">
        <v>1036</v>
      </c>
      <c r="B1" s="292"/>
      <c r="C1" s="292"/>
      <c r="D1" s="292"/>
      <c r="E1" s="292"/>
    </row>
    <row r="2" spans="1:5" ht="14.4" thickBot="1">
      <c r="A2" s="205"/>
      <c r="B2" s="206"/>
      <c r="C2" s="206"/>
      <c r="D2" s="206"/>
    </row>
    <row r="3" spans="1:5" ht="14.4" thickBot="1">
      <c r="A3" s="293" t="s">
        <v>1037</v>
      </c>
      <c r="B3" s="209" t="s">
        <v>1038</v>
      </c>
      <c r="C3" s="209" t="s">
        <v>1039</v>
      </c>
      <c r="D3" s="210" t="s">
        <v>1040</v>
      </c>
      <c r="E3" s="211" t="s">
        <v>1041</v>
      </c>
    </row>
    <row r="4" spans="1:5" ht="42" thickBot="1">
      <c r="A4" s="294"/>
      <c r="B4" s="212" t="s">
        <v>1042</v>
      </c>
      <c r="C4" s="212" t="s">
        <v>1043</v>
      </c>
      <c r="D4" s="212" t="s">
        <v>1044</v>
      </c>
      <c r="E4" s="212" t="s">
        <v>1045</v>
      </c>
    </row>
    <row r="5" spans="1:5" ht="14.4">
      <c r="A5" s="207" t="s">
        <v>1046</v>
      </c>
      <c r="B5" s="38"/>
      <c r="C5" s="38"/>
      <c r="D5" s="38"/>
      <c r="E5" s="38"/>
    </row>
    <row r="6" spans="1:5" ht="14.4">
      <c r="A6" s="207" t="s">
        <v>1047</v>
      </c>
      <c r="B6" s="38"/>
      <c r="C6" s="38"/>
      <c r="D6" s="38"/>
      <c r="E6" s="38"/>
    </row>
    <row r="7" spans="1:5" ht="15" thickBot="1">
      <c r="A7" s="208" t="s">
        <v>1048</v>
      </c>
      <c r="B7" s="38"/>
      <c r="C7" s="38"/>
      <c r="D7" s="38"/>
      <c r="E7" s="38"/>
    </row>
    <row r="8" spans="1:5" ht="15" thickBot="1">
      <c r="A8" s="213" t="s">
        <v>1049</v>
      </c>
      <c r="B8" s="214">
        <f>SUM(B5:B7)</f>
        <v>0</v>
      </c>
      <c r="C8" s="214">
        <f>SUM(C5:C7)</f>
        <v>0</v>
      </c>
      <c r="D8" s="214">
        <f>SUM(D5:D7)</f>
        <v>0</v>
      </c>
      <c r="E8" s="214">
        <f>SUM(E5:E7)</f>
        <v>0</v>
      </c>
    </row>
    <row r="9" spans="1:5" ht="15" thickBot="1">
      <c r="A9" s="295" t="s">
        <v>1050</v>
      </c>
      <c r="B9" s="296"/>
      <c r="C9" s="296"/>
      <c r="D9" s="296"/>
      <c r="E9" s="215">
        <f>SUM(B8:E8)</f>
        <v>0</v>
      </c>
    </row>
    <row r="11" spans="1:5" ht="14.4">
      <c r="A11" s="297" t="s">
        <v>1051</v>
      </c>
      <c r="B11" s="298"/>
      <c r="C11" s="298"/>
      <c r="D11" s="298"/>
      <c r="E11" s="298"/>
    </row>
  </sheetData>
  <sheetProtection algorithmName="SHA-512" hashValue="Z5lVejv6l0Nt4FzQrf8mL3Di4fuhdijtfJiGmdy0DF3QNNHklR/ObZufmD6nqc/YBkhPtC2nRU4uUppsepxgzA==" saltValue="tnu0dyPuXoIM1JFlHXr3sA==" spinCount="100000" sheet="1" objects="1" scenarios="1"/>
  <protectedRanges>
    <protectedRange sqref="B5:E7" name="Bereik1"/>
  </protectedRanges>
  <mergeCells count="4">
    <mergeCell ref="A1:E1"/>
    <mergeCell ref="A3:A4"/>
    <mergeCell ref="A9:D9"/>
    <mergeCell ref="A11:E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5" ma:contentTypeDescription="Een nieuw document maken." ma:contentTypeScope="" ma:versionID="c1bd59149ea39f100ba0a07eabdbbf46">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c2e291dd86b7eba0fa0c74d72f3c0dbf"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DateTaken"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363f8b96-f157-4962-af6d-9a032a252dd1}"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7D705-DDF5-4A90-A9EC-C7C1E3B61917}">
  <ds:schemaRefs>
    <ds:schemaRef ds:uri="http://schemas.microsoft.com/office/2006/metadata/properties"/>
    <ds:schemaRef ds:uri="http://schemas.microsoft.com/office/infopath/2007/PartnerControls"/>
    <ds:schemaRef ds:uri="df334da4-c630-45b1-95f0-858e998e8867"/>
    <ds:schemaRef ds:uri="118699ed-b0bb-4314-a950-7636bf7a902d"/>
  </ds:schemaRefs>
</ds:datastoreItem>
</file>

<file path=customXml/itemProps2.xml><?xml version="1.0" encoding="utf-8"?>
<ds:datastoreItem xmlns:ds="http://schemas.openxmlformats.org/officeDocument/2006/customXml" ds:itemID="{668B6141-A4E4-4546-B85C-A78FF11B350A}">
  <ds:schemaRefs>
    <ds:schemaRef ds:uri="http://schemas.microsoft.com/sharepoint/v3/contenttype/forms"/>
  </ds:schemaRefs>
</ds:datastoreItem>
</file>

<file path=customXml/itemProps3.xml><?xml version="1.0" encoding="utf-8"?>
<ds:datastoreItem xmlns:ds="http://schemas.openxmlformats.org/officeDocument/2006/customXml" ds:itemID="{BD0B9402-1F02-4029-90FA-0F34B23D4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7</vt:i4>
      </vt:variant>
    </vt:vector>
  </HeadingPairs>
  <TitlesOfParts>
    <vt:vector size="17" baseType="lpstr">
      <vt:lpstr>Toelichting calculatiemodel</vt:lpstr>
      <vt:lpstr>Info blad</vt:lpstr>
      <vt:lpstr>Ruimtestaat</vt:lpstr>
      <vt:lpstr>Additioneel</vt:lpstr>
      <vt:lpstr>Glas</vt:lpstr>
      <vt:lpstr>Sanitair</vt:lpstr>
      <vt:lpstr>Gevelonderhoud</vt:lpstr>
      <vt:lpstr>Afroepprijzen</vt:lpstr>
      <vt:lpstr>Uurtarieven</vt:lpstr>
      <vt:lpstr>Kostenoverzicht</vt:lpstr>
      <vt:lpstr>Afroepprijzen!Afdrukbereik</vt:lpstr>
      <vt:lpstr>Gevelonderhoud!Afdrukbereik</vt:lpstr>
      <vt:lpstr>Glas!Afdrukbereik</vt:lpstr>
      <vt:lpstr>'Info blad'!Afdrukbereik</vt:lpstr>
      <vt:lpstr>Kostenoverzicht!Afdrukbereik</vt:lpstr>
      <vt:lpstr>'Toelichting calculatiemodel'!Afdrukbereik</vt:lpstr>
      <vt:lpstr>Kostenoverzicht!Afdruktitels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 van der Velde</dc:creator>
  <cp:keywords/>
  <dc:description/>
  <cp:lastModifiedBy>Marit Oortwijn</cp:lastModifiedBy>
  <cp:revision/>
  <dcterms:created xsi:type="dcterms:W3CDTF">1999-10-05T12:28:40Z</dcterms:created>
  <dcterms:modified xsi:type="dcterms:W3CDTF">2026-01-08T10:41:42Z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ies>
</file>