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https://hlmr.sharepoint.com/sites/ST-AC/Gedeelde documenten/General/08. Bijlagen/Bijlage n.a.v. 2e NvI/"/>
    </mc:Choice>
  </mc:AlternateContent>
  <xr:revisionPtr revIDLastSave="357" documentId="8_{FA5BE532-09F9-4197-B21F-637EFD6ED39F}" xr6:coauthVersionLast="47" xr6:coauthVersionMax="47" xr10:uidLastSave="{69AD5095-FAE0-48FF-85B3-FF6CF645C334}"/>
  <bookViews>
    <workbookView xWindow="-120" yWindow="-120" windowWidth="29040" windowHeight="17520" xr2:uid="{A1090AA9-9DED-4340-B9C1-FF504DE0BD53}"/>
  </bookViews>
  <sheets>
    <sheet name="Wijzigingen" sheetId="13" r:id="rId1"/>
    <sheet name="Instructie" sheetId="9" r:id="rId2"/>
    <sheet name="1. Inschrijfstaat" sheetId="2" r:id="rId3"/>
    <sheet name="2. Aanneemsom" sheetId="3" r:id="rId4"/>
    <sheet name="3. Basis assortiment" sheetId="8" r:id="rId5"/>
    <sheet name="4. Banqueting" sheetId="7" r:id="rId6"/>
    <sheet name="5. Raadscatering" sheetId="4" r:id="rId7"/>
    <sheet name="6. Integrale uurtarieven" sheetId="5" r:id="rId8"/>
    <sheet name="7. Koffiebar nieuw gemeentehuis" sheetId="10" r:id="rId9"/>
    <sheet name="8. Eenmalige kosten" sheetId="12" r:id="rId10"/>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6" i="10" l="1"/>
  <c r="F7" i="10"/>
  <c r="F5" i="10"/>
  <c r="F6" i="3"/>
  <c r="F7" i="3"/>
  <c r="F8" i="3"/>
  <c r="F9" i="3"/>
  <c r="F10" i="3"/>
  <c r="F11" i="3"/>
  <c r="F12" i="3"/>
  <c r="F13" i="3"/>
  <c r="F14" i="3"/>
  <c r="F5" i="3"/>
  <c r="B18" i="12"/>
  <c r="B8" i="2" s="1"/>
  <c r="F8" i="10" l="1"/>
  <c r="D13" i="10" s="1"/>
  <c r="G40" i="8"/>
  <c r="G39" i="8"/>
  <c r="G29" i="8"/>
  <c r="G30" i="8"/>
  <c r="G31" i="8"/>
  <c r="G32" i="8"/>
  <c r="G33" i="8"/>
  <c r="G34" i="8"/>
  <c r="G35" i="8"/>
  <c r="G36" i="8"/>
  <c r="G37" i="8"/>
  <c r="G28" i="8"/>
  <c r="G26" i="8"/>
  <c r="G20" i="8"/>
  <c r="G21" i="8"/>
  <c r="G22" i="8"/>
  <c r="G23" i="8"/>
  <c r="G24" i="8"/>
  <c r="G19" i="8"/>
  <c r="G17" i="8"/>
  <c r="G15" i="8"/>
  <c r="G13" i="8"/>
  <c r="G6" i="8"/>
  <c r="G7" i="8"/>
  <c r="G8" i="8"/>
  <c r="G9" i="8"/>
  <c r="G10" i="8"/>
  <c r="G11" i="8"/>
  <c r="G5" i="8"/>
  <c r="D11" i="4" l="1"/>
  <c r="B6" i="2" s="1"/>
  <c r="H10" i="7" l="1"/>
  <c r="H11" i="7"/>
  <c r="H12" i="7"/>
  <c r="H13" i="7"/>
  <c r="H14" i="7"/>
  <c r="H9" i="7"/>
  <c r="H6" i="7"/>
  <c r="H7" i="7"/>
  <c r="H5" i="7"/>
  <c r="H39" i="7" l="1"/>
  <c r="H37" i="7" l="1"/>
  <c r="H30" i="7"/>
  <c r="H29" i="7"/>
  <c r="H28" i="7"/>
  <c r="H27" i="7"/>
  <c r="H26" i="7"/>
  <c r="H25" i="7"/>
  <c r="H24" i="7"/>
  <c r="H23" i="7"/>
  <c r="H22" i="7"/>
  <c r="H21" i="7"/>
  <c r="H40" i="7" s="1"/>
  <c r="B5" i="2" s="1"/>
  <c r="D15" i="10" l="1"/>
  <c r="H33" i="7"/>
  <c r="H34" i="7"/>
  <c r="H35" i="7"/>
  <c r="H36" i="7"/>
  <c r="H32" i="7"/>
  <c r="H16" i="7"/>
  <c r="H17" i="7"/>
  <c r="H18" i="7"/>
  <c r="H19" i="7"/>
  <c r="D17" i="10" l="1"/>
  <c r="B7" i="2" s="1"/>
  <c r="F15" i="3"/>
  <c r="D20" i="3" s="1"/>
  <c r="D24" i="3" s="1"/>
  <c r="D26" i="3" s="1"/>
  <c r="B4" i="2" s="1"/>
  <c r="G41" i="8" l="1"/>
  <c r="B9" i="2" l="1"/>
</calcChain>
</file>

<file path=xl/sharedStrings.xml><?xml version="1.0" encoding="utf-8"?>
<sst xmlns="http://schemas.openxmlformats.org/spreadsheetml/2006/main" count="288" uniqueCount="228">
  <si>
    <t xml:space="preserve">Aanneemsom </t>
  </si>
  <si>
    <t>Personeelsinzet</t>
  </si>
  <si>
    <t>Functie medewerker</t>
  </si>
  <si>
    <t>CAO-schaal</t>
  </si>
  <si>
    <t>Zelf invullen</t>
  </si>
  <si>
    <t>Omschrijving</t>
  </si>
  <si>
    <t>Ingredientkosten</t>
  </si>
  <si>
    <t>Basis assortiment</t>
  </si>
  <si>
    <t>Product</t>
  </si>
  <si>
    <t>Eenheid</t>
  </si>
  <si>
    <t>Bijzonderheden</t>
  </si>
  <si>
    <t>Verkoopprijs per product</t>
  </si>
  <si>
    <t>Totaal per jaar</t>
  </si>
  <si>
    <t>Brood</t>
  </si>
  <si>
    <t>Krentenbol</t>
  </si>
  <si>
    <t>Soep</t>
  </si>
  <si>
    <t>Salade</t>
  </si>
  <si>
    <t>Salade van de saladenbar</t>
  </si>
  <si>
    <t>Boter en margarine</t>
  </si>
  <si>
    <t>Plantaardige boter</t>
  </si>
  <si>
    <t>Beleg</t>
  </si>
  <si>
    <t>Gekookt ei</t>
  </si>
  <si>
    <t>Dranken</t>
  </si>
  <si>
    <t>Fruit</t>
  </si>
  <si>
    <t>Fruitsalade</t>
  </si>
  <si>
    <t>Los fruit</t>
  </si>
  <si>
    <t>Totaal</t>
  </si>
  <si>
    <t>Arrangement/product</t>
  </si>
  <si>
    <t>Eventuele toelichting</t>
  </si>
  <si>
    <t>Omschrijving arrangement/product</t>
  </si>
  <si>
    <t>Prijs per arrangement/product excl. BTW</t>
  </si>
  <si>
    <t>Vergaderservice</t>
  </si>
  <si>
    <t>Luncharragementen</t>
  </si>
  <si>
    <t>Luncharrangement Haarlemmermeer mix</t>
  </si>
  <si>
    <t>Luncharrangement B&amp;W ingedekt</t>
  </si>
  <si>
    <t>Borrelarrangementen</t>
  </si>
  <si>
    <t>Borrelarrangement warm</t>
  </si>
  <si>
    <t>Borrelarragement mix</t>
  </si>
  <si>
    <t>Noten/zoutmix</t>
  </si>
  <si>
    <t>Bier (A-merk)</t>
  </si>
  <si>
    <t>Frisdranken</t>
  </si>
  <si>
    <t>Zachte bol wit/bruin</t>
  </si>
  <si>
    <t>Snee brood wit/bruin</t>
  </si>
  <si>
    <t>Pistolet</t>
  </si>
  <si>
    <t>sesam, meergranen, waldkorn</t>
  </si>
  <si>
    <t xml:space="preserve">Luxe broodje zacht </t>
  </si>
  <si>
    <t>Luxe broodje hard</t>
  </si>
  <si>
    <t>ciabatta, waldkorn, mais, italiaans</t>
  </si>
  <si>
    <t>Croissant</t>
  </si>
  <si>
    <t>125 gram</t>
  </si>
  <si>
    <t>Divers zoet beleg</t>
  </si>
  <si>
    <t>Halfvolle en Karnemelk</t>
  </si>
  <si>
    <t>Fruitdranken</t>
  </si>
  <si>
    <t>Vifit Milk &amp; Fruit, Optimel</t>
  </si>
  <si>
    <t>Maaltijd</t>
  </si>
  <si>
    <t>Warme dagmaaltijd</t>
  </si>
  <si>
    <t>Raadscatering</t>
  </si>
  <si>
    <t>Personeelskosten</t>
  </si>
  <si>
    <t>Keuken/Ingredientkosten</t>
  </si>
  <si>
    <t>Koffie/Thee</t>
  </si>
  <si>
    <t>Banqueting</t>
  </si>
  <si>
    <t xml:space="preserve">Invulinstructie </t>
  </si>
  <si>
    <t>Instructie algemeen</t>
  </si>
  <si>
    <t>Door invulling en ondertekening van dit prijsformulier verklaart de inschrijver dat:</t>
  </si>
  <si>
    <t>Instructie Open kostencalculatie vaste aanneemsom</t>
  </si>
  <si>
    <t xml:space="preserve">Instructie Basisassortiment bedrijfsrestaurant </t>
  </si>
  <si>
    <t>Instructie Banqueting</t>
  </si>
  <si>
    <t>Gemeente Haarlemmermeer</t>
  </si>
  <si>
    <t xml:space="preserve">                Let op! Oranje gemarkeerde velden zijn invulvelden</t>
  </si>
  <si>
    <t>Vergaderservice koffie/thee/koud water</t>
  </si>
  <si>
    <t>Totaal Banqueting</t>
  </si>
  <si>
    <t>Totaal Raadscatering</t>
  </si>
  <si>
    <t>Bedrag</t>
  </si>
  <si>
    <t>Onderdeel</t>
  </si>
  <si>
    <t>Organisatie:</t>
  </si>
  <si>
    <t>Datum:</t>
  </si>
  <si>
    <t>Naam:</t>
  </si>
  <si>
    <t>Functie:</t>
  </si>
  <si>
    <t>Eigen referentie inschrijving:</t>
  </si>
  <si>
    <t>Handtekening:</t>
  </si>
  <si>
    <t>Totaal Aanneemsom</t>
  </si>
  <si>
    <t>Broodsalade diverse min. 3</t>
  </si>
  <si>
    <t>Diverse Vleeswaren min. 3</t>
  </si>
  <si>
    <t>Smeerkaas/smeerworst</t>
  </si>
  <si>
    <t>Voor gebruik buiten het kantoorpand</t>
  </si>
  <si>
    <t>Bier (0,0%)</t>
  </si>
  <si>
    <t>Wijn (0,0%)</t>
  </si>
  <si>
    <t>Borrelarrangement koud</t>
  </si>
  <si>
    <t>Smaakwater</t>
  </si>
  <si>
    <t>Lunchpakket on the Go luxe</t>
  </si>
  <si>
    <t>Lunchpakket on the Go basis</t>
  </si>
  <si>
    <t>Tarievenblad</t>
  </si>
  <si>
    <t>2 plakjes</t>
  </si>
  <si>
    <t>Kaas jong/belegen/oud</t>
  </si>
  <si>
    <t>Vers vruchtensap</t>
  </si>
  <si>
    <t>Koffie</t>
  </si>
  <si>
    <t>Espresso</t>
  </si>
  <si>
    <t>Cappucino</t>
  </si>
  <si>
    <t>Cappucino groot</t>
  </si>
  <si>
    <t>Latte Machiatto</t>
  </si>
  <si>
    <t xml:space="preserve">Thee </t>
  </si>
  <si>
    <t>groen, zwart, kruiden, seizoens</t>
  </si>
  <si>
    <t xml:space="preserve">Soep van de dag </t>
  </si>
  <si>
    <t>1 x helder en 1 x gebonden</t>
  </si>
  <si>
    <t>250ml</t>
  </si>
  <si>
    <t>Gevulde koek</t>
  </si>
  <si>
    <t>Aanvullende Producten</t>
  </si>
  <si>
    <t>Roomboterkoekje</t>
  </si>
  <si>
    <t>per stuk</t>
  </si>
  <si>
    <t>Mini gevulde koek</t>
  </si>
  <si>
    <t>Slagroomtaart met opdruk</t>
  </si>
  <si>
    <t>Muffin</t>
  </si>
  <si>
    <t>mini Muffin</t>
  </si>
  <si>
    <t>Donut</t>
  </si>
  <si>
    <t>mini Donut</t>
  </si>
  <si>
    <t xml:space="preserve">Vergaderservice Thermoskan thee </t>
  </si>
  <si>
    <t>per persoon</t>
  </si>
  <si>
    <t>kannen</t>
  </si>
  <si>
    <t>personen</t>
  </si>
  <si>
    <t>Water plat</t>
  </si>
  <si>
    <t>Fictieve hoeveelheden per jaar</t>
  </si>
  <si>
    <t>Vergaderservice koud (kraan)water</t>
  </si>
  <si>
    <t>geleverd in een kan per 1,5 liter</t>
  </si>
  <si>
    <t>2 kopjes per persoon, geleverd in kan</t>
  </si>
  <si>
    <t>Inclusief de eventuele afleverkosten per levering. Aanvullend kunnen producten uit het basisassortiment worden besteld zoals krentenbol, vruchtensap, zuiveldrank</t>
  </si>
  <si>
    <t>Assorti van warme hapjes of bittergarnituur met gevarieerde snacks</t>
  </si>
  <si>
    <t>Assorti koude borrelhapjes zoals kaas, worst, wraps, groente en dipjes</t>
  </si>
  <si>
    <t>2 stuks per persoon</t>
  </si>
  <si>
    <t>Petit fours met opdruk</t>
  </si>
  <si>
    <t>Broodje kroket</t>
  </si>
  <si>
    <t>per flesje</t>
  </si>
  <si>
    <t>per fles</t>
  </si>
  <si>
    <t>12 liter kraanwater met vers fruit of groenten</t>
  </si>
  <si>
    <t>huiswijn wit/rood/rose</t>
  </si>
  <si>
    <t>0,33 L</t>
  </si>
  <si>
    <t>0,2 L</t>
  </si>
  <si>
    <t>750 ml</t>
  </si>
  <si>
    <t>Referentieprijs excl. BTW</t>
  </si>
  <si>
    <t>Catering manager</t>
  </si>
  <si>
    <t>Kok</t>
  </si>
  <si>
    <t>Opbouw raadscatering</t>
  </si>
  <si>
    <t>Algemene Kosten</t>
  </si>
  <si>
    <t>Excl. BTW</t>
  </si>
  <si>
    <t>Vaste aanneemsom  per jaar</t>
  </si>
  <si>
    <t>Koffiebar nieuw gemeentehuis</t>
  </si>
  <si>
    <t>Instructie Raadscatering</t>
  </si>
  <si>
    <t>Instructie  koffiebar nieuw gemeentehuis</t>
  </si>
  <si>
    <t>500ml</t>
  </si>
  <si>
    <t>Catering medewerker 1</t>
  </si>
  <si>
    <t>Catering medewerker 2</t>
  </si>
  <si>
    <t xml:space="preserve">Personeelskosten </t>
  </si>
  <si>
    <t>Totaal Koffiebar nieuwe gemeentehuis</t>
  </si>
  <si>
    <t>Bezorgkosten buiten locaties</t>
  </si>
  <si>
    <t>Uurtarief tot 16.30uur</t>
  </si>
  <si>
    <t>Luncharrangement buitenlocatie</t>
  </si>
  <si>
    <t>Luncharrangement maaltijdsalade</t>
  </si>
  <si>
    <t>Dit betreft maatwerk lunches in afstemming met B&amp;W voor 8-10 personen</t>
  </si>
  <si>
    <t>Bezorgkosten per levering op locatie</t>
  </si>
  <si>
    <t>Cateringdiensten</t>
  </si>
  <si>
    <t>Hieronder wordt de instructie beschreven hoe dit tarievenblad ingevuld moet worden.</t>
  </si>
  <si>
    <r>
      <t>Onder het tabblad '4. Banqueting' wordt gevraagd om de prijzen voor het aanbod van de banqueting in te vullen. Hierop is een uitzondering: voor een aantal onderdelen zijn referentieprijzen ingevuld.  Inschrijver dient de prijs op de referentieprijs af te stemmen met een marge van maximaal 10% boven de referentieprijs. Van een aantal andere onderdelen wordt tevens aangegeven dat deze uitgewerkt worden in gunningcriterium 1. Om to</t>
    </r>
    <r>
      <rPr>
        <sz val="11"/>
        <color theme="1"/>
        <rFont val="Calibri"/>
        <family val="2"/>
      </rPr>
      <t xml:space="preserve">t een inschrijfsom te komen, zijn er fictieve aantallen ingevuld. De genoemde aantallen zijn slechts ter indicatie. 
Per onderdeel wordt de prijs per arrangement/product maal de aantallen per jaar doorberekend naar een jaarbedrag door middel van de automatische formules. De totalen van de banqueting worden onderaan automatisch weergegeven. Het totaalbedrag per jaar is uw inschrijfprijs op dit onderdeel. </t>
    </r>
  </si>
  <si>
    <t>Ondertekening:</t>
  </si>
  <si>
    <t>Integrale uurtarieven</t>
  </si>
  <si>
    <t>Instructie Integrale uurtarieven</t>
  </si>
  <si>
    <t>In het tabblad '6. Integrale uurtarieven' voert inschrijver de tarieven op die worden gehanteerd bij inzet van extra personeel binnen en buiten kantoortijd.</t>
  </si>
  <si>
    <t>Management fee</t>
  </si>
  <si>
    <t>Algemene kosten</t>
  </si>
  <si>
    <t>Omzet</t>
  </si>
  <si>
    <t>Kosten per jaar (excl. BTW)</t>
  </si>
  <si>
    <t>Totaal  kosten  per jaar</t>
  </si>
  <si>
    <t>Totaal aanneemsom per jaar (kosten minus omzet)</t>
  </si>
  <si>
    <t>Opbouw aannneemsom</t>
  </si>
  <si>
    <t xml:space="preserve">Uurtarief na 18.00 uur </t>
  </si>
  <si>
    <t xml:space="preserve">Uurtarief na 22.00 uur </t>
  </si>
  <si>
    <t>Referentieprijs incl. BTW</t>
  </si>
  <si>
    <r>
      <t xml:space="preserve">Het maximale budget voor de vaste aanneemsom voor de uitvoering van de cateringdiensten is € 191.000 </t>
    </r>
    <r>
      <rPr>
        <sz val="11"/>
        <color theme="1"/>
        <rFont val="Calibri"/>
        <family val="2"/>
      </rPr>
      <t>excl. btw per jaar. Onder het tabblad '2. Aanneemsom' dient door middel van een open kostencalculatie inzichtelijk gemaakt te worden waaruit de opbouw van uw aanneemsom bestaat. De inschrijfprijs voor de aanneemsom betreft een all-in-prijs; hierin zitten alle kosten verwerkt die nodig zijn voor het uitvoeren van de opdracht. Denk hierb</t>
    </r>
    <r>
      <rPr>
        <sz val="10"/>
        <rFont val="Calibri"/>
        <family val="2"/>
      </rPr>
      <t xml:space="preserve">ij </t>
    </r>
    <r>
      <rPr>
        <sz val="11"/>
        <rFont val="Calibri"/>
        <family val="2"/>
      </rPr>
      <t xml:space="preserve">aan personele kosten, kassasystemen, managementfee, tegemoetkoming verkoopprijzen, </t>
    </r>
    <r>
      <rPr>
        <sz val="11"/>
        <color theme="1"/>
        <rFont val="Calibri"/>
        <family val="2"/>
      </rPr>
      <t xml:space="preserve">voorrijkosten, leveringskosten etc.
Bij personeelsinzet vult inschrijver in welke functies ingezet worden gedurende de opdracht en wat de ureninzet en uurtarieven zijn van deze functies. 
</t>
    </r>
    <r>
      <rPr>
        <sz val="11"/>
        <rFont val="Calibri"/>
        <family val="2"/>
      </rPr>
      <t>Onder opbouw aanneemsom worden de totale personeelskosten automatisch meegenomen en worden alle andere kosten ingevuld door inschrijver.</t>
    </r>
    <r>
      <rPr>
        <sz val="10"/>
        <rFont val="Calibri"/>
        <family val="2"/>
      </rPr>
      <t xml:space="preserve"> 
</t>
    </r>
    <r>
      <rPr>
        <sz val="11"/>
        <color theme="1"/>
        <rFont val="Calibri"/>
        <family val="2"/>
      </rPr>
      <t xml:space="preserve">
Dit tabblad maakt gebruik van automatische formules. Onderaan het tabblad worden de totalen van de personeelsinzet en de overige kosten  automatisch doorberekend. De in te vullen omzet wordt hier van afgetrokken om tot de aanneemsom te komen. De aanneemsom van inschrijver mag nooit hoger zijn dan de vaste aanneemsom van</t>
    </r>
    <r>
      <rPr>
        <sz val="11"/>
        <rFont val="Calibri"/>
        <family val="2"/>
      </rPr>
      <t xml:space="preserve"> € 191.000</t>
    </r>
    <r>
      <rPr>
        <sz val="11"/>
        <color theme="1"/>
        <rFont val="Calibri"/>
        <family val="2"/>
      </rPr>
      <t xml:space="preserve"> excl. BTW per jaar.</t>
    </r>
  </si>
  <si>
    <t>Totaal eenmalige kosten</t>
  </si>
  <si>
    <t>Totaal inschrijfstaat</t>
  </si>
  <si>
    <t>Personele kosten per jaar (excl. BTW)</t>
  </si>
  <si>
    <t>Totaal  personeelsinzet per jaar</t>
  </si>
  <si>
    <t>Geschatte omzet</t>
  </si>
  <si>
    <t>Opbouw aanvullende kosten op aannneemsom</t>
  </si>
  <si>
    <t>Totaal aanvullende kosten per jaar (kosten minus omzet)</t>
  </si>
  <si>
    <r>
      <t>Onder het tabblad '3. Basisassortiment' geeft inschrijver voor het vastgestelde basisassortiment de verkoopprijzen per product op. In dit tabblad is een kolom meegenomen met de referentie</t>
    </r>
    <r>
      <rPr>
        <sz val="10"/>
        <rFont val="Calibri"/>
        <family val="2"/>
      </rPr>
      <t>prijs.</t>
    </r>
    <r>
      <rPr>
        <sz val="11"/>
        <rFont val="Calibri"/>
        <family val="2"/>
      </rPr>
      <t xml:space="preserve"> Inschrijver dient de prijs op de referentieprijs af te stemmen met een marge van maximaal 10% boven de referentieprijs. Indien uw prijzen boven de 10% marge uit komen bent u automatisch uitgesloten van inschrijving.</t>
    </r>
    <r>
      <rPr>
        <sz val="11"/>
        <color theme="1"/>
        <rFont val="Calibri"/>
        <family val="2"/>
      </rPr>
      <t xml:space="preserve"> Vul in de oranje cellen de kosten per product per eenheid in. Om tot een inschrijfsom te komen zijn er fictieve aantallen ingevuld. De genoemde aantallen zijn slechts ter indicatie.
</t>
    </r>
    <r>
      <rPr>
        <sz val="11"/>
        <rFont val="Calibri"/>
        <family val="2"/>
      </rPr>
      <t xml:space="preserve">Per product wordt de verkoopprijs maal de aantallen hoeveelheden per jaar doorberekend naar een jaarbedrag door middel van een automatische formule. De totalen van het basisassortiment bedrijfsrestaurant worden onderaan automatisch weergegeven. </t>
    </r>
  </si>
  <si>
    <t xml:space="preserve">9. dat de inschrijver zelf verantwoordelijk is voor de formules en de getallen die zij invult. </t>
  </si>
  <si>
    <t>Eenmalige kosten</t>
  </si>
  <si>
    <t xml:space="preserve">Kosten excl. BTW </t>
  </si>
  <si>
    <t>5. De inschrijfstaat bestaat uit de totalen van: tabblad 2 Aanneemsom, tabblad 4 Banqueting, tabblad 5 Raadscatering, tabblad 7 Koffiebar nieuw gemeentehuis, tabblad 8 Eenmalig kosten.</t>
  </si>
  <si>
    <t>Het maximale budget voor Raadscatering bedraagt € 81.000 excl. BTW per jaar. Onder het tabblad '5. Raadscatering' dient door middel van een open kostencalculatie inzichtelijk gemaakt te worden waaruit de opbouw van uw aanneemsom bestaat. Hierbij wordt rekening gehouden met de eisen voor raadscatering zoals opgenomen in het PvE. Het totaalbedrag per jaar is uw inschrijfprijs op dit onderdeel.</t>
  </si>
  <si>
    <t>Instructie  eenmalige kosten</t>
  </si>
  <si>
    <t>In dit tabblad voert inschrijver een gespecificeerde totale opgave van de eenmalige kosten in zoals opstartkosten.  Het totaalbeddrag is uw inschrijfprijs op dit onderdeel.</t>
  </si>
  <si>
    <t>Contracturen per dag</t>
  </si>
  <si>
    <t>Uurtarief ex. BTW</t>
  </si>
  <si>
    <t>Dagen per jaar</t>
  </si>
  <si>
    <t>Wijzigingen</t>
  </si>
  <si>
    <t>N.a.v. NvI 1</t>
  </si>
  <si>
    <t>N.a.v. NvI 2</t>
  </si>
  <si>
    <t>Tabblad Inschrijfstaat</t>
  </si>
  <si>
    <t>Naam tabblad gewijzigd in  Tabblad Instructie. Op diverse onderdelen instructie aangepast en eenmalige kosten toegevoegd.</t>
  </si>
  <si>
    <t>Tabblad Totaal overzicht inschrijving</t>
  </si>
  <si>
    <t>Tabblad Aanneemsom</t>
  </si>
  <si>
    <t>Personele kosten per jaar ipv per maand. Opbouw aanneemsom aangepast en mogelijkheid om omzet op te voeren die in mindering wordt gebracht op de aanneemsom.</t>
  </si>
  <si>
    <t xml:space="preserve">Tabblad basis assortiment </t>
  </si>
  <si>
    <t>Teruggebracht naar aantallen uit originele tarievenblad</t>
  </si>
  <si>
    <t>Tabblad Integrale uurtarieven</t>
  </si>
  <si>
    <t>Fictieve uren calculatie er uit gehaald</t>
  </si>
  <si>
    <t>Tabblad koffiebar</t>
  </si>
  <si>
    <t>Opbouw berekening toegevoegd en mogelijkheid omzet op te voeren</t>
  </si>
  <si>
    <t>Tabblad eenmalige kosten</t>
  </si>
  <si>
    <t>Nieuw als tabblad toegevoegd.</t>
  </si>
  <si>
    <t>200ml</t>
  </si>
  <si>
    <r>
      <t>In het tabblad '7. koffiebar nieuw gemeentehuis' voert inschrijver de aanvullende kosten voor de aanneemsom in voor de koffiebar nieuw gemeentehuis zoals deze voortvloeien uit het plan van aanpak in gunningscriterium 4</t>
    </r>
    <r>
      <rPr>
        <sz val="11"/>
        <color theme="1"/>
        <rFont val="Calibri"/>
        <family val="2"/>
      </rPr>
      <t xml:space="preserve">. </t>
    </r>
    <r>
      <rPr>
        <sz val="11"/>
        <rFont val="Calibri"/>
        <family val="2"/>
      </rPr>
      <t>De personeelskosten mogen niet hoger zijn dan € 57.000 .</t>
    </r>
    <r>
      <rPr>
        <sz val="11"/>
        <color theme="1"/>
        <rFont val="Calibri"/>
        <family val="2"/>
      </rPr>
      <t xml:space="preserve"> Deze kosten zullen jaarlijks geindexeerd worden tot de daadwerkelijke implementatie van de koffiebar in het nieuwe gemeentehuis. De aanvullende kosten zullen op het moment van start van de koffiebar aan de vaste aanneemsom worden toegevoegd. Het totaalbedrag per jaar is uw inschrijfprijs op dit onderdeel</t>
    </r>
    <r>
      <rPr>
        <sz val="11"/>
        <rFont val="Calibri"/>
        <family val="2"/>
      </rPr>
      <t>.</t>
    </r>
  </si>
  <si>
    <t>1. de inschrijving is geschied overeenkomstig de bepalingen van het Programma van Eisen 'Cateringdiensten' en de eventuele Nota van Inlichtingen.</t>
  </si>
  <si>
    <t>2. dat de opgegeven tarieven inclusief alle logischerwijs tot de opdracht behorende onderdelen en/of zaken zijn, waaronder bijvoorbeeld kosten van vervoer, waaronder tol-, veer-, en parkeergelden, brandstoffen en verzekering, opslagkosten voor levering e.d.</t>
  </si>
  <si>
    <r>
      <t>3. Inschrijver dient reële marktconforme prijzen te offreren. Irreële prijzen kunnen door de aanbestedende dienst worden gecontroleerd/nagevraagd en conform artikel 2.116 Aw 2012</t>
    </r>
    <r>
      <rPr>
        <sz val="11"/>
        <color theme="1"/>
        <rFont val="Calibri"/>
        <family val="2"/>
      </rPr>
      <t xml:space="preserve"> kan de Inschrijving ongeldig worden verklaard. Ditzelfde geldt voor inschrijvingen die door de aanbestedende dienst als manipulatief worden aangemeld.</t>
    </r>
  </si>
  <si>
    <t>4. dat de aangeboden tarieven in Euro’s zijn exclusief BTW, met uitzondering van het basisassortiment.</t>
  </si>
  <si>
    <t>6. dat het prijsinvulformulier volledig en rechtsgeldig ondertekend is.</t>
  </si>
  <si>
    <t>7. dat de genoemde aantallen fictief zijn en bedoeld zijn om te komen tot de inschrijfsom. De genoemde aantallen zijn slechts ter indicatie.</t>
  </si>
  <si>
    <t>8. dat aan de genoemde aantallen geen rechten kunnen worden ontleend.</t>
  </si>
  <si>
    <t>22cl</t>
  </si>
  <si>
    <t>Hagelslag, jam, pindakaas, honing</t>
  </si>
  <si>
    <t>2 belegde broodjes (1 zachte bol en 1 bake off broodje), smoothie of sapje, vers handfruit van het seizoen</t>
  </si>
  <si>
    <t>2 belegde broodjes (1 zachte bol en 1 bake off broodje), 1 smoothie of sapje, zoete snack, vers handfruit van het seizoen, tussendoortje</t>
  </si>
  <si>
    <t>Combinatie van koude en warme borrelhapjes</t>
  </si>
  <si>
    <t>2 belegde broodjes (1 zachte bol en 1 bake off broodje), gevarieerd beleg met garnituur,vers handfruit van het seizoen</t>
  </si>
  <si>
    <t>2 belegde broodjes (1 zachte bol en 1 bake off broodje), gevarieerd beleg met garnituur,vers handfruit van het seizoen, kraanwater</t>
  </si>
  <si>
    <t>Aanvullend kunnen producten uit het basisassortiment worden besteld zoals krentenbol, jus d'orange, zuiveldrank</t>
  </si>
  <si>
    <t>Naam tabblad gewijzigd in 1. Inschrijfstaat.  Basis assortiment en integrale uurtarieven er uit gehaald. Eenmalige kosten toegevoegd.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</si>
</sst>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164" formatCode="&quot;€&quot;\ #,##0.00"/>
    <numFmt numFmtId="165" formatCode="&quot;€&quot;\ #,##0.000"/>
    <numFmt numFmtId="166" formatCode="_-[$€]\ * #,##0.00_-;_-[$€]\ * #,##0.00\-;_-[$€]\ * &quot;-&quot;??_-;_-@_-"/>
    <numFmt numFmtId="167" formatCode="_ [$€-413]\ * #,##0.00_ ;_ [$€-413]\ * \-#,##0.00_ ;_ [$€-413]\ * &quot;-&quot;??_ ;_ @_ "/>
  </numFmts>
  <fonts count="22">
    <font>
      <sz val="11"/>
      <color theme="1"/>
      <name val="Aptos Narrow"/>
      <family val="2"/>
      <scheme val="minor"/>
    </font>
    <font>
      <b/>
      <sz val="16"/>
      <color theme="1"/>
      <name val="Aptos Narrow"/>
      <family val="2"/>
      <scheme val="minor"/>
    </font>
    <font>
      <sz val="9"/>
      <color theme="1"/>
      <name val="Calibri"/>
      <family val="2"/>
    </font>
    <font>
      <b/>
      <sz val="18"/>
      <color theme="1"/>
      <name val="Calibri"/>
      <family val="2"/>
    </font>
    <font>
      <b/>
      <sz val="12"/>
      <color theme="1"/>
      <name val="Calibri"/>
      <family val="2"/>
    </font>
    <font>
      <sz val="11"/>
      <color theme="1"/>
      <name val="Calibri"/>
      <family val="2"/>
    </font>
    <font>
      <sz val="10"/>
      <name val="Calibri"/>
      <family val="2"/>
    </font>
    <font>
      <b/>
      <sz val="11"/>
      <color rgb="FFFF0000"/>
      <name val="Calibri"/>
      <family val="2"/>
    </font>
    <font>
      <sz val="16"/>
      <color theme="1"/>
      <name val="Calibri"/>
      <family val="2"/>
    </font>
    <font>
      <b/>
      <sz val="20"/>
      <color theme="0"/>
      <name val="Calibri"/>
      <family val="2"/>
    </font>
    <font>
      <b/>
      <sz val="14"/>
      <color theme="0"/>
      <name val="Calibri"/>
      <family val="2"/>
    </font>
    <font>
      <sz val="11"/>
      <color theme="1"/>
      <name val="Calibiri"/>
    </font>
    <font>
      <b/>
      <sz val="16"/>
      <color theme="1"/>
      <name val="Calibri"/>
      <family val="2"/>
    </font>
    <font>
      <b/>
      <sz val="11"/>
      <color theme="0"/>
      <name val="Calibri"/>
      <family val="2"/>
    </font>
    <font>
      <b/>
      <sz val="11"/>
      <color rgb="FFFF0000"/>
      <name val="Aptos Narrow"/>
      <family val="2"/>
      <scheme val="minor"/>
    </font>
    <font>
      <sz val="10"/>
      <name val="Arial"/>
      <family val="2"/>
    </font>
    <font>
      <sz val="11"/>
      <name val="Calibiri"/>
    </font>
    <font>
      <b/>
      <sz val="11"/>
      <color rgb="FFFF0000"/>
      <name val="Calibiri"/>
    </font>
    <font>
      <sz val="8"/>
      <name val="Aptos Narrow"/>
      <family val="2"/>
      <scheme val="minor"/>
    </font>
    <font>
      <sz val="11"/>
      <name val="Calibri"/>
      <family val="2"/>
    </font>
    <font>
      <b/>
      <sz val="11"/>
      <color theme="0"/>
      <name val="Calibiri"/>
    </font>
    <font>
      <sz val="11"/>
      <color theme="1"/>
      <name val="Calibri"/>
    </font>
  </fonts>
  <fills count="10">
    <fill>
      <patternFill patternType="none"/>
    </fill>
    <fill>
      <patternFill patternType="gray125"/>
    </fill>
    <fill>
      <patternFill patternType="solid">
        <fgColor rgb="FF23ABB7"/>
        <bgColor indexed="64"/>
      </patternFill>
    </fill>
    <fill>
      <patternFill patternType="solid">
        <fgColor rgb="FF9C2F85"/>
        <bgColor indexed="64"/>
      </patternFill>
    </fill>
    <fill>
      <patternFill patternType="solid">
        <fgColor theme="0"/>
        <bgColor indexed="64"/>
      </patternFill>
    </fill>
    <fill>
      <patternFill patternType="solid">
        <fgColor theme="0" tint="-0.14999847407452621"/>
        <bgColor indexed="64"/>
      </patternFill>
    </fill>
    <fill>
      <patternFill patternType="solid">
        <fgColor rgb="FFFAC105"/>
        <bgColor indexed="64"/>
      </patternFill>
    </fill>
    <fill>
      <patternFill patternType="solid">
        <fgColor theme="0"/>
        <bgColor rgb="FF000000"/>
      </patternFill>
    </fill>
    <fill>
      <patternFill patternType="solid">
        <fgColor rgb="FFFFC000"/>
        <bgColor indexed="64"/>
      </patternFill>
    </fill>
    <fill>
      <patternFill patternType="solid">
        <fgColor theme="8"/>
        <bgColor indexed="64"/>
      </patternFill>
    </fill>
  </fills>
  <borders count="4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top style="medium">
        <color indexed="64"/>
      </top>
      <bottom/>
      <diagonal/>
    </border>
    <border>
      <left style="medium">
        <color indexed="64"/>
      </left>
      <right/>
      <top/>
      <bottom/>
      <diagonal/>
    </border>
    <border>
      <left/>
      <right style="medium">
        <color indexed="64"/>
      </right>
      <top/>
      <bottom/>
      <diagonal/>
    </border>
    <border>
      <left/>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thin">
        <color indexed="64"/>
      </top>
      <bottom/>
      <diagonal/>
    </border>
    <border>
      <left style="medium">
        <color indexed="64"/>
      </left>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s>
  <cellStyleXfs count="2">
    <xf numFmtId="0" fontId="0" fillId="0" borderId="0"/>
    <xf numFmtId="166" fontId="15" fillId="0" borderId="0" applyFont="0" applyFill="0" applyBorder="0" applyAlignment="0" applyProtection="0"/>
  </cellStyleXfs>
  <cellXfs count="203">
    <xf numFmtId="0" fontId="0" fillId="0" borderId="0" xfId="0"/>
    <xf numFmtId="0" fontId="5" fillId="0" borderId="0" xfId="0" applyFont="1"/>
    <xf numFmtId="0" fontId="13" fillId="2" borderId="1" xfId="0" applyFont="1" applyFill="1" applyBorder="1" applyAlignment="1">
      <alignment horizontal="left" vertical="top" wrapText="1"/>
    </xf>
    <xf numFmtId="0" fontId="5" fillId="0" borderId="1" xfId="0" applyFont="1" applyBorder="1"/>
    <xf numFmtId="44" fontId="5" fillId="0" borderId="1" xfId="0" applyNumberFormat="1" applyFont="1" applyBorder="1"/>
    <xf numFmtId="164" fontId="5" fillId="0" borderId="1" xfId="0" applyNumberFormat="1" applyFont="1" applyBorder="1"/>
    <xf numFmtId="0" fontId="0" fillId="0" borderId="0" xfId="0" applyBorder="1"/>
    <xf numFmtId="0" fontId="14" fillId="0" borderId="0" xfId="0" applyFont="1"/>
    <xf numFmtId="0" fontId="7" fillId="0" borderId="0" xfId="0" applyFont="1"/>
    <xf numFmtId="0" fontId="19" fillId="0" borderId="1" xfId="0" applyFont="1" applyBorder="1"/>
    <xf numFmtId="0" fontId="5" fillId="0" borderId="12" xfId="0" applyFont="1" applyBorder="1"/>
    <xf numFmtId="0" fontId="5" fillId="0" borderId="9" xfId="0" applyFont="1" applyBorder="1"/>
    <xf numFmtId="4" fontId="2" fillId="6" borderId="25" xfId="0" applyNumberFormat="1" applyFont="1" applyFill="1" applyBorder="1" applyProtection="1">
      <protection locked="0"/>
    </xf>
    <xf numFmtId="0" fontId="10" fillId="3" borderId="14" xfId="0" applyFont="1" applyFill="1" applyBorder="1" applyAlignment="1">
      <alignment horizontal="left" vertical="center" wrapText="1"/>
    </xf>
    <xf numFmtId="0" fontId="13" fillId="2" borderId="26" xfId="0" applyFont="1" applyFill="1" applyBorder="1" applyAlignment="1">
      <alignment horizontal="left" vertical="top" wrapText="1"/>
    </xf>
    <xf numFmtId="0" fontId="13" fillId="2" borderId="25" xfId="0" applyFont="1" applyFill="1" applyBorder="1" applyAlignment="1">
      <alignment horizontal="left" vertical="top" wrapText="1"/>
    </xf>
    <xf numFmtId="44" fontId="5" fillId="0" borderId="25" xfId="0" applyNumberFormat="1" applyFont="1" applyBorder="1"/>
    <xf numFmtId="0" fontId="10" fillId="3" borderId="11" xfId="0" applyFont="1" applyFill="1" applyBorder="1" applyAlignment="1">
      <alignment horizontal="left" vertical="center" wrapText="1"/>
    </xf>
    <xf numFmtId="0" fontId="10" fillId="3" borderId="7" xfId="0" applyFont="1" applyFill="1" applyBorder="1" applyAlignment="1">
      <alignment horizontal="left" vertical="center" wrapText="1"/>
    </xf>
    <xf numFmtId="0" fontId="10" fillId="3" borderId="12" xfId="0" applyFont="1" applyFill="1" applyBorder="1" applyAlignment="1">
      <alignment horizontal="left" vertical="center" wrapText="1"/>
    </xf>
    <xf numFmtId="44" fontId="13" fillId="2" borderId="25" xfId="0" applyNumberFormat="1" applyFont="1" applyFill="1" applyBorder="1" applyAlignment="1">
      <alignment horizontal="right" vertical="top" wrapText="1"/>
    </xf>
    <xf numFmtId="164" fontId="10" fillId="3" borderId="14" xfId="0" applyNumberFormat="1" applyFont="1" applyFill="1" applyBorder="1" applyAlignment="1">
      <alignment horizontal="right" vertical="center" wrapText="1"/>
    </xf>
    <xf numFmtId="0" fontId="13" fillId="2" borderId="26" xfId="0" applyFont="1" applyFill="1" applyBorder="1" applyAlignment="1">
      <alignment vertical="top" wrapText="1"/>
    </xf>
    <xf numFmtId="0" fontId="13" fillId="2" borderId="25" xfId="0" applyFont="1" applyFill="1" applyBorder="1" applyAlignment="1">
      <alignment vertical="top" wrapText="1"/>
    </xf>
    <xf numFmtId="0" fontId="5" fillId="0" borderId="26" xfId="0" applyFont="1" applyBorder="1"/>
    <xf numFmtId="0" fontId="5" fillId="0" borderId="23" xfId="0" applyFont="1" applyBorder="1"/>
    <xf numFmtId="0" fontId="13" fillId="2" borderId="20" xfId="0" applyFont="1" applyFill="1" applyBorder="1" applyAlignment="1">
      <alignment vertical="top" wrapText="1"/>
    </xf>
    <xf numFmtId="44" fontId="13" fillId="2" borderId="29" xfId="0" applyNumberFormat="1" applyFont="1" applyFill="1" applyBorder="1" applyAlignment="1">
      <alignment vertical="top" wrapText="1"/>
    </xf>
    <xf numFmtId="0" fontId="13" fillId="2" borderId="32" xfId="0" applyFont="1" applyFill="1" applyBorder="1" applyAlignment="1">
      <alignment vertical="top" wrapText="1"/>
    </xf>
    <xf numFmtId="0" fontId="13" fillId="2" borderId="23" xfId="0" applyFont="1" applyFill="1" applyBorder="1" applyAlignment="1">
      <alignment vertical="top" wrapText="1"/>
    </xf>
    <xf numFmtId="44" fontId="5" fillId="6" borderId="1" xfId="0" applyNumberFormat="1" applyFont="1" applyFill="1" applyBorder="1" applyProtection="1">
      <protection locked="0"/>
    </xf>
    <xf numFmtId="2" fontId="5" fillId="6" borderId="1" xfId="0" applyNumberFormat="1" applyFont="1" applyFill="1" applyBorder="1" applyProtection="1">
      <protection locked="0"/>
    </xf>
    <xf numFmtId="44" fontId="5" fillId="6" borderId="2" xfId="0" applyNumberFormat="1" applyFont="1" applyFill="1" applyBorder="1" applyAlignment="1" applyProtection="1">
      <alignment horizontal="center"/>
      <protection locked="0"/>
    </xf>
    <xf numFmtId="44" fontId="5" fillId="6" borderId="1" xfId="0" applyNumberFormat="1" applyFont="1" applyFill="1" applyBorder="1" applyAlignment="1" applyProtection="1">
      <protection locked="0"/>
    </xf>
    <xf numFmtId="44" fontId="5" fillId="6" borderId="25" xfId="0" applyNumberFormat="1" applyFont="1" applyFill="1" applyBorder="1" applyAlignment="1" applyProtection="1">
      <alignment horizontal="right"/>
      <protection locked="0"/>
    </xf>
    <xf numFmtId="165" fontId="5" fillId="6" borderId="26" xfId="0" applyNumberFormat="1" applyFont="1" applyFill="1" applyBorder="1" applyProtection="1">
      <protection locked="0"/>
    </xf>
    <xf numFmtId="0" fontId="0" fillId="0" borderId="0" xfId="0" applyProtection="1"/>
    <xf numFmtId="0" fontId="13" fillId="2" borderId="1" xfId="0" applyFont="1" applyFill="1" applyBorder="1" applyAlignment="1" applyProtection="1">
      <alignment horizontal="left" vertical="top" wrapText="1"/>
    </xf>
    <xf numFmtId="167" fontId="5" fillId="6" borderId="25" xfId="0" applyNumberFormat="1" applyFont="1" applyFill="1" applyBorder="1" applyAlignment="1" applyProtection="1">
      <alignment horizontal="right"/>
      <protection locked="0"/>
    </xf>
    <xf numFmtId="0" fontId="5" fillId="0" borderId="19" xfId="0" applyFont="1" applyBorder="1"/>
    <xf numFmtId="44" fontId="5" fillId="0" borderId="37" xfId="0" applyNumberFormat="1" applyFont="1" applyBorder="1"/>
    <xf numFmtId="0" fontId="19" fillId="4" borderId="0" xfId="0" applyFont="1" applyFill="1" applyBorder="1" applyAlignment="1">
      <alignment horizontal="left" wrapText="1"/>
    </xf>
    <xf numFmtId="1" fontId="5" fillId="6" borderId="1" xfId="0" applyNumberFormat="1" applyFont="1" applyFill="1" applyBorder="1" applyProtection="1">
      <protection locked="0"/>
    </xf>
    <xf numFmtId="0" fontId="10" fillId="3" borderId="13" xfId="0" applyFont="1" applyFill="1" applyBorder="1" applyAlignment="1">
      <alignment horizontal="left" vertical="center" wrapText="1"/>
    </xf>
    <xf numFmtId="0" fontId="10" fillId="3" borderId="10" xfId="0" applyFont="1" applyFill="1" applyBorder="1" applyAlignment="1">
      <alignment horizontal="left" vertical="center" wrapText="1"/>
    </xf>
    <xf numFmtId="0" fontId="13" fillId="2" borderId="23" xfId="0" applyFont="1" applyFill="1" applyBorder="1" applyAlignment="1" applyProtection="1">
      <alignment vertical="top" wrapText="1"/>
      <protection locked="0"/>
    </xf>
    <xf numFmtId="0" fontId="0" fillId="0" borderId="1" xfId="0" applyBorder="1"/>
    <xf numFmtId="0" fontId="0" fillId="0" borderId="1" xfId="0" applyBorder="1" applyAlignment="1">
      <alignment wrapText="1"/>
    </xf>
    <xf numFmtId="0" fontId="5" fillId="0" borderId="4" xfId="0" applyFont="1" applyBorder="1"/>
    <xf numFmtId="0" fontId="10" fillId="3" borderId="1" xfId="0" applyFont="1" applyFill="1" applyBorder="1" applyAlignment="1">
      <alignment horizontal="left" vertical="center" wrapText="1"/>
    </xf>
    <xf numFmtId="0" fontId="10" fillId="3" borderId="26" xfId="0" applyFont="1" applyFill="1" applyBorder="1" applyAlignment="1">
      <alignment horizontal="left" vertical="center" wrapText="1"/>
    </xf>
    <xf numFmtId="0" fontId="10" fillId="3" borderId="25" xfId="0" applyFont="1" applyFill="1" applyBorder="1" applyAlignment="1">
      <alignment horizontal="left" vertical="center" wrapText="1"/>
    </xf>
    <xf numFmtId="0" fontId="10" fillId="0" borderId="0" xfId="0" applyFont="1" applyFill="1" applyBorder="1" applyAlignment="1" applyProtection="1">
      <alignment horizontal="left" vertical="center" wrapText="1"/>
    </xf>
    <xf numFmtId="0" fontId="13" fillId="2" borderId="26" xfId="0" applyFont="1" applyFill="1" applyBorder="1" applyAlignment="1" applyProtection="1">
      <alignment horizontal="left" vertical="top" wrapText="1"/>
    </xf>
    <xf numFmtId="0" fontId="13" fillId="2" borderId="25" xfId="0" applyFont="1" applyFill="1" applyBorder="1" applyAlignment="1" applyProtection="1">
      <alignment horizontal="left" vertical="top" wrapText="1"/>
    </xf>
    <xf numFmtId="0" fontId="5" fillId="0" borderId="26" xfId="0" applyFont="1" applyBorder="1" applyProtection="1"/>
    <xf numFmtId="44" fontId="5" fillId="6" borderId="25" xfId="0" applyNumberFormat="1" applyFont="1" applyFill="1" applyBorder="1" applyProtection="1">
      <protection locked="0"/>
    </xf>
    <xf numFmtId="0" fontId="5" fillId="0" borderId="27" xfId="0" applyFont="1" applyBorder="1" applyProtection="1"/>
    <xf numFmtId="44" fontId="5" fillId="6" borderId="28" xfId="0" applyNumberFormat="1" applyFont="1" applyFill="1" applyBorder="1" applyProtection="1">
      <protection locked="0"/>
    </xf>
    <xf numFmtId="44" fontId="5" fillId="6" borderId="29" xfId="0" applyNumberFormat="1" applyFont="1" applyFill="1" applyBorder="1" applyProtection="1">
      <protection locked="0"/>
    </xf>
    <xf numFmtId="0" fontId="13" fillId="9" borderId="27" xfId="0" applyFont="1" applyFill="1" applyBorder="1" applyAlignment="1">
      <alignment horizontal="left" vertical="top" wrapText="1"/>
    </xf>
    <xf numFmtId="0" fontId="5" fillId="6" borderId="26" xfId="0" applyNumberFormat="1" applyFont="1" applyFill="1" applyBorder="1" applyProtection="1">
      <protection locked="0"/>
    </xf>
    <xf numFmtId="0" fontId="10" fillId="3" borderId="1" xfId="0" applyFont="1" applyFill="1" applyBorder="1" applyAlignment="1">
      <alignment horizontal="center" vertical="center" wrapText="1"/>
    </xf>
    <xf numFmtId="0" fontId="5" fillId="0" borderId="1" xfId="0" applyFont="1" applyBorder="1" applyAlignment="1">
      <alignment horizontal="center"/>
    </xf>
    <xf numFmtId="0" fontId="0" fillId="0" borderId="1" xfId="0" applyBorder="1" applyAlignment="1">
      <alignment horizontal="center"/>
    </xf>
    <xf numFmtId="0" fontId="0" fillId="0" borderId="0" xfId="0" applyAlignment="1">
      <alignment horizontal="center"/>
    </xf>
    <xf numFmtId="44" fontId="11" fillId="6" borderId="1" xfId="0" applyNumberFormat="1" applyFont="1" applyFill="1" applyBorder="1" applyAlignment="1" applyProtection="1">
      <alignment vertical="top"/>
      <protection locked="0"/>
    </xf>
    <xf numFmtId="44" fontId="11" fillId="6" borderId="0" xfId="0" applyNumberFormat="1" applyFont="1" applyFill="1" applyBorder="1" applyAlignment="1" applyProtection="1">
      <alignment vertical="top"/>
      <protection locked="0"/>
    </xf>
    <xf numFmtId="44" fontId="10" fillId="3" borderId="21" xfId="0" applyNumberFormat="1" applyFont="1" applyFill="1" applyBorder="1" applyAlignment="1">
      <alignment horizontal="right" vertical="center" wrapText="1"/>
    </xf>
    <xf numFmtId="44" fontId="10" fillId="3" borderId="14" xfId="0" applyNumberFormat="1" applyFont="1" applyFill="1" applyBorder="1" applyAlignment="1">
      <alignment horizontal="right" vertical="center" wrapText="1"/>
    </xf>
    <xf numFmtId="0" fontId="13" fillId="2" borderId="13" xfId="0" applyFont="1" applyFill="1" applyBorder="1" applyAlignment="1">
      <alignment horizontal="left" vertical="top" wrapText="1"/>
    </xf>
    <xf numFmtId="0" fontId="13" fillId="2" borderId="10" xfId="0" applyFont="1" applyFill="1" applyBorder="1" applyAlignment="1">
      <alignment horizontal="left" vertical="top" wrapText="1"/>
    </xf>
    <xf numFmtId="44" fontId="13" fillId="2" borderId="14" xfId="0" applyNumberFormat="1" applyFont="1" applyFill="1" applyBorder="1" applyAlignment="1">
      <alignment horizontal="left" vertical="top" wrapText="1"/>
    </xf>
    <xf numFmtId="0" fontId="5" fillId="6" borderId="41" xfId="0" applyNumberFormat="1" applyFont="1" applyFill="1" applyBorder="1" applyProtection="1">
      <protection locked="0"/>
    </xf>
    <xf numFmtId="44" fontId="13" fillId="9" borderId="29" xfId="0" applyNumberFormat="1" applyFont="1" applyFill="1" applyBorder="1" applyAlignment="1">
      <alignment horizontal="left" vertical="top" wrapText="1"/>
    </xf>
    <xf numFmtId="0" fontId="10" fillId="3" borderId="10" xfId="0" applyFont="1" applyFill="1" applyBorder="1" applyAlignment="1">
      <alignment horizontal="center" vertical="center" wrapText="1"/>
    </xf>
    <xf numFmtId="0" fontId="0" fillId="0" borderId="0" xfId="0" applyAlignment="1" applyProtection="1">
      <alignment vertical="top"/>
    </xf>
    <xf numFmtId="0" fontId="10" fillId="3" borderId="8" xfId="0" applyFont="1" applyFill="1" applyBorder="1" applyAlignment="1" applyProtection="1">
      <alignment horizontal="left" vertical="top" wrapText="1"/>
    </xf>
    <xf numFmtId="0" fontId="10" fillId="3" borderId="0" xfId="0" applyFont="1" applyFill="1" applyBorder="1" applyAlignment="1" applyProtection="1">
      <alignment horizontal="left" vertical="top" wrapText="1"/>
    </xf>
    <xf numFmtId="0" fontId="10" fillId="3" borderId="9" xfId="0" applyFont="1" applyFill="1" applyBorder="1" applyAlignment="1" applyProtection="1">
      <alignment horizontal="left" vertical="top" wrapText="1"/>
    </xf>
    <xf numFmtId="0" fontId="11" fillId="0" borderId="26" xfId="0" applyFont="1" applyBorder="1" applyAlignment="1" applyProtection="1">
      <alignment vertical="top"/>
    </xf>
    <xf numFmtId="0" fontId="17" fillId="0" borderId="1" xfId="0" applyFont="1" applyBorder="1" applyAlignment="1" applyProtection="1">
      <alignment vertical="top"/>
    </xf>
    <xf numFmtId="0" fontId="16" fillId="0" borderId="1" xfId="0" applyFont="1" applyBorder="1" applyAlignment="1" applyProtection="1">
      <alignment vertical="top"/>
    </xf>
    <xf numFmtId="44" fontId="11" fillId="0" borderId="1" xfId="0" applyNumberFormat="1" applyFont="1" applyBorder="1" applyAlignment="1" applyProtection="1">
      <alignment vertical="top"/>
    </xf>
    <xf numFmtId="44" fontId="11" fillId="0" borderId="25" xfId="0" applyNumberFormat="1" applyFont="1" applyBorder="1" applyAlignment="1" applyProtection="1">
      <alignment vertical="top"/>
    </xf>
    <xf numFmtId="0" fontId="14" fillId="0" borderId="0" xfId="0" applyFont="1" applyAlignment="1" applyProtection="1">
      <alignment vertical="top"/>
    </xf>
    <xf numFmtId="0" fontId="11" fillId="0" borderId="1" xfId="0" applyFont="1" applyBorder="1" applyAlignment="1" applyProtection="1">
      <alignment vertical="top"/>
    </xf>
    <xf numFmtId="0" fontId="11" fillId="0" borderId="1" xfId="0" applyFont="1" applyBorder="1" applyAlignment="1" applyProtection="1">
      <alignment vertical="top" wrapText="1"/>
    </xf>
    <xf numFmtId="0" fontId="11" fillId="4" borderId="26" xfId="0" applyFont="1" applyFill="1" applyBorder="1" applyAlignment="1" applyProtection="1">
      <alignment vertical="top"/>
    </xf>
    <xf numFmtId="0" fontId="16" fillId="0" borderId="26" xfId="0" applyFont="1" applyBorder="1" applyAlignment="1" applyProtection="1">
      <alignment vertical="top"/>
    </xf>
    <xf numFmtId="0" fontId="11" fillId="0" borderId="23" xfId="0" applyFont="1" applyBorder="1" applyAlignment="1" applyProtection="1">
      <alignment vertical="top"/>
    </xf>
    <xf numFmtId="0" fontId="11" fillId="0" borderId="8" xfId="0" applyFont="1" applyBorder="1" applyAlignment="1" applyProtection="1">
      <alignment vertical="top"/>
    </xf>
    <xf numFmtId="0" fontId="10" fillId="3" borderId="13" xfId="0" applyFont="1" applyFill="1" applyBorder="1" applyAlignment="1" applyProtection="1">
      <alignment horizontal="left" vertical="top" wrapText="1"/>
    </xf>
    <xf numFmtId="0" fontId="10" fillId="3" borderId="10" xfId="0" applyFont="1" applyFill="1" applyBorder="1" applyAlignment="1" applyProtection="1">
      <alignment horizontal="left" vertical="top" wrapText="1"/>
    </xf>
    <xf numFmtId="44" fontId="10" fillId="3" borderId="14" xfId="0" applyNumberFormat="1" applyFont="1" applyFill="1" applyBorder="1" applyAlignment="1" applyProtection="1">
      <alignment horizontal="right" vertical="top" wrapText="1"/>
    </xf>
    <xf numFmtId="0" fontId="5" fillId="8" borderId="26" xfId="0" applyFont="1" applyFill="1" applyBorder="1" applyProtection="1">
      <protection locked="0"/>
    </xf>
    <xf numFmtId="44" fontId="5" fillId="8" borderId="25" xfId="0" applyNumberFormat="1" applyFont="1" applyFill="1" applyBorder="1" applyProtection="1">
      <protection locked="0"/>
    </xf>
    <xf numFmtId="44" fontId="5" fillId="8" borderId="37" xfId="0" applyNumberFormat="1" applyFont="1" applyFill="1" applyBorder="1" applyProtection="1">
      <protection locked="0"/>
    </xf>
    <xf numFmtId="0" fontId="19" fillId="4" borderId="19" xfId="0" applyFont="1" applyFill="1" applyBorder="1" applyAlignment="1">
      <alignment horizontal="left" wrapText="1"/>
    </xf>
    <xf numFmtId="0" fontId="6" fillId="4" borderId="5" xfId="0" applyFont="1" applyFill="1" applyBorder="1" applyAlignment="1">
      <alignment horizontal="left" wrapText="1"/>
    </xf>
    <xf numFmtId="0" fontId="6" fillId="4" borderId="18" xfId="0" applyFont="1" applyFill="1" applyBorder="1" applyAlignment="1">
      <alignment horizontal="left" wrapText="1"/>
    </xf>
    <xf numFmtId="0" fontId="19" fillId="4" borderId="20" xfId="0" applyFont="1" applyFill="1" applyBorder="1" applyAlignment="1">
      <alignment horizontal="left" wrapText="1"/>
    </xf>
    <xf numFmtId="0" fontId="6" fillId="4" borderId="21" xfId="0" applyFont="1" applyFill="1" applyBorder="1" applyAlignment="1">
      <alignment horizontal="left" wrapText="1"/>
    </xf>
    <xf numFmtId="0" fontId="6" fillId="4" borderId="22" xfId="0" applyFont="1" applyFill="1" applyBorder="1" applyAlignment="1">
      <alignment horizontal="left" wrapText="1"/>
    </xf>
    <xf numFmtId="0" fontId="4" fillId="5" borderId="15" xfId="0" applyFont="1" applyFill="1" applyBorder="1" applyAlignment="1">
      <alignment horizontal="left"/>
    </xf>
    <xf numFmtId="0" fontId="4" fillId="5" borderId="16" xfId="0" applyFont="1" applyFill="1" applyBorder="1" applyAlignment="1">
      <alignment horizontal="left"/>
    </xf>
    <xf numFmtId="0" fontId="4" fillId="5" borderId="17" xfId="0" applyFont="1" applyFill="1" applyBorder="1" applyAlignment="1">
      <alignment horizontal="left"/>
    </xf>
    <xf numFmtId="0" fontId="19" fillId="0" borderId="19" xfId="0" applyFont="1" applyFill="1" applyBorder="1" applyAlignment="1">
      <alignment horizontal="left" wrapText="1"/>
    </xf>
    <xf numFmtId="0" fontId="6" fillId="0" borderId="5" xfId="0" applyFont="1" applyFill="1" applyBorder="1" applyAlignment="1">
      <alignment horizontal="left" wrapText="1"/>
    </xf>
    <xf numFmtId="0" fontId="6" fillId="0" borderId="18" xfId="0" applyFont="1" applyFill="1" applyBorder="1" applyAlignment="1">
      <alignment horizontal="left" wrapText="1"/>
    </xf>
    <xf numFmtId="0" fontId="3" fillId="4" borderId="11" xfId="0" applyFont="1" applyFill="1" applyBorder="1" applyAlignment="1">
      <alignment horizontal="center" vertical="center"/>
    </xf>
    <xf numFmtId="0" fontId="3" fillId="4" borderId="7" xfId="0" applyFont="1" applyFill="1" applyBorder="1" applyAlignment="1">
      <alignment horizontal="center" vertical="center"/>
    </xf>
    <xf numFmtId="0" fontId="3" fillId="4" borderId="12" xfId="0" applyFont="1" applyFill="1" applyBorder="1" applyAlignment="1">
      <alignment horizontal="center" vertical="center"/>
    </xf>
    <xf numFmtId="0" fontId="4" fillId="4" borderId="8" xfId="0" applyFont="1" applyFill="1" applyBorder="1" applyAlignment="1">
      <alignment horizontal="center" vertical="center"/>
    </xf>
    <xf numFmtId="0" fontId="4" fillId="4" borderId="0" xfId="0" applyFont="1" applyFill="1" applyBorder="1" applyAlignment="1">
      <alignment horizontal="center" vertical="center"/>
    </xf>
    <xf numFmtId="0" fontId="4" fillId="4" borderId="9" xfId="0" applyFont="1" applyFill="1" applyBorder="1" applyAlignment="1">
      <alignment horizontal="center" vertical="center"/>
    </xf>
    <xf numFmtId="165" fontId="8" fillId="6" borderId="15" xfId="0" applyNumberFormat="1" applyFont="1" applyFill="1" applyBorder="1" applyAlignment="1" applyProtection="1">
      <alignment horizontal="center"/>
      <protection locked="0"/>
    </xf>
    <xf numFmtId="165" fontId="8" fillId="6" borderId="16" xfId="0" applyNumberFormat="1" applyFont="1" applyFill="1" applyBorder="1" applyAlignment="1" applyProtection="1">
      <alignment horizontal="center"/>
      <protection locked="0"/>
    </xf>
    <xf numFmtId="165" fontId="8" fillId="6" borderId="17" xfId="0" applyNumberFormat="1" applyFont="1" applyFill="1" applyBorder="1" applyAlignment="1" applyProtection="1">
      <alignment horizontal="center"/>
      <protection locked="0"/>
    </xf>
    <xf numFmtId="0" fontId="9" fillId="3" borderId="15" xfId="0" applyFont="1" applyFill="1" applyBorder="1" applyAlignment="1">
      <alignment horizontal="center" vertical="center" wrapText="1"/>
    </xf>
    <xf numFmtId="0" fontId="9" fillId="3" borderId="16" xfId="0" applyFont="1" applyFill="1" applyBorder="1" applyAlignment="1">
      <alignment horizontal="center" vertical="center" wrapText="1"/>
    </xf>
    <xf numFmtId="0" fontId="9" fillId="3" borderId="17" xfId="0" applyFont="1" applyFill="1" applyBorder="1" applyAlignment="1">
      <alignment horizontal="center" vertical="center" wrapText="1"/>
    </xf>
    <xf numFmtId="0" fontId="5" fillId="0" borderId="13" xfId="0" applyFont="1" applyBorder="1" applyAlignment="1">
      <alignment horizontal="left" vertical="center" wrapText="1"/>
    </xf>
    <xf numFmtId="0" fontId="5" fillId="0" borderId="10" xfId="0" applyFont="1" applyBorder="1" applyAlignment="1">
      <alignment horizontal="left" vertical="center" wrapText="1"/>
    </xf>
    <xf numFmtId="0" fontId="5" fillId="0" borderId="14" xfId="0" applyFont="1" applyBorder="1" applyAlignment="1">
      <alignment horizontal="left" vertical="center" wrapText="1"/>
    </xf>
    <xf numFmtId="0" fontId="0" fillId="0" borderId="34" xfId="0" applyBorder="1" applyAlignment="1" applyProtection="1">
      <protection locked="0"/>
    </xf>
    <xf numFmtId="0" fontId="0" fillId="0" borderId="35" xfId="0" applyBorder="1" applyAlignment="1" applyProtection="1">
      <protection locked="0"/>
    </xf>
    <xf numFmtId="0" fontId="0" fillId="0" borderId="36" xfId="0" applyBorder="1" applyAlignment="1" applyProtection="1">
      <protection locked="0"/>
    </xf>
    <xf numFmtId="0" fontId="12" fillId="0" borderId="11" xfId="0" applyFont="1" applyBorder="1" applyAlignment="1" applyProtection="1">
      <alignment horizontal="left" vertical="top" wrapText="1"/>
      <protection locked="0"/>
    </xf>
    <xf numFmtId="0" fontId="0" fillId="0" borderId="12" xfId="0" applyBorder="1" applyAlignment="1">
      <alignment horizontal="left" vertical="top" wrapText="1"/>
    </xf>
    <xf numFmtId="0" fontId="0" fillId="0" borderId="30" xfId="0" applyBorder="1" applyAlignment="1">
      <alignment horizontal="left" vertical="top" wrapText="1"/>
    </xf>
    <xf numFmtId="0" fontId="0" fillId="0" borderId="31" xfId="0" applyBorder="1" applyAlignment="1">
      <alignment horizontal="left" vertical="top" wrapText="1"/>
    </xf>
    <xf numFmtId="0" fontId="15" fillId="7" borderId="2" xfId="0" applyFont="1" applyFill="1" applyBorder="1" applyAlignment="1" applyProtection="1">
      <alignment horizontal="center" vertical="top" wrapText="1"/>
      <protection locked="0"/>
    </xf>
    <xf numFmtId="0" fontId="15" fillId="7" borderId="3" xfId="0" applyFont="1" applyFill="1" applyBorder="1" applyAlignment="1" applyProtection="1">
      <alignment horizontal="center" vertical="top" wrapText="1"/>
      <protection locked="0"/>
    </xf>
    <xf numFmtId="0" fontId="15" fillId="7" borderId="24" xfId="0" applyFont="1" applyFill="1" applyBorder="1" applyAlignment="1" applyProtection="1">
      <alignment horizontal="center" vertical="top" wrapText="1"/>
      <protection locked="0"/>
    </xf>
    <xf numFmtId="0" fontId="15" fillId="7" borderId="33" xfId="0" applyFont="1" applyFill="1" applyBorder="1" applyAlignment="1" applyProtection="1">
      <alignment horizontal="center" vertical="top"/>
      <protection locked="0"/>
    </xf>
    <xf numFmtId="0" fontId="15" fillId="7" borderId="21" xfId="0" applyFont="1" applyFill="1" applyBorder="1" applyAlignment="1" applyProtection="1">
      <alignment horizontal="center" vertical="top"/>
      <protection locked="0"/>
    </xf>
    <xf numFmtId="0" fontId="15" fillId="7" borderId="22" xfId="0" applyFont="1" applyFill="1" applyBorder="1" applyAlignment="1" applyProtection="1">
      <alignment horizontal="center" vertical="top"/>
      <protection locked="0"/>
    </xf>
    <xf numFmtId="0" fontId="15" fillId="7" borderId="2" xfId="0" applyFont="1" applyFill="1" applyBorder="1" applyAlignment="1" applyProtection="1">
      <alignment horizontal="center" vertical="top"/>
      <protection locked="0"/>
    </xf>
    <xf numFmtId="0" fontId="15" fillId="7" borderId="3" xfId="0" applyFont="1" applyFill="1" applyBorder="1" applyAlignment="1" applyProtection="1">
      <alignment horizontal="center" vertical="top"/>
      <protection locked="0"/>
    </xf>
    <xf numFmtId="0" fontId="15" fillId="7" borderId="24" xfId="0" applyFont="1" applyFill="1" applyBorder="1" applyAlignment="1" applyProtection="1">
      <alignment horizontal="center" vertical="top"/>
      <protection locked="0"/>
    </xf>
    <xf numFmtId="0" fontId="12" fillId="0" borderId="7" xfId="0" applyFont="1" applyBorder="1" applyAlignment="1" applyProtection="1">
      <alignment horizontal="left" vertical="top" wrapText="1"/>
      <protection locked="0"/>
    </xf>
    <xf numFmtId="0" fontId="0" fillId="0" borderId="7" xfId="0" applyBorder="1" applyAlignment="1"/>
    <xf numFmtId="0" fontId="0" fillId="0" borderId="12" xfId="0" applyBorder="1" applyAlignment="1"/>
    <xf numFmtId="0" fontId="12" fillId="0" borderId="8" xfId="0" applyFont="1" applyBorder="1" applyAlignment="1" applyProtection="1">
      <alignment horizontal="left" vertical="top" wrapText="1"/>
      <protection locked="0"/>
    </xf>
    <xf numFmtId="0" fontId="12" fillId="0" borderId="0" xfId="0" applyFont="1" applyBorder="1" applyAlignment="1" applyProtection="1">
      <alignment horizontal="left" vertical="top" wrapText="1"/>
      <protection locked="0"/>
    </xf>
    <xf numFmtId="0" fontId="0" fillId="0" borderId="0" xfId="0" applyBorder="1" applyAlignment="1"/>
    <xf numFmtId="0" fontId="0" fillId="0" borderId="9" xfId="0" applyBorder="1" applyAlignment="1"/>
    <xf numFmtId="0" fontId="13" fillId="2" borderId="23" xfId="0" applyFont="1" applyFill="1" applyBorder="1" applyAlignment="1">
      <alignment horizontal="left" vertical="top" wrapText="1"/>
    </xf>
    <xf numFmtId="0" fontId="13" fillId="2" borderId="3" xfId="0" applyFont="1" applyFill="1" applyBorder="1" applyAlignment="1">
      <alignment horizontal="left" vertical="top" wrapText="1"/>
    </xf>
    <xf numFmtId="0" fontId="13" fillId="2" borderId="4" xfId="0" applyFont="1" applyFill="1" applyBorder="1" applyAlignment="1">
      <alignment horizontal="left" vertical="top" wrapText="1"/>
    </xf>
    <xf numFmtId="0" fontId="5" fillId="0" borderId="19" xfId="0" applyFont="1" applyBorder="1" applyAlignment="1">
      <alignment horizontal="left"/>
    </xf>
    <xf numFmtId="0" fontId="5" fillId="0" borderId="5" xfId="0" applyFont="1" applyBorder="1" applyAlignment="1">
      <alignment horizontal="left"/>
    </xf>
    <xf numFmtId="0" fontId="10" fillId="3" borderId="20" xfId="0" applyFont="1" applyFill="1" applyBorder="1" applyAlignment="1">
      <alignment horizontal="left" vertical="center" wrapText="1"/>
    </xf>
    <xf numFmtId="0" fontId="10" fillId="3" borderId="21" xfId="0" applyFont="1" applyFill="1" applyBorder="1" applyAlignment="1">
      <alignment horizontal="left" vertical="center" wrapText="1"/>
    </xf>
    <xf numFmtId="0" fontId="10" fillId="3" borderId="8" xfId="0" applyFont="1" applyFill="1" applyBorder="1" applyAlignment="1">
      <alignment horizontal="left" vertical="center" wrapText="1"/>
    </xf>
    <xf numFmtId="0" fontId="10" fillId="3" borderId="0" xfId="0" applyFont="1" applyFill="1" applyBorder="1" applyAlignment="1">
      <alignment horizontal="left" vertical="center" wrapText="1"/>
    </xf>
    <xf numFmtId="0" fontId="10" fillId="3" borderId="9" xfId="0" applyFont="1" applyFill="1" applyBorder="1" applyAlignment="1">
      <alignment horizontal="left" vertical="center" wrapText="1"/>
    </xf>
    <xf numFmtId="0" fontId="12" fillId="0" borderId="38" xfId="0" applyFont="1" applyBorder="1" applyAlignment="1" applyProtection="1">
      <alignment horizontal="left" vertical="top" wrapText="1"/>
      <protection locked="0"/>
    </xf>
    <xf numFmtId="0" fontId="12" fillId="0" borderId="39" xfId="0" applyFont="1" applyBorder="1" applyAlignment="1" applyProtection="1">
      <alignment horizontal="left" vertical="top" wrapText="1"/>
      <protection locked="0"/>
    </xf>
    <xf numFmtId="0" fontId="0" fillId="0" borderId="39" xfId="0" applyBorder="1" applyAlignment="1"/>
    <xf numFmtId="0" fontId="0" fillId="0" borderId="40" xfId="0" applyBorder="1" applyAlignment="1"/>
    <xf numFmtId="0" fontId="12" fillId="0" borderId="26" xfId="0" applyFont="1" applyBorder="1" applyAlignment="1" applyProtection="1">
      <alignment horizontal="left" vertical="top" wrapText="1"/>
      <protection locked="0"/>
    </xf>
    <xf numFmtId="0" fontId="12" fillId="0" borderId="1" xfId="0" applyFont="1" applyBorder="1" applyAlignment="1" applyProtection="1">
      <alignment horizontal="left" vertical="top" wrapText="1"/>
      <protection locked="0"/>
    </xf>
    <xf numFmtId="0" fontId="0" fillId="0" borderId="1" xfId="0" applyBorder="1" applyAlignment="1"/>
    <xf numFmtId="0" fontId="0" fillId="0" borderId="25" xfId="0" applyBorder="1" applyAlignment="1"/>
    <xf numFmtId="0" fontId="13" fillId="2" borderId="26" xfId="0" applyFont="1" applyFill="1" applyBorder="1" applyAlignment="1">
      <alignment horizontal="left" vertical="top" wrapText="1"/>
    </xf>
    <xf numFmtId="0" fontId="13" fillId="2" borderId="1" xfId="0" applyFont="1" applyFill="1" applyBorder="1" applyAlignment="1">
      <alignment horizontal="left" vertical="top" wrapText="1"/>
    </xf>
    <xf numFmtId="0" fontId="13" fillId="2" borderId="25" xfId="0" applyFont="1" applyFill="1" applyBorder="1" applyAlignment="1">
      <alignment horizontal="left" vertical="top" wrapText="1"/>
    </xf>
    <xf numFmtId="0" fontId="20" fillId="2" borderId="23" xfId="0" applyFont="1" applyFill="1" applyBorder="1" applyAlignment="1" applyProtection="1">
      <alignment horizontal="left" vertical="top" wrapText="1"/>
    </xf>
    <xf numFmtId="0" fontId="20" fillId="2" borderId="3" xfId="0" applyFont="1" applyFill="1" applyBorder="1" applyAlignment="1" applyProtection="1">
      <alignment horizontal="left" vertical="top" wrapText="1"/>
    </xf>
    <xf numFmtId="0" fontId="20" fillId="2" borderId="24" xfId="0" applyFont="1" applyFill="1" applyBorder="1" applyAlignment="1" applyProtection="1">
      <alignment horizontal="left" vertical="top" wrapText="1"/>
    </xf>
    <xf numFmtId="0" fontId="1" fillId="0" borderId="38" xfId="0" applyFont="1" applyBorder="1" applyAlignment="1" applyProtection="1">
      <alignment horizontal="left" vertical="top" wrapText="1"/>
    </xf>
    <xf numFmtId="0" fontId="1" fillId="0" borderId="39" xfId="0" applyFont="1" applyBorder="1" applyAlignment="1" applyProtection="1">
      <alignment horizontal="left" vertical="top" wrapText="1"/>
    </xf>
    <xf numFmtId="0" fontId="0" fillId="0" borderId="39" xfId="0" applyBorder="1" applyAlignment="1" applyProtection="1">
      <alignment vertical="top"/>
    </xf>
    <xf numFmtId="0" fontId="0" fillId="0" borderId="40" xfId="0" applyBorder="1" applyAlignment="1" applyProtection="1">
      <alignment vertical="top"/>
    </xf>
    <xf numFmtId="0" fontId="1" fillId="0" borderId="26" xfId="0" applyFont="1" applyBorder="1" applyAlignment="1" applyProtection="1">
      <alignment horizontal="left" vertical="top" wrapText="1"/>
    </xf>
    <xf numFmtId="0" fontId="1" fillId="0" borderId="1" xfId="0" applyFont="1" applyBorder="1" applyAlignment="1" applyProtection="1">
      <alignment horizontal="left" vertical="top" wrapText="1"/>
    </xf>
    <xf numFmtId="0" fontId="0" fillId="0" borderId="1" xfId="0" applyBorder="1" applyAlignment="1" applyProtection="1">
      <alignment vertical="top"/>
    </xf>
    <xf numFmtId="0" fontId="0" fillId="0" borderId="25" xfId="0" applyBorder="1" applyAlignment="1" applyProtection="1">
      <alignment vertical="top"/>
    </xf>
    <xf numFmtId="0" fontId="20" fillId="2" borderId="26" xfId="0" applyFont="1" applyFill="1" applyBorder="1" applyAlignment="1" applyProtection="1">
      <alignment horizontal="left" vertical="top" wrapText="1"/>
    </xf>
    <xf numFmtId="0" fontId="20" fillId="2" borderId="1" xfId="0" applyFont="1" applyFill="1" applyBorder="1" applyAlignment="1" applyProtection="1">
      <alignment horizontal="left" vertical="top" wrapText="1"/>
    </xf>
    <xf numFmtId="0" fontId="20" fillId="2" borderId="25" xfId="0" applyFont="1" applyFill="1" applyBorder="1" applyAlignment="1" applyProtection="1">
      <alignment horizontal="left" vertical="top" wrapText="1"/>
    </xf>
    <xf numFmtId="0" fontId="10" fillId="3" borderId="13" xfId="0" applyFont="1" applyFill="1" applyBorder="1" applyAlignment="1">
      <alignment horizontal="left" vertical="center" wrapText="1"/>
    </xf>
    <xf numFmtId="0" fontId="10" fillId="3" borderId="10" xfId="0" applyFont="1" applyFill="1" applyBorder="1" applyAlignment="1">
      <alignment horizontal="left" vertical="center" wrapText="1"/>
    </xf>
    <xf numFmtId="0" fontId="5" fillId="8" borderId="19" xfId="0" applyFont="1" applyFill="1" applyBorder="1" applyAlignment="1" applyProtection="1">
      <alignment horizontal="left"/>
      <protection locked="0"/>
    </xf>
    <xf numFmtId="0" fontId="5" fillId="8" borderId="5" xfId="0" applyFont="1" applyFill="1" applyBorder="1" applyAlignment="1" applyProtection="1">
      <alignment horizontal="left"/>
      <protection locked="0"/>
    </xf>
    <xf numFmtId="0" fontId="0" fillId="0" borderId="0" xfId="0" applyAlignment="1"/>
    <xf numFmtId="0" fontId="13" fillId="2" borderId="2" xfId="0" applyFont="1" applyFill="1" applyBorder="1" applyAlignment="1">
      <alignment horizontal="left" vertical="top" wrapText="1"/>
    </xf>
    <xf numFmtId="0" fontId="13" fillId="2" borderId="24" xfId="0" applyFont="1" applyFill="1" applyBorder="1" applyAlignment="1">
      <alignment horizontal="left" vertical="top" wrapText="1"/>
    </xf>
    <xf numFmtId="0" fontId="10" fillId="3" borderId="30" xfId="0" applyFont="1" applyFill="1" applyBorder="1" applyAlignment="1" applyProtection="1">
      <alignment vertical="center" wrapText="1"/>
    </xf>
    <xf numFmtId="0" fontId="10" fillId="3" borderId="6" xfId="0" applyFont="1" applyFill="1" applyBorder="1" applyAlignment="1" applyProtection="1">
      <alignment vertical="center" wrapText="1"/>
    </xf>
    <xf numFmtId="0" fontId="10" fillId="3" borderId="31" xfId="0" applyFont="1" applyFill="1" applyBorder="1" applyAlignment="1" applyProtection="1">
      <alignment vertical="center" wrapText="1"/>
    </xf>
    <xf numFmtId="0" fontId="12" fillId="0" borderId="11" xfId="0" applyFont="1" applyBorder="1" applyAlignment="1" applyProtection="1">
      <alignment horizontal="left" vertical="top" wrapText="1"/>
    </xf>
    <xf numFmtId="0" fontId="12" fillId="0" borderId="7" xfId="0" applyFont="1" applyBorder="1" applyAlignment="1" applyProtection="1">
      <alignment horizontal="left" vertical="top" wrapText="1"/>
    </xf>
    <xf numFmtId="0" fontId="12" fillId="0" borderId="12" xfId="0" applyFont="1" applyBorder="1" applyAlignment="1" applyProtection="1">
      <alignment horizontal="left" vertical="top" wrapText="1"/>
    </xf>
    <xf numFmtId="0" fontId="12" fillId="0" borderId="30" xfId="0" applyFont="1" applyBorder="1" applyAlignment="1" applyProtection="1">
      <alignment horizontal="left" vertical="top" wrapText="1"/>
    </xf>
    <xf numFmtId="0" fontId="12" fillId="0" borderId="6" xfId="0" applyFont="1" applyBorder="1" applyAlignment="1" applyProtection="1">
      <alignment horizontal="left" vertical="top" wrapText="1"/>
    </xf>
    <xf numFmtId="0" fontId="12" fillId="0" borderId="31" xfId="0" applyFont="1" applyBorder="1" applyAlignment="1" applyProtection="1">
      <alignment horizontal="left" vertical="top" wrapText="1"/>
    </xf>
    <xf numFmtId="0" fontId="10" fillId="3" borderId="32" xfId="0" applyFont="1" applyFill="1" applyBorder="1" applyAlignment="1">
      <alignment horizontal="left" vertical="center" wrapText="1"/>
    </xf>
    <xf numFmtId="0" fontId="10" fillId="3" borderId="35" xfId="0" applyFont="1" applyFill="1" applyBorder="1" applyAlignment="1">
      <alignment horizontal="left" vertical="center" wrapText="1"/>
    </xf>
    <xf numFmtId="44" fontId="5" fillId="4" borderId="25" xfId="0" applyNumberFormat="1" applyFont="1" applyFill="1" applyBorder="1" applyAlignment="1" applyProtection="1">
      <alignment horizontal="right"/>
    </xf>
    <xf numFmtId="1" fontId="21" fillId="6" borderId="1" xfId="0" applyNumberFormat="1" applyFont="1" applyFill="1" applyBorder="1" applyProtection="1">
      <protection locked="0"/>
    </xf>
  </cellXfs>
  <cellStyles count="2">
    <cellStyle name="Euro 2" xfId="1" xr:uid="{941A7D87-8247-4722-ACA4-33C2ED8EF826}"/>
    <cellStyle name="Standaard" xfId="0" builtinId="0"/>
  </cellStyles>
  <dxfs count="7">
    <dxf>
      <fill>
        <patternFill>
          <bgColor rgb="FFFDC201"/>
        </patternFill>
      </fill>
    </dxf>
    <dxf>
      <fill>
        <patternFill>
          <bgColor rgb="FFFDC201"/>
        </patternFill>
      </fill>
    </dxf>
    <dxf>
      <fill>
        <patternFill>
          <bgColor rgb="FFFDC201"/>
        </patternFill>
      </fill>
    </dxf>
    <dxf>
      <fill>
        <patternFill>
          <bgColor rgb="FFFDC201"/>
        </patternFill>
      </fill>
    </dxf>
    <dxf>
      <fill>
        <patternFill>
          <bgColor rgb="FFFDC201"/>
        </patternFill>
      </fill>
    </dxf>
    <dxf>
      <fill>
        <patternFill>
          <bgColor rgb="FFFDC201"/>
        </patternFill>
      </fill>
    </dxf>
    <dxf>
      <fill>
        <patternFill>
          <bgColor rgb="FFFDC20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microsoft.com/office/2017/10/relationships/person" Target="persons/person.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916548-6673-4C90-9EEA-58085F4E2AB6}">
  <dimension ref="A1:C8"/>
  <sheetViews>
    <sheetView tabSelected="1" workbookViewId="0">
      <selection activeCell="B14" sqref="B14"/>
    </sheetView>
  </sheetViews>
  <sheetFormatPr defaultRowHeight="15"/>
  <cols>
    <col min="1" max="1" width="34.140625" bestFit="1" customWidth="1"/>
    <col min="2" max="2" width="59" bestFit="1" customWidth="1"/>
    <col min="3" max="3" width="38.85546875" bestFit="1" customWidth="1"/>
  </cols>
  <sheetData>
    <row r="1" spans="1:3">
      <c r="A1" s="45" t="s">
        <v>194</v>
      </c>
      <c r="B1" s="45" t="s">
        <v>195</v>
      </c>
      <c r="C1" s="45" t="s">
        <v>196</v>
      </c>
    </row>
    <row r="2" spans="1:3" ht="45">
      <c r="A2" s="46" t="s">
        <v>197</v>
      </c>
      <c r="B2" s="47" t="s">
        <v>198</v>
      </c>
      <c r="C2" s="46"/>
    </row>
    <row r="3" spans="1:3" ht="45">
      <c r="A3" s="46" t="s">
        <v>199</v>
      </c>
      <c r="B3" s="47" t="s">
        <v>227</v>
      </c>
      <c r="C3" s="46"/>
    </row>
    <row r="4" spans="1:3" ht="45">
      <c r="A4" s="46" t="s">
        <v>200</v>
      </c>
      <c r="B4" s="47" t="s">
        <v>201</v>
      </c>
      <c r="C4" s="46"/>
    </row>
    <row r="5" spans="1:3" ht="30">
      <c r="A5" s="46" t="s">
        <v>202</v>
      </c>
      <c r="B5" s="47"/>
      <c r="C5" s="47" t="s">
        <v>203</v>
      </c>
    </row>
    <row r="6" spans="1:3">
      <c r="A6" s="46" t="s">
        <v>204</v>
      </c>
      <c r="B6" s="47" t="s">
        <v>205</v>
      </c>
      <c r="C6" s="46"/>
    </row>
    <row r="7" spans="1:3" ht="30">
      <c r="A7" s="46" t="s">
        <v>206</v>
      </c>
      <c r="B7" s="47" t="s">
        <v>207</v>
      </c>
      <c r="C7" s="46"/>
    </row>
    <row r="8" spans="1:3">
      <c r="A8" s="46" t="s">
        <v>208</v>
      </c>
      <c r="B8" s="47" t="s">
        <v>209</v>
      </c>
      <c r="C8" s="46"/>
    </row>
  </sheetData>
  <sheetProtection algorithmName="SHA-512" hashValue="6ZrjDvK2ePUT0fMksrkUpKWgrPfl5hL9v/t94C4GATUMNcs9dDgK54m+936xoxayP8mGOr50nDbi/7AfwmH8Bw==" saltValue="1KpEW2/Yavld4hUWjzROjg==" spinCount="100000" sheet="1" objects="1" scenarios="1" selectLockedCells="1"/>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861406-0E50-43F0-92E1-E8C3EF579204}">
  <dimension ref="A1:B18"/>
  <sheetViews>
    <sheetView workbookViewId="0">
      <selection activeCell="B5" sqref="B5"/>
    </sheetView>
  </sheetViews>
  <sheetFormatPr defaultRowHeight="15"/>
  <cols>
    <col min="1" max="1" width="60.5703125" customWidth="1"/>
    <col min="2" max="2" width="18.28515625" customWidth="1"/>
  </cols>
  <sheetData>
    <row r="1" spans="1:2" ht="18.600000000000001" customHeight="1">
      <c r="A1" s="17" t="s">
        <v>185</v>
      </c>
      <c r="B1" s="19"/>
    </row>
    <row r="2" spans="1:2">
      <c r="A2" s="14" t="s">
        <v>5</v>
      </c>
      <c r="B2" s="15" t="s">
        <v>186</v>
      </c>
    </row>
    <row r="3" spans="1:2">
      <c r="A3" s="61"/>
      <c r="B3" s="96"/>
    </row>
    <row r="4" spans="1:2">
      <c r="A4" s="61"/>
      <c r="B4" s="96"/>
    </row>
    <row r="5" spans="1:2">
      <c r="A5" s="61"/>
      <c r="B5" s="96"/>
    </row>
    <row r="6" spans="1:2">
      <c r="A6" s="61"/>
      <c r="B6" s="96"/>
    </row>
    <row r="7" spans="1:2">
      <c r="A7" s="61"/>
      <c r="B7" s="96"/>
    </row>
    <row r="8" spans="1:2">
      <c r="A8" s="61"/>
      <c r="B8" s="96"/>
    </row>
    <row r="9" spans="1:2">
      <c r="A9" s="61"/>
      <c r="B9" s="96"/>
    </row>
    <row r="10" spans="1:2">
      <c r="A10" s="61"/>
      <c r="B10" s="96"/>
    </row>
    <row r="11" spans="1:2">
      <c r="A11" s="61"/>
      <c r="B11" s="96"/>
    </row>
    <row r="12" spans="1:2">
      <c r="A12" s="61"/>
      <c r="B12" s="96"/>
    </row>
    <row r="13" spans="1:2">
      <c r="A13" s="61"/>
      <c r="B13" s="96"/>
    </row>
    <row r="14" spans="1:2">
      <c r="A14" s="61"/>
      <c r="B14" s="96"/>
    </row>
    <row r="15" spans="1:2">
      <c r="A15" s="61"/>
      <c r="B15" s="96"/>
    </row>
    <row r="16" spans="1:2">
      <c r="A16" s="61"/>
      <c r="B16" s="96"/>
    </row>
    <row r="17" spans="1:2">
      <c r="A17" s="73"/>
      <c r="B17" s="97"/>
    </row>
    <row r="18" spans="1:2" ht="15.75" thickBot="1">
      <c r="A18" s="60" t="s">
        <v>26</v>
      </c>
      <c r="B18" s="74">
        <f>SUM(B3:B17)</f>
        <v>0</v>
      </c>
    </row>
  </sheetData>
  <sheetProtection algorithmName="SHA-512" hashValue="cV0lZWF1snEKh5FSh0c4izKOOcnjXPL+0PHVpm+eAPMCAIXdvD+UrotcAz/Dh+QYHWQHVrjisxOS5aPHuK4M4Q==" saltValue="B2HB6orI13GR/8Quauwghw==" spinCount="100000" sheet="1" objects="1" scenarios="1" selectLockedCell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EBABB3-A810-4FFD-8DF1-481DAF2C30B5}">
  <dimension ref="A1:M31"/>
  <sheetViews>
    <sheetView topLeftCell="A21" workbookViewId="0">
      <selection activeCell="A4" sqref="A4:L4"/>
    </sheetView>
  </sheetViews>
  <sheetFormatPr defaultRowHeight="15"/>
  <sheetData>
    <row r="1" spans="1:13" ht="23.25">
      <c r="A1" s="110" t="s">
        <v>91</v>
      </c>
      <c r="B1" s="111"/>
      <c r="C1" s="111"/>
      <c r="D1" s="111"/>
      <c r="E1" s="111"/>
      <c r="F1" s="111"/>
      <c r="G1" s="111"/>
      <c r="H1" s="111"/>
      <c r="I1" s="111"/>
      <c r="J1" s="111"/>
      <c r="K1" s="111"/>
      <c r="L1" s="112"/>
    </row>
    <row r="2" spans="1:13" ht="15.75">
      <c r="A2" s="113" t="s">
        <v>158</v>
      </c>
      <c r="B2" s="114"/>
      <c r="C2" s="114"/>
      <c r="D2" s="114"/>
      <c r="E2" s="114"/>
      <c r="F2" s="114"/>
      <c r="G2" s="114"/>
      <c r="H2" s="114"/>
      <c r="I2" s="114"/>
      <c r="J2" s="114"/>
      <c r="K2" s="114"/>
      <c r="L2" s="115"/>
    </row>
    <row r="3" spans="1:13" ht="16.5" thickBot="1">
      <c r="A3" s="113" t="s">
        <v>67</v>
      </c>
      <c r="B3" s="114"/>
      <c r="C3" s="114"/>
      <c r="D3" s="114"/>
      <c r="E3" s="114"/>
      <c r="F3" s="114"/>
      <c r="G3" s="114"/>
      <c r="H3" s="114"/>
      <c r="I3" s="114"/>
      <c r="J3" s="114"/>
      <c r="K3" s="114"/>
      <c r="L3" s="115"/>
    </row>
    <row r="4" spans="1:13" ht="21.75" thickBot="1">
      <c r="A4" s="116" t="s">
        <v>68</v>
      </c>
      <c r="B4" s="117"/>
      <c r="C4" s="117"/>
      <c r="D4" s="117"/>
      <c r="E4" s="117"/>
      <c r="F4" s="117"/>
      <c r="G4" s="117"/>
      <c r="H4" s="117"/>
      <c r="I4" s="117"/>
      <c r="J4" s="117"/>
      <c r="K4" s="117"/>
      <c r="L4" s="118"/>
    </row>
    <row r="5" spans="1:13" ht="27" thickBot="1">
      <c r="A5" s="119" t="s">
        <v>61</v>
      </c>
      <c r="B5" s="120"/>
      <c r="C5" s="120"/>
      <c r="D5" s="120"/>
      <c r="E5" s="120"/>
      <c r="F5" s="120"/>
      <c r="G5" s="120"/>
      <c r="H5" s="120"/>
      <c r="I5" s="120"/>
      <c r="J5" s="120"/>
      <c r="K5" s="120"/>
      <c r="L5" s="121"/>
    </row>
    <row r="6" spans="1:13" ht="15.75" thickBot="1">
      <c r="A6" s="122" t="s">
        <v>159</v>
      </c>
      <c r="B6" s="123"/>
      <c r="C6" s="123"/>
      <c r="D6" s="123"/>
      <c r="E6" s="123"/>
      <c r="F6" s="123"/>
      <c r="G6" s="123"/>
      <c r="H6" s="123"/>
      <c r="I6" s="123"/>
      <c r="J6" s="123"/>
      <c r="K6" s="123"/>
      <c r="L6" s="124"/>
    </row>
    <row r="7" spans="1:13" ht="16.5" thickBot="1">
      <c r="A7" s="104" t="s">
        <v>62</v>
      </c>
      <c r="B7" s="105"/>
      <c r="C7" s="105"/>
      <c r="D7" s="105"/>
      <c r="E7" s="105"/>
      <c r="F7" s="105"/>
      <c r="G7" s="105"/>
      <c r="H7" s="105"/>
      <c r="I7" s="105"/>
      <c r="J7" s="105"/>
      <c r="K7" s="105"/>
      <c r="L7" s="106"/>
    </row>
    <row r="8" spans="1:13" ht="15.75" customHeight="1">
      <c r="A8" s="98" t="s">
        <v>63</v>
      </c>
      <c r="B8" s="99"/>
      <c r="C8" s="99"/>
      <c r="D8" s="99"/>
      <c r="E8" s="99"/>
      <c r="F8" s="99"/>
      <c r="G8" s="99"/>
      <c r="H8" s="99"/>
      <c r="I8" s="99"/>
      <c r="J8" s="99"/>
      <c r="K8" s="99"/>
      <c r="L8" s="100"/>
    </row>
    <row r="9" spans="1:13" ht="38.1" customHeight="1">
      <c r="A9" s="98" t="s">
        <v>212</v>
      </c>
      <c r="B9" s="99"/>
      <c r="C9" s="99"/>
      <c r="D9" s="99"/>
      <c r="E9" s="99"/>
      <c r="F9" s="99"/>
      <c r="G9" s="99"/>
      <c r="H9" s="99"/>
      <c r="I9" s="99"/>
      <c r="J9" s="99"/>
      <c r="K9" s="99"/>
      <c r="L9" s="100"/>
    </row>
    <row r="10" spans="1:13" ht="44.25" customHeight="1">
      <c r="A10" s="98" t="s">
        <v>213</v>
      </c>
      <c r="B10" s="99"/>
      <c r="C10" s="99"/>
      <c r="D10" s="99"/>
      <c r="E10" s="99"/>
      <c r="F10" s="99"/>
      <c r="G10" s="99"/>
      <c r="H10" s="99"/>
      <c r="I10" s="99"/>
      <c r="J10" s="99"/>
      <c r="K10" s="99"/>
      <c r="L10" s="100"/>
    </row>
    <row r="11" spans="1:13" ht="45" customHeight="1">
      <c r="A11" s="98" t="s">
        <v>214</v>
      </c>
      <c r="B11" s="99"/>
      <c r="C11" s="99"/>
      <c r="D11" s="99"/>
      <c r="E11" s="99"/>
      <c r="F11" s="99"/>
      <c r="G11" s="99"/>
      <c r="H11" s="99"/>
      <c r="I11" s="99"/>
      <c r="J11" s="99"/>
      <c r="K11" s="99"/>
      <c r="L11" s="100"/>
    </row>
    <row r="12" spans="1:13" ht="15" customHeight="1">
      <c r="A12" s="98" t="s">
        <v>215</v>
      </c>
      <c r="B12" s="99"/>
      <c r="C12" s="99"/>
      <c r="D12" s="99"/>
      <c r="E12" s="99"/>
      <c r="F12" s="99"/>
      <c r="G12" s="99"/>
      <c r="H12" s="99"/>
      <c r="I12" s="99"/>
      <c r="J12" s="99"/>
      <c r="K12" s="99"/>
      <c r="L12" s="100"/>
      <c r="M12" s="6"/>
    </row>
    <row r="13" spans="1:13" ht="34.5" customHeight="1">
      <c r="A13" s="107" t="s">
        <v>187</v>
      </c>
      <c r="B13" s="108"/>
      <c r="C13" s="108"/>
      <c r="D13" s="108"/>
      <c r="E13" s="108"/>
      <c r="F13" s="108"/>
      <c r="G13" s="108"/>
      <c r="H13" s="108"/>
      <c r="I13" s="108"/>
      <c r="J13" s="108"/>
      <c r="K13" s="108"/>
      <c r="L13" s="109"/>
      <c r="M13" s="41"/>
    </row>
    <row r="14" spans="1:13" ht="15" customHeight="1">
      <c r="A14" s="98" t="s">
        <v>216</v>
      </c>
      <c r="B14" s="99"/>
      <c r="C14" s="99"/>
      <c r="D14" s="99"/>
      <c r="E14" s="99"/>
      <c r="F14" s="99"/>
      <c r="G14" s="99"/>
      <c r="H14" s="99"/>
      <c r="I14" s="99"/>
      <c r="J14" s="99"/>
      <c r="K14" s="99"/>
      <c r="L14" s="100"/>
    </row>
    <row r="15" spans="1:13" ht="31.5" customHeight="1">
      <c r="A15" s="98" t="s">
        <v>217</v>
      </c>
      <c r="B15" s="99"/>
      <c r="C15" s="99"/>
      <c r="D15" s="99"/>
      <c r="E15" s="99"/>
      <c r="F15" s="99"/>
      <c r="G15" s="99"/>
      <c r="H15" s="99"/>
      <c r="I15" s="99"/>
      <c r="J15" s="99"/>
      <c r="K15" s="99"/>
      <c r="L15" s="100"/>
    </row>
    <row r="16" spans="1:13" ht="15" customHeight="1">
      <c r="A16" s="98" t="s">
        <v>218</v>
      </c>
      <c r="B16" s="99"/>
      <c r="C16" s="99"/>
      <c r="D16" s="99"/>
      <c r="E16" s="99"/>
      <c r="F16" s="99"/>
      <c r="G16" s="99"/>
      <c r="H16" s="99"/>
      <c r="I16" s="99"/>
      <c r="J16" s="99"/>
      <c r="K16" s="99"/>
      <c r="L16" s="100"/>
    </row>
    <row r="17" spans="1:12" ht="15.75" customHeight="1" thickBot="1">
      <c r="A17" s="98" t="s">
        <v>184</v>
      </c>
      <c r="B17" s="99"/>
      <c r="C17" s="99"/>
      <c r="D17" s="99"/>
      <c r="E17" s="99"/>
      <c r="F17" s="99"/>
      <c r="G17" s="99"/>
      <c r="H17" s="99"/>
      <c r="I17" s="99"/>
      <c r="J17" s="99"/>
      <c r="K17" s="99"/>
      <c r="L17" s="100"/>
    </row>
    <row r="18" spans="1:12" ht="16.5" thickBot="1">
      <c r="A18" s="104" t="s">
        <v>64</v>
      </c>
      <c r="B18" s="105"/>
      <c r="C18" s="105"/>
      <c r="D18" s="105"/>
      <c r="E18" s="105"/>
      <c r="F18" s="105"/>
      <c r="G18" s="105"/>
      <c r="H18" s="105"/>
      <c r="I18" s="105"/>
      <c r="J18" s="105"/>
      <c r="K18" s="105"/>
      <c r="L18" s="106"/>
    </row>
    <row r="19" spans="1:12" ht="15.75" thickBot="1">
      <c r="A19" s="98" t="s">
        <v>175</v>
      </c>
      <c r="B19" s="99"/>
      <c r="C19" s="99"/>
      <c r="D19" s="99"/>
      <c r="E19" s="99"/>
      <c r="F19" s="99"/>
      <c r="G19" s="99"/>
      <c r="H19" s="99"/>
      <c r="I19" s="99"/>
      <c r="J19" s="99"/>
      <c r="K19" s="99"/>
      <c r="L19" s="100"/>
    </row>
    <row r="20" spans="1:12" ht="16.5" thickBot="1">
      <c r="A20" s="104" t="s">
        <v>65</v>
      </c>
      <c r="B20" s="105"/>
      <c r="C20" s="105"/>
      <c r="D20" s="105"/>
      <c r="E20" s="105"/>
      <c r="F20" s="105"/>
      <c r="G20" s="105"/>
      <c r="H20" s="105"/>
      <c r="I20" s="105"/>
      <c r="J20" s="105"/>
      <c r="K20" s="105"/>
      <c r="L20" s="106"/>
    </row>
    <row r="21" spans="1:12" ht="138" customHeight="1" thickBot="1">
      <c r="A21" s="98" t="s">
        <v>183</v>
      </c>
      <c r="B21" s="99"/>
      <c r="C21" s="99"/>
      <c r="D21" s="99"/>
      <c r="E21" s="99"/>
      <c r="F21" s="99"/>
      <c r="G21" s="99"/>
      <c r="H21" s="99"/>
      <c r="I21" s="99"/>
      <c r="J21" s="99"/>
      <c r="K21" s="99"/>
      <c r="L21" s="100"/>
    </row>
    <row r="22" spans="1:12" ht="16.5" thickBot="1">
      <c r="A22" s="104" t="s">
        <v>66</v>
      </c>
      <c r="B22" s="105"/>
      <c r="C22" s="105"/>
      <c r="D22" s="105"/>
      <c r="E22" s="105"/>
      <c r="F22" s="105"/>
      <c r="G22" s="105"/>
      <c r="H22" s="105"/>
      <c r="I22" s="105"/>
      <c r="J22" s="105"/>
      <c r="K22" s="105"/>
      <c r="L22" s="106"/>
    </row>
    <row r="23" spans="1:12" ht="139.5" customHeight="1" thickBot="1">
      <c r="A23" s="98" t="s">
        <v>160</v>
      </c>
      <c r="B23" s="99"/>
      <c r="C23" s="99"/>
      <c r="D23" s="99"/>
      <c r="E23" s="99"/>
      <c r="F23" s="99"/>
      <c r="G23" s="99"/>
      <c r="H23" s="99"/>
      <c r="I23" s="99"/>
      <c r="J23" s="99"/>
      <c r="K23" s="99"/>
      <c r="L23" s="100"/>
    </row>
    <row r="24" spans="1:12" ht="16.5" thickBot="1">
      <c r="A24" s="104" t="s">
        <v>145</v>
      </c>
      <c r="B24" s="105"/>
      <c r="C24" s="105"/>
      <c r="D24" s="105"/>
      <c r="E24" s="105"/>
      <c r="F24" s="105"/>
      <c r="G24" s="105"/>
      <c r="H24" s="105"/>
      <c r="I24" s="105"/>
      <c r="J24" s="105"/>
      <c r="K24" s="105"/>
      <c r="L24" s="106"/>
    </row>
    <row r="25" spans="1:12" ht="62.25" customHeight="1" thickBot="1">
      <c r="A25" s="98" t="s">
        <v>188</v>
      </c>
      <c r="B25" s="99"/>
      <c r="C25" s="99"/>
      <c r="D25" s="99"/>
      <c r="E25" s="99"/>
      <c r="F25" s="99"/>
      <c r="G25" s="99"/>
      <c r="H25" s="99"/>
      <c r="I25" s="99"/>
      <c r="J25" s="99"/>
      <c r="K25" s="99"/>
      <c r="L25" s="100"/>
    </row>
    <row r="26" spans="1:12" ht="16.5" thickBot="1">
      <c r="A26" s="104" t="s">
        <v>163</v>
      </c>
      <c r="B26" s="105"/>
      <c r="C26" s="105"/>
      <c r="D26" s="105"/>
      <c r="E26" s="105"/>
      <c r="F26" s="105"/>
      <c r="G26" s="105"/>
      <c r="H26" s="105"/>
      <c r="I26" s="105"/>
      <c r="J26" s="105"/>
      <c r="K26" s="105"/>
      <c r="L26" s="106"/>
    </row>
    <row r="27" spans="1:12" ht="31.5" customHeight="1" thickBot="1">
      <c r="A27" s="98" t="s">
        <v>164</v>
      </c>
      <c r="B27" s="99"/>
      <c r="C27" s="99"/>
      <c r="D27" s="99"/>
      <c r="E27" s="99"/>
      <c r="F27" s="99"/>
      <c r="G27" s="99"/>
      <c r="H27" s="99"/>
      <c r="I27" s="99"/>
      <c r="J27" s="99"/>
      <c r="K27" s="99"/>
      <c r="L27" s="100"/>
    </row>
    <row r="28" spans="1:12" ht="15" customHeight="1" thickBot="1">
      <c r="A28" s="104" t="s">
        <v>146</v>
      </c>
      <c r="B28" s="105"/>
      <c r="C28" s="105"/>
      <c r="D28" s="105"/>
      <c r="E28" s="105"/>
      <c r="F28" s="105"/>
      <c r="G28" s="105"/>
      <c r="H28" s="105"/>
      <c r="I28" s="105"/>
      <c r="J28" s="105"/>
      <c r="K28" s="105"/>
      <c r="L28" s="106"/>
    </row>
    <row r="29" spans="1:12" ht="93.75" customHeight="1" thickBot="1">
      <c r="A29" s="101" t="s">
        <v>211</v>
      </c>
      <c r="B29" s="102"/>
      <c r="C29" s="102"/>
      <c r="D29" s="102"/>
      <c r="E29" s="102"/>
      <c r="F29" s="102"/>
      <c r="G29" s="102"/>
      <c r="H29" s="102"/>
      <c r="I29" s="102"/>
      <c r="J29" s="102"/>
      <c r="K29" s="102"/>
      <c r="L29" s="103"/>
    </row>
    <row r="30" spans="1:12" ht="16.5" thickBot="1">
      <c r="A30" s="104" t="s">
        <v>189</v>
      </c>
      <c r="B30" s="105"/>
      <c r="C30" s="105"/>
      <c r="D30" s="105"/>
      <c r="E30" s="105"/>
      <c r="F30" s="105"/>
      <c r="G30" s="105"/>
      <c r="H30" s="105"/>
      <c r="I30" s="105"/>
      <c r="J30" s="105"/>
      <c r="K30" s="105"/>
      <c r="L30" s="106"/>
    </row>
    <row r="31" spans="1:12" ht="33.75" customHeight="1" thickBot="1">
      <c r="A31" s="101" t="s">
        <v>190</v>
      </c>
      <c r="B31" s="102"/>
      <c r="C31" s="102"/>
      <c r="D31" s="102"/>
      <c r="E31" s="102"/>
      <c r="F31" s="102"/>
      <c r="G31" s="102"/>
      <c r="H31" s="102"/>
      <c r="I31" s="102"/>
      <c r="J31" s="102"/>
      <c r="K31" s="102"/>
      <c r="L31" s="103"/>
    </row>
  </sheetData>
  <sheetProtection algorithmName="SHA-512" hashValue="/0QH2CdaZ2UcRe2ZjUd0TFnhZGvoTty4OLd9TFVmWTV9h2gK5Yvvpcmtfu9KsGQKqvbVTpkydEN9st5R5Cg0GQ==" saltValue="JQTTgX8pS0pUwWlxutCD3w==" spinCount="100000" sheet="1" selectLockedCells="1"/>
  <mergeCells count="31">
    <mergeCell ref="A13:L13"/>
    <mergeCell ref="A12:L12"/>
    <mergeCell ref="A1:L1"/>
    <mergeCell ref="A2:L2"/>
    <mergeCell ref="A3:L3"/>
    <mergeCell ref="A4:L4"/>
    <mergeCell ref="A5:L5"/>
    <mergeCell ref="A6:L6"/>
    <mergeCell ref="A7:L7"/>
    <mergeCell ref="A8:L8"/>
    <mergeCell ref="A9:L9"/>
    <mergeCell ref="A10:L10"/>
    <mergeCell ref="A11:L11"/>
    <mergeCell ref="A30:L30"/>
    <mergeCell ref="A31:L31"/>
    <mergeCell ref="A20:L20"/>
    <mergeCell ref="A21:L21"/>
    <mergeCell ref="A22:L22"/>
    <mergeCell ref="A23:L23"/>
    <mergeCell ref="A26:L26"/>
    <mergeCell ref="A27:L27"/>
    <mergeCell ref="A28:L28"/>
    <mergeCell ref="A19:L19"/>
    <mergeCell ref="A29:L29"/>
    <mergeCell ref="A24:L24"/>
    <mergeCell ref="A25:L25"/>
    <mergeCell ref="A14:L14"/>
    <mergeCell ref="A15:L15"/>
    <mergeCell ref="A16:L16"/>
    <mergeCell ref="A17:L17"/>
    <mergeCell ref="A18:L18"/>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D95EC9-0D1F-4B6B-9EF9-74D95E928393}">
  <dimension ref="A1:D18"/>
  <sheetViews>
    <sheetView workbookViewId="0">
      <selection activeCell="B18" sqref="B18:D18"/>
    </sheetView>
  </sheetViews>
  <sheetFormatPr defaultRowHeight="15"/>
  <cols>
    <col min="1" max="1" width="36.42578125" bestFit="1" customWidth="1"/>
    <col min="2" max="2" width="33.140625" customWidth="1"/>
    <col min="3" max="3" width="12.5703125" bestFit="1" customWidth="1"/>
  </cols>
  <sheetData>
    <row r="1" spans="1:4">
      <c r="A1" s="128" t="s">
        <v>177</v>
      </c>
      <c r="B1" s="129"/>
    </row>
    <row r="2" spans="1:4">
      <c r="A2" s="130"/>
      <c r="B2" s="131"/>
    </row>
    <row r="3" spans="1:4">
      <c r="A3" s="22" t="s">
        <v>73</v>
      </c>
      <c r="B3" s="23" t="s">
        <v>72</v>
      </c>
    </row>
    <row r="4" spans="1:4">
      <c r="A4" s="24" t="s">
        <v>80</v>
      </c>
      <c r="B4" s="16">
        <f>'2. Aanneemsom'!D26</f>
        <v>0</v>
      </c>
    </row>
    <row r="5" spans="1:4">
      <c r="A5" s="24" t="s">
        <v>70</v>
      </c>
      <c r="B5" s="16">
        <f>'4. Banqueting'!H40</f>
        <v>0</v>
      </c>
    </row>
    <row r="6" spans="1:4">
      <c r="A6" s="24" t="s">
        <v>71</v>
      </c>
      <c r="B6" s="16">
        <f>'5. Raadscatering'!D11</f>
        <v>0</v>
      </c>
    </row>
    <row r="7" spans="1:4">
      <c r="A7" s="25" t="s">
        <v>151</v>
      </c>
      <c r="B7" s="16">
        <f>'7. Koffiebar nieuw gemeentehuis'!D17</f>
        <v>0</v>
      </c>
    </row>
    <row r="8" spans="1:4">
      <c r="A8" s="39" t="s">
        <v>176</v>
      </c>
      <c r="B8" s="40">
        <f>'8. Eenmalige kosten'!B18</f>
        <v>0</v>
      </c>
    </row>
    <row r="9" spans="1:4" ht="15.75" thickBot="1">
      <c r="A9" s="26" t="s">
        <v>26</v>
      </c>
      <c r="B9" s="27">
        <f>SUM(B4:B7)</f>
        <v>0</v>
      </c>
    </row>
    <row r="10" spans="1:4" ht="27.75" customHeight="1"/>
    <row r="11" spans="1:4" ht="15.75" thickBot="1"/>
    <row r="12" spans="1:4" ht="45" customHeight="1">
      <c r="A12" s="28" t="s">
        <v>161</v>
      </c>
      <c r="B12" s="125"/>
      <c r="C12" s="126"/>
      <c r="D12" s="127"/>
    </row>
    <row r="13" spans="1:4">
      <c r="A13" s="29" t="s">
        <v>74</v>
      </c>
      <c r="B13" s="138"/>
      <c r="C13" s="139"/>
      <c r="D13" s="140"/>
    </row>
    <row r="14" spans="1:4">
      <c r="A14" s="29" t="s">
        <v>75</v>
      </c>
      <c r="B14" s="138"/>
      <c r="C14" s="139"/>
      <c r="D14" s="140"/>
    </row>
    <row r="15" spans="1:4">
      <c r="A15" s="29" t="s">
        <v>76</v>
      </c>
      <c r="B15" s="138"/>
      <c r="C15" s="139"/>
      <c r="D15" s="140"/>
    </row>
    <row r="16" spans="1:4">
      <c r="A16" s="29" t="s">
        <v>77</v>
      </c>
      <c r="B16" s="138"/>
      <c r="C16" s="139"/>
      <c r="D16" s="140"/>
    </row>
    <row r="17" spans="1:4">
      <c r="A17" s="29" t="s">
        <v>78</v>
      </c>
      <c r="B17" s="132"/>
      <c r="C17" s="133"/>
      <c r="D17" s="134"/>
    </row>
    <row r="18" spans="1:4" ht="15.75" thickBot="1">
      <c r="A18" s="26" t="s">
        <v>79</v>
      </c>
      <c r="B18" s="135"/>
      <c r="C18" s="136"/>
      <c r="D18" s="137"/>
    </row>
  </sheetData>
  <sheetProtection algorithmName="SHA-512" hashValue="djN1suClX/X91f+Jcp2sdG/VTlUam40VmLqnvkH3JKEvcwaG5+8imghBUJDxaMFeZK9AUvsjRGhJhXo1GWV9NA==" saltValue="SsIWZIteXSiaWnEl1we8Hg==" spinCount="100000" sheet="1" selectLockedCells="1"/>
  <mergeCells count="8">
    <mergeCell ref="B12:D12"/>
    <mergeCell ref="A1:B2"/>
    <mergeCell ref="B17:D17"/>
    <mergeCell ref="B18:D18"/>
    <mergeCell ref="B13:D13"/>
    <mergeCell ref="B14:D14"/>
    <mergeCell ref="B15:D15"/>
    <mergeCell ref="B16:D16"/>
  </mergeCells>
  <conditionalFormatting sqref="A1">
    <cfRule type="containsBlanks" dxfId="6" priority="1">
      <formula>LEN(TRIM(A1))=0</formula>
    </cfRule>
  </conditionalFormatting>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C7DFCC-B47A-4F0E-9FF5-41DFB4D78382}">
  <dimension ref="A1:F26"/>
  <sheetViews>
    <sheetView workbookViewId="0">
      <selection activeCell="D22" sqref="D22"/>
    </sheetView>
  </sheetViews>
  <sheetFormatPr defaultRowHeight="15"/>
  <cols>
    <col min="1" max="1" width="44" bestFit="1" customWidth="1"/>
    <col min="2" max="2" width="18.85546875" bestFit="1" customWidth="1"/>
    <col min="3" max="3" width="17.5703125" customWidth="1"/>
    <col min="4" max="4" width="30.85546875" customWidth="1"/>
    <col min="5" max="5" width="16" customWidth="1"/>
    <col min="6" max="6" width="18.140625" customWidth="1"/>
    <col min="9" max="9" width="33.42578125" customWidth="1"/>
    <col min="10" max="10" width="14.85546875" customWidth="1"/>
  </cols>
  <sheetData>
    <row r="1" spans="1:6">
      <c r="A1" s="128" t="s">
        <v>0</v>
      </c>
      <c r="B1" s="141"/>
      <c r="C1" s="141"/>
      <c r="D1" s="142"/>
      <c r="E1" s="142"/>
      <c r="F1" s="143"/>
    </row>
    <row r="2" spans="1:6">
      <c r="A2" s="144"/>
      <c r="B2" s="145"/>
      <c r="C2" s="145"/>
      <c r="D2" s="146"/>
      <c r="E2" s="146"/>
      <c r="F2" s="147"/>
    </row>
    <row r="3" spans="1:6" ht="18.75" customHeight="1">
      <c r="A3" s="155" t="s">
        <v>1</v>
      </c>
      <c r="B3" s="156"/>
      <c r="C3" s="156"/>
      <c r="D3" s="156"/>
      <c r="E3" s="156"/>
      <c r="F3" s="157"/>
    </row>
    <row r="4" spans="1:6" ht="50.25" customHeight="1">
      <c r="A4" s="14" t="s">
        <v>2</v>
      </c>
      <c r="B4" s="2" t="s">
        <v>3</v>
      </c>
      <c r="C4" s="2" t="s">
        <v>191</v>
      </c>
      <c r="D4" s="2" t="s">
        <v>192</v>
      </c>
      <c r="E4" s="2" t="s">
        <v>193</v>
      </c>
      <c r="F4" s="15" t="s">
        <v>178</v>
      </c>
    </row>
    <row r="5" spans="1:6">
      <c r="A5" s="35"/>
      <c r="B5" s="42"/>
      <c r="C5" s="42"/>
      <c r="D5" s="30"/>
      <c r="E5" s="42"/>
      <c r="F5" s="16">
        <f>C5*D5*E5</f>
        <v>0</v>
      </c>
    </row>
    <row r="6" spans="1:6">
      <c r="A6" s="35"/>
      <c r="B6" s="42"/>
      <c r="C6" s="42"/>
      <c r="D6" s="30"/>
      <c r="E6" s="42"/>
      <c r="F6" s="16">
        <f t="shared" ref="F6:F14" si="0">C6*D6*E6</f>
        <v>0</v>
      </c>
    </row>
    <row r="7" spans="1:6">
      <c r="A7" s="35"/>
      <c r="B7" s="42"/>
      <c r="C7" s="42"/>
      <c r="D7" s="30"/>
      <c r="E7" s="42"/>
      <c r="F7" s="16">
        <f t="shared" si="0"/>
        <v>0</v>
      </c>
    </row>
    <row r="8" spans="1:6">
      <c r="A8" s="35"/>
      <c r="B8" s="42"/>
      <c r="C8" s="42"/>
      <c r="D8" s="30"/>
      <c r="E8" s="42"/>
      <c r="F8" s="16">
        <f t="shared" si="0"/>
        <v>0</v>
      </c>
    </row>
    <row r="9" spans="1:6">
      <c r="A9" s="35"/>
      <c r="B9" s="42"/>
      <c r="C9" s="42"/>
      <c r="D9" s="30"/>
      <c r="E9" s="42"/>
      <c r="F9" s="16">
        <f t="shared" si="0"/>
        <v>0</v>
      </c>
    </row>
    <row r="10" spans="1:6">
      <c r="A10" s="35"/>
      <c r="B10" s="42"/>
      <c r="C10" s="42"/>
      <c r="D10" s="30"/>
      <c r="E10" s="42"/>
      <c r="F10" s="16">
        <f t="shared" si="0"/>
        <v>0</v>
      </c>
    </row>
    <row r="11" spans="1:6">
      <c r="A11" s="35"/>
      <c r="B11" s="42"/>
      <c r="C11" s="42"/>
      <c r="D11" s="30"/>
      <c r="E11" s="42"/>
      <c r="F11" s="16">
        <f t="shared" si="0"/>
        <v>0</v>
      </c>
    </row>
    <row r="12" spans="1:6">
      <c r="A12" s="35"/>
      <c r="B12" s="42"/>
      <c r="C12" s="42"/>
      <c r="D12" s="30"/>
      <c r="E12" s="42"/>
      <c r="F12" s="16">
        <f t="shared" si="0"/>
        <v>0</v>
      </c>
    </row>
    <row r="13" spans="1:6">
      <c r="A13" s="35"/>
      <c r="B13" s="42"/>
      <c r="C13" s="42"/>
      <c r="D13" s="30"/>
      <c r="E13" s="42"/>
      <c r="F13" s="16">
        <f t="shared" si="0"/>
        <v>0</v>
      </c>
    </row>
    <row r="14" spans="1:6">
      <c r="A14" s="35"/>
      <c r="B14" s="42"/>
      <c r="C14" s="42"/>
      <c r="D14" s="30"/>
      <c r="E14" s="42"/>
      <c r="F14" s="16">
        <f t="shared" si="0"/>
        <v>0</v>
      </c>
    </row>
    <row r="15" spans="1:6" ht="19.5" customHeight="1" thickBot="1">
      <c r="A15" s="70" t="s">
        <v>179</v>
      </c>
      <c r="B15" s="71"/>
      <c r="C15" s="71"/>
      <c r="D15" s="71"/>
      <c r="E15" s="71"/>
      <c r="F15" s="72">
        <f>SUM(F5:F14)</f>
        <v>0</v>
      </c>
    </row>
    <row r="16" spans="1:6" ht="19.5" customHeight="1"/>
    <row r="17" spans="1:4" ht="15.75" thickBot="1"/>
    <row r="18" spans="1:4" ht="18.75">
      <c r="A18" s="17" t="s">
        <v>171</v>
      </c>
      <c r="B18" s="18"/>
      <c r="C18" s="18"/>
      <c r="D18" s="19"/>
    </row>
    <row r="19" spans="1:4" ht="14.45" customHeight="1">
      <c r="A19" s="148" t="s">
        <v>5</v>
      </c>
      <c r="B19" s="149"/>
      <c r="C19" s="150"/>
      <c r="D19" s="15" t="s">
        <v>168</v>
      </c>
    </row>
    <row r="20" spans="1:4">
      <c r="A20" s="151" t="s">
        <v>57</v>
      </c>
      <c r="B20" s="152"/>
      <c r="C20" s="152"/>
      <c r="D20" s="201">
        <f>F15</f>
        <v>0</v>
      </c>
    </row>
    <row r="21" spans="1:4">
      <c r="A21" s="151" t="s">
        <v>165</v>
      </c>
      <c r="B21" s="152"/>
      <c r="C21" s="152"/>
      <c r="D21" s="38"/>
    </row>
    <row r="22" spans="1:4">
      <c r="A22" s="151" t="s">
        <v>166</v>
      </c>
      <c r="B22" s="152"/>
      <c r="C22" s="152"/>
      <c r="D22" s="34"/>
    </row>
    <row r="23" spans="1:4">
      <c r="A23" s="151" t="s">
        <v>6</v>
      </c>
      <c r="B23" s="152"/>
      <c r="C23" s="152"/>
      <c r="D23" s="34"/>
    </row>
    <row r="24" spans="1:4">
      <c r="A24" s="148" t="s">
        <v>169</v>
      </c>
      <c r="B24" s="149"/>
      <c r="C24" s="150"/>
      <c r="D24" s="20">
        <f>SUM(D20:D23)</f>
        <v>0</v>
      </c>
    </row>
    <row r="25" spans="1:4">
      <c r="A25" s="151" t="s">
        <v>167</v>
      </c>
      <c r="B25" s="152"/>
      <c r="C25" s="152"/>
      <c r="D25" s="34"/>
    </row>
    <row r="26" spans="1:4" ht="19.5" thickBot="1">
      <c r="A26" s="153" t="s">
        <v>170</v>
      </c>
      <c r="B26" s="154"/>
      <c r="C26" s="154"/>
      <c r="D26" s="69">
        <f>IF(SUM(D24-D25)&gt;191000,"Ongeldig",SUM(D24-D25))</f>
        <v>0</v>
      </c>
    </row>
  </sheetData>
  <sheetProtection algorithmName="SHA-512" hashValue="Wjj/MlTnY52t6VG2OgCGR+lw8HZTHme72OYHMivyXx+sc5gHd9SvzHkApJ6nGZ4ompkyvsPT7CbmBG9i7PDJ6A==" saltValue="JIP8jD0mm3CftCcem6MqAA==" spinCount="100000" sheet="1" objects="1" scenarios="1" selectLockedCells="1"/>
  <mergeCells count="10">
    <mergeCell ref="A1:F2"/>
    <mergeCell ref="A24:C24"/>
    <mergeCell ref="A22:C22"/>
    <mergeCell ref="A23:C23"/>
    <mergeCell ref="A26:C26"/>
    <mergeCell ref="A25:C25"/>
    <mergeCell ref="A3:F3"/>
    <mergeCell ref="A19:C19"/>
    <mergeCell ref="A20:C20"/>
    <mergeCell ref="A21:C21"/>
  </mergeCells>
  <conditionalFormatting sqref="A1:C2">
    <cfRule type="containsBlanks" dxfId="5" priority="1">
      <formula>LEN(TRIM(A1))=0</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727169-CEAE-4A72-AB52-739C8641D151}">
  <dimension ref="A1:I41"/>
  <sheetViews>
    <sheetView topLeftCell="A16" zoomScaleNormal="100" workbookViewId="0">
      <selection activeCell="F20" sqref="F20"/>
    </sheetView>
  </sheetViews>
  <sheetFormatPr defaultRowHeight="15"/>
  <cols>
    <col min="1" max="1" width="28.85546875" customWidth="1"/>
    <col min="2" max="2" width="12.140625" style="65" bestFit="1" customWidth="1"/>
    <col min="3" max="3" width="32.5703125" bestFit="1" customWidth="1"/>
    <col min="4" max="4" width="25.42578125" bestFit="1" customWidth="1"/>
    <col min="5" max="5" width="20.85546875" bestFit="1" customWidth="1"/>
    <col min="6" max="6" width="27.85546875" bestFit="1" customWidth="1"/>
    <col min="7" max="7" width="20.5703125" bestFit="1" customWidth="1"/>
  </cols>
  <sheetData>
    <row r="1" spans="1:9">
      <c r="A1" s="158" t="s">
        <v>7</v>
      </c>
      <c r="B1" s="159"/>
      <c r="C1" s="159"/>
      <c r="D1" s="160"/>
      <c r="E1" s="160"/>
      <c r="F1" s="160"/>
      <c r="G1" s="161"/>
    </row>
    <row r="2" spans="1:9">
      <c r="A2" s="162"/>
      <c r="B2" s="163"/>
      <c r="C2" s="163"/>
      <c r="D2" s="164"/>
      <c r="E2" s="164"/>
      <c r="F2" s="164"/>
      <c r="G2" s="165"/>
    </row>
    <row r="3" spans="1:9" ht="56.25">
      <c r="A3" s="50" t="s">
        <v>8</v>
      </c>
      <c r="B3" s="62" t="s">
        <v>9</v>
      </c>
      <c r="C3" s="49" t="s">
        <v>10</v>
      </c>
      <c r="D3" s="49" t="s">
        <v>120</v>
      </c>
      <c r="E3" s="49" t="s">
        <v>174</v>
      </c>
      <c r="F3" s="49" t="s">
        <v>11</v>
      </c>
      <c r="G3" s="51" t="s">
        <v>12</v>
      </c>
    </row>
    <row r="4" spans="1:9">
      <c r="A4" s="166" t="s">
        <v>13</v>
      </c>
      <c r="B4" s="167"/>
      <c r="C4" s="167"/>
      <c r="D4" s="167"/>
      <c r="E4" s="167"/>
      <c r="F4" s="167"/>
      <c r="G4" s="168"/>
      <c r="H4" s="6"/>
      <c r="I4" s="6"/>
    </row>
    <row r="5" spans="1:9">
      <c r="A5" s="24" t="s">
        <v>42</v>
      </c>
      <c r="B5" s="63">
        <v>1</v>
      </c>
      <c r="C5" s="3"/>
      <c r="D5" s="9">
        <v>1300</v>
      </c>
      <c r="E5" s="4">
        <v>0.13</v>
      </c>
      <c r="F5" s="33"/>
      <c r="G5" s="16">
        <f>IF(F5&gt;(E5*1.1),"ongeldig",SUM(D5*F5))</f>
        <v>0</v>
      </c>
      <c r="H5" s="48"/>
      <c r="I5" s="6"/>
    </row>
    <row r="6" spans="1:9">
      <c r="A6" s="24" t="s">
        <v>41</v>
      </c>
      <c r="B6" s="63">
        <v>1</v>
      </c>
      <c r="C6" s="3"/>
      <c r="D6" s="9">
        <v>7400</v>
      </c>
      <c r="E6" s="4">
        <v>0.51</v>
      </c>
      <c r="F6" s="33"/>
      <c r="G6" s="16">
        <f t="shared" ref="G6:G40" si="0">IF(F6&gt;(E6*1.1),"ongeldig",SUM(D6*F6))</f>
        <v>0</v>
      </c>
      <c r="H6" s="6"/>
      <c r="I6" s="6"/>
    </row>
    <row r="7" spans="1:9">
      <c r="A7" s="24" t="s">
        <v>43</v>
      </c>
      <c r="B7" s="63">
        <v>1</v>
      </c>
      <c r="C7" s="3"/>
      <c r="D7" s="9">
        <v>2100</v>
      </c>
      <c r="E7" s="4">
        <v>0.61</v>
      </c>
      <c r="F7" s="33"/>
      <c r="G7" s="16">
        <f t="shared" si="0"/>
        <v>0</v>
      </c>
    </row>
    <row r="8" spans="1:9">
      <c r="A8" s="24" t="s">
        <v>45</v>
      </c>
      <c r="B8" s="63">
        <v>1</v>
      </c>
      <c r="C8" s="3" t="s">
        <v>44</v>
      </c>
      <c r="D8" s="9">
        <v>4500</v>
      </c>
      <c r="E8" s="4">
        <v>0.77</v>
      </c>
      <c r="F8" s="33"/>
      <c r="G8" s="16">
        <f t="shared" si="0"/>
        <v>0</v>
      </c>
    </row>
    <row r="9" spans="1:9">
      <c r="A9" s="24" t="s">
        <v>46</v>
      </c>
      <c r="B9" s="63">
        <v>1</v>
      </c>
      <c r="C9" s="3" t="s">
        <v>47</v>
      </c>
      <c r="D9" s="9">
        <v>4500</v>
      </c>
      <c r="E9" s="4">
        <v>0.77</v>
      </c>
      <c r="F9" s="33"/>
      <c r="G9" s="16">
        <f t="shared" si="0"/>
        <v>0</v>
      </c>
    </row>
    <row r="10" spans="1:9">
      <c r="A10" s="24" t="s">
        <v>48</v>
      </c>
      <c r="B10" s="63">
        <v>1</v>
      </c>
      <c r="C10" s="3"/>
      <c r="D10" s="9">
        <v>900</v>
      </c>
      <c r="E10" s="4">
        <v>0.91</v>
      </c>
      <c r="F10" s="33"/>
      <c r="G10" s="16">
        <f t="shared" si="0"/>
        <v>0</v>
      </c>
    </row>
    <row r="11" spans="1:9">
      <c r="A11" s="24" t="s">
        <v>14</v>
      </c>
      <c r="B11" s="63">
        <v>1</v>
      </c>
      <c r="C11" s="3"/>
      <c r="D11" s="9">
        <v>2000</v>
      </c>
      <c r="E11" s="4">
        <v>0.59</v>
      </c>
      <c r="F11" s="33"/>
      <c r="G11" s="16">
        <f t="shared" si="0"/>
        <v>0</v>
      </c>
    </row>
    <row r="12" spans="1:9">
      <c r="A12" s="166" t="s">
        <v>15</v>
      </c>
      <c r="B12" s="167"/>
      <c r="C12" s="167"/>
      <c r="D12" s="167"/>
      <c r="E12" s="167"/>
      <c r="F12" s="167"/>
      <c r="G12" s="168"/>
    </row>
    <row r="13" spans="1:9">
      <c r="A13" s="24" t="s">
        <v>102</v>
      </c>
      <c r="B13" s="63" t="s">
        <v>219</v>
      </c>
      <c r="C13" s="3" t="s">
        <v>103</v>
      </c>
      <c r="D13" s="3">
        <v>19000</v>
      </c>
      <c r="E13" s="4">
        <v>0.65</v>
      </c>
      <c r="F13" s="33"/>
      <c r="G13" s="16">
        <f t="shared" si="0"/>
        <v>0</v>
      </c>
    </row>
    <row r="14" spans="1:9">
      <c r="A14" s="166" t="s">
        <v>16</v>
      </c>
      <c r="B14" s="167"/>
      <c r="C14" s="167"/>
      <c r="D14" s="167"/>
      <c r="E14" s="167"/>
      <c r="F14" s="167"/>
      <c r="G14" s="168"/>
    </row>
    <row r="15" spans="1:9">
      <c r="A15" s="24" t="s">
        <v>17</v>
      </c>
      <c r="B15" s="63" t="s">
        <v>49</v>
      </c>
      <c r="C15" s="3"/>
      <c r="D15" s="3">
        <v>2600</v>
      </c>
      <c r="E15" s="4">
        <v>1.03</v>
      </c>
      <c r="F15" s="33"/>
      <c r="G15" s="16">
        <f t="shared" si="0"/>
        <v>0</v>
      </c>
    </row>
    <row r="16" spans="1:9">
      <c r="A16" s="166" t="s">
        <v>18</v>
      </c>
      <c r="B16" s="167"/>
      <c r="C16" s="167"/>
      <c r="D16" s="167"/>
      <c r="E16" s="167"/>
      <c r="F16" s="167"/>
      <c r="G16" s="168"/>
    </row>
    <row r="17" spans="1:7">
      <c r="A17" s="24" t="s">
        <v>19</v>
      </c>
      <c r="B17" s="63">
        <v>1</v>
      </c>
      <c r="C17" s="3"/>
      <c r="D17" s="9">
        <v>5400</v>
      </c>
      <c r="E17" s="4">
        <v>0.13</v>
      </c>
      <c r="F17" s="33"/>
      <c r="G17" s="16">
        <f t="shared" si="0"/>
        <v>0</v>
      </c>
    </row>
    <row r="18" spans="1:7">
      <c r="A18" s="166" t="s">
        <v>20</v>
      </c>
      <c r="B18" s="167"/>
      <c r="C18" s="167"/>
      <c r="D18" s="167"/>
      <c r="E18" s="167"/>
      <c r="F18" s="167"/>
      <c r="G18" s="168"/>
    </row>
    <row r="19" spans="1:7">
      <c r="A19" s="24" t="s">
        <v>50</v>
      </c>
      <c r="B19" s="63"/>
      <c r="C19" s="3" t="s">
        <v>220</v>
      </c>
      <c r="D19" s="9">
        <v>1600</v>
      </c>
      <c r="E19" s="4">
        <v>0.37</v>
      </c>
      <c r="F19" s="33"/>
      <c r="G19" s="16">
        <f t="shared" si="0"/>
        <v>0</v>
      </c>
    </row>
    <row r="20" spans="1:7">
      <c r="A20" s="24" t="s">
        <v>93</v>
      </c>
      <c r="B20" s="63" t="s">
        <v>92</v>
      </c>
      <c r="C20" s="3"/>
      <c r="D20" s="9">
        <v>5700</v>
      </c>
      <c r="E20" s="4">
        <v>0.71</v>
      </c>
      <c r="F20" s="33"/>
      <c r="G20" s="16">
        <f t="shared" si="0"/>
        <v>0</v>
      </c>
    </row>
    <row r="21" spans="1:7">
      <c r="A21" s="24" t="s">
        <v>83</v>
      </c>
      <c r="B21" s="63"/>
      <c r="C21" s="3"/>
      <c r="D21" s="9">
        <v>1500</v>
      </c>
      <c r="E21" s="4">
        <v>0.65</v>
      </c>
      <c r="F21" s="33"/>
      <c r="G21" s="16">
        <f t="shared" si="0"/>
        <v>0</v>
      </c>
    </row>
    <row r="22" spans="1:7">
      <c r="A22" s="24" t="s">
        <v>82</v>
      </c>
      <c r="B22" s="63" t="s">
        <v>92</v>
      </c>
      <c r="C22" s="3"/>
      <c r="D22" s="9">
        <v>2100</v>
      </c>
      <c r="E22" s="4">
        <v>0.71</v>
      </c>
      <c r="F22" s="33"/>
      <c r="G22" s="16">
        <f t="shared" si="0"/>
        <v>0</v>
      </c>
    </row>
    <row r="23" spans="1:7">
      <c r="A23" s="24" t="s">
        <v>81</v>
      </c>
      <c r="B23" s="63"/>
      <c r="C23" s="3"/>
      <c r="D23" s="9">
        <v>2900</v>
      </c>
      <c r="E23" s="4">
        <v>1.5</v>
      </c>
      <c r="F23" s="33"/>
      <c r="G23" s="16">
        <f t="shared" si="0"/>
        <v>0</v>
      </c>
    </row>
    <row r="24" spans="1:7">
      <c r="A24" s="24" t="s">
        <v>21</v>
      </c>
      <c r="B24" s="63">
        <v>1</v>
      </c>
      <c r="C24" s="3"/>
      <c r="D24" s="9">
        <v>12000</v>
      </c>
      <c r="E24" s="4">
        <v>0.28999999999999998</v>
      </c>
      <c r="F24" s="33"/>
      <c r="G24" s="16">
        <f t="shared" si="0"/>
        <v>0</v>
      </c>
    </row>
    <row r="25" spans="1:7">
      <c r="A25" s="166" t="s">
        <v>54</v>
      </c>
      <c r="B25" s="167"/>
      <c r="C25" s="167"/>
      <c r="D25" s="167"/>
      <c r="E25" s="167"/>
      <c r="F25" s="167"/>
      <c r="G25" s="168"/>
    </row>
    <row r="26" spans="1:7">
      <c r="A26" s="24" t="s">
        <v>55</v>
      </c>
      <c r="B26" s="63"/>
      <c r="C26" s="3"/>
      <c r="D26" s="9">
        <v>100</v>
      </c>
      <c r="E26" s="4">
        <v>4.49</v>
      </c>
      <c r="F26" s="33"/>
      <c r="G26" s="16">
        <f t="shared" si="0"/>
        <v>0</v>
      </c>
    </row>
    <row r="27" spans="1:7">
      <c r="A27" s="166" t="s">
        <v>22</v>
      </c>
      <c r="B27" s="167"/>
      <c r="C27" s="167"/>
      <c r="D27" s="167"/>
      <c r="E27" s="167"/>
      <c r="F27" s="167"/>
      <c r="G27" s="168"/>
    </row>
    <row r="28" spans="1:7">
      <c r="A28" s="24" t="s">
        <v>51</v>
      </c>
      <c r="B28" s="64" t="s">
        <v>104</v>
      </c>
      <c r="C28" s="3"/>
      <c r="D28" s="3">
        <v>9000</v>
      </c>
      <c r="E28" s="4">
        <v>0.57999999999999996</v>
      </c>
      <c r="F28" s="33"/>
      <c r="G28" s="16">
        <f t="shared" si="0"/>
        <v>0</v>
      </c>
    </row>
    <row r="29" spans="1:7">
      <c r="A29" s="24" t="s">
        <v>52</v>
      </c>
      <c r="B29" s="63" t="s">
        <v>104</v>
      </c>
      <c r="C29" s="3" t="s">
        <v>53</v>
      </c>
      <c r="D29" s="9">
        <v>2500</v>
      </c>
      <c r="E29" s="4">
        <v>1.53</v>
      </c>
      <c r="F29" s="33"/>
      <c r="G29" s="16">
        <f t="shared" si="0"/>
        <v>0</v>
      </c>
    </row>
    <row r="30" spans="1:7">
      <c r="A30" s="24" t="s">
        <v>94</v>
      </c>
      <c r="B30" s="63" t="s">
        <v>210</v>
      </c>
      <c r="C30" s="3"/>
      <c r="D30" s="3">
        <v>3700</v>
      </c>
      <c r="E30" s="4">
        <v>1.42</v>
      </c>
      <c r="F30" s="33"/>
      <c r="G30" s="16">
        <f t="shared" si="0"/>
        <v>0</v>
      </c>
    </row>
    <row r="31" spans="1:7">
      <c r="A31" s="24" t="s">
        <v>95</v>
      </c>
      <c r="B31" s="63"/>
      <c r="C31" s="3"/>
      <c r="D31" s="9">
        <v>600</v>
      </c>
      <c r="E31" s="4">
        <v>1.21</v>
      </c>
      <c r="F31" s="33"/>
      <c r="G31" s="16">
        <f t="shared" si="0"/>
        <v>0</v>
      </c>
    </row>
    <row r="32" spans="1:7">
      <c r="A32" s="24" t="s">
        <v>96</v>
      </c>
      <c r="B32" s="63"/>
      <c r="C32" s="3"/>
      <c r="D32" s="9">
        <v>475</v>
      </c>
      <c r="E32" s="4">
        <v>1.21</v>
      </c>
      <c r="F32" s="33"/>
      <c r="G32" s="16">
        <f t="shared" si="0"/>
        <v>0</v>
      </c>
    </row>
    <row r="33" spans="1:7">
      <c r="A33" s="24" t="s">
        <v>97</v>
      </c>
      <c r="B33" s="63"/>
      <c r="C33" s="3"/>
      <c r="D33" s="9">
        <v>175</v>
      </c>
      <c r="E33" s="4">
        <v>1.52</v>
      </c>
      <c r="F33" s="33"/>
      <c r="G33" s="16">
        <f t="shared" si="0"/>
        <v>0</v>
      </c>
    </row>
    <row r="34" spans="1:7">
      <c r="A34" s="24" t="s">
        <v>98</v>
      </c>
      <c r="B34" s="63"/>
      <c r="C34" s="3"/>
      <c r="D34" s="9">
        <v>3200</v>
      </c>
      <c r="E34" s="4">
        <v>1.82</v>
      </c>
      <c r="F34" s="33"/>
      <c r="G34" s="16">
        <f t="shared" si="0"/>
        <v>0</v>
      </c>
    </row>
    <row r="35" spans="1:7">
      <c r="A35" s="24" t="s">
        <v>99</v>
      </c>
      <c r="B35" s="63"/>
      <c r="C35" s="3"/>
      <c r="D35" s="9">
        <v>1550</v>
      </c>
      <c r="E35" s="4">
        <v>1.82</v>
      </c>
      <c r="F35" s="33"/>
      <c r="G35" s="16">
        <f t="shared" si="0"/>
        <v>0</v>
      </c>
    </row>
    <row r="36" spans="1:7">
      <c r="A36" s="24" t="s">
        <v>100</v>
      </c>
      <c r="B36" s="63"/>
      <c r="C36" s="3" t="s">
        <v>101</v>
      </c>
      <c r="D36" s="9">
        <v>100</v>
      </c>
      <c r="E36" s="4">
        <v>1.21</v>
      </c>
      <c r="F36" s="33"/>
      <c r="G36" s="16">
        <f t="shared" si="0"/>
        <v>0</v>
      </c>
    </row>
    <row r="37" spans="1:7">
      <c r="A37" s="24" t="s">
        <v>119</v>
      </c>
      <c r="B37" s="63" t="s">
        <v>147</v>
      </c>
      <c r="C37" s="3"/>
      <c r="D37" s="9">
        <v>750</v>
      </c>
      <c r="E37" s="4">
        <v>1.35</v>
      </c>
      <c r="F37" s="33"/>
      <c r="G37" s="16">
        <f t="shared" si="0"/>
        <v>0</v>
      </c>
    </row>
    <row r="38" spans="1:7">
      <c r="A38" s="166" t="s">
        <v>23</v>
      </c>
      <c r="B38" s="167"/>
      <c r="C38" s="167"/>
      <c r="D38" s="167"/>
      <c r="E38" s="167"/>
      <c r="F38" s="167"/>
      <c r="G38" s="168"/>
    </row>
    <row r="39" spans="1:7">
      <c r="A39" s="24" t="s">
        <v>24</v>
      </c>
      <c r="B39" s="63" t="s">
        <v>49</v>
      </c>
      <c r="C39" s="3"/>
      <c r="D39" s="9">
        <v>350</v>
      </c>
      <c r="E39" s="5">
        <v>2.89</v>
      </c>
      <c r="F39" s="33"/>
      <c r="G39" s="16">
        <f t="shared" si="0"/>
        <v>0</v>
      </c>
    </row>
    <row r="40" spans="1:7">
      <c r="A40" s="24" t="s">
        <v>25</v>
      </c>
      <c r="B40" s="63">
        <v>1</v>
      </c>
      <c r="C40" s="3"/>
      <c r="D40" s="3">
        <v>2500</v>
      </c>
      <c r="E40" s="5">
        <v>0.51</v>
      </c>
      <c r="F40" s="33"/>
      <c r="G40" s="16">
        <f t="shared" si="0"/>
        <v>0</v>
      </c>
    </row>
    <row r="41" spans="1:7" ht="19.5" thickBot="1">
      <c r="A41" s="43" t="s">
        <v>26</v>
      </c>
      <c r="B41" s="75"/>
      <c r="C41" s="44"/>
      <c r="D41" s="44"/>
      <c r="E41" s="44"/>
      <c r="F41" s="44"/>
      <c r="G41" s="21">
        <f>SUM(G5:G40)</f>
        <v>0</v>
      </c>
    </row>
  </sheetData>
  <sheetProtection algorithmName="SHA-512" hashValue="TR+xsc1fC8/uR2DwcyxOPJ3veHw7yF+maBeLyxi+Z5NLOvjWqSGfcgRxX0UWa49Z6cbT970p7oSRL+RgyjFIRQ==" saltValue="cAxC8F6zHMnROJs+gKjypQ==" spinCount="100000" sheet="1" objects="1" scenarios="1" selectLockedCells="1"/>
  <mergeCells count="9">
    <mergeCell ref="A1:G2"/>
    <mergeCell ref="A18:G18"/>
    <mergeCell ref="A25:G25"/>
    <mergeCell ref="A27:G27"/>
    <mergeCell ref="A38:G38"/>
    <mergeCell ref="A4:G4"/>
    <mergeCell ref="A12:G12"/>
    <mergeCell ref="A14:G14"/>
    <mergeCell ref="A16:G16"/>
  </mergeCells>
  <conditionalFormatting sqref="A1:C2">
    <cfRule type="containsBlanks" dxfId="4" priority="1">
      <formula>LEN(TRIM(A1))=0</formula>
    </cfRule>
  </conditionalFormatting>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C5CF52-4FA1-410A-B889-EB7F5958C692}">
  <dimension ref="A1:I40"/>
  <sheetViews>
    <sheetView zoomScale="90" zoomScaleNormal="90" workbookViewId="0">
      <selection activeCell="G25" sqref="G25"/>
    </sheetView>
  </sheetViews>
  <sheetFormatPr defaultColWidth="9.140625" defaultRowHeight="15"/>
  <cols>
    <col min="1" max="1" width="40.42578125" style="76" bestFit="1" customWidth="1"/>
    <col min="2" max="2" width="36.5703125" style="76" customWidth="1"/>
    <col min="3" max="3" width="38.140625" style="76" customWidth="1"/>
    <col min="4" max="4" width="19.85546875" style="76" customWidth="1"/>
    <col min="5" max="5" width="21.5703125" style="76" customWidth="1"/>
    <col min="6" max="6" width="18.85546875" style="76" bestFit="1" customWidth="1"/>
    <col min="7" max="7" width="26.5703125" style="76" bestFit="1" customWidth="1"/>
    <col min="8" max="8" width="24" style="76" customWidth="1"/>
    <col min="9" max="16384" width="9.140625" style="76"/>
  </cols>
  <sheetData>
    <row r="1" spans="1:9">
      <c r="A1" s="172" t="s">
        <v>60</v>
      </c>
      <c r="B1" s="173"/>
      <c r="C1" s="173"/>
      <c r="D1" s="174"/>
      <c r="E1" s="174"/>
      <c r="F1" s="174"/>
      <c r="G1" s="174"/>
      <c r="H1" s="175"/>
    </row>
    <row r="2" spans="1:9">
      <c r="A2" s="176"/>
      <c r="B2" s="177"/>
      <c r="C2" s="177"/>
      <c r="D2" s="178"/>
      <c r="E2" s="178"/>
      <c r="F2" s="178"/>
      <c r="G2" s="178"/>
      <c r="H2" s="179"/>
    </row>
    <row r="3" spans="1:9" ht="56.25">
      <c r="A3" s="77" t="s">
        <v>27</v>
      </c>
      <c r="B3" s="78" t="s">
        <v>28</v>
      </c>
      <c r="C3" s="78" t="s">
        <v>29</v>
      </c>
      <c r="D3" s="78" t="s">
        <v>9</v>
      </c>
      <c r="E3" s="78" t="s">
        <v>120</v>
      </c>
      <c r="F3" s="78" t="s">
        <v>137</v>
      </c>
      <c r="G3" s="78" t="s">
        <v>30</v>
      </c>
      <c r="H3" s="79" t="s">
        <v>12</v>
      </c>
    </row>
    <row r="4" spans="1:9">
      <c r="A4" s="169" t="s">
        <v>31</v>
      </c>
      <c r="B4" s="170"/>
      <c r="C4" s="170"/>
      <c r="D4" s="170"/>
      <c r="E4" s="170"/>
      <c r="F4" s="170"/>
      <c r="G4" s="170"/>
      <c r="H4" s="171"/>
    </row>
    <row r="5" spans="1:9">
      <c r="A5" s="80" t="s">
        <v>69</v>
      </c>
      <c r="B5" s="81"/>
      <c r="C5" s="82" t="s">
        <v>123</v>
      </c>
      <c r="D5" s="82" t="s">
        <v>118</v>
      </c>
      <c r="E5" s="82">
        <v>25000</v>
      </c>
      <c r="F5" s="83">
        <v>0.89</v>
      </c>
      <c r="G5" s="66"/>
      <c r="H5" s="84">
        <f>IF(G5&gt;F5*1.1,"Ongeldig",E5*G5)</f>
        <v>0</v>
      </c>
      <c r="I5" s="85"/>
    </row>
    <row r="6" spans="1:9">
      <c r="A6" s="80" t="s">
        <v>115</v>
      </c>
      <c r="B6" s="86"/>
      <c r="C6" s="82" t="s">
        <v>123</v>
      </c>
      <c r="D6" s="86" t="s">
        <v>118</v>
      </c>
      <c r="E6" s="86">
        <v>2000</v>
      </c>
      <c r="F6" s="83">
        <v>0.26</v>
      </c>
      <c r="G6" s="66"/>
      <c r="H6" s="84">
        <f t="shared" ref="H6:H7" si="0">IF(G6&gt;F6*1.1,"Ongeldig",E6*G6)</f>
        <v>0</v>
      </c>
      <c r="I6" s="85"/>
    </row>
    <row r="7" spans="1:9">
      <c r="A7" s="80" t="s">
        <v>121</v>
      </c>
      <c r="B7" s="86"/>
      <c r="C7" s="86" t="s">
        <v>122</v>
      </c>
      <c r="D7" s="86" t="s">
        <v>117</v>
      </c>
      <c r="E7" s="86">
        <v>400</v>
      </c>
      <c r="F7" s="83">
        <v>0.53</v>
      </c>
      <c r="G7" s="66"/>
      <c r="H7" s="84">
        <f t="shared" si="0"/>
        <v>0</v>
      </c>
    </row>
    <row r="8" spans="1:9">
      <c r="A8" s="169" t="s">
        <v>32</v>
      </c>
      <c r="B8" s="170"/>
      <c r="C8" s="170"/>
      <c r="D8" s="170"/>
      <c r="E8" s="170"/>
      <c r="F8" s="170"/>
      <c r="G8" s="170"/>
      <c r="H8" s="171"/>
    </row>
    <row r="9" spans="1:9" ht="57">
      <c r="A9" s="80" t="s">
        <v>33</v>
      </c>
      <c r="B9" s="87" t="s">
        <v>226</v>
      </c>
      <c r="C9" s="87" t="s">
        <v>225</v>
      </c>
      <c r="D9" s="86" t="s">
        <v>116</v>
      </c>
      <c r="E9" s="86">
        <v>7500</v>
      </c>
      <c r="F9" s="83">
        <v>7.8</v>
      </c>
      <c r="G9" s="66"/>
      <c r="H9" s="84">
        <f>IF(G9 &gt; F9 * 1.1, "Ongeldig", E9 * G9)</f>
        <v>0</v>
      </c>
    </row>
    <row r="10" spans="1:9" ht="42.75">
      <c r="A10" s="88" t="s">
        <v>34</v>
      </c>
      <c r="B10" s="86"/>
      <c r="C10" s="87" t="s">
        <v>156</v>
      </c>
      <c r="D10" s="86" t="s">
        <v>116</v>
      </c>
      <c r="E10" s="86">
        <v>56</v>
      </c>
      <c r="F10" s="83">
        <v>16.8</v>
      </c>
      <c r="G10" s="66"/>
      <c r="H10" s="84">
        <f t="shared" ref="H10:H14" si="1">IF(G10 &gt; F10 * 1.1, "Ongeldig", E10 * G10)</f>
        <v>0</v>
      </c>
    </row>
    <row r="11" spans="1:9">
      <c r="A11" s="80" t="s">
        <v>155</v>
      </c>
      <c r="B11" s="86"/>
      <c r="C11" s="86"/>
      <c r="D11" s="86" t="s">
        <v>116</v>
      </c>
      <c r="E11" s="86">
        <v>350</v>
      </c>
      <c r="F11" s="83">
        <v>7.91</v>
      </c>
      <c r="G11" s="66"/>
      <c r="H11" s="84">
        <f t="shared" si="1"/>
        <v>0</v>
      </c>
    </row>
    <row r="12" spans="1:9" ht="71.25">
      <c r="A12" s="89" t="s">
        <v>154</v>
      </c>
      <c r="B12" s="87" t="s">
        <v>124</v>
      </c>
      <c r="C12" s="87" t="s">
        <v>224</v>
      </c>
      <c r="D12" s="86" t="s">
        <v>116</v>
      </c>
      <c r="E12" s="86">
        <v>2000</v>
      </c>
      <c r="F12" s="83">
        <v>8.4700000000000006</v>
      </c>
      <c r="G12" s="66"/>
      <c r="H12" s="84">
        <f t="shared" si="1"/>
        <v>0</v>
      </c>
    </row>
    <row r="13" spans="1:9" ht="42.75">
      <c r="A13" s="80" t="s">
        <v>90</v>
      </c>
      <c r="B13" s="86" t="s">
        <v>84</v>
      </c>
      <c r="C13" s="87" t="s">
        <v>221</v>
      </c>
      <c r="D13" s="86" t="s">
        <v>116</v>
      </c>
      <c r="E13" s="86">
        <v>1000</v>
      </c>
      <c r="F13" s="83">
        <v>8.52</v>
      </c>
      <c r="G13" s="66"/>
      <c r="H13" s="84">
        <f t="shared" si="1"/>
        <v>0</v>
      </c>
    </row>
    <row r="14" spans="1:9" ht="57">
      <c r="A14" s="80" t="s">
        <v>89</v>
      </c>
      <c r="B14" s="86" t="s">
        <v>84</v>
      </c>
      <c r="C14" s="87" t="s">
        <v>222</v>
      </c>
      <c r="D14" s="86" t="s">
        <v>116</v>
      </c>
      <c r="E14" s="82">
        <v>500</v>
      </c>
      <c r="F14" s="83">
        <v>11</v>
      </c>
      <c r="G14" s="66"/>
      <c r="H14" s="84">
        <f t="shared" si="1"/>
        <v>0</v>
      </c>
    </row>
    <row r="15" spans="1:9">
      <c r="A15" s="180" t="s">
        <v>35</v>
      </c>
      <c r="B15" s="181"/>
      <c r="C15" s="181"/>
      <c r="D15" s="181"/>
      <c r="E15" s="181"/>
      <c r="F15" s="181"/>
      <c r="G15" s="181"/>
      <c r="H15" s="182"/>
    </row>
    <row r="16" spans="1:9" ht="28.5">
      <c r="A16" s="80" t="s">
        <v>87</v>
      </c>
      <c r="B16" s="86" t="s">
        <v>127</v>
      </c>
      <c r="C16" s="87" t="s">
        <v>126</v>
      </c>
      <c r="D16" s="86" t="s">
        <v>116</v>
      </c>
      <c r="E16" s="86">
        <v>1500</v>
      </c>
      <c r="F16" s="86"/>
      <c r="G16" s="66"/>
      <c r="H16" s="84">
        <f>E16*G16</f>
        <v>0</v>
      </c>
    </row>
    <row r="17" spans="1:8" ht="28.5">
      <c r="A17" s="80" t="s">
        <v>36</v>
      </c>
      <c r="B17" s="86" t="s">
        <v>127</v>
      </c>
      <c r="C17" s="87" t="s">
        <v>125</v>
      </c>
      <c r="D17" s="86" t="s">
        <v>116</v>
      </c>
      <c r="E17" s="86">
        <v>2000</v>
      </c>
      <c r="F17" s="86"/>
      <c r="G17" s="66"/>
      <c r="H17" s="84">
        <f>E17*G17</f>
        <v>0</v>
      </c>
    </row>
    <row r="18" spans="1:8" ht="28.5">
      <c r="A18" s="80" t="s">
        <v>37</v>
      </c>
      <c r="B18" s="86" t="s">
        <v>127</v>
      </c>
      <c r="C18" s="87" t="s">
        <v>223</v>
      </c>
      <c r="D18" s="86" t="s">
        <v>116</v>
      </c>
      <c r="E18" s="86">
        <v>3500</v>
      </c>
      <c r="F18" s="86"/>
      <c r="G18" s="66"/>
      <c r="H18" s="84">
        <f>E18*G18</f>
        <v>0</v>
      </c>
    </row>
    <row r="19" spans="1:8">
      <c r="A19" s="80" t="s">
        <v>38</v>
      </c>
      <c r="B19" s="86"/>
      <c r="C19" s="86"/>
      <c r="D19" s="86" t="s">
        <v>116</v>
      </c>
      <c r="E19" s="86">
        <v>5000</v>
      </c>
      <c r="F19" s="86"/>
      <c r="G19" s="66"/>
      <c r="H19" s="84">
        <f>E19*G19</f>
        <v>0</v>
      </c>
    </row>
    <row r="20" spans="1:8">
      <c r="A20" s="180" t="s">
        <v>106</v>
      </c>
      <c r="B20" s="181"/>
      <c r="C20" s="181"/>
      <c r="D20" s="181"/>
      <c r="E20" s="181"/>
      <c r="F20" s="181"/>
      <c r="G20" s="181"/>
      <c r="H20" s="182"/>
    </row>
    <row r="21" spans="1:8">
      <c r="A21" s="90" t="s">
        <v>129</v>
      </c>
      <c r="B21" s="86"/>
      <c r="C21" s="86"/>
      <c r="D21" s="86" t="s">
        <v>108</v>
      </c>
      <c r="E21" s="86">
        <v>370</v>
      </c>
      <c r="F21" s="86"/>
      <c r="G21" s="66"/>
      <c r="H21" s="84">
        <f t="shared" ref="H21:H30" si="2">E21*G21</f>
        <v>0</v>
      </c>
    </row>
    <row r="22" spans="1:8">
      <c r="A22" s="90" t="s">
        <v>107</v>
      </c>
      <c r="B22" s="86"/>
      <c r="C22" s="86"/>
      <c r="D22" s="86" t="s">
        <v>108</v>
      </c>
      <c r="E22" s="86">
        <v>570</v>
      </c>
      <c r="F22" s="86"/>
      <c r="G22" s="66"/>
      <c r="H22" s="84">
        <f t="shared" si="2"/>
        <v>0</v>
      </c>
    </row>
    <row r="23" spans="1:8">
      <c r="A23" s="90" t="s">
        <v>128</v>
      </c>
      <c r="B23" s="86"/>
      <c r="C23" s="86"/>
      <c r="D23" s="86" t="s">
        <v>108</v>
      </c>
      <c r="E23" s="86">
        <v>800</v>
      </c>
      <c r="F23" s="86"/>
      <c r="G23" s="66"/>
      <c r="H23" s="84">
        <f t="shared" si="2"/>
        <v>0</v>
      </c>
    </row>
    <row r="24" spans="1:8">
      <c r="A24" s="90" t="s">
        <v>105</v>
      </c>
      <c r="B24" s="86"/>
      <c r="C24" s="86"/>
      <c r="D24" s="86" t="s">
        <v>108</v>
      </c>
      <c r="E24" s="86">
        <v>1000</v>
      </c>
      <c r="F24" s="86"/>
      <c r="G24" s="66"/>
      <c r="H24" s="84">
        <f t="shared" si="2"/>
        <v>0</v>
      </c>
    </row>
    <row r="25" spans="1:8">
      <c r="A25" s="90" t="s">
        <v>109</v>
      </c>
      <c r="B25" s="86"/>
      <c r="C25" s="86"/>
      <c r="D25" s="86" t="s">
        <v>108</v>
      </c>
      <c r="E25" s="86">
        <v>1800</v>
      </c>
      <c r="F25" s="86"/>
      <c r="G25" s="66"/>
      <c r="H25" s="84">
        <f t="shared" si="2"/>
        <v>0</v>
      </c>
    </row>
    <row r="26" spans="1:8">
      <c r="A26" s="90" t="s">
        <v>111</v>
      </c>
      <c r="B26" s="86"/>
      <c r="C26" s="86"/>
      <c r="D26" s="86" t="s">
        <v>108</v>
      </c>
      <c r="E26" s="86">
        <v>300</v>
      </c>
      <c r="F26" s="86"/>
      <c r="G26" s="66"/>
      <c r="H26" s="84">
        <f t="shared" si="2"/>
        <v>0</v>
      </c>
    </row>
    <row r="27" spans="1:8">
      <c r="A27" s="90" t="s">
        <v>112</v>
      </c>
      <c r="B27" s="86"/>
      <c r="C27" s="86"/>
      <c r="D27" s="86" t="s">
        <v>108</v>
      </c>
      <c r="E27" s="86">
        <v>920</v>
      </c>
      <c r="F27" s="86"/>
      <c r="G27" s="66"/>
      <c r="H27" s="84">
        <f t="shared" si="2"/>
        <v>0</v>
      </c>
    </row>
    <row r="28" spans="1:8">
      <c r="A28" s="90" t="s">
        <v>113</v>
      </c>
      <c r="B28" s="86"/>
      <c r="C28" s="86"/>
      <c r="D28" s="86" t="s">
        <v>108</v>
      </c>
      <c r="E28" s="86">
        <v>90</v>
      </c>
      <c r="F28" s="86"/>
      <c r="G28" s="66"/>
      <c r="H28" s="84">
        <f t="shared" si="2"/>
        <v>0</v>
      </c>
    </row>
    <row r="29" spans="1:8">
      <c r="A29" s="90" t="s">
        <v>114</v>
      </c>
      <c r="B29" s="86"/>
      <c r="C29" s="86"/>
      <c r="D29" s="86" t="s">
        <v>108</v>
      </c>
      <c r="E29" s="86">
        <v>650</v>
      </c>
      <c r="F29" s="86"/>
      <c r="G29" s="66"/>
      <c r="H29" s="84">
        <f t="shared" si="2"/>
        <v>0</v>
      </c>
    </row>
    <row r="30" spans="1:8">
      <c r="A30" s="90" t="s">
        <v>110</v>
      </c>
      <c r="B30" s="86"/>
      <c r="C30" s="86"/>
      <c r="D30" s="86" t="s">
        <v>108</v>
      </c>
      <c r="E30" s="86">
        <v>60</v>
      </c>
      <c r="F30" s="86"/>
      <c r="G30" s="66"/>
      <c r="H30" s="84">
        <f t="shared" si="2"/>
        <v>0</v>
      </c>
    </row>
    <row r="31" spans="1:8">
      <c r="A31" s="169" t="s">
        <v>22</v>
      </c>
      <c r="B31" s="170"/>
      <c r="C31" s="170"/>
      <c r="D31" s="170"/>
      <c r="E31" s="170"/>
      <c r="F31" s="170"/>
      <c r="G31" s="170"/>
      <c r="H31" s="171"/>
    </row>
    <row r="32" spans="1:8">
      <c r="A32" s="80" t="s">
        <v>39</v>
      </c>
      <c r="B32" s="86" t="s">
        <v>134</v>
      </c>
      <c r="C32" s="86"/>
      <c r="D32" s="86" t="s">
        <v>130</v>
      </c>
      <c r="E32" s="86">
        <v>1500</v>
      </c>
      <c r="F32" s="86"/>
      <c r="G32" s="66"/>
      <c r="H32" s="84">
        <f t="shared" ref="H32:H37" si="3">E32*G32</f>
        <v>0</v>
      </c>
    </row>
    <row r="33" spans="1:8">
      <c r="A33" s="80" t="s">
        <v>85</v>
      </c>
      <c r="B33" s="86" t="s">
        <v>134</v>
      </c>
      <c r="C33" s="86"/>
      <c r="D33" s="86" t="s">
        <v>130</v>
      </c>
      <c r="E33" s="86">
        <v>2500</v>
      </c>
      <c r="F33" s="86"/>
      <c r="G33" s="66"/>
      <c r="H33" s="84">
        <f t="shared" si="3"/>
        <v>0</v>
      </c>
    </row>
    <row r="34" spans="1:8">
      <c r="A34" s="80" t="s">
        <v>133</v>
      </c>
      <c r="B34" s="86" t="s">
        <v>136</v>
      </c>
      <c r="C34" s="86"/>
      <c r="D34" s="86" t="s">
        <v>131</v>
      </c>
      <c r="E34" s="86">
        <v>750</v>
      </c>
      <c r="F34" s="86"/>
      <c r="G34" s="66"/>
      <c r="H34" s="84">
        <f t="shared" si="3"/>
        <v>0</v>
      </c>
    </row>
    <row r="35" spans="1:8">
      <c r="A35" s="89" t="s">
        <v>86</v>
      </c>
      <c r="B35" s="86" t="s">
        <v>136</v>
      </c>
      <c r="C35" s="86"/>
      <c r="D35" s="86" t="s">
        <v>131</v>
      </c>
      <c r="E35" s="86">
        <v>250</v>
      </c>
      <c r="F35" s="86"/>
      <c r="G35" s="66"/>
      <c r="H35" s="84">
        <f t="shared" si="3"/>
        <v>0</v>
      </c>
    </row>
    <row r="36" spans="1:8">
      <c r="A36" s="80" t="s">
        <v>40</v>
      </c>
      <c r="B36" s="86" t="s">
        <v>135</v>
      </c>
      <c r="C36" s="86"/>
      <c r="D36" s="86" t="s">
        <v>108</v>
      </c>
      <c r="E36" s="86">
        <v>4000</v>
      </c>
      <c r="F36" s="86"/>
      <c r="G36" s="66"/>
      <c r="H36" s="84">
        <f t="shared" si="3"/>
        <v>0</v>
      </c>
    </row>
    <row r="37" spans="1:8" ht="28.5">
      <c r="A37" s="80" t="s">
        <v>88</v>
      </c>
      <c r="B37" s="87" t="s">
        <v>132</v>
      </c>
      <c r="C37" s="86"/>
      <c r="D37" s="86" t="s">
        <v>108</v>
      </c>
      <c r="E37" s="86">
        <v>40</v>
      </c>
      <c r="F37" s="86"/>
      <c r="G37" s="66"/>
      <c r="H37" s="84">
        <f t="shared" si="3"/>
        <v>0</v>
      </c>
    </row>
    <row r="38" spans="1:8">
      <c r="A38" s="169" t="s">
        <v>152</v>
      </c>
      <c r="B38" s="170"/>
      <c r="C38" s="170"/>
      <c r="D38" s="170"/>
      <c r="E38" s="170"/>
      <c r="F38" s="170"/>
      <c r="G38" s="170"/>
      <c r="H38" s="171"/>
    </row>
    <row r="39" spans="1:8">
      <c r="A39" s="91" t="s">
        <v>157</v>
      </c>
      <c r="B39" s="87"/>
      <c r="C39" s="86"/>
      <c r="D39" s="86"/>
      <c r="E39" s="86">
        <v>200</v>
      </c>
      <c r="F39" s="86"/>
      <c r="G39" s="67"/>
      <c r="H39" s="84">
        <f>E39*G39</f>
        <v>0</v>
      </c>
    </row>
    <row r="40" spans="1:8" ht="19.5" thickBot="1">
      <c r="A40" s="92" t="s">
        <v>26</v>
      </c>
      <c r="B40" s="93"/>
      <c r="C40" s="93"/>
      <c r="D40" s="93"/>
      <c r="E40" s="93"/>
      <c r="F40" s="93"/>
      <c r="G40" s="93"/>
      <c r="H40" s="94">
        <f>SUM(H39,H32:H37,H21:H30,H16:H19,H9:H14,H5:H7)</f>
        <v>0</v>
      </c>
    </row>
  </sheetData>
  <sheetProtection algorithmName="SHA-512" hashValue="K1CKe6hPBqzQR4jq88ti8ngaVGgp4iYIsJCW5sD6KMRKgzwy3kqa/PUkFYnmR0MUdvLRrtUX4vaju2Y3CDhtmA==" saltValue="I8ntJQgqQA/1IYL5b75yEw==" spinCount="100000" sheet="1" selectLockedCells="1"/>
  <mergeCells count="7">
    <mergeCell ref="A4:H4"/>
    <mergeCell ref="A1:H2"/>
    <mergeCell ref="A20:H20"/>
    <mergeCell ref="A38:H38"/>
    <mergeCell ref="A8:H8"/>
    <mergeCell ref="A15:H15"/>
    <mergeCell ref="A31:H31"/>
  </mergeCells>
  <phoneticPr fontId="18" type="noConversion"/>
  <conditionalFormatting sqref="A1:C2">
    <cfRule type="containsBlanks" dxfId="3" priority="1">
      <formula>LEN(TRIM(A1))=0</formula>
    </cfRule>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E1799F-EF72-4FBA-BC12-AA49C5AF3B27}">
  <dimension ref="A1:G14"/>
  <sheetViews>
    <sheetView workbookViewId="0">
      <selection activeCell="D9" sqref="D9"/>
    </sheetView>
  </sheetViews>
  <sheetFormatPr defaultRowHeight="15"/>
  <cols>
    <col min="1" max="1" width="26.140625" bestFit="1" customWidth="1"/>
    <col min="2" max="2" width="9.5703125" bestFit="1" customWidth="1"/>
    <col min="3" max="3" width="20.42578125" customWidth="1"/>
    <col min="4" max="4" width="21.5703125" customWidth="1"/>
    <col min="5" max="5" width="0.140625" customWidth="1"/>
  </cols>
  <sheetData>
    <row r="1" spans="1:7">
      <c r="A1" s="128" t="s">
        <v>56</v>
      </c>
      <c r="B1" s="141"/>
      <c r="C1" s="141"/>
      <c r="D1" s="142"/>
      <c r="E1" s="10"/>
    </row>
    <row r="2" spans="1:7">
      <c r="A2" s="144"/>
      <c r="B2" s="145"/>
      <c r="C2" s="145"/>
      <c r="D2" s="187"/>
      <c r="E2" s="11"/>
    </row>
    <row r="3" spans="1:7" ht="18.75">
      <c r="A3" s="155" t="s">
        <v>140</v>
      </c>
      <c r="B3" s="156"/>
      <c r="C3" s="156"/>
      <c r="D3" s="156"/>
      <c r="E3" s="157"/>
    </row>
    <row r="4" spans="1:7">
      <c r="A4" s="148" t="s">
        <v>5</v>
      </c>
      <c r="B4" s="149"/>
      <c r="C4" s="150"/>
      <c r="D4" s="188" t="s">
        <v>142</v>
      </c>
      <c r="E4" s="189"/>
    </row>
    <row r="5" spans="1:7">
      <c r="A5" s="151" t="s">
        <v>57</v>
      </c>
      <c r="B5" s="152"/>
      <c r="C5" s="152"/>
      <c r="D5" s="32"/>
      <c r="E5" s="12"/>
    </row>
    <row r="6" spans="1:7">
      <c r="A6" s="151" t="s">
        <v>58</v>
      </c>
      <c r="B6" s="152"/>
      <c r="C6" s="152"/>
      <c r="D6" s="32"/>
      <c r="E6" s="12"/>
    </row>
    <row r="7" spans="1:7">
      <c r="A7" s="151" t="s">
        <v>59</v>
      </c>
      <c r="B7" s="152"/>
      <c r="C7" s="152"/>
      <c r="D7" s="32"/>
      <c r="E7" s="12"/>
    </row>
    <row r="8" spans="1:7">
      <c r="A8" s="151" t="s">
        <v>141</v>
      </c>
      <c r="B8" s="152"/>
      <c r="C8" s="152"/>
      <c r="D8" s="32"/>
      <c r="E8" s="12"/>
    </row>
    <row r="9" spans="1:7">
      <c r="A9" s="185" t="s">
        <v>4</v>
      </c>
      <c r="B9" s="186"/>
      <c r="C9" s="186"/>
      <c r="D9" s="32"/>
      <c r="E9" s="12"/>
    </row>
    <row r="10" spans="1:7">
      <c r="A10" s="185" t="s">
        <v>4</v>
      </c>
      <c r="B10" s="186"/>
      <c r="C10" s="186"/>
      <c r="D10" s="32"/>
      <c r="E10" s="12"/>
    </row>
    <row r="11" spans="1:7" ht="19.5" thickBot="1">
      <c r="A11" s="183" t="s">
        <v>143</v>
      </c>
      <c r="B11" s="184"/>
      <c r="C11" s="184"/>
      <c r="D11" s="68">
        <f>IF(SUM(D4:D10)&gt;81000,"Ongeldig",SUM(D4:D10))</f>
        <v>0</v>
      </c>
      <c r="E11" s="13"/>
      <c r="G11" s="7"/>
    </row>
    <row r="12" spans="1:7">
      <c r="A12" s="1"/>
      <c r="B12" s="1"/>
      <c r="C12" s="1"/>
      <c r="D12" s="1"/>
      <c r="E12" s="1"/>
    </row>
    <row r="13" spans="1:7">
      <c r="A13" s="8"/>
      <c r="B13" s="1"/>
      <c r="C13" s="1"/>
      <c r="D13" s="1"/>
      <c r="E13" s="1"/>
    </row>
    <row r="14" spans="1:7">
      <c r="A14" s="1"/>
      <c r="B14" s="1"/>
      <c r="C14" s="1"/>
      <c r="D14" s="1"/>
      <c r="E14" s="1"/>
    </row>
  </sheetData>
  <sheetProtection algorithmName="SHA-512" hashValue="mOf6rY6rumNxwuX3In+2Hw70paVe3tKVN3oXEdHe5wCIR5+vXFa/yoYV9sBa6SlPB4opP0PPiLb/M4lD2fgzQw==" saltValue="u6ISCWpm6cgfVI/ug5/eYA==" spinCount="100000" sheet="1" selectLockedCells="1"/>
  <mergeCells count="11">
    <mergeCell ref="A1:D2"/>
    <mergeCell ref="A3:E3"/>
    <mergeCell ref="A4:C4"/>
    <mergeCell ref="D4:E4"/>
    <mergeCell ref="A6:C6"/>
    <mergeCell ref="A5:C5"/>
    <mergeCell ref="A11:C11"/>
    <mergeCell ref="A9:C9"/>
    <mergeCell ref="A10:C10"/>
    <mergeCell ref="A7:C7"/>
    <mergeCell ref="A8:C8"/>
  </mergeCells>
  <conditionalFormatting sqref="A1:C2">
    <cfRule type="containsBlanks" dxfId="2" priority="1">
      <formula>LEN(TRIM(A1))=0</formula>
    </cfRule>
  </conditionalFormatting>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401FDF-B2A1-4FE7-80F6-63EFB6EC1F58}">
  <dimension ref="A1:D9"/>
  <sheetViews>
    <sheetView workbookViewId="0">
      <selection activeCell="B5" sqref="B5:D5"/>
    </sheetView>
  </sheetViews>
  <sheetFormatPr defaultColWidth="8.85546875" defaultRowHeight="15"/>
  <cols>
    <col min="1" max="1" width="32.85546875" style="36" customWidth="1"/>
    <col min="2" max="4" width="21.7109375" style="36" customWidth="1"/>
    <col min="5" max="5" width="20.85546875" style="36" customWidth="1"/>
    <col min="6" max="16384" width="8.85546875" style="36"/>
  </cols>
  <sheetData>
    <row r="1" spans="1:4">
      <c r="A1" s="193" t="s">
        <v>162</v>
      </c>
      <c r="B1" s="194"/>
      <c r="C1" s="194"/>
      <c r="D1" s="195"/>
    </row>
    <row r="2" spans="1:4">
      <c r="A2" s="196"/>
      <c r="B2" s="197"/>
      <c r="C2" s="197"/>
      <c r="D2" s="198"/>
    </row>
    <row r="3" spans="1:4" ht="18.75">
      <c r="A3" s="190" t="s">
        <v>57</v>
      </c>
      <c r="B3" s="191"/>
      <c r="C3" s="191"/>
      <c r="D3" s="192"/>
    </row>
    <row r="4" spans="1:4">
      <c r="A4" s="53" t="s">
        <v>2</v>
      </c>
      <c r="B4" s="37" t="s">
        <v>153</v>
      </c>
      <c r="C4" s="37" t="s">
        <v>172</v>
      </c>
      <c r="D4" s="54" t="s">
        <v>173</v>
      </c>
    </row>
    <row r="5" spans="1:4">
      <c r="A5" s="55" t="s">
        <v>138</v>
      </c>
      <c r="B5" s="30"/>
      <c r="C5" s="30"/>
      <c r="D5" s="56"/>
    </row>
    <row r="6" spans="1:4">
      <c r="A6" s="55" t="s">
        <v>139</v>
      </c>
      <c r="B6" s="30"/>
      <c r="C6" s="30"/>
      <c r="D6" s="56"/>
    </row>
    <row r="7" spans="1:4">
      <c r="A7" s="55" t="s">
        <v>148</v>
      </c>
      <c r="B7" s="30"/>
      <c r="C7" s="30"/>
      <c r="D7" s="56"/>
    </row>
    <row r="8" spans="1:4" ht="15.75" thickBot="1">
      <c r="A8" s="57" t="s">
        <v>149</v>
      </c>
      <c r="B8" s="58"/>
      <c r="C8" s="58"/>
      <c r="D8" s="59"/>
    </row>
    <row r="9" spans="1:4" ht="18.75">
      <c r="A9" s="52"/>
      <c r="B9" s="52"/>
      <c r="C9" s="52"/>
      <c r="D9" s="52"/>
    </row>
  </sheetData>
  <sheetProtection algorithmName="SHA-512" hashValue="PFKExEyby/PCmjgIytOb1CEVkeQgb4+odMS8L0IrYXqP6goHwTyswey7ptG2y98sWe8YCBbZrfzWA7g8F+lKjg==" saltValue="2vCJbY9G8oTIpDaUYq8wrA==" spinCount="100000" sheet="1" selectLockedCells="1"/>
  <mergeCells count="2">
    <mergeCell ref="A3:D3"/>
    <mergeCell ref="A1:D2"/>
  </mergeCells>
  <conditionalFormatting sqref="A1:D2">
    <cfRule type="containsBlanks" dxfId="1" priority="1">
      <formula>LEN(TRIM(A1))=0</formula>
    </cfRule>
  </conditionalFormatting>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52F9F2-1FA5-4435-A0E8-ABBC488DC5CE}">
  <dimension ref="A1:F17"/>
  <sheetViews>
    <sheetView workbookViewId="0">
      <selection activeCell="D16" sqref="D16"/>
    </sheetView>
  </sheetViews>
  <sheetFormatPr defaultRowHeight="15"/>
  <cols>
    <col min="1" max="1" width="30.140625" bestFit="1" customWidth="1"/>
    <col min="2" max="6" width="20" customWidth="1"/>
    <col min="7" max="7" width="16.5703125" customWidth="1"/>
  </cols>
  <sheetData>
    <row r="1" spans="1:6">
      <c r="A1" s="128" t="s">
        <v>144</v>
      </c>
      <c r="B1" s="141"/>
      <c r="C1" s="141"/>
      <c r="D1" s="142"/>
      <c r="E1" s="142"/>
      <c r="F1" s="143"/>
    </row>
    <row r="2" spans="1:6">
      <c r="A2" s="144"/>
      <c r="B2" s="145"/>
      <c r="C2" s="145"/>
      <c r="D2" s="146"/>
      <c r="E2" s="146"/>
      <c r="F2" s="147"/>
    </row>
    <row r="3" spans="1:6" ht="18.75">
      <c r="A3" s="155" t="s">
        <v>150</v>
      </c>
      <c r="B3" s="156"/>
      <c r="C3" s="156"/>
      <c r="D3" s="156"/>
      <c r="E3" s="156"/>
      <c r="F3" s="157"/>
    </row>
    <row r="4" spans="1:6" ht="30">
      <c r="A4" s="14" t="s">
        <v>2</v>
      </c>
      <c r="B4" s="2" t="s">
        <v>3</v>
      </c>
      <c r="C4" s="2" t="s">
        <v>191</v>
      </c>
      <c r="D4" s="2" t="s">
        <v>192</v>
      </c>
      <c r="E4" s="2" t="s">
        <v>193</v>
      </c>
      <c r="F4" s="15" t="s">
        <v>178</v>
      </c>
    </row>
    <row r="5" spans="1:6">
      <c r="A5" s="95" t="s">
        <v>4</v>
      </c>
      <c r="B5" s="42"/>
      <c r="C5" s="42"/>
      <c r="D5" s="30"/>
      <c r="E5" s="31"/>
      <c r="F5" s="16">
        <f>(C5*D5*E5)</f>
        <v>0</v>
      </c>
    </row>
    <row r="6" spans="1:6">
      <c r="A6" s="95" t="s">
        <v>4</v>
      </c>
      <c r="B6" s="42"/>
      <c r="C6" s="202"/>
      <c r="D6" s="30"/>
      <c r="E6" s="31"/>
      <c r="F6" s="16">
        <f t="shared" ref="F6:F7" si="0">(C6*D6*E6)</f>
        <v>0</v>
      </c>
    </row>
    <row r="7" spans="1:6">
      <c r="A7" s="95" t="s">
        <v>4</v>
      </c>
      <c r="B7" s="42"/>
      <c r="C7" s="202"/>
      <c r="D7" s="30"/>
      <c r="E7" s="31"/>
      <c r="F7" s="16">
        <f t="shared" si="0"/>
        <v>0</v>
      </c>
    </row>
    <row r="8" spans="1:6" ht="15.75" thickBot="1">
      <c r="A8" s="70" t="s">
        <v>179</v>
      </c>
      <c r="B8" s="71"/>
      <c r="C8" s="71"/>
      <c r="D8" s="71"/>
      <c r="E8" s="71"/>
      <c r="F8" s="72">
        <f>IF(SUM(F5:F7)&gt;57000,"Ongeldig",SUM(F5:F7))</f>
        <v>0</v>
      </c>
    </row>
    <row r="10" spans="1:6" ht="15.75" thickBot="1"/>
    <row r="11" spans="1:6" ht="18.75">
      <c r="A11" s="199" t="s">
        <v>181</v>
      </c>
      <c r="B11" s="200"/>
      <c r="C11" s="200"/>
      <c r="D11" s="19"/>
    </row>
    <row r="12" spans="1:6" ht="30">
      <c r="A12" s="148" t="s">
        <v>5</v>
      </c>
      <c r="B12" s="149"/>
      <c r="C12" s="150"/>
      <c r="D12" s="15" t="s">
        <v>168</v>
      </c>
    </row>
    <row r="13" spans="1:6">
      <c r="A13" s="151" t="s">
        <v>57</v>
      </c>
      <c r="B13" s="152"/>
      <c r="C13" s="152"/>
      <c r="D13" s="201">
        <f>F8</f>
        <v>0</v>
      </c>
    </row>
    <row r="14" spans="1:6">
      <c r="A14" s="151" t="s">
        <v>6</v>
      </c>
      <c r="B14" s="152"/>
      <c r="C14" s="152"/>
      <c r="D14" s="34"/>
    </row>
    <row r="15" spans="1:6">
      <c r="A15" s="148" t="s">
        <v>169</v>
      </c>
      <c r="B15" s="149"/>
      <c r="C15" s="150"/>
      <c r="D15" s="20">
        <f>SUM(D13:D14)</f>
        <v>0</v>
      </c>
    </row>
    <row r="16" spans="1:6">
      <c r="A16" s="151" t="s">
        <v>180</v>
      </c>
      <c r="B16" s="152"/>
      <c r="C16" s="152"/>
      <c r="D16" s="34"/>
    </row>
    <row r="17" spans="1:4" ht="19.5" thickBot="1">
      <c r="A17" s="153" t="s">
        <v>182</v>
      </c>
      <c r="B17" s="154"/>
      <c r="C17" s="154"/>
      <c r="D17" s="69">
        <f>IF(SUM(D15-D16)&gt;57000,"Ongeldig",SUM(D15-D16))</f>
        <v>0</v>
      </c>
    </row>
  </sheetData>
  <sheetProtection algorithmName="SHA-512" hashValue="3EtrTstRkZu891R7lP0cbBhqM3kMUljp9jgSDsoDsjH5svHCLILwwxtEORaWiMjYqnVikRgwIiRDUH73trmeCg==" saltValue="l4TEdcmnUSP8HnGW0MCRJQ==" spinCount="100000" sheet="1" selectLockedCells="1"/>
  <mergeCells count="9">
    <mergeCell ref="A1:F2"/>
    <mergeCell ref="A15:C15"/>
    <mergeCell ref="A16:C16"/>
    <mergeCell ref="A17:C17"/>
    <mergeCell ref="A3:F3"/>
    <mergeCell ref="A12:C12"/>
    <mergeCell ref="A13:C13"/>
    <mergeCell ref="A11:C11"/>
    <mergeCell ref="A14:C14"/>
  </mergeCells>
  <conditionalFormatting sqref="A1:C2">
    <cfRule type="containsBlanks" dxfId="0" priority="1">
      <formula>LEN(TRIM(A1))=0</formula>
    </cfRule>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4042DA240D04F41B9501539B4604C0F" ma:contentTypeVersion="4" ma:contentTypeDescription="Een nieuw document maken." ma:contentTypeScope="" ma:versionID="a3cfbf6f3b1a0939f0344f65d77e0bd0">
  <xsd:schema xmlns:xsd="http://www.w3.org/2001/XMLSchema" xmlns:xs="http://www.w3.org/2001/XMLSchema" xmlns:p="http://schemas.microsoft.com/office/2006/metadata/properties" xmlns:ns2="8355b062-ab45-457a-b735-cdcb94b74cbf" targetNamespace="http://schemas.microsoft.com/office/2006/metadata/properties" ma:root="true" ma:fieldsID="ac27cf6801a8c71f83c807a1bea5dfa9" ns2:_="">
    <xsd:import namespace="8355b062-ab45-457a-b735-cdcb94b74cb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355b062-ab45-457a-b735-cdcb94b74cb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F2B8D8C-4691-41CD-9675-E188A6DE03C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355b062-ab45-457a-b735-cdcb94b74cb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C78443C-68F7-4FC9-BB42-8387F05849C9}">
  <ds:schemaRefs>
    <ds:schemaRef ds:uri="http://schemas.microsoft.com/sharepoint/v3/contenttype/forms"/>
  </ds:schemaRefs>
</ds:datastoreItem>
</file>

<file path=customXml/itemProps3.xml><?xml version="1.0" encoding="utf-8"?>
<ds:datastoreItem xmlns:ds="http://schemas.openxmlformats.org/officeDocument/2006/customXml" ds:itemID="{6B24B3EF-036D-4A67-95A9-D53F2FA08C26}">
  <ds:schemaRefs>
    <ds:schemaRef ds:uri="http://schemas.openxmlformats.org/package/2006/metadata/core-properties"/>
    <ds:schemaRef ds:uri="http://schemas.microsoft.com/office/infopath/2007/PartnerControls"/>
    <ds:schemaRef ds:uri="http://schemas.microsoft.com/office/2006/documentManagement/types"/>
    <ds:schemaRef ds:uri="http://purl.org/dc/terms/"/>
    <ds:schemaRef ds:uri="http://purl.org/dc/elements/1.1/"/>
    <ds:schemaRef ds:uri="http://schemas.microsoft.com/office/2006/metadata/properties"/>
    <ds:schemaRef ds:uri="http://www.w3.org/XML/1998/namespace"/>
    <ds:schemaRef ds:uri="8355b062-ab45-457a-b735-cdcb94b74cbf"/>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10</vt:i4>
      </vt:variant>
    </vt:vector>
  </HeadingPairs>
  <TitlesOfParts>
    <vt:vector size="10" baseType="lpstr">
      <vt:lpstr>Wijzigingen</vt:lpstr>
      <vt:lpstr>Instructie</vt:lpstr>
      <vt:lpstr>1. Inschrijfstaat</vt:lpstr>
      <vt:lpstr>2. Aanneemsom</vt:lpstr>
      <vt:lpstr>3. Basis assortiment</vt:lpstr>
      <vt:lpstr>4. Banqueting</vt:lpstr>
      <vt:lpstr>5. Raadscatering</vt:lpstr>
      <vt:lpstr>6. Integrale uurtarieven</vt:lpstr>
      <vt:lpstr>7. Koffiebar nieuw gemeentehuis</vt:lpstr>
      <vt:lpstr>8. Eenmalige kosten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Klein Schiphorst-Joosten, Jeanine</dc:creator>
  <cp:lastModifiedBy>Buijsman, Pamela</cp:lastModifiedBy>
  <dcterms:created xsi:type="dcterms:W3CDTF">2025-11-26T07:48:23Z</dcterms:created>
  <dcterms:modified xsi:type="dcterms:W3CDTF">2025-12-09T14:45:26Z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0x01010074042DA240D04F41B9501539B4604C0F</vt:lpwstr>
  </property>
</Properties>
</file>